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09"/>
  <workbookPr defaultThemeVersion="202300"/>
  <mc:AlternateContent xmlns:mc="http://schemas.openxmlformats.org/markup-compatibility/2006">
    <mc:Choice Requires="x15">
      <x15ac:absPath xmlns:x15ac="http://schemas.microsoft.com/office/spreadsheetml/2010/11/ac" url="/Users/fyginger/Desktop/PPK1 continued/3_Submission/1_submitted/Supporting Data/"/>
    </mc:Choice>
  </mc:AlternateContent>
  <xr:revisionPtr revIDLastSave="0" documentId="13_ncr:1_{9435D2C4-3635-7543-8A6A-1C808E8F0E82}" xr6:coauthVersionLast="47" xr6:coauthVersionMax="47" xr10:uidLastSave="{00000000-0000-0000-0000-000000000000}"/>
  <bookViews>
    <workbookView xWindow="0" yWindow="500" windowWidth="28800" windowHeight="16760" activeTab="2" xr2:uid="{94E60D84-AC25-2A4C-8098-E054DDCB1B67}"/>
  </bookViews>
  <sheets>
    <sheet name="Table S1" sheetId="9" r:id="rId1"/>
    <sheet name="Table S2" sheetId="4" r:id="rId2"/>
    <sheet name="Table S3" sheetId="10" r:id="rId3"/>
    <sheet name="Table S4" sheetId="13" r:id="rId4"/>
    <sheet name="Table S5" sheetId="2" r:id="rId5"/>
    <sheet name="Table S6" sheetId="12" r:id="rId6"/>
    <sheet name="Table S7" sheetId="3" r:id="rId7"/>
    <sheet name="Table S8" sheetId="1" r:id="rId8"/>
  </sheets>
  <definedNames>
    <definedName name="_xlnm._FilterDatabase" localSheetId="5" hidden="1">'Table S6'!$B$4:$U$4777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4777" i="12" l="1"/>
  <c r="O4777" i="12"/>
  <c r="I4777" i="12"/>
  <c r="H4777" i="12"/>
  <c r="J4777" i="12" s="1"/>
  <c r="P4776" i="12"/>
  <c r="O4776" i="12"/>
  <c r="I4776" i="12"/>
  <c r="H4776" i="12"/>
  <c r="J4776" i="12" s="1"/>
  <c r="Q4775" i="12"/>
  <c r="P4775" i="12"/>
  <c r="O4775" i="12"/>
  <c r="I4775" i="12"/>
  <c r="H4775" i="12"/>
  <c r="S4775" i="12" s="1"/>
  <c r="P4774" i="12"/>
  <c r="O4774" i="12"/>
  <c r="Q4774" i="12" s="1"/>
  <c r="I4774" i="12"/>
  <c r="H4774" i="12"/>
  <c r="P4773" i="12"/>
  <c r="O4773" i="12"/>
  <c r="Q4773" i="12" s="1"/>
  <c r="I4773" i="12"/>
  <c r="H4773" i="12"/>
  <c r="J4773" i="12" s="1"/>
  <c r="S4772" i="12"/>
  <c r="P4772" i="12"/>
  <c r="O4772" i="12"/>
  <c r="Q4772" i="12" s="1"/>
  <c r="J4772" i="12"/>
  <c r="I4772" i="12"/>
  <c r="H4772" i="12"/>
  <c r="Q4771" i="12"/>
  <c r="P4771" i="12"/>
  <c r="O4771" i="12"/>
  <c r="I4771" i="12"/>
  <c r="H4771" i="12"/>
  <c r="J4771" i="12" s="1"/>
  <c r="P4770" i="12"/>
  <c r="O4770" i="12"/>
  <c r="I4770" i="12"/>
  <c r="H4770" i="12"/>
  <c r="J4770" i="12" s="1"/>
  <c r="P4769" i="12"/>
  <c r="O4769" i="12"/>
  <c r="I4769" i="12"/>
  <c r="H4769" i="12"/>
  <c r="J4769" i="12" s="1"/>
  <c r="P4768" i="12"/>
  <c r="O4768" i="12"/>
  <c r="I4768" i="12"/>
  <c r="H4768" i="12"/>
  <c r="J4768" i="12" s="1"/>
  <c r="P4767" i="12"/>
  <c r="O4767" i="12"/>
  <c r="I4767" i="12"/>
  <c r="H4767" i="12"/>
  <c r="J4767" i="12" s="1"/>
  <c r="P4766" i="12"/>
  <c r="O4766" i="12"/>
  <c r="Q4766" i="12" s="1"/>
  <c r="I4766" i="12"/>
  <c r="H4766" i="12"/>
  <c r="P4765" i="12"/>
  <c r="O4765" i="12"/>
  <c r="Q4765" i="12" s="1"/>
  <c r="I4765" i="12"/>
  <c r="H4765" i="12"/>
  <c r="J4765" i="12" s="1"/>
  <c r="P4764" i="12"/>
  <c r="O4764" i="12"/>
  <c r="J4764" i="12"/>
  <c r="I4764" i="12"/>
  <c r="H4764" i="12"/>
  <c r="S4763" i="12"/>
  <c r="Q4763" i="12"/>
  <c r="P4763" i="12"/>
  <c r="O4763" i="12"/>
  <c r="J4763" i="12"/>
  <c r="I4763" i="12"/>
  <c r="H4763" i="12"/>
  <c r="P4762" i="12"/>
  <c r="O4762" i="12"/>
  <c r="I4762" i="12"/>
  <c r="H4762" i="12"/>
  <c r="J4762" i="12" s="1"/>
  <c r="P4761" i="12"/>
  <c r="O4761" i="12"/>
  <c r="I4761" i="12"/>
  <c r="H4761" i="12"/>
  <c r="J4761" i="12" s="1"/>
  <c r="P4760" i="12"/>
  <c r="O4760" i="12"/>
  <c r="I4760" i="12"/>
  <c r="H4760" i="12"/>
  <c r="J4760" i="12" s="1"/>
  <c r="Q4759" i="12"/>
  <c r="P4759" i="12"/>
  <c r="O4759" i="12"/>
  <c r="I4759" i="12"/>
  <c r="H4759" i="12"/>
  <c r="P4758" i="12"/>
  <c r="O4758" i="12"/>
  <c r="Q4758" i="12" s="1"/>
  <c r="I4758" i="12"/>
  <c r="H4758" i="12"/>
  <c r="P4757" i="12"/>
  <c r="O4757" i="12"/>
  <c r="I4757" i="12"/>
  <c r="H4757" i="12"/>
  <c r="J4757" i="12" s="1"/>
  <c r="P4756" i="12"/>
  <c r="O4756" i="12"/>
  <c r="S4756" i="12" s="1"/>
  <c r="I4756" i="12"/>
  <c r="H4756" i="12"/>
  <c r="J4756" i="12" s="1"/>
  <c r="P4755" i="12"/>
  <c r="O4755" i="12"/>
  <c r="Q4755" i="12" s="1"/>
  <c r="I4755" i="12"/>
  <c r="H4755" i="12"/>
  <c r="J4755" i="12" s="1"/>
  <c r="P4754" i="12"/>
  <c r="O4754" i="12"/>
  <c r="I4754" i="12"/>
  <c r="H4754" i="12"/>
  <c r="J4754" i="12" s="1"/>
  <c r="P4753" i="12"/>
  <c r="O4753" i="12"/>
  <c r="I4753" i="12"/>
  <c r="H4753" i="12"/>
  <c r="J4753" i="12" s="1"/>
  <c r="P4752" i="12"/>
  <c r="O4752" i="12"/>
  <c r="I4752" i="12"/>
  <c r="H4752" i="12"/>
  <c r="J4752" i="12" s="1"/>
  <c r="P4751" i="12"/>
  <c r="O4751" i="12"/>
  <c r="Q4751" i="12" s="1"/>
  <c r="I4751" i="12"/>
  <c r="H4751" i="12"/>
  <c r="P4750" i="12"/>
  <c r="O4750" i="12"/>
  <c r="Q4750" i="12" s="1"/>
  <c r="I4750" i="12"/>
  <c r="H4750" i="12"/>
  <c r="P4749" i="12"/>
  <c r="O4749" i="12"/>
  <c r="I4749" i="12"/>
  <c r="H4749" i="12"/>
  <c r="J4749" i="12" s="1"/>
  <c r="Q4748" i="12"/>
  <c r="P4748" i="12"/>
  <c r="O4748" i="12"/>
  <c r="I4748" i="12"/>
  <c r="H4748" i="12"/>
  <c r="J4748" i="12" s="1"/>
  <c r="P4747" i="12"/>
  <c r="O4747" i="12"/>
  <c r="I4747" i="12"/>
  <c r="H4747" i="12"/>
  <c r="J4747" i="12" s="1"/>
  <c r="P4746" i="12"/>
  <c r="O4746" i="12"/>
  <c r="Q4746" i="12" s="1"/>
  <c r="I4746" i="12"/>
  <c r="H4746" i="12"/>
  <c r="J4746" i="12" s="1"/>
  <c r="P4745" i="12"/>
  <c r="O4745" i="12"/>
  <c r="J4745" i="12"/>
  <c r="I4745" i="12"/>
  <c r="H4745" i="12"/>
  <c r="P4744" i="12"/>
  <c r="O4744" i="12"/>
  <c r="I4744" i="12"/>
  <c r="H4744" i="12"/>
  <c r="J4744" i="12" s="1"/>
  <c r="P4743" i="12"/>
  <c r="O4743" i="12"/>
  <c r="S4743" i="12" s="1"/>
  <c r="J4743" i="12"/>
  <c r="I4743" i="12"/>
  <c r="H4743" i="12"/>
  <c r="Q4742" i="12"/>
  <c r="P4742" i="12"/>
  <c r="O4742" i="12"/>
  <c r="I4742" i="12"/>
  <c r="H4742" i="12"/>
  <c r="P4741" i="12"/>
  <c r="O4741" i="12"/>
  <c r="Q4741" i="12" s="1"/>
  <c r="I4741" i="12"/>
  <c r="H4741" i="12"/>
  <c r="J4741" i="12" s="1"/>
  <c r="P4740" i="12"/>
  <c r="O4740" i="12"/>
  <c r="J4740" i="12"/>
  <c r="I4740" i="12"/>
  <c r="H4740" i="12"/>
  <c r="P4739" i="12"/>
  <c r="O4739" i="12"/>
  <c r="I4739" i="12"/>
  <c r="H4739" i="12"/>
  <c r="J4739" i="12" s="1"/>
  <c r="Q4738" i="12"/>
  <c r="P4738" i="12"/>
  <c r="O4738" i="12"/>
  <c r="I4738" i="12"/>
  <c r="H4738" i="12"/>
  <c r="J4738" i="12" s="1"/>
  <c r="P4737" i="12"/>
  <c r="O4737" i="12"/>
  <c r="I4737" i="12"/>
  <c r="H4737" i="12"/>
  <c r="J4737" i="12" s="1"/>
  <c r="P4736" i="12"/>
  <c r="O4736" i="12"/>
  <c r="J4736" i="12"/>
  <c r="I4736" i="12"/>
  <c r="H4736" i="12"/>
  <c r="P4735" i="12"/>
  <c r="O4735" i="12"/>
  <c r="Q4735" i="12" s="1"/>
  <c r="I4735" i="12"/>
  <c r="H4735" i="12"/>
  <c r="Q4734" i="12"/>
  <c r="P4734" i="12"/>
  <c r="O4734" i="12"/>
  <c r="I4734" i="12"/>
  <c r="H4734" i="12"/>
  <c r="P4733" i="12"/>
  <c r="O4733" i="12"/>
  <c r="I4733" i="12"/>
  <c r="H4733" i="12"/>
  <c r="J4733" i="12" s="1"/>
  <c r="S4732" i="12"/>
  <c r="P4732" i="12"/>
  <c r="O4732" i="12"/>
  <c r="Q4732" i="12" s="1"/>
  <c r="J4732" i="12"/>
  <c r="I4732" i="12"/>
  <c r="H4732" i="12"/>
  <c r="Q4731" i="12"/>
  <c r="P4731" i="12"/>
  <c r="O4731" i="12"/>
  <c r="I4731" i="12"/>
  <c r="H4731" i="12"/>
  <c r="S4731" i="12" s="1"/>
  <c r="P4730" i="12"/>
  <c r="O4730" i="12"/>
  <c r="I4730" i="12"/>
  <c r="H4730" i="12"/>
  <c r="J4730" i="12" s="1"/>
  <c r="P4729" i="12"/>
  <c r="O4729" i="12"/>
  <c r="I4729" i="12"/>
  <c r="H4729" i="12"/>
  <c r="J4729" i="12" s="1"/>
  <c r="P4728" i="12"/>
  <c r="O4728" i="12"/>
  <c r="I4728" i="12"/>
  <c r="H4728" i="12"/>
  <c r="J4728" i="12" s="1"/>
  <c r="Q4727" i="12"/>
  <c r="P4727" i="12"/>
  <c r="O4727" i="12"/>
  <c r="I4727" i="12"/>
  <c r="H4727" i="12"/>
  <c r="P4726" i="12"/>
  <c r="O4726" i="12"/>
  <c r="Q4726" i="12" s="1"/>
  <c r="I4726" i="12"/>
  <c r="H4726" i="12"/>
  <c r="P4725" i="12"/>
  <c r="O4725" i="12"/>
  <c r="I4725" i="12"/>
  <c r="H4725" i="12"/>
  <c r="J4725" i="12" s="1"/>
  <c r="Q4724" i="12"/>
  <c r="P4724" i="12"/>
  <c r="O4724" i="12"/>
  <c r="I4724" i="12"/>
  <c r="H4724" i="12"/>
  <c r="J4724" i="12" s="1"/>
  <c r="P4723" i="12"/>
  <c r="O4723" i="12"/>
  <c r="Q4723" i="12" s="1"/>
  <c r="J4723" i="12"/>
  <c r="I4723" i="12"/>
  <c r="H4723" i="12"/>
  <c r="Q4722" i="12"/>
  <c r="P4722" i="12"/>
  <c r="O4722" i="12"/>
  <c r="I4722" i="12"/>
  <c r="H4722" i="12"/>
  <c r="J4722" i="12" s="1"/>
  <c r="P4721" i="12"/>
  <c r="O4721" i="12"/>
  <c r="I4721" i="12"/>
  <c r="H4721" i="12"/>
  <c r="J4721" i="12" s="1"/>
  <c r="P4720" i="12"/>
  <c r="O4720" i="12"/>
  <c r="I4720" i="12"/>
  <c r="H4720" i="12"/>
  <c r="J4720" i="12" s="1"/>
  <c r="Q4719" i="12"/>
  <c r="P4719" i="12"/>
  <c r="O4719" i="12"/>
  <c r="I4719" i="12"/>
  <c r="H4719" i="12"/>
  <c r="P4718" i="12"/>
  <c r="O4718" i="12"/>
  <c r="Q4718" i="12" s="1"/>
  <c r="I4718" i="12"/>
  <c r="H4718" i="12"/>
  <c r="P4717" i="12"/>
  <c r="O4717" i="12"/>
  <c r="I4717" i="12"/>
  <c r="H4717" i="12"/>
  <c r="J4717" i="12" s="1"/>
  <c r="Q4716" i="12"/>
  <c r="P4716" i="12"/>
  <c r="O4716" i="12"/>
  <c r="I4716" i="12"/>
  <c r="H4716" i="12"/>
  <c r="J4716" i="12" s="1"/>
  <c r="P4715" i="12"/>
  <c r="O4715" i="12"/>
  <c r="Q4715" i="12" s="1"/>
  <c r="J4715" i="12"/>
  <c r="I4715" i="12"/>
  <c r="H4715" i="12"/>
  <c r="Q4714" i="12"/>
  <c r="P4714" i="12"/>
  <c r="O4714" i="12"/>
  <c r="I4714" i="12"/>
  <c r="H4714" i="12"/>
  <c r="J4714" i="12" s="1"/>
  <c r="P4713" i="12"/>
  <c r="O4713" i="12"/>
  <c r="I4713" i="12"/>
  <c r="H4713" i="12"/>
  <c r="J4713" i="12" s="1"/>
  <c r="P4712" i="12"/>
  <c r="O4712" i="12"/>
  <c r="J4712" i="12"/>
  <c r="I4712" i="12"/>
  <c r="H4712" i="12"/>
  <c r="Q4711" i="12"/>
  <c r="P4711" i="12"/>
  <c r="O4711" i="12"/>
  <c r="I4711" i="12"/>
  <c r="H4711" i="12"/>
  <c r="P4710" i="12"/>
  <c r="O4710" i="12"/>
  <c r="Q4710" i="12" s="1"/>
  <c r="I4710" i="12"/>
  <c r="H4710" i="12"/>
  <c r="P4709" i="12"/>
  <c r="O4709" i="12"/>
  <c r="Q4709" i="12" s="1"/>
  <c r="I4709" i="12"/>
  <c r="H4709" i="12"/>
  <c r="J4709" i="12" s="1"/>
  <c r="P4708" i="12"/>
  <c r="O4708" i="12"/>
  <c r="Q4708" i="12" s="1"/>
  <c r="I4708" i="12"/>
  <c r="H4708" i="12"/>
  <c r="J4708" i="12" s="1"/>
  <c r="Q4707" i="12"/>
  <c r="P4707" i="12"/>
  <c r="O4707" i="12"/>
  <c r="I4707" i="12"/>
  <c r="H4707" i="12"/>
  <c r="J4707" i="12" s="1"/>
  <c r="P4706" i="12"/>
  <c r="O4706" i="12"/>
  <c r="I4706" i="12"/>
  <c r="H4706" i="12"/>
  <c r="J4706" i="12" s="1"/>
  <c r="P4705" i="12"/>
  <c r="O4705" i="12"/>
  <c r="I4705" i="12"/>
  <c r="H4705" i="12"/>
  <c r="J4705" i="12" s="1"/>
  <c r="P4704" i="12"/>
  <c r="O4704" i="12"/>
  <c r="Q4704" i="12" s="1"/>
  <c r="I4704" i="12"/>
  <c r="H4704" i="12"/>
  <c r="J4704" i="12" s="1"/>
  <c r="P4703" i="12"/>
  <c r="O4703" i="12"/>
  <c r="I4703" i="12"/>
  <c r="H4703" i="12"/>
  <c r="J4703" i="12" s="1"/>
  <c r="P4702" i="12"/>
  <c r="O4702" i="12"/>
  <c r="Q4702" i="12" s="1"/>
  <c r="I4702" i="12"/>
  <c r="H4702" i="12"/>
  <c r="P4701" i="12"/>
  <c r="O4701" i="12"/>
  <c r="I4701" i="12"/>
  <c r="H4701" i="12"/>
  <c r="J4701" i="12" s="1"/>
  <c r="Q4700" i="12"/>
  <c r="P4700" i="12"/>
  <c r="O4700" i="12"/>
  <c r="I4700" i="12"/>
  <c r="H4700" i="12"/>
  <c r="J4700" i="12" s="1"/>
  <c r="P4699" i="12"/>
  <c r="O4699" i="12"/>
  <c r="Q4699" i="12" s="1"/>
  <c r="J4699" i="12"/>
  <c r="I4699" i="12"/>
  <c r="H4699" i="12"/>
  <c r="P4698" i="12"/>
  <c r="O4698" i="12"/>
  <c r="I4698" i="12"/>
  <c r="H4698" i="12"/>
  <c r="J4698" i="12" s="1"/>
  <c r="P4697" i="12"/>
  <c r="O4697" i="12"/>
  <c r="I4697" i="12"/>
  <c r="H4697" i="12"/>
  <c r="J4697" i="12" s="1"/>
  <c r="S4696" i="12"/>
  <c r="P4696" i="12"/>
  <c r="O4696" i="12"/>
  <c r="Q4696" i="12" s="1"/>
  <c r="I4696" i="12"/>
  <c r="H4696" i="12"/>
  <c r="J4696" i="12" s="1"/>
  <c r="P4695" i="12"/>
  <c r="O4695" i="12"/>
  <c r="Q4695" i="12" s="1"/>
  <c r="I4695" i="12"/>
  <c r="H4695" i="12"/>
  <c r="P4694" i="12"/>
  <c r="O4694" i="12"/>
  <c r="Q4694" i="12" s="1"/>
  <c r="I4694" i="12"/>
  <c r="H4694" i="12"/>
  <c r="P4693" i="12"/>
  <c r="O4693" i="12"/>
  <c r="I4693" i="12"/>
  <c r="H4693" i="12"/>
  <c r="J4693" i="12" s="1"/>
  <c r="P4692" i="12"/>
  <c r="O4692" i="12"/>
  <c r="S4692" i="12" s="1"/>
  <c r="J4692" i="12"/>
  <c r="I4692" i="12"/>
  <c r="H4692" i="12"/>
  <c r="Q4691" i="12"/>
  <c r="P4691" i="12"/>
  <c r="O4691" i="12"/>
  <c r="I4691" i="12"/>
  <c r="H4691" i="12"/>
  <c r="P4690" i="12"/>
  <c r="O4690" i="12"/>
  <c r="I4690" i="12"/>
  <c r="H4690" i="12"/>
  <c r="J4690" i="12" s="1"/>
  <c r="P4689" i="12"/>
  <c r="O4689" i="12"/>
  <c r="J4689" i="12"/>
  <c r="I4689" i="12"/>
  <c r="H4689" i="12"/>
  <c r="P4688" i="12"/>
  <c r="O4688" i="12"/>
  <c r="Q4688" i="12" s="1"/>
  <c r="I4688" i="12"/>
  <c r="H4688" i="12"/>
  <c r="J4688" i="12" s="1"/>
  <c r="P4687" i="12"/>
  <c r="O4687" i="12"/>
  <c r="Q4687" i="12" s="1"/>
  <c r="J4687" i="12"/>
  <c r="I4687" i="12"/>
  <c r="H4687" i="12"/>
  <c r="Q4686" i="12"/>
  <c r="P4686" i="12"/>
  <c r="O4686" i="12"/>
  <c r="I4686" i="12"/>
  <c r="H4686" i="12"/>
  <c r="P4685" i="12"/>
  <c r="O4685" i="12"/>
  <c r="Q4685" i="12" s="1"/>
  <c r="I4685" i="12"/>
  <c r="H4685" i="12"/>
  <c r="J4685" i="12" s="1"/>
  <c r="P4684" i="12"/>
  <c r="O4684" i="12"/>
  <c r="J4684" i="12"/>
  <c r="I4684" i="12"/>
  <c r="H4684" i="12"/>
  <c r="P4683" i="12"/>
  <c r="O4683" i="12"/>
  <c r="I4683" i="12"/>
  <c r="H4683" i="12"/>
  <c r="J4683" i="12" s="1"/>
  <c r="Q4682" i="12"/>
  <c r="P4682" i="12"/>
  <c r="O4682" i="12"/>
  <c r="I4682" i="12"/>
  <c r="H4682" i="12"/>
  <c r="J4682" i="12" s="1"/>
  <c r="P4681" i="12"/>
  <c r="O4681" i="12"/>
  <c r="J4681" i="12"/>
  <c r="I4681" i="12"/>
  <c r="H4681" i="12"/>
  <c r="P4680" i="12"/>
  <c r="O4680" i="12"/>
  <c r="J4680" i="12"/>
  <c r="I4680" i="12"/>
  <c r="H4680" i="12"/>
  <c r="S4679" i="12"/>
  <c r="Q4679" i="12"/>
  <c r="P4679" i="12"/>
  <c r="O4679" i="12"/>
  <c r="J4679" i="12"/>
  <c r="I4679" i="12"/>
  <c r="H4679" i="12"/>
  <c r="P4678" i="12"/>
  <c r="O4678" i="12"/>
  <c r="Q4678" i="12" s="1"/>
  <c r="I4678" i="12"/>
  <c r="H4678" i="12"/>
  <c r="P4677" i="12"/>
  <c r="O4677" i="12"/>
  <c r="Q4677" i="12" s="1"/>
  <c r="I4677" i="12"/>
  <c r="H4677" i="12"/>
  <c r="P4676" i="12"/>
  <c r="O4676" i="12"/>
  <c r="I4676" i="12"/>
  <c r="H4676" i="12"/>
  <c r="J4676" i="12" s="1"/>
  <c r="P4675" i="12"/>
  <c r="O4675" i="12"/>
  <c r="Q4675" i="12" s="1"/>
  <c r="I4675" i="12"/>
  <c r="H4675" i="12"/>
  <c r="J4675" i="12" s="1"/>
  <c r="Q4674" i="12"/>
  <c r="P4674" i="12"/>
  <c r="O4674" i="12"/>
  <c r="I4674" i="12"/>
  <c r="H4674" i="12"/>
  <c r="J4674" i="12" s="1"/>
  <c r="P4673" i="12"/>
  <c r="O4673" i="12"/>
  <c r="I4673" i="12"/>
  <c r="H4673" i="12"/>
  <c r="J4673" i="12" s="1"/>
  <c r="P4672" i="12"/>
  <c r="O4672" i="12"/>
  <c r="J4672" i="12"/>
  <c r="I4672" i="12"/>
  <c r="H4672" i="12"/>
  <c r="Q4671" i="12"/>
  <c r="P4671" i="12"/>
  <c r="O4671" i="12"/>
  <c r="I4671" i="12"/>
  <c r="H4671" i="12"/>
  <c r="J4671" i="12" s="1"/>
  <c r="Q4670" i="12"/>
  <c r="P4670" i="12"/>
  <c r="O4670" i="12"/>
  <c r="I4670" i="12"/>
  <c r="H4670" i="12"/>
  <c r="P4669" i="12"/>
  <c r="O4669" i="12"/>
  <c r="I4669" i="12"/>
  <c r="H4669" i="12"/>
  <c r="J4669" i="12" s="1"/>
  <c r="P4668" i="12"/>
  <c r="O4668" i="12"/>
  <c r="J4668" i="12"/>
  <c r="I4668" i="12"/>
  <c r="H4668" i="12"/>
  <c r="P4667" i="12"/>
  <c r="O4667" i="12"/>
  <c r="S4667" i="12" s="1"/>
  <c r="J4667" i="12"/>
  <c r="I4667" i="12"/>
  <c r="H4667" i="12"/>
  <c r="P4666" i="12"/>
  <c r="O4666" i="12"/>
  <c r="I4666" i="12"/>
  <c r="H4666" i="12"/>
  <c r="J4666" i="12" s="1"/>
  <c r="P4665" i="12"/>
  <c r="O4665" i="12"/>
  <c r="J4665" i="12"/>
  <c r="I4665" i="12"/>
  <c r="H4665" i="12"/>
  <c r="P4664" i="12"/>
  <c r="O4664" i="12"/>
  <c r="Q4664" i="12" s="1"/>
  <c r="I4664" i="12"/>
  <c r="H4664" i="12"/>
  <c r="P4663" i="12"/>
  <c r="O4663" i="12"/>
  <c r="Q4663" i="12" s="1"/>
  <c r="I4663" i="12"/>
  <c r="H4663" i="12"/>
  <c r="Q4662" i="12"/>
  <c r="P4662" i="12"/>
  <c r="O4662" i="12"/>
  <c r="I4662" i="12"/>
  <c r="H4662" i="12"/>
  <c r="P4661" i="12"/>
  <c r="O4661" i="12"/>
  <c r="I4661" i="12"/>
  <c r="H4661" i="12"/>
  <c r="J4661" i="12" s="1"/>
  <c r="P4660" i="12"/>
  <c r="O4660" i="12"/>
  <c r="J4660" i="12"/>
  <c r="I4660" i="12"/>
  <c r="H4660" i="12"/>
  <c r="S4659" i="12"/>
  <c r="Q4659" i="12"/>
  <c r="P4659" i="12"/>
  <c r="O4659" i="12"/>
  <c r="J4659" i="12"/>
  <c r="I4659" i="12"/>
  <c r="H4659" i="12"/>
  <c r="P4658" i="12"/>
  <c r="O4658" i="12"/>
  <c r="I4658" i="12"/>
  <c r="H4658" i="12"/>
  <c r="J4658" i="12" s="1"/>
  <c r="P4657" i="12"/>
  <c r="O4657" i="12"/>
  <c r="J4657" i="12"/>
  <c r="I4657" i="12"/>
  <c r="H4657" i="12"/>
  <c r="P4656" i="12"/>
  <c r="O4656" i="12"/>
  <c r="Q4656" i="12" s="1"/>
  <c r="I4656" i="12"/>
  <c r="H4656" i="12"/>
  <c r="J4656" i="12" s="1"/>
  <c r="P4655" i="12"/>
  <c r="O4655" i="12"/>
  <c r="Q4655" i="12" s="1"/>
  <c r="I4655" i="12"/>
  <c r="H4655" i="12"/>
  <c r="J4655" i="12" s="1"/>
  <c r="P4654" i="12"/>
  <c r="O4654" i="12"/>
  <c r="Q4654" i="12" s="1"/>
  <c r="I4654" i="12"/>
  <c r="H4654" i="12"/>
  <c r="P4653" i="12"/>
  <c r="O4653" i="12"/>
  <c r="I4653" i="12"/>
  <c r="H4653" i="12"/>
  <c r="J4653" i="12" s="1"/>
  <c r="Q4652" i="12"/>
  <c r="P4652" i="12"/>
  <c r="O4652" i="12"/>
  <c r="I4652" i="12"/>
  <c r="H4652" i="12"/>
  <c r="P4651" i="12"/>
  <c r="O4651" i="12"/>
  <c r="I4651" i="12"/>
  <c r="H4651" i="12"/>
  <c r="J4651" i="12" s="1"/>
  <c r="P4650" i="12"/>
  <c r="O4650" i="12"/>
  <c r="Q4650" i="12" s="1"/>
  <c r="I4650" i="12"/>
  <c r="H4650" i="12"/>
  <c r="J4650" i="12" s="1"/>
  <c r="P4649" i="12"/>
  <c r="O4649" i="12"/>
  <c r="I4649" i="12"/>
  <c r="H4649" i="12"/>
  <c r="J4649" i="12" s="1"/>
  <c r="P4648" i="12"/>
  <c r="O4648" i="12"/>
  <c r="J4648" i="12"/>
  <c r="I4648" i="12"/>
  <c r="H4648" i="12"/>
  <c r="S4647" i="12"/>
  <c r="Q4647" i="12"/>
  <c r="P4647" i="12"/>
  <c r="O4647" i="12"/>
  <c r="J4647" i="12"/>
  <c r="I4647" i="12"/>
  <c r="H4647" i="12"/>
  <c r="P4646" i="12"/>
  <c r="O4646" i="12"/>
  <c r="Q4646" i="12" s="1"/>
  <c r="I4646" i="12"/>
  <c r="H4646" i="12"/>
  <c r="P4645" i="12"/>
  <c r="O4645" i="12"/>
  <c r="Q4645" i="12" s="1"/>
  <c r="I4645" i="12"/>
  <c r="H4645" i="12"/>
  <c r="P4644" i="12"/>
  <c r="O4644" i="12"/>
  <c r="I4644" i="12"/>
  <c r="H4644" i="12"/>
  <c r="J4644" i="12" s="1"/>
  <c r="P4643" i="12"/>
  <c r="O4643" i="12"/>
  <c r="S4643" i="12" s="1"/>
  <c r="J4643" i="12"/>
  <c r="I4643" i="12"/>
  <c r="H4643" i="12"/>
  <c r="P4642" i="12"/>
  <c r="O4642" i="12"/>
  <c r="I4642" i="12"/>
  <c r="H4642" i="12"/>
  <c r="J4642" i="12" s="1"/>
  <c r="P4641" i="12"/>
  <c r="O4641" i="12"/>
  <c r="I4641" i="12"/>
  <c r="H4641" i="12"/>
  <c r="J4641" i="12" s="1"/>
  <c r="S4640" i="12"/>
  <c r="P4640" i="12"/>
  <c r="O4640" i="12"/>
  <c r="Q4640" i="12" s="1"/>
  <c r="J4640" i="12"/>
  <c r="I4640" i="12"/>
  <c r="H4640" i="12"/>
  <c r="P4639" i="12"/>
  <c r="O4639" i="12"/>
  <c r="I4639" i="12"/>
  <c r="H4639" i="12"/>
  <c r="J4639" i="12" s="1"/>
  <c r="Q4638" i="12"/>
  <c r="P4638" i="12"/>
  <c r="O4638" i="12"/>
  <c r="I4638" i="12"/>
  <c r="H4638" i="12"/>
  <c r="P4637" i="12"/>
  <c r="O4637" i="12"/>
  <c r="I4637" i="12"/>
  <c r="H4637" i="12"/>
  <c r="J4637" i="12" s="1"/>
  <c r="S4636" i="12"/>
  <c r="Q4636" i="12"/>
  <c r="P4636" i="12"/>
  <c r="O4636" i="12"/>
  <c r="J4636" i="12"/>
  <c r="I4636" i="12"/>
  <c r="H4636" i="12"/>
  <c r="Q4635" i="12"/>
  <c r="P4635" i="12"/>
  <c r="O4635" i="12"/>
  <c r="I4635" i="12"/>
  <c r="H4635" i="12"/>
  <c r="J4635" i="12" s="1"/>
  <c r="P4634" i="12"/>
  <c r="O4634" i="12"/>
  <c r="I4634" i="12"/>
  <c r="H4634" i="12"/>
  <c r="J4634" i="12" s="1"/>
  <c r="P4633" i="12"/>
  <c r="O4633" i="12"/>
  <c r="I4633" i="12"/>
  <c r="H4633" i="12"/>
  <c r="J4633" i="12" s="1"/>
  <c r="S4632" i="12"/>
  <c r="P4632" i="12"/>
  <c r="O4632" i="12"/>
  <c r="Q4632" i="12" s="1"/>
  <c r="J4632" i="12"/>
  <c r="I4632" i="12"/>
  <c r="H4632" i="12"/>
  <c r="P4631" i="12"/>
  <c r="O4631" i="12"/>
  <c r="Q4631" i="12" s="1"/>
  <c r="I4631" i="12"/>
  <c r="H4631" i="12"/>
  <c r="Q4630" i="12"/>
  <c r="P4630" i="12"/>
  <c r="O4630" i="12"/>
  <c r="I4630" i="12"/>
  <c r="H4630" i="12"/>
  <c r="P4629" i="12"/>
  <c r="O4629" i="12"/>
  <c r="I4629" i="12"/>
  <c r="H4629" i="12"/>
  <c r="J4629" i="12" s="1"/>
  <c r="P4628" i="12"/>
  <c r="O4628" i="12"/>
  <c r="Q4628" i="12" s="1"/>
  <c r="I4628" i="12"/>
  <c r="H4628" i="12"/>
  <c r="J4628" i="12" s="1"/>
  <c r="S4627" i="12"/>
  <c r="Q4627" i="12"/>
  <c r="P4627" i="12"/>
  <c r="O4627" i="12"/>
  <c r="J4627" i="12"/>
  <c r="I4627" i="12"/>
  <c r="H4627" i="12"/>
  <c r="P4626" i="12"/>
  <c r="O4626" i="12"/>
  <c r="I4626" i="12"/>
  <c r="H4626" i="12"/>
  <c r="J4626" i="12" s="1"/>
  <c r="P4625" i="12"/>
  <c r="O4625" i="12"/>
  <c r="I4625" i="12"/>
  <c r="H4625" i="12"/>
  <c r="J4625" i="12" s="1"/>
  <c r="P4624" i="12"/>
  <c r="O4624" i="12"/>
  <c r="Q4624" i="12" s="1"/>
  <c r="I4624" i="12"/>
  <c r="H4624" i="12"/>
  <c r="J4624" i="12" s="1"/>
  <c r="P4623" i="12"/>
  <c r="O4623" i="12"/>
  <c r="Q4623" i="12" s="1"/>
  <c r="I4623" i="12"/>
  <c r="H4623" i="12"/>
  <c r="Q4622" i="12"/>
  <c r="P4622" i="12"/>
  <c r="O4622" i="12"/>
  <c r="I4622" i="12"/>
  <c r="H4622" i="12"/>
  <c r="P4621" i="12"/>
  <c r="O4621" i="12"/>
  <c r="I4621" i="12"/>
  <c r="H4621" i="12"/>
  <c r="J4621" i="12" s="1"/>
  <c r="P4620" i="12"/>
  <c r="O4620" i="12"/>
  <c r="I4620" i="12"/>
  <c r="H4620" i="12"/>
  <c r="J4620" i="12" s="1"/>
  <c r="P4619" i="12"/>
  <c r="O4619" i="12"/>
  <c r="I4619" i="12"/>
  <c r="H4619" i="12"/>
  <c r="J4619" i="12" s="1"/>
  <c r="P4618" i="12"/>
  <c r="O4618" i="12"/>
  <c r="J4618" i="12"/>
  <c r="I4618" i="12"/>
  <c r="H4618" i="12"/>
  <c r="P4617" i="12"/>
  <c r="O4617" i="12"/>
  <c r="I4617" i="12"/>
  <c r="H4617" i="12"/>
  <c r="J4617" i="12" s="1"/>
  <c r="P4616" i="12"/>
  <c r="O4616" i="12"/>
  <c r="I4616" i="12"/>
  <c r="H4616" i="12"/>
  <c r="J4616" i="12" s="1"/>
  <c r="P4615" i="12"/>
  <c r="O4615" i="12"/>
  <c r="Q4615" i="12" s="1"/>
  <c r="I4615" i="12"/>
  <c r="H4615" i="12"/>
  <c r="P4614" i="12"/>
  <c r="O4614" i="12"/>
  <c r="Q4614" i="12" s="1"/>
  <c r="I4614" i="12"/>
  <c r="H4614" i="12"/>
  <c r="J4614" i="12" s="1"/>
  <c r="Q4613" i="12"/>
  <c r="P4613" i="12"/>
  <c r="O4613" i="12"/>
  <c r="I4613" i="12"/>
  <c r="H4613" i="12"/>
  <c r="J4613" i="12" s="1"/>
  <c r="P4612" i="12"/>
  <c r="O4612" i="12"/>
  <c r="I4612" i="12"/>
  <c r="H4612" i="12"/>
  <c r="J4612" i="12" s="1"/>
  <c r="S4611" i="12"/>
  <c r="P4611" i="12"/>
  <c r="O4611" i="12"/>
  <c r="Q4611" i="12" s="1"/>
  <c r="J4611" i="12"/>
  <c r="I4611" i="12"/>
  <c r="H4611" i="12"/>
  <c r="S4610" i="12"/>
  <c r="Q4610" i="12"/>
  <c r="P4610" i="12"/>
  <c r="O4610" i="12"/>
  <c r="J4610" i="12"/>
  <c r="I4610" i="12"/>
  <c r="H4610" i="12"/>
  <c r="P4609" i="12"/>
  <c r="O4609" i="12"/>
  <c r="I4609" i="12"/>
  <c r="H4609" i="12"/>
  <c r="J4609" i="12" s="1"/>
  <c r="P4608" i="12"/>
  <c r="O4608" i="12"/>
  <c r="Q4608" i="12" s="1"/>
  <c r="I4608" i="12"/>
  <c r="H4608" i="12"/>
  <c r="P4607" i="12"/>
  <c r="O4607" i="12"/>
  <c r="Q4607" i="12" s="1"/>
  <c r="I4607" i="12"/>
  <c r="H4607" i="12"/>
  <c r="Q4606" i="12"/>
  <c r="P4606" i="12"/>
  <c r="O4606" i="12"/>
  <c r="I4606" i="12"/>
  <c r="H4606" i="12"/>
  <c r="J4606" i="12" s="1"/>
  <c r="P4605" i="12"/>
  <c r="O4605" i="12"/>
  <c r="S4605" i="12" s="1"/>
  <c r="I4605" i="12"/>
  <c r="H4605" i="12"/>
  <c r="J4605" i="12" s="1"/>
  <c r="P4604" i="12"/>
  <c r="O4604" i="12"/>
  <c r="I4604" i="12"/>
  <c r="H4604" i="12"/>
  <c r="J4604" i="12" s="1"/>
  <c r="P4603" i="12"/>
  <c r="O4603" i="12"/>
  <c r="J4603" i="12"/>
  <c r="I4603" i="12"/>
  <c r="H4603" i="12"/>
  <c r="P4602" i="12"/>
  <c r="O4602" i="12"/>
  <c r="I4602" i="12"/>
  <c r="H4602" i="12"/>
  <c r="J4602" i="12" s="1"/>
  <c r="Q4601" i="12"/>
  <c r="P4601" i="12"/>
  <c r="O4601" i="12"/>
  <c r="I4601" i="12"/>
  <c r="H4601" i="12"/>
  <c r="J4601" i="12" s="1"/>
  <c r="P4600" i="12"/>
  <c r="O4600" i="12"/>
  <c r="J4600" i="12"/>
  <c r="I4600" i="12"/>
  <c r="H4600" i="12"/>
  <c r="Q4599" i="12"/>
  <c r="P4599" i="12"/>
  <c r="O4599" i="12"/>
  <c r="I4599" i="12"/>
  <c r="H4599" i="12"/>
  <c r="P4598" i="12"/>
  <c r="O4598" i="12"/>
  <c r="Q4598" i="12" s="1"/>
  <c r="I4598" i="12"/>
  <c r="H4598" i="12"/>
  <c r="P4597" i="12"/>
  <c r="O4597" i="12"/>
  <c r="I4597" i="12"/>
  <c r="H4597" i="12"/>
  <c r="J4597" i="12" s="1"/>
  <c r="Q4596" i="12"/>
  <c r="P4596" i="12"/>
  <c r="O4596" i="12"/>
  <c r="I4596" i="12"/>
  <c r="H4596" i="12"/>
  <c r="S4596" i="12" s="1"/>
  <c r="Q4595" i="12"/>
  <c r="P4595" i="12"/>
  <c r="O4595" i="12"/>
  <c r="I4595" i="12"/>
  <c r="H4595" i="12"/>
  <c r="J4595" i="12" s="1"/>
  <c r="P4594" i="12"/>
  <c r="O4594" i="12"/>
  <c r="I4594" i="12"/>
  <c r="H4594" i="12"/>
  <c r="J4594" i="12" s="1"/>
  <c r="P4593" i="12"/>
  <c r="O4593" i="12"/>
  <c r="S4593" i="12" s="1"/>
  <c r="J4593" i="12"/>
  <c r="I4593" i="12"/>
  <c r="H4593" i="12"/>
  <c r="P4592" i="12"/>
  <c r="O4592" i="12"/>
  <c r="I4592" i="12"/>
  <c r="H4592" i="12"/>
  <c r="J4592" i="12" s="1"/>
  <c r="P4591" i="12"/>
  <c r="O4591" i="12"/>
  <c r="J4591" i="12"/>
  <c r="I4591" i="12"/>
  <c r="H4591" i="12"/>
  <c r="S4590" i="12"/>
  <c r="P4590" i="12"/>
  <c r="O4590" i="12"/>
  <c r="Q4590" i="12" s="1"/>
  <c r="J4590" i="12"/>
  <c r="I4590" i="12"/>
  <c r="H4590" i="12"/>
  <c r="Q4589" i="12"/>
  <c r="P4589" i="12"/>
  <c r="O4589" i="12"/>
  <c r="I4589" i="12"/>
  <c r="H4589" i="12"/>
  <c r="P4588" i="12"/>
  <c r="O4588" i="12"/>
  <c r="I4588" i="12"/>
  <c r="H4588" i="12"/>
  <c r="J4588" i="12" s="1"/>
  <c r="P4587" i="12"/>
  <c r="O4587" i="12"/>
  <c r="Q4587" i="12" s="1"/>
  <c r="I4587" i="12"/>
  <c r="H4587" i="12"/>
  <c r="J4587" i="12" s="1"/>
  <c r="P4586" i="12"/>
  <c r="O4586" i="12"/>
  <c r="I4586" i="12"/>
  <c r="H4586" i="12"/>
  <c r="J4586" i="12" s="1"/>
  <c r="P4585" i="12"/>
  <c r="O4585" i="12"/>
  <c r="I4585" i="12"/>
  <c r="H4585" i="12"/>
  <c r="J4585" i="12" s="1"/>
  <c r="P4584" i="12"/>
  <c r="O4584" i="12"/>
  <c r="Q4584" i="12" s="1"/>
  <c r="I4584" i="12"/>
  <c r="H4584" i="12"/>
  <c r="P4583" i="12"/>
  <c r="O4583" i="12"/>
  <c r="I4583" i="12"/>
  <c r="H4583" i="12"/>
  <c r="J4583" i="12" s="1"/>
  <c r="Q4582" i="12"/>
  <c r="P4582" i="12"/>
  <c r="O4582" i="12"/>
  <c r="I4582" i="12"/>
  <c r="H4582" i="12"/>
  <c r="J4582" i="12" s="1"/>
  <c r="Q4581" i="12"/>
  <c r="P4581" i="12"/>
  <c r="O4581" i="12"/>
  <c r="I4581" i="12"/>
  <c r="H4581" i="12"/>
  <c r="J4581" i="12" s="1"/>
  <c r="P4580" i="12"/>
  <c r="O4580" i="12"/>
  <c r="I4580" i="12"/>
  <c r="H4580" i="12"/>
  <c r="J4580" i="12" s="1"/>
  <c r="P4579" i="12"/>
  <c r="O4579" i="12"/>
  <c r="J4579" i="12"/>
  <c r="I4579" i="12"/>
  <c r="H4579" i="12"/>
  <c r="Q4578" i="12"/>
  <c r="P4578" i="12"/>
  <c r="O4578" i="12"/>
  <c r="I4578" i="12"/>
  <c r="H4578" i="12"/>
  <c r="P4577" i="12"/>
  <c r="O4577" i="12"/>
  <c r="I4577" i="12"/>
  <c r="H4577" i="12"/>
  <c r="J4577" i="12" s="1"/>
  <c r="P4576" i="12"/>
  <c r="O4576" i="12"/>
  <c r="J4576" i="12"/>
  <c r="I4576" i="12"/>
  <c r="H4576" i="12"/>
  <c r="P4575" i="12"/>
  <c r="O4575" i="12"/>
  <c r="Q4575" i="12" s="1"/>
  <c r="I4575" i="12"/>
  <c r="H4575" i="12"/>
  <c r="J4575" i="12" s="1"/>
  <c r="Q4574" i="12"/>
  <c r="P4574" i="12"/>
  <c r="O4574" i="12"/>
  <c r="I4574" i="12"/>
  <c r="H4574" i="12"/>
  <c r="S4574" i="12" s="1"/>
  <c r="P4573" i="12"/>
  <c r="O4573" i="12"/>
  <c r="I4573" i="12"/>
  <c r="H4573" i="12"/>
  <c r="J4573" i="12" s="1"/>
  <c r="P4572" i="12"/>
  <c r="O4572" i="12"/>
  <c r="Q4572" i="12" s="1"/>
  <c r="I4572" i="12"/>
  <c r="H4572" i="12"/>
  <c r="P4571" i="12"/>
  <c r="O4571" i="12"/>
  <c r="Q4571" i="12" s="1"/>
  <c r="I4571" i="12"/>
  <c r="H4571" i="12"/>
  <c r="J4571" i="12" s="1"/>
  <c r="P4570" i="12"/>
  <c r="O4570" i="12"/>
  <c r="Q4570" i="12" s="1"/>
  <c r="J4570" i="12"/>
  <c r="I4570" i="12"/>
  <c r="H4570" i="12"/>
  <c r="Q4569" i="12"/>
  <c r="P4569" i="12"/>
  <c r="O4569" i="12"/>
  <c r="I4569" i="12"/>
  <c r="H4569" i="12"/>
  <c r="J4569" i="12" s="1"/>
  <c r="P4568" i="12"/>
  <c r="O4568" i="12"/>
  <c r="I4568" i="12"/>
  <c r="H4568" i="12"/>
  <c r="J4568" i="12" s="1"/>
  <c r="P4567" i="12"/>
  <c r="O4567" i="12"/>
  <c r="Q4567" i="12" s="1"/>
  <c r="I4567" i="12"/>
  <c r="H4567" i="12"/>
  <c r="Q4566" i="12"/>
  <c r="P4566" i="12"/>
  <c r="O4566" i="12"/>
  <c r="I4566" i="12"/>
  <c r="H4566" i="12"/>
  <c r="P4565" i="12"/>
  <c r="O4565" i="12"/>
  <c r="I4565" i="12"/>
  <c r="H4565" i="12"/>
  <c r="J4565" i="12" s="1"/>
  <c r="S4564" i="12"/>
  <c r="Q4564" i="12"/>
  <c r="P4564" i="12"/>
  <c r="O4564" i="12"/>
  <c r="J4564" i="12"/>
  <c r="I4564" i="12"/>
  <c r="H4564" i="12"/>
  <c r="Q4563" i="12"/>
  <c r="P4563" i="12"/>
  <c r="O4563" i="12"/>
  <c r="S4563" i="12" s="1"/>
  <c r="I4563" i="12"/>
  <c r="H4563" i="12"/>
  <c r="J4563" i="12" s="1"/>
  <c r="P4562" i="12"/>
  <c r="O4562" i="12"/>
  <c r="J4562" i="12"/>
  <c r="I4562" i="12"/>
  <c r="H4562" i="12"/>
  <c r="P4561" i="12"/>
  <c r="O4561" i="12"/>
  <c r="Q4561" i="12" s="1"/>
  <c r="I4561" i="12"/>
  <c r="H4561" i="12"/>
  <c r="J4561" i="12" s="1"/>
  <c r="P4560" i="12"/>
  <c r="O4560" i="12"/>
  <c r="I4560" i="12"/>
  <c r="H4560" i="12"/>
  <c r="J4560" i="12" s="1"/>
  <c r="S4559" i="12"/>
  <c r="P4559" i="12"/>
  <c r="O4559" i="12"/>
  <c r="Q4559" i="12" s="1"/>
  <c r="J4559" i="12"/>
  <c r="I4559" i="12"/>
  <c r="H4559" i="12"/>
  <c r="Q4558" i="12"/>
  <c r="P4558" i="12"/>
  <c r="O4558" i="12"/>
  <c r="I4558" i="12"/>
  <c r="H4558" i="12"/>
  <c r="J4558" i="12" s="1"/>
  <c r="P4557" i="12"/>
  <c r="O4557" i="12"/>
  <c r="I4557" i="12"/>
  <c r="H4557" i="12"/>
  <c r="J4557" i="12" s="1"/>
  <c r="P4556" i="12"/>
  <c r="O4556" i="12"/>
  <c r="J4556" i="12"/>
  <c r="I4556" i="12"/>
  <c r="H4556" i="12"/>
  <c r="S4555" i="12"/>
  <c r="Q4555" i="12"/>
  <c r="P4555" i="12"/>
  <c r="O4555" i="12"/>
  <c r="J4555" i="12"/>
  <c r="I4555" i="12"/>
  <c r="H4555" i="12"/>
  <c r="P4554" i="12"/>
  <c r="O4554" i="12"/>
  <c r="Q4554" i="12" s="1"/>
  <c r="I4554" i="12"/>
  <c r="H4554" i="12"/>
  <c r="P4553" i="12"/>
  <c r="O4553" i="12"/>
  <c r="I4553" i="12"/>
  <c r="H4553" i="12"/>
  <c r="J4553" i="12" s="1"/>
  <c r="S4552" i="12"/>
  <c r="P4552" i="12"/>
  <c r="O4552" i="12"/>
  <c r="Q4552" i="12" s="1"/>
  <c r="I4552" i="12"/>
  <c r="H4552" i="12"/>
  <c r="J4552" i="12" s="1"/>
  <c r="P4551" i="12"/>
  <c r="O4551" i="12"/>
  <c r="I4551" i="12"/>
  <c r="H4551" i="12"/>
  <c r="J4551" i="12" s="1"/>
  <c r="P4550" i="12"/>
  <c r="O4550" i="12"/>
  <c r="I4550" i="12"/>
  <c r="H4550" i="12"/>
  <c r="J4550" i="12" s="1"/>
  <c r="S4549" i="12"/>
  <c r="P4549" i="12"/>
  <c r="O4549" i="12"/>
  <c r="Q4549" i="12" s="1"/>
  <c r="J4549" i="12"/>
  <c r="I4549" i="12"/>
  <c r="H4549" i="12"/>
  <c r="P4548" i="12"/>
  <c r="O4548" i="12"/>
  <c r="Q4548" i="12" s="1"/>
  <c r="I4548" i="12"/>
  <c r="H4548" i="12"/>
  <c r="Q4547" i="12"/>
  <c r="P4547" i="12"/>
  <c r="O4547" i="12"/>
  <c r="I4547" i="12"/>
  <c r="H4547" i="12"/>
  <c r="P4546" i="12"/>
  <c r="O4546" i="12"/>
  <c r="I4546" i="12"/>
  <c r="H4546" i="12"/>
  <c r="J4546" i="12" s="1"/>
  <c r="S4545" i="12"/>
  <c r="P4545" i="12"/>
  <c r="O4545" i="12"/>
  <c r="Q4545" i="12" s="1"/>
  <c r="J4545" i="12"/>
  <c r="I4545" i="12"/>
  <c r="H4545" i="12"/>
  <c r="S4544" i="12"/>
  <c r="Q4544" i="12"/>
  <c r="P4544" i="12"/>
  <c r="O4544" i="12"/>
  <c r="I4544" i="12"/>
  <c r="H4544" i="12"/>
  <c r="J4544" i="12" s="1"/>
  <c r="P4543" i="12"/>
  <c r="O4543" i="12"/>
  <c r="I4543" i="12"/>
  <c r="H4543" i="12"/>
  <c r="J4543" i="12" s="1"/>
  <c r="P4542" i="12"/>
  <c r="O4542" i="12"/>
  <c r="J4542" i="12"/>
  <c r="I4542" i="12"/>
  <c r="H4542" i="12"/>
  <c r="S4541" i="12"/>
  <c r="P4541" i="12"/>
  <c r="O4541" i="12"/>
  <c r="Q4541" i="12" s="1"/>
  <c r="I4541" i="12"/>
  <c r="H4541" i="12"/>
  <c r="J4541" i="12" s="1"/>
  <c r="Q4540" i="12"/>
  <c r="P4540" i="12"/>
  <c r="O4540" i="12"/>
  <c r="I4540" i="12"/>
  <c r="H4540" i="12"/>
  <c r="P4539" i="12"/>
  <c r="O4539" i="12"/>
  <c r="Q4539" i="12" s="1"/>
  <c r="I4539" i="12"/>
  <c r="H4539" i="12"/>
  <c r="P4538" i="12"/>
  <c r="O4538" i="12"/>
  <c r="I4538" i="12"/>
  <c r="H4538" i="12"/>
  <c r="J4538" i="12" s="1"/>
  <c r="Q4537" i="12"/>
  <c r="P4537" i="12"/>
  <c r="O4537" i="12"/>
  <c r="J4537" i="12"/>
  <c r="I4537" i="12"/>
  <c r="H4537" i="12"/>
  <c r="S4537" i="12" s="1"/>
  <c r="Q4536" i="12"/>
  <c r="P4536" i="12"/>
  <c r="O4536" i="12"/>
  <c r="I4536" i="12"/>
  <c r="H4536" i="12"/>
  <c r="J4536" i="12" s="1"/>
  <c r="Q4535" i="12"/>
  <c r="P4535" i="12"/>
  <c r="O4535" i="12"/>
  <c r="I4535" i="12"/>
  <c r="H4535" i="12"/>
  <c r="J4535" i="12" s="1"/>
  <c r="P4534" i="12"/>
  <c r="O4534" i="12"/>
  <c r="I4534" i="12"/>
  <c r="H4534" i="12"/>
  <c r="J4534" i="12" s="1"/>
  <c r="P4533" i="12"/>
  <c r="O4533" i="12"/>
  <c r="J4533" i="12"/>
  <c r="I4533" i="12"/>
  <c r="H4533" i="12"/>
  <c r="S4532" i="12"/>
  <c r="Q4532" i="12"/>
  <c r="P4532" i="12"/>
  <c r="O4532" i="12"/>
  <c r="J4532" i="12"/>
  <c r="I4532" i="12"/>
  <c r="H4532" i="12"/>
  <c r="P4531" i="12"/>
  <c r="O4531" i="12"/>
  <c r="Q4531" i="12" s="1"/>
  <c r="I4531" i="12"/>
  <c r="H4531" i="12"/>
  <c r="P4530" i="12"/>
  <c r="O4530" i="12"/>
  <c r="Q4530" i="12" s="1"/>
  <c r="I4530" i="12"/>
  <c r="H4530" i="12"/>
  <c r="J4530" i="12" s="1"/>
  <c r="P4529" i="12"/>
  <c r="O4529" i="12"/>
  <c r="I4529" i="12"/>
  <c r="H4529" i="12"/>
  <c r="J4529" i="12" s="1"/>
  <c r="P4528" i="12"/>
  <c r="O4528" i="12"/>
  <c r="Q4528" i="12" s="1"/>
  <c r="I4528" i="12"/>
  <c r="H4528" i="12"/>
  <c r="J4528" i="12" s="1"/>
  <c r="Q4527" i="12"/>
  <c r="P4527" i="12"/>
  <c r="O4527" i="12"/>
  <c r="I4527" i="12"/>
  <c r="H4527" i="12"/>
  <c r="J4527" i="12" s="1"/>
  <c r="P4526" i="12"/>
  <c r="O4526" i="12"/>
  <c r="I4526" i="12"/>
  <c r="H4526" i="12"/>
  <c r="J4526" i="12" s="1"/>
  <c r="P4525" i="12"/>
  <c r="O4525" i="12"/>
  <c r="J4525" i="12"/>
  <c r="I4525" i="12"/>
  <c r="H4525" i="12"/>
  <c r="P4524" i="12"/>
  <c r="O4524" i="12"/>
  <c r="I4524" i="12"/>
  <c r="H4524" i="12"/>
  <c r="J4524" i="12" s="1"/>
  <c r="Q4523" i="12"/>
  <c r="P4523" i="12"/>
  <c r="O4523" i="12"/>
  <c r="I4523" i="12"/>
  <c r="H4523" i="12"/>
  <c r="P4522" i="12"/>
  <c r="O4522" i="12"/>
  <c r="I4522" i="12"/>
  <c r="H4522" i="12"/>
  <c r="J4522" i="12" s="1"/>
  <c r="P4521" i="12"/>
  <c r="O4521" i="12"/>
  <c r="Q4521" i="12" s="1"/>
  <c r="I4521" i="12"/>
  <c r="H4521" i="12"/>
  <c r="J4521" i="12" s="1"/>
  <c r="S4520" i="12"/>
  <c r="Q4520" i="12"/>
  <c r="P4520" i="12"/>
  <c r="O4520" i="12"/>
  <c r="J4520" i="12"/>
  <c r="I4520" i="12"/>
  <c r="H4520" i="12"/>
  <c r="P4519" i="12"/>
  <c r="O4519" i="12"/>
  <c r="I4519" i="12"/>
  <c r="H4519" i="12"/>
  <c r="J4519" i="12" s="1"/>
  <c r="P4518" i="12"/>
  <c r="O4518" i="12"/>
  <c r="I4518" i="12"/>
  <c r="H4518" i="12"/>
  <c r="J4518" i="12" s="1"/>
  <c r="S4517" i="12"/>
  <c r="P4517" i="12"/>
  <c r="O4517" i="12"/>
  <c r="Q4517" i="12" s="1"/>
  <c r="I4517" i="12"/>
  <c r="H4517" i="12"/>
  <c r="J4517" i="12" s="1"/>
  <c r="P4516" i="12"/>
  <c r="O4516" i="12"/>
  <c r="Q4516" i="12" s="1"/>
  <c r="I4516" i="12"/>
  <c r="H4516" i="12"/>
  <c r="P4515" i="12"/>
  <c r="O4515" i="12"/>
  <c r="Q4515" i="12" s="1"/>
  <c r="I4515" i="12"/>
  <c r="H4515" i="12"/>
  <c r="P4514" i="12"/>
  <c r="O4514" i="12"/>
  <c r="I4514" i="12"/>
  <c r="H4514" i="12"/>
  <c r="J4514" i="12" s="1"/>
  <c r="S4513" i="12"/>
  <c r="Q4513" i="12"/>
  <c r="P4513" i="12"/>
  <c r="O4513" i="12"/>
  <c r="I4513" i="12"/>
  <c r="H4513" i="12"/>
  <c r="J4513" i="12" s="1"/>
  <c r="P4512" i="12"/>
  <c r="O4512" i="12"/>
  <c r="I4512" i="12"/>
  <c r="H4512" i="12"/>
  <c r="J4512" i="12" s="1"/>
  <c r="P4511" i="12"/>
  <c r="O4511" i="12"/>
  <c r="I4511" i="12"/>
  <c r="H4511" i="12"/>
  <c r="J4511" i="12" s="1"/>
  <c r="P4510" i="12"/>
  <c r="O4510" i="12"/>
  <c r="I4510" i="12"/>
  <c r="H4510" i="12"/>
  <c r="J4510" i="12" s="1"/>
  <c r="P4509" i="12"/>
  <c r="O4509" i="12"/>
  <c r="J4509" i="12"/>
  <c r="I4509" i="12"/>
  <c r="H4509" i="12"/>
  <c r="P4508" i="12"/>
  <c r="O4508" i="12"/>
  <c r="Q4508" i="12" s="1"/>
  <c r="I4508" i="12"/>
  <c r="H4508" i="12"/>
  <c r="Q4507" i="12"/>
  <c r="P4507" i="12"/>
  <c r="O4507" i="12"/>
  <c r="I4507" i="12"/>
  <c r="H4507" i="12"/>
  <c r="P4506" i="12"/>
  <c r="O4506" i="12"/>
  <c r="I4506" i="12"/>
  <c r="H4506" i="12"/>
  <c r="J4506" i="12" s="1"/>
  <c r="P4505" i="12"/>
  <c r="O4505" i="12"/>
  <c r="I4505" i="12"/>
  <c r="H4505" i="12"/>
  <c r="J4505" i="12" s="1"/>
  <c r="Q4504" i="12"/>
  <c r="P4504" i="12"/>
  <c r="O4504" i="12"/>
  <c r="I4504" i="12"/>
  <c r="H4504" i="12"/>
  <c r="J4504" i="12" s="1"/>
  <c r="P4503" i="12"/>
  <c r="O4503" i="12"/>
  <c r="Q4503" i="12" s="1"/>
  <c r="I4503" i="12"/>
  <c r="H4503" i="12"/>
  <c r="J4503" i="12" s="1"/>
  <c r="P4502" i="12"/>
  <c r="O4502" i="12"/>
  <c r="J4502" i="12"/>
  <c r="I4502" i="12"/>
  <c r="H4502" i="12"/>
  <c r="P4501" i="12"/>
  <c r="O4501" i="12"/>
  <c r="I4501" i="12"/>
  <c r="H4501" i="12"/>
  <c r="J4501" i="12" s="1"/>
  <c r="S4500" i="12"/>
  <c r="P4500" i="12"/>
  <c r="O4500" i="12"/>
  <c r="Q4500" i="12" s="1"/>
  <c r="J4500" i="12"/>
  <c r="I4500" i="12"/>
  <c r="H4500" i="12"/>
  <c r="Q4499" i="12"/>
  <c r="P4499" i="12"/>
  <c r="O4499" i="12"/>
  <c r="I4499" i="12"/>
  <c r="H4499" i="12"/>
  <c r="P4498" i="12"/>
  <c r="O4498" i="12"/>
  <c r="Q4498" i="12" s="1"/>
  <c r="I4498" i="12"/>
  <c r="H4498" i="12"/>
  <c r="J4498" i="12" s="1"/>
  <c r="P4497" i="12"/>
  <c r="O4497" i="12"/>
  <c r="I4497" i="12"/>
  <c r="H4497" i="12"/>
  <c r="J4497" i="12" s="1"/>
  <c r="P4496" i="12"/>
  <c r="O4496" i="12"/>
  <c r="I4496" i="12"/>
  <c r="H4496" i="12"/>
  <c r="J4496" i="12" s="1"/>
  <c r="P4495" i="12"/>
  <c r="O4495" i="12"/>
  <c r="Q4495" i="12" s="1"/>
  <c r="I4495" i="12"/>
  <c r="H4495" i="12"/>
  <c r="J4495" i="12" s="1"/>
  <c r="P4494" i="12"/>
  <c r="O4494" i="12"/>
  <c r="I4494" i="12"/>
  <c r="H4494" i="12"/>
  <c r="J4494" i="12" s="1"/>
  <c r="P4493" i="12"/>
  <c r="O4493" i="12"/>
  <c r="J4493" i="12"/>
  <c r="I4493" i="12"/>
  <c r="H4493" i="12"/>
  <c r="P4492" i="12"/>
  <c r="O4492" i="12"/>
  <c r="Q4492" i="12" s="1"/>
  <c r="I4492" i="12"/>
  <c r="H4492" i="12"/>
  <c r="Q4491" i="12"/>
  <c r="P4491" i="12"/>
  <c r="O4491" i="12"/>
  <c r="I4491" i="12"/>
  <c r="H4491" i="12"/>
  <c r="P4490" i="12"/>
  <c r="O4490" i="12"/>
  <c r="I4490" i="12"/>
  <c r="H4490" i="12"/>
  <c r="J4490" i="12" s="1"/>
  <c r="P4489" i="12"/>
  <c r="O4489" i="12"/>
  <c r="I4489" i="12"/>
  <c r="H4489" i="12"/>
  <c r="J4489" i="12" s="1"/>
  <c r="Q4488" i="12"/>
  <c r="P4488" i="12"/>
  <c r="O4488" i="12"/>
  <c r="I4488" i="12"/>
  <c r="H4488" i="12"/>
  <c r="J4488" i="12" s="1"/>
  <c r="P4487" i="12"/>
  <c r="O4487" i="12"/>
  <c r="I4487" i="12"/>
  <c r="H4487" i="12"/>
  <c r="J4487" i="12" s="1"/>
  <c r="P4486" i="12"/>
  <c r="O4486" i="12"/>
  <c r="I4486" i="12"/>
  <c r="H4486" i="12"/>
  <c r="J4486" i="12" s="1"/>
  <c r="P4485" i="12"/>
  <c r="O4485" i="12"/>
  <c r="Q4485" i="12" s="1"/>
  <c r="J4485" i="12"/>
  <c r="I4485" i="12"/>
  <c r="H4485" i="12"/>
  <c r="Q4484" i="12"/>
  <c r="P4484" i="12"/>
  <c r="O4484" i="12"/>
  <c r="I4484" i="12"/>
  <c r="H4484" i="12"/>
  <c r="Q4483" i="12"/>
  <c r="P4483" i="12"/>
  <c r="O4483" i="12"/>
  <c r="I4483" i="12"/>
  <c r="H4483" i="12"/>
  <c r="P4482" i="12"/>
  <c r="O4482" i="12"/>
  <c r="I4482" i="12"/>
  <c r="H4482" i="12"/>
  <c r="J4482" i="12" s="1"/>
  <c r="S4481" i="12"/>
  <c r="P4481" i="12"/>
  <c r="O4481" i="12"/>
  <c r="Q4481" i="12" s="1"/>
  <c r="J4481" i="12"/>
  <c r="I4481" i="12"/>
  <c r="H4481" i="12"/>
  <c r="S4480" i="12"/>
  <c r="Q4480" i="12"/>
  <c r="P4480" i="12"/>
  <c r="O4480" i="12"/>
  <c r="J4480" i="12"/>
  <c r="I4480" i="12"/>
  <c r="H4480" i="12"/>
  <c r="P4479" i="12"/>
  <c r="O4479" i="12"/>
  <c r="I4479" i="12"/>
  <c r="H4479" i="12"/>
  <c r="J4479" i="12" s="1"/>
  <c r="P4478" i="12"/>
  <c r="O4478" i="12"/>
  <c r="J4478" i="12"/>
  <c r="I4478" i="12"/>
  <c r="H4478" i="12"/>
  <c r="P4477" i="12"/>
  <c r="O4477" i="12"/>
  <c r="Q4477" i="12" s="1"/>
  <c r="I4477" i="12"/>
  <c r="H4477" i="12"/>
  <c r="P4476" i="12"/>
  <c r="O4476" i="12"/>
  <c r="Q4476" i="12" s="1"/>
  <c r="I4476" i="12"/>
  <c r="H4476" i="12"/>
  <c r="J4476" i="12" s="1"/>
  <c r="P4475" i="12"/>
  <c r="O4475" i="12"/>
  <c r="Q4475" i="12" s="1"/>
  <c r="I4475" i="12"/>
  <c r="H4475" i="12"/>
  <c r="P4474" i="12"/>
  <c r="O4474" i="12"/>
  <c r="I4474" i="12"/>
  <c r="H4474" i="12"/>
  <c r="J4474" i="12" s="1"/>
  <c r="S4473" i="12"/>
  <c r="Q4473" i="12"/>
  <c r="P4473" i="12"/>
  <c r="O4473" i="12"/>
  <c r="J4473" i="12"/>
  <c r="I4473" i="12"/>
  <c r="H4473" i="12"/>
  <c r="S4472" i="12"/>
  <c r="Q4472" i="12"/>
  <c r="P4472" i="12"/>
  <c r="O4472" i="12"/>
  <c r="I4472" i="12"/>
  <c r="H4472" i="12"/>
  <c r="J4472" i="12" s="1"/>
  <c r="P4471" i="12"/>
  <c r="O4471" i="12"/>
  <c r="Q4471" i="12" s="1"/>
  <c r="I4471" i="12"/>
  <c r="H4471" i="12"/>
  <c r="J4471" i="12" s="1"/>
  <c r="P4470" i="12"/>
  <c r="O4470" i="12"/>
  <c r="I4470" i="12"/>
  <c r="H4470" i="12"/>
  <c r="J4470" i="12" s="1"/>
  <c r="P4469" i="12"/>
  <c r="O4469" i="12"/>
  <c r="I4469" i="12"/>
  <c r="H4469" i="12"/>
  <c r="J4469" i="12" s="1"/>
  <c r="P4468" i="12"/>
  <c r="O4468" i="12"/>
  <c r="Q4468" i="12" s="1"/>
  <c r="J4468" i="12"/>
  <c r="I4468" i="12"/>
  <c r="H4468" i="12"/>
  <c r="Q4467" i="12"/>
  <c r="P4467" i="12"/>
  <c r="O4467" i="12"/>
  <c r="I4467" i="12"/>
  <c r="H4467" i="12"/>
  <c r="P4466" i="12"/>
  <c r="O4466" i="12"/>
  <c r="Q4466" i="12" s="1"/>
  <c r="I4466" i="12"/>
  <c r="H4466" i="12"/>
  <c r="S4465" i="12"/>
  <c r="P4465" i="12"/>
  <c r="O4465" i="12"/>
  <c r="Q4465" i="12" s="1"/>
  <c r="J4465" i="12"/>
  <c r="I4465" i="12"/>
  <c r="H4465" i="12"/>
  <c r="Q4464" i="12"/>
  <c r="P4464" i="12"/>
  <c r="O4464" i="12"/>
  <c r="I4464" i="12"/>
  <c r="H4464" i="12"/>
  <c r="P4463" i="12"/>
  <c r="O4463" i="12"/>
  <c r="I4463" i="12"/>
  <c r="H4463" i="12"/>
  <c r="J4463" i="12" s="1"/>
  <c r="P4462" i="12"/>
  <c r="O4462" i="12"/>
  <c r="I4462" i="12"/>
  <c r="H4462" i="12"/>
  <c r="J4462" i="12" s="1"/>
  <c r="P4461" i="12"/>
  <c r="O4461" i="12"/>
  <c r="I4461" i="12"/>
  <c r="H4461" i="12"/>
  <c r="J4461" i="12" s="1"/>
  <c r="P4460" i="12"/>
  <c r="O4460" i="12"/>
  <c r="J4460" i="12"/>
  <c r="I4460" i="12"/>
  <c r="H4460" i="12"/>
  <c r="P4459" i="12"/>
  <c r="O4459" i="12"/>
  <c r="Q4459" i="12" s="1"/>
  <c r="I4459" i="12"/>
  <c r="H4459" i="12"/>
  <c r="Q4458" i="12"/>
  <c r="P4458" i="12"/>
  <c r="O4458" i="12"/>
  <c r="I4458" i="12"/>
  <c r="H4458" i="12"/>
  <c r="J4458" i="12" s="1"/>
  <c r="P4457" i="12"/>
  <c r="O4457" i="12"/>
  <c r="I4457" i="12"/>
  <c r="H4457" i="12"/>
  <c r="J4457" i="12" s="1"/>
  <c r="Q4456" i="12"/>
  <c r="P4456" i="12"/>
  <c r="O4456" i="12"/>
  <c r="I4456" i="12"/>
  <c r="H4456" i="12"/>
  <c r="J4456" i="12" s="1"/>
  <c r="P4455" i="12"/>
  <c r="O4455" i="12"/>
  <c r="Q4455" i="12" s="1"/>
  <c r="I4455" i="12"/>
  <c r="H4455" i="12"/>
  <c r="J4455" i="12" s="1"/>
  <c r="P4454" i="12"/>
  <c r="O4454" i="12"/>
  <c r="I4454" i="12"/>
  <c r="H4454" i="12"/>
  <c r="J4454" i="12" s="1"/>
  <c r="P4453" i="12"/>
  <c r="O4453" i="12"/>
  <c r="I4453" i="12"/>
  <c r="H4453" i="12"/>
  <c r="J4453" i="12" s="1"/>
  <c r="P4452" i="12"/>
  <c r="O4452" i="12"/>
  <c r="Q4452" i="12" s="1"/>
  <c r="J4452" i="12"/>
  <c r="I4452" i="12"/>
  <c r="H4452" i="12"/>
  <c r="Q4451" i="12"/>
  <c r="P4451" i="12"/>
  <c r="O4451" i="12"/>
  <c r="I4451" i="12"/>
  <c r="H4451" i="12"/>
  <c r="P4450" i="12"/>
  <c r="O4450" i="12"/>
  <c r="Q4450" i="12" s="1"/>
  <c r="I4450" i="12"/>
  <c r="H4450" i="12"/>
  <c r="J4450" i="12" s="1"/>
  <c r="P4449" i="12"/>
  <c r="O4449" i="12"/>
  <c r="J4449" i="12"/>
  <c r="I4449" i="12"/>
  <c r="H4449" i="12"/>
  <c r="P4448" i="12"/>
  <c r="O4448" i="12"/>
  <c r="I4448" i="12"/>
  <c r="H4448" i="12"/>
  <c r="J4448" i="12" s="1"/>
  <c r="P4447" i="12"/>
  <c r="O4447" i="12"/>
  <c r="Q4447" i="12" s="1"/>
  <c r="I4447" i="12"/>
  <c r="H4447" i="12"/>
  <c r="J4447" i="12" s="1"/>
  <c r="P4446" i="12"/>
  <c r="O4446" i="12"/>
  <c r="J4446" i="12"/>
  <c r="I4446" i="12"/>
  <c r="H4446" i="12"/>
  <c r="P4445" i="12"/>
  <c r="O4445" i="12"/>
  <c r="J4445" i="12"/>
  <c r="I4445" i="12"/>
  <c r="H4445" i="12"/>
  <c r="P4444" i="12"/>
  <c r="O4444" i="12"/>
  <c r="I4444" i="12"/>
  <c r="H4444" i="12"/>
  <c r="J4444" i="12" s="1"/>
  <c r="Q4443" i="12"/>
  <c r="P4443" i="12"/>
  <c r="O4443" i="12"/>
  <c r="I4443" i="12"/>
  <c r="H4443" i="12"/>
  <c r="P4442" i="12"/>
  <c r="O4442" i="12"/>
  <c r="I4442" i="12"/>
  <c r="H4442" i="12"/>
  <c r="J4442" i="12" s="1"/>
  <c r="Q4441" i="12"/>
  <c r="P4441" i="12"/>
  <c r="O4441" i="12"/>
  <c r="I4441" i="12"/>
  <c r="H4441" i="12"/>
  <c r="S4440" i="12"/>
  <c r="P4440" i="12"/>
  <c r="O4440" i="12"/>
  <c r="Q4440" i="12" s="1"/>
  <c r="J4440" i="12"/>
  <c r="I4440" i="12"/>
  <c r="H4440" i="12"/>
  <c r="P4439" i="12"/>
  <c r="O4439" i="12"/>
  <c r="J4439" i="12"/>
  <c r="I4439" i="12"/>
  <c r="H4439" i="12"/>
  <c r="P4438" i="12"/>
  <c r="O4438" i="12"/>
  <c r="I4438" i="12"/>
  <c r="H4438" i="12"/>
  <c r="J4438" i="12" s="1"/>
  <c r="P4437" i="12"/>
  <c r="O4437" i="12"/>
  <c r="Q4437" i="12" s="1"/>
  <c r="I4437" i="12"/>
  <c r="H4437" i="12"/>
  <c r="Q4436" i="12"/>
  <c r="P4436" i="12"/>
  <c r="O4436" i="12"/>
  <c r="I4436" i="12"/>
  <c r="H4436" i="12"/>
  <c r="P4435" i="12"/>
  <c r="O4435" i="12"/>
  <c r="I4435" i="12"/>
  <c r="H4435" i="12"/>
  <c r="J4435" i="12" s="1"/>
  <c r="P4434" i="12"/>
  <c r="O4434" i="12"/>
  <c r="S4434" i="12" s="1"/>
  <c r="I4434" i="12"/>
  <c r="H4434" i="12"/>
  <c r="J4434" i="12" s="1"/>
  <c r="P4433" i="12"/>
  <c r="O4433" i="12"/>
  <c r="J4433" i="12"/>
  <c r="I4433" i="12"/>
  <c r="H4433" i="12"/>
  <c r="S4432" i="12"/>
  <c r="P4432" i="12"/>
  <c r="O4432" i="12"/>
  <c r="Q4432" i="12" s="1"/>
  <c r="I4432" i="12"/>
  <c r="H4432" i="12"/>
  <c r="J4432" i="12" s="1"/>
  <c r="P4431" i="12"/>
  <c r="O4431" i="12"/>
  <c r="Q4431" i="12" s="1"/>
  <c r="I4431" i="12"/>
  <c r="H4431" i="12"/>
  <c r="J4431" i="12" s="1"/>
  <c r="Q4430" i="12"/>
  <c r="P4430" i="12"/>
  <c r="O4430" i="12"/>
  <c r="I4430" i="12"/>
  <c r="H4430" i="12"/>
  <c r="J4430" i="12" s="1"/>
  <c r="P4429" i="12"/>
  <c r="O4429" i="12"/>
  <c r="J4429" i="12"/>
  <c r="I4429" i="12"/>
  <c r="H4429" i="12"/>
  <c r="Q4428" i="12"/>
  <c r="P4428" i="12"/>
  <c r="O4428" i="12"/>
  <c r="I4428" i="12"/>
  <c r="H4428" i="12"/>
  <c r="P4427" i="12"/>
  <c r="O4427" i="12"/>
  <c r="Q4427" i="12" s="1"/>
  <c r="I4427" i="12"/>
  <c r="H4427" i="12"/>
  <c r="P4426" i="12"/>
  <c r="O4426" i="12"/>
  <c r="Q4426" i="12" s="1"/>
  <c r="I4426" i="12"/>
  <c r="H4426" i="12"/>
  <c r="J4426" i="12" s="1"/>
  <c r="Q4425" i="12"/>
  <c r="P4425" i="12"/>
  <c r="O4425" i="12"/>
  <c r="I4425" i="12"/>
  <c r="H4425" i="12"/>
  <c r="S4425" i="12" s="1"/>
  <c r="P4424" i="12"/>
  <c r="O4424" i="12"/>
  <c r="J4424" i="12"/>
  <c r="I4424" i="12"/>
  <c r="H4424" i="12"/>
  <c r="S4423" i="12"/>
  <c r="Q4423" i="12"/>
  <c r="P4423" i="12"/>
  <c r="O4423" i="12"/>
  <c r="I4423" i="12"/>
  <c r="H4423" i="12"/>
  <c r="J4423" i="12" s="1"/>
  <c r="P4422" i="12"/>
  <c r="O4422" i="12"/>
  <c r="I4422" i="12"/>
  <c r="H4422" i="12"/>
  <c r="J4422" i="12" s="1"/>
  <c r="P4421" i="12"/>
  <c r="O4421" i="12"/>
  <c r="I4421" i="12"/>
  <c r="H4421" i="12"/>
  <c r="J4421" i="12" s="1"/>
  <c r="P4420" i="12"/>
  <c r="O4420" i="12"/>
  <c r="I4420" i="12"/>
  <c r="H4420" i="12"/>
  <c r="J4420" i="12" s="1"/>
  <c r="Q4419" i="12"/>
  <c r="P4419" i="12"/>
  <c r="O4419" i="12"/>
  <c r="I4419" i="12"/>
  <c r="H4419" i="12"/>
  <c r="J4419" i="12" s="1"/>
  <c r="P4418" i="12"/>
  <c r="O4418" i="12"/>
  <c r="Q4418" i="12" s="1"/>
  <c r="I4418" i="12"/>
  <c r="H4418" i="12"/>
  <c r="J4418" i="12" s="1"/>
  <c r="P4417" i="12"/>
  <c r="O4417" i="12"/>
  <c r="J4417" i="12"/>
  <c r="I4417" i="12"/>
  <c r="H4417" i="12"/>
  <c r="S4416" i="12"/>
  <c r="Q4416" i="12"/>
  <c r="P4416" i="12"/>
  <c r="O4416" i="12"/>
  <c r="I4416" i="12"/>
  <c r="H4416" i="12"/>
  <c r="J4416" i="12" s="1"/>
  <c r="P4415" i="12"/>
  <c r="O4415" i="12"/>
  <c r="I4415" i="12"/>
  <c r="H4415" i="12"/>
  <c r="J4415" i="12" s="1"/>
  <c r="P4414" i="12"/>
  <c r="O4414" i="12"/>
  <c r="J4414" i="12"/>
  <c r="I4414" i="12"/>
  <c r="H4414" i="12"/>
  <c r="P4413" i="12"/>
  <c r="O4413" i="12"/>
  <c r="Q4413" i="12" s="1"/>
  <c r="I4413" i="12"/>
  <c r="H4413" i="12"/>
  <c r="J4413" i="12" s="1"/>
  <c r="P4412" i="12"/>
  <c r="O4412" i="12"/>
  <c r="I4412" i="12"/>
  <c r="H4412" i="12"/>
  <c r="J4412" i="12" s="1"/>
  <c r="S4411" i="12"/>
  <c r="P4411" i="12"/>
  <c r="O4411" i="12"/>
  <c r="Q4411" i="12" s="1"/>
  <c r="J4411" i="12"/>
  <c r="I4411" i="12"/>
  <c r="H4411" i="12"/>
  <c r="Q4410" i="12"/>
  <c r="P4410" i="12"/>
  <c r="O4410" i="12"/>
  <c r="I4410" i="12"/>
  <c r="H4410" i="12"/>
  <c r="J4410" i="12" s="1"/>
  <c r="S4409" i="12"/>
  <c r="P4409" i="12"/>
  <c r="O4409" i="12"/>
  <c r="Q4409" i="12" s="1"/>
  <c r="J4409" i="12"/>
  <c r="I4409" i="12"/>
  <c r="H4409" i="12"/>
  <c r="P4408" i="12"/>
  <c r="O4408" i="12"/>
  <c r="I4408" i="12"/>
  <c r="H4408" i="12"/>
  <c r="J4408" i="12" s="1"/>
  <c r="S4407" i="12"/>
  <c r="P4407" i="12"/>
  <c r="O4407" i="12"/>
  <c r="Q4407" i="12" s="1"/>
  <c r="I4407" i="12"/>
  <c r="H4407" i="12"/>
  <c r="J4407" i="12" s="1"/>
  <c r="P4406" i="12"/>
  <c r="O4406" i="12"/>
  <c r="I4406" i="12"/>
  <c r="H4406" i="12"/>
  <c r="J4406" i="12" s="1"/>
  <c r="P4405" i="12"/>
  <c r="O4405" i="12"/>
  <c r="I4405" i="12"/>
  <c r="H4405" i="12"/>
  <c r="J4405" i="12" s="1"/>
  <c r="P4404" i="12"/>
  <c r="O4404" i="12"/>
  <c r="Q4404" i="12" s="1"/>
  <c r="I4404" i="12"/>
  <c r="H4404" i="12"/>
  <c r="J4404" i="12" s="1"/>
  <c r="P4403" i="12"/>
  <c r="O4403" i="12"/>
  <c r="Q4403" i="12" s="1"/>
  <c r="I4403" i="12"/>
  <c r="H4403" i="12"/>
  <c r="P4402" i="12"/>
  <c r="O4402" i="12"/>
  <c r="I4402" i="12"/>
  <c r="H4402" i="12"/>
  <c r="J4402" i="12" s="1"/>
  <c r="Q4401" i="12"/>
  <c r="P4401" i="12"/>
  <c r="O4401" i="12"/>
  <c r="I4401" i="12"/>
  <c r="H4401" i="12"/>
  <c r="P4400" i="12"/>
  <c r="O4400" i="12"/>
  <c r="I4400" i="12"/>
  <c r="H4400" i="12"/>
  <c r="J4400" i="12" s="1"/>
  <c r="P4399" i="12"/>
  <c r="O4399" i="12"/>
  <c r="J4399" i="12"/>
  <c r="I4399" i="12"/>
  <c r="H4399" i="12"/>
  <c r="P4398" i="12"/>
  <c r="O4398" i="12"/>
  <c r="Q4398" i="12" s="1"/>
  <c r="I4398" i="12"/>
  <c r="H4398" i="12"/>
  <c r="J4398" i="12" s="1"/>
  <c r="P4397" i="12"/>
  <c r="O4397" i="12"/>
  <c r="Q4397" i="12" s="1"/>
  <c r="I4397" i="12"/>
  <c r="H4397" i="12"/>
  <c r="P4396" i="12"/>
  <c r="O4396" i="12"/>
  <c r="I4396" i="12"/>
  <c r="H4396" i="12"/>
  <c r="J4396" i="12" s="1"/>
  <c r="Q4395" i="12"/>
  <c r="P4395" i="12"/>
  <c r="O4395" i="12"/>
  <c r="I4395" i="12"/>
  <c r="H4395" i="12"/>
  <c r="P4394" i="12"/>
  <c r="O4394" i="12"/>
  <c r="I4394" i="12"/>
  <c r="H4394" i="12"/>
  <c r="J4394" i="12" s="1"/>
  <c r="Q4393" i="12"/>
  <c r="P4393" i="12"/>
  <c r="O4393" i="12"/>
  <c r="I4393" i="12"/>
  <c r="H4393" i="12"/>
  <c r="P4392" i="12"/>
  <c r="O4392" i="12"/>
  <c r="S4392" i="12" s="1"/>
  <c r="J4392" i="12"/>
  <c r="I4392" i="12"/>
  <c r="H4392" i="12"/>
  <c r="P4391" i="12"/>
  <c r="O4391" i="12"/>
  <c r="I4391" i="12"/>
  <c r="H4391" i="12"/>
  <c r="J4391" i="12" s="1"/>
  <c r="Q4390" i="12"/>
  <c r="P4390" i="12"/>
  <c r="O4390" i="12"/>
  <c r="J4390" i="12"/>
  <c r="I4390" i="12"/>
  <c r="H4390" i="12"/>
  <c r="P4389" i="12"/>
  <c r="O4389" i="12"/>
  <c r="Q4389" i="12" s="1"/>
  <c r="I4389" i="12"/>
  <c r="H4389" i="12"/>
  <c r="P4388" i="12"/>
  <c r="O4388" i="12"/>
  <c r="I4388" i="12"/>
  <c r="H4388" i="12"/>
  <c r="J4388" i="12" s="1"/>
  <c r="S4387" i="12"/>
  <c r="Q4387" i="12"/>
  <c r="P4387" i="12"/>
  <c r="O4387" i="12"/>
  <c r="J4387" i="12"/>
  <c r="I4387" i="12"/>
  <c r="H4387" i="12"/>
  <c r="P4386" i="12"/>
  <c r="O4386" i="12"/>
  <c r="Q4386" i="12" s="1"/>
  <c r="I4386" i="12"/>
  <c r="H4386" i="12"/>
  <c r="J4386" i="12" s="1"/>
  <c r="P4385" i="12"/>
  <c r="O4385" i="12"/>
  <c r="Q4385" i="12" s="1"/>
  <c r="J4385" i="12"/>
  <c r="I4385" i="12"/>
  <c r="H4385" i="12"/>
  <c r="S4385" i="12" s="1"/>
  <c r="P4384" i="12"/>
  <c r="O4384" i="12"/>
  <c r="Q4384" i="12" s="1"/>
  <c r="I4384" i="12"/>
  <c r="H4384" i="12"/>
  <c r="J4384" i="12" s="1"/>
  <c r="P4383" i="12"/>
  <c r="O4383" i="12"/>
  <c r="Q4383" i="12" s="1"/>
  <c r="I4383" i="12"/>
  <c r="H4383" i="12"/>
  <c r="P4382" i="12"/>
  <c r="O4382" i="12"/>
  <c r="J4382" i="12"/>
  <c r="I4382" i="12"/>
  <c r="H4382" i="12"/>
  <c r="P4381" i="12"/>
  <c r="O4381" i="12"/>
  <c r="I4381" i="12"/>
  <c r="H4381" i="12"/>
  <c r="J4381" i="12" s="1"/>
  <c r="S4380" i="12"/>
  <c r="P4380" i="12"/>
  <c r="O4380" i="12"/>
  <c r="Q4380" i="12" s="1"/>
  <c r="J4380" i="12"/>
  <c r="I4380" i="12"/>
  <c r="H4380" i="12"/>
  <c r="P4379" i="12"/>
  <c r="O4379" i="12"/>
  <c r="Q4379" i="12" s="1"/>
  <c r="I4379" i="12"/>
  <c r="H4379" i="12"/>
  <c r="Q4378" i="12"/>
  <c r="P4378" i="12"/>
  <c r="O4378" i="12"/>
  <c r="I4378" i="12"/>
  <c r="H4378" i="12"/>
  <c r="J4378" i="12" s="1"/>
  <c r="Q4377" i="12"/>
  <c r="P4377" i="12"/>
  <c r="O4377" i="12"/>
  <c r="S4377" i="12" s="1"/>
  <c r="J4377" i="12"/>
  <c r="I4377" i="12"/>
  <c r="H4377" i="12"/>
  <c r="P4376" i="12"/>
  <c r="O4376" i="12"/>
  <c r="I4376" i="12"/>
  <c r="H4376" i="12"/>
  <c r="J4376" i="12" s="1"/>
  <c r="P4375" i="12"/>
  <c r="O4375" i="12"/>
  <c r="I4375" i="12"/>
  <c r="H4375" i="12"/>
  <c r="J4375" i="12" s="1"/>
  <c r="P4374" i="12"/>
  <c r="O4374" i="12"/>
  <c r="I4374" i="12"/>
  <c r="H4374" i="12"/>
  <c r="J4374" i="12" s="1"/>
  <c r="P4373" i="12"/>
  <c r="O4373" i="12"/>
  <c r="I4373" i="12"/>
  <c r="H4373" i="12"/>
  <c r="J4373" i="12" s="1"/>
  <c r="Q4372" i="12"/>
  <c r="P4372" i="12"/>
  <c r="O4372" i="12"/>
  <c r="I4372" i="12"/>
  <c r="H4372" i="12"/>
  <c r="P4371" i="12"/>
  <c r="O4371" i="12"/>
  <c r="Q4371" i="12" s="1"/>
  <c r="I4371" i="12"/>
  <c r="H4371" i="12"/>
  <c r="P4370" i="12"/>
  <c r="O4370" i="12"/>
  <c r="I4370" i="12"/>
  <c r="H4370" i="12"/>
  <c r="J4370" i="12" s="1"/>
  <c r="P4369" i="12"/>
  <c r="O4369" i="12"/>
  <c r="I4369" i="12"/>
  <c r="H4369" i="12"/>
  <c r="J4369" i="12" s="1"/>
  <c r="P4368" i="12"/>
  <c r="O4368" i="12"/>
  <c r="J4368" i="12"/>
  <c r="I4368" i="12"/>
  <c r="H4368" i="12"/>
  <c r="P4367" i="12"/>
  <c r="O4367" i="12"/>
  <c r="I4367" i="12"/>
  <c r="H4367" i="12"/>
  <c r="J4367" i="12" s="1"/>
  <c r="P4366" i="12"/>
  <c r="O4366" i="12"/>
  <c r="I4366" i="12"/>
  <c r="H4366" i="12"/>
  <c r="J4366" i="12" s="1"/>
  <c r="P4365" i="12"/>
  <c r="O4365" i="12"/>
  <c r="I4365" i="12"/>
  <c r="H4365" i="12"/>
  <c r="J4365" i="12" s="1"/>
  <c r="S4364" i="12"/>
  <c r="P4364" i="12"/>
  <c r="O4364" i="12"/>
  <c r="Q4364" i="12" s="1"/>
  <c r="I4364" i="12"/>
  <c r="H4364" i="12"/>
  <c r="J4364" i="12" s="1"/>
  <c r="P4363" i="12"/>
  <c r="O4363" i="12"/>
  <c r="Q4363" i="12" s="1"/>
  <c r="I4363" i="12"/>
  <c r="H4363" i="12"/>
  <c r="P4362" i="12"/>
  <c r="O4362" i="12"/>
  <c r="I4362" i="12"/>
  <c r="H4362" i="12"/>
  <c r="J4362" i="12" s="1"/>
  <c r="Q4361" i="12"/>
  <c r="P4361" i="12"/>
  <c r="O4361" i="12"/>
  <c r="I4361" i="12"/>
  <c r="H4361" i="12"/>
  <c r="P4360" i="12"/>
  <c r="O4360" i="12"/>
  <c r="Q4360" i="12" s="1"/>
  <c r="J4360" i="12"/>
  <c r="I4360" i="12"/>
  <c r="H4360" i="12"/>
  <c r="S4359" i="12"/>
  <c r="P4359" i="12"/>
  <c r="O4359" i="12"/>
  <c r="Q4359" i="12" s="1"/>
  <c r="I4359" i="12"/>
  <c r="H4359" i="12"/>
  <c r="J4359" i="12" s="1"/>
  <c r="P4358" i="12"/>
  <c r="O4358" i="12"/>
  <c r="I4358" i="12"/>
  <c r="H4358" i="12"/>
  <c r="J4358" i="12" s="1"/>
  <c r="P4357" i="12"/>
  <c r="O4357" i="12"/>
  <c r="I4357" i="12"/>
  <c r="H4357" i="12"/>
  <c r="J4357" i="12" s="1"/>
  <c r="P4356" i="12"/>
  <c r="O4356" i="12"/>
  <c r="Q4356" i="12" s="1"/>
  <c r="I4356" i="12"/>
  <c r="H4356" i="12"/>
  <c r="Q4355" i="12"/>
  <c r="P4355" i="12"/>
  <c r="O4355" i="12"/>
  <c r="I4355" i="12"/>
  <c r="H4355" i="12"/>
  <c r="P4354" i="12"/>
  <c r="O4354" i="12"/>
  <c r="I4354" i="12"/>
  <c r="H4354" i="12"/>
  <c r="J4354" i="12" s="1"/>
  <c r="P4353" i="12"/>
  <c r="O4353" i="12"/>
  <c r="I4353" i="12"/>
  <c r="H4353" i="12"/>
  <c r="J4353" i="12" s="1"/>
  <c r="P4352" i="12"/>
  <c r="O4352" i="12"/>
  <c r="I4352" i="12"/>
  <c r="H4352" i="12"/>
  <c r="J4352" i="12" s="1"/>
  <c r="P4351" i="12"/>
  <c r="O4351" i="12"/>
  <c r="Q4351" i="12" s="1"/>
  <c r="I4351" i="12"/>
  <c r="H4351" i="12"/>
  <c r="J4351" i="12" s="1"/>
  <c r="P4350" i="12"/>
  <c r="O4350" i="12"/>
  <c r="I4350" i="12"/>
  <c r="H4350" i="12"/>
  <c r="J4350" i="12" s="1"/>
  <c r="P4349" i="12"/>
  <c r="O4349" i="12"/>
  <c r="I4349" i="12"/>
  <c r="H4349" i="12"/>
  <c r="J4349" i="12" s="1"/>
  <c r="P4348" i="12"/>
  <c r="O4348" i="12"/>
  <c r="I4348" i="12"/>
  <c r="H4348" i="12"/>
  <c r="J4348" i="12" s="1"/>
  <c r="S4347" i="12"/>
  <c r="Q4347" i="12"/>
  <c r="P4347" i="12"/>
  <c r="O4347" i="12"/>
  <c r="J4347" i="12"/>
  <c r="I4347" i="12"/>
  <c r="H4347" i="12"/>
  <c r="P4346" i="12"/>
  <c r="O4346" i="12"/>
  <c r="Q4346" i="12" s="1"/>
  <c r="I4346" i="12"/>
  <c r="H4346" i="12"/>
  <c r="P4345" i="12"/>
  <c r="O4345" i="12"/>
  <c r="Q4345" i="12" s="1"/>
  <c r="I4345" i="12"/>
  <c r="H4345" i="12"/>
  <c r="J4345" i="12" s="1"/>
  <c r="P4344" i="12"/>
  <c r="O4344" i="12"/>
  <c r="I4344" i="12"/>
  <c r="H4344" i="12"/>
  <c r="J4344" i="12" s="1"/>
  <c r="Q4343" i="12"/>
  <c r="P4343" i="12"/>
  <c r="O4343" i="12"/>
  <c r="I4343" i="12"/>
  <c r="H4343" i="12"/>
  <c r="P4342" i="12"/>
  <c r="O4342" i="12"/>
  <c r="I4342" i="12"/>
  <c r="H4342" i="12"/>
  <c r="J4342" i="12" s="1"/>
  <c r="P4341" i="12"/>
  <c r="O4341" i="12"/>
  <c r="I4341" i="12"/>
  <c r="H4341" i="12"/>
  <c r="J4341" i="12" s="1"/>
  <c r="P4340" i="12"/>
  <c r="O4340" i="12"/>
  <c r="I4340" i="12"/>
  <c r="H4340" i="12"/>
  <c r="J4340" i="12" s="1"/>
  <c r="S4339" i="12"/>
  <c r="Q4339" i="12"/>
  <c r="P4339" i="12"/>
  <c r="O4339" i="12"/>
  <c r="I4339" i="12"/>
  <c r="H4339" i="12"/>
  <c r="J4339" i="12" s="1"/>
  <c r="P4338" i="12"/>
  <c r="O4338" i="12"/>
  <c r="I4338" i="12"/>
  <c r="H4338" i="12"/>
  <c r="J4338" i="12" s="1"/>
  <c r="P4337" i="12"/>
  <c r="O4337" i="12"/>
  <c r="I4337" i="12"/>
  <c r="H4337" i="12"/>
  <c r="J4337" i="12" s="1"/>
  <c r="Q4336" i="12"/>
  <c r="P4336" i="12"/>
  <c r="O4336" i="12"/>
  <c r="I4336" i="12"/>
  <c r="H4336" i="12"/>
  <c r="J4336" i="12" s="1"/>
  <c r="P4335" i="12"/>
  <c r="O4335" i="12"/>
  <c r="J4335" i="12"/>
  <c r="I4335" i="12"/>
  <c r="H4335" i="12"/>
  <c r="P4334" i="12"/>
  <c r="O4334" i="12"/>
  <c r="I4334" i="12"/>
  <c r="H4334" i="12"/>
  <c r="J4334" i="12" s="1"/>
  <c r="P4333" i="12"/>
  <c r="O4333" i="12"/>
  <c r="I4333" i="12"/>
  <c r="H4333" i="12"/>
  <c r="J4333" i="12" s="1"/>
  <c r="S4332" i="12"/>
  <c r="Q4332" i="12"/>
  <c r="P4332" i="12"/>
  <c r="O4332" i="12"/>
  <c r="J4332" i="12"/>
  <c r="I4332" i="12"/>
  <c r="H4332" i="12"/>
  <c r="P4331" i="12"/>
  <c r="O4331" i="12"/>
  <c r="Q4331" i="12" s="1"/>
  <c r="I4331" i="12"/>
  <c r="H4331" i="12"/>
  <c r="S4330" i="12"/>
  <c r="P4330" i="12"/>
  <c r="O4330" i="12"/>
  <c r="Q4330" i="12" s="1"/>
  <c r="I4330" i="12"/>
  <c r="H4330" i="12"/>
  <c r="J4330" i="12" s="1"/>
  <c r="S4329" i="12"/>
  <c r="Q4329" i="12"/>
  <c r="P4329" i="12"/>
  <c r="O4329" i="12"/>
  <c r="I4329" i="12"/>
  <c r="H4329" i="12"/>
  <c r="J4329" i="12" s="1"/>
  <c r="P4328" i="12"/>
  <c r="O4328" i="12"/>
  <c r="J4328" i="12"/>
  <c r="I4328" i="12"/>
  <c r="H4328" i="12"/>
  <c r="P4327" i="12"/>
  <c r="O4327" i="12"/>
  <c r="I4327" i="12"/>
  <c r="H4327" i="12"/>
  <c r="J4327" i="12" s="1"/>
  <c r="P4326" i="12"/>
  <c r="O4326" i="12"/>
  <c r="Q4326" i="12" s="1"/>
  <c r="I4326" i="12"/>
  <c r="H4326" i="12"/>
  <c r="J4326" i="12" s="1"/>
  <c r="P4325" i="12"/>
  <c r="O4325" i="12"/>
  <c r="I4325" i="12"/>
  <c r="H4325" i="12"/>
  <c r="J4325" i="12" s="1"/>
  <c r="P4324" i="12"/>
  <c r="O4324" i="12"/>
  <c r="I4324" i="12"/>
  <c r="H4324" i="12"/>
  <c r="J4324" i="12" s="1"/>
  <c r="P4323" i="12"/>
  <c r="O4323" i="12"/>
  <c r="Q4323" i="12" s="1"/>
  <c r="I4323" i="12"/>
  <c r="H4323" i="12"/>
  <c r="P4322" i="12"/>
  <c r="O4322" i="12"/>
  <c r="Q4322" i="12" s="1"/>
  <c r="I4322" i="12"/>
  <c r="H4322" i="12"/>
  <c r="J4322" i="12" s="1"/>
  <c r="P4321" i="12"/>
  <c r="O4321" i="12"/>
  <c r="I4321" i="12"/>
  <c r="H4321" i="12"/>
  <c r="J4321" i="12" s="1"/>
  <c r="S4320" i="12"/>
  <c r="Q4320" i="12"/>
  <c r="P4320" i="12"/>
  <c r="O4320" i="12"/>
  <c r="I4320" i="12"/>
  <c r="H4320" i="12"/>
  <c r="J4320" i="12" s="1"/>
  <c r="P4319" i="12"/>
  <c r="O4319" i="12"/>
  <c r="Q4319" i="12" s="1"/>
  <c r="I4319" i="12"/>
  <c r="H4319" i="12"/>
  <c r="J4319" i="12" s="1"/>
  <c r="P4318" i="12"/>
  <c r="O4318" i="12"/>
  <c r="I4318" i="12"/>
  <c r="H4318" i="12"/>
  <c r="J4318" i="12" s="1"/>
  <c r="P4317" i="12"/>
  <c r="O4317" i="12"/>
  <c r="Q4317" i="12" s="1"/>
  <c r="I4317" i="12"/>
  <c r="H4317" i="12"/>
  <c r="J4317" i="12" s="1"/>
  <c r="S4316" i="12"/>
  <c r="P4316" i="12"/>
  <c r="O4316" i="12"/>
  <c r="Q4316" i="12" s="1"/>
  <c r="J4316" i="12"/>
  <c r="I4316" i="12"/>
  <c r="H4316" i="12"/>
  <c r="P4315" i="12"/>
  <c r="O4315" i="12"/>
  <c r="I4315" i="12"/>
  <c r="H4315" i="12"/>
  <c r="J4315" i="12" s="1"/>
  <c r="Q4314" i="12"/>
  <c r="P4314" i="12"/>
  <c r="O4314" i="12"/>
  <c r="I4314" i="12"/>
  <c r="H4314" i="12"/>
  <c r="P4313" i="12"/>
  <c r="O4313" i="12"/>
  <c r="Q4313" i="12" s="1"/>
  <c r="J4313" i="12"/>
  <c r="I4313" i="12"/>
  <c r="H4313" i="12"/>
  <c r="P4312" i="12"/>
  <c r="O4312" i="12"/>
  <c r="I4312" i="12"/>
  <c r="H4312" i="12"/>
  <c r="J4312" i="12" s="1"/>
  <c r="P4311" i="12"/>
  <c r="O4311" i="12"/>
  <c r="Q4311" i="12" s="1"/>
  <c r="I4311" i="12"/>
  <c r="H4311" i="12"/>
  <c r="P4310" i="12"/>
  <c r="O4310" i="12"/>
  <c r="J4310" i="12"/>
  <c r="I4310" i="12"/>
  <c r="H4310" i="12"/>
  <c r="P4309" i="12"/>
  <c r="O4309" i="12"/>
  <c r="Q4309" i="12" s="1"/>
  <c r="I4309" i="12"/>
  <c r="H4309" i="12"/>
  <c r="P4308" i="12"/>
  <c r="O4308" i="12"/>
  <c r="I4308" i="12"/>
  <c r="H4308" i="12"/>
  <c r="J4308" i="12" s="1"/>
  <c r="P4307" i="12"/>
  <c r="O4307" i="12"/>
  <c r="Q4307" i="12" s="1"/>
  <c r="I4307" i="12"/>
  <c r="H4307" i="12"/>
  <c r="P4306" i="12"/>
  <c r="O4306" i="12"/>
  <c r="I4306" i="12"/>
  <c r="H4306" i="12"/>
  <c r="J4306" i="12" s="1"/>
  <c r="P4305" i="12"/>
  <c r="O4305" i="12"/>
  <c r="Q4305" i="12" s="1"/>
  <c r="I4305" i="12"/>
  <c r="H4305" i="12"/>
  <c r="J4305" i="12" s="1"/>
  <c r="P4304" i="12"/>
  <c r="O4304" i="12"/>
  <c r="I4304" i="12"/>
  <c r="H4304" i="12"/>
  <c r="J4304" i="12" s="1"/>
  <c r="P4303" i="12"/>
  <c r="O4303" i="12"/>
  <c r="Q4303" i="12" s="1"/>
  <c r="I4303" i="12"/>
  <c r="H4303" i="12"/>
  <c r="P4302" i="12"/>
  <c r="O4302" i="12"/>
  <c r="I4302" i="12"/>
  <c r="H4302" i="12"/>
  <c r="J4302" i="12" s="1"/>
  <c r="P4301" i="12"/>
  <c r="O4301" i="12"/>
  <c r="I4301" i="12"/>
  <c r="H4301" i="12"/>
  <c r="J4301" i="12" s="1"/>
  <c r="P4300" i="12"/>
  <c r="O4300" i="12"/>
  <c r="I4300" i="12"/>
  <c r="H4300" i="12"/>
  <c r="J4300" i="12" s="1"/>
  <c r="P4299" i="12"/>
  <c r="O4299" i="12"/>
  <c r="Q4299" i="12" s="1"/>
  <c r="I4299" i="12"/>
  <c r="H4299" i="12"/>
  <c r="P4298" i="12"/>
  <c r="O4298" i="12"/>
  <c r="I4298" i="12"/>
  <c r="H4298" i="12"/>
  <c r="J4298" i="12" s="1"/>
  <c r="S4297" i="12"/>
  <c r="P4297" i="12"/>
  <c r="O4297" i="12"/>
  <c r="Q4297" i="12" s="1"/>
  <c r="J4297" i="12"/>
  <c r="I4297" i="12"/>
  <c r="H4297" i="12"/>
  <c r="P4296" i="12"/>
  <c r="O4296" i="12"/>
  <c r="I4296" i="12"/>
  <c r="H4296" i="12"/>
  <c r="J4296" i="12" s="1"/>
  <c r="P4295" i="12"/>
  <c r="O4295" i="12"/>
  <c r="I4295" i="12"/>
  <c r="H4295" i="12"/>
  <c r="J4295" i="12" s="1"/>
  <c r="Q4294" i="12"/>
  <c r="P4294" i="12"/>
  <c r="O4294" i="12"/>
  <c r="I4294" i="12"/>
  <c r="H4294" i="12"/>
  <c r="J4294" i="12" s="1"/>
  <c r="P4293" i="12"/>
  <c r="O4293" i="12"/>
  <c r="J4293" i="12"/>
  <c r="I4293" i="12"/>
  <c r="H4293" i="12"/>
  <c r="Q4292" i="12"/>
  <c r="P4292" i="12"/>
  <c r="O4292" i="12"/>
  <c r="I4292" i="12"/>
  <c r="H4292" i="12"/>
  <c r="P4291" i="12"/>
  <c r="O4291" i="12"/>
  <c r="Q4291" i="12" s="1"/>
  <c r="I4291" i="12"/>
  <c r="H4291" i="12"/>
  <c r="P4290" i="12"/>
  <c r="O4290" i="12"/>
  <c r="I4290" i="12"/>
  <c r="H4290" i="12"/>
  <c r="J4290" i="12" s="1"/>
  <c r="P4289" i="12"/>
  <c r="O4289" i="12"/>
  <c r="I4289" i="12"/>
  <c r="H4289" i="12"/>
  <c r="J4289" i="12" s="1"/>
  <c r="S4288" i="12"/>
  <c r="P4288" i="12"/>
  <c r="O4288" i="12"/>
  <c r="Q4288" i="12" s="1"/>
  <c r="J4288" i="12"/>
  <c r="I4288" i="12"/>
  <c r="H4288" i="12"/>
  <c r="Q4287" i="12"/>
  <c r="P4287" i="12"/>
  <c r="O4287" i="12"/>
  <c r="I4287" i="12"/>
  <c r="H4287" i="12"/>
  <c r="J4287" i="12" s="1"/>
  <c r="P4286" i="12"/>
  <c r="O4286" i="12"/>
  <c r="I4286" i="12"/>
  <c r="H4286" i="12"/>
  <c r="J4286" i="12" s="1"/>
  <c r="P4285" i="12"/>
  <c r="O4285" i="12"/>
  <c r="I4285" i="12"/>
  <c r="H4285" i="12"/>
  <c r="J4285" i="12" s="1"/>
  <c r="P4284" i="12"/>
  <c r="O4284" i="12"/>
  <c r="Q4284" i="12" s="1"/>
  <c r="I4284" i="12"/>
  <c r="H4284" i="12"/>
  <c r="Q4283" i="12"/>
  <c r="P4283" i="12"/>
  <c r="O4283" i="12"/>
  <c r="J4283" i="12"/>
  <c r="I4283" i="12"/>
  <c r="H4283" i="12"/>
  <c r="S4283" i="12" s="1"/>
  <c r="S4282" i="12"/>
  <c r="P4282" i="12"/>
  <c r="O4282" i="12"/>
  <c r="Q4282" i="12" s="1"/>
  <c r="I4282" i="12"/>
  <c r="H4282" i="12"/>
  <c r="J4282" i="12" s="1"/>
  <c r="P4281" i="12"/>
  <c r="O4281" i="12"/>
  <c r="J4281" i="12"/>
  <c r="I4281" i="12"/>
  <c r="H4281" i="12"/>
  <c r="P4280" i="12"/>
  <c r="O4280" i="12"/>
  <c r="Q4280" i="12" s="1"/>
  <c r="I4280" i="12"/>
  <c r="H4280" i="12"/>
  <c r="J4280" i="12" s="1"/>
  <c r="P4279" i="12"/>
  <c r="O4279" i="12"/>
  <c r="Q4279" i="12" s="1"/>
  <c r="J4279" i="12"/>
  <c r="I4279" i="12"/>
  <c r="H4279" i="12"/>
  <c r="P4278" i="12"/>
  <c r="O4278" i="12"/>
  <c r="I4278" i="12"/>
  <c r="H4278" i="12"/>
  <c r="J4278" i="12" s="1"/>
  <c r="P4277" i="12"/>
  <c r="O4277" i="12"/>
  <c r="Q4277" i="12" s="1"/>
  <c r="I4277" i="12"/>
  <c r="H4277" i="12"/>
  <c r="J4277" i="12" s="1"/>
  <c r="P4276" i="12"/>
  <c r="O4276" i="12"/>
  <c r="J4276" i="12"/>
  <c r="I4276" i="12"/>
  <c r="H4276" i="12"/>
  <c r="S4275" i="12"/>
  <c r="Q4275" i="12"/>
  <c r="P4275" i="12"/>
  <c r="O4275" i="12"/>
  <c r="J4275" i="12"/>
  <c r="I4275" i="12"/>
  <c r="H4275" i="12"/>
  <c r="P4274" i="12"/>
  <c r="O4274" i="12"/>
  <c r="Q4274" i="12" s="1"/>
  <c r="I4274" i="12"/>
  <c r="H4274" i="12"/>
  <c r="S4273" i="12"/>
  <c r="P4273" i="12"/>
  <c r="O4273" i="12"/>
  <c r="Q4273" i="12" s="1"/>
  <c r="I4273" i="12"/>
  <c r="H4273" i="12"/>
  <c r="J4273" i="12" s="1"/>
  <c r="Q4272" i="12"/>
  <c r="P4272" i="12"/>
  <c r="O4272" i="12"/>
  <c r="S4272" i="12" s="1"/>
  <c r="J4272" i="12"/>
  <c r="I4272" i="12"/>
  <c r="H4272" i="12"/>
  <c r="P4271" i="12"/>
  <c r="O4271" i="12"/>
  <c r="I4271" i="12"/>
  <c r="H4271" i="12"/>
  <c r="J4271" i="12" s="1"/>
  <c r="P4270" i="12"/>
  <c r="O4270" i="12"/>
  <c r="I4270" i="12"/>
  <c r="H4270" i="12"/>
  <c r="J4270" i="12" s="1"/>
  <c r="P4269" i="12"/>
  <c r="O4269" i="12"/>
  <c r="I4269" i="12"/>
  <c r="H4269" i="12"/>
  <c r="J4269" i="12" s="1"/>
  <c r="P4268" i="12"/>
  <c r="O4268" i="12"/>
  <c r="Q4268" i="12" s="1"/>
  <c r="I4268" i="12"/>
  <c r="H4268" i="12"/>
  <c r="J4268" i="12" s="1"/>
  <c r="Q4267" i="12"/>
  <c r="P4267" i="12"/>
  <c r="O4267" i="12"/>
  <c r="I4267" i="12"/>
  <c r="H4267" i="12"/>
  <c r="J4267" i="12" s="1"/>
  <c r="Q4266" i="12"/>
  <c r="P4266" i="12"/>
  <c r="O4266" i="12"/>
  <c r="I4266" i="12"/>
  <c r="H4266" i="12"/>
  <c r="J4266" i="12" s="1"/>
  <c r="P4265" i="12"/>
  <c r="O4265" i="12"/>
  <c r="I4265" i="12"/>
  <c r="H4265" i="12"/>
  <c r="J4265" i="12" s="1"/>
  <c r="P4264" i="12"/>
  <c r="O4264" i="12"/>
  <c r="Q4264" i="12" s="1"/>
  <c r="J4264" i="12"/>
  <c r="I4264" i="12"/>
  <c r="H4264" i="12"/>
  <c r="Q4263" i="12"/>
  <c r="P4263" i="12"/>
  <c r="O4263" i="12"/>
  <c r="I4263" i="12"/>
  <c r="H4263" i="12"/>
  <c r="J4263" i="12" s="1"/>
  <c r="P4262" i="12"/>
  <c r="O4262" i="12"/>
  <c r="I4262" i="12"/>
  <c r="H4262" i="12"/>
  <c r="J4262" i="12" s="1"/>
  <c r="S4261" i="12"/>
  <c r="P4261" i="12"/>
  <c r="O4261" i="12"/>
  <c r="Q4261" i="12" s="1"/>
  <c r="I4261" i="12"/>
  <c r="H4261" i="12"/>
  <c r="J4261" i="12" s="1"/>
  <c r="P4260" i="12"/>
  <c r="O4260" i="12"/>
  <c r="I4260" i="12"/>
  <c r="H4260" i="12"/>
  <c r="J4260" i="12" s="1"/>
  <c r="P4259" i="12"/>
  <c r="O4259" i="12"/>
  <c r="Q4259" i="12" s="1"/>
  <c r="I4259" i="12"/>
  <c r="H4259" i="12"/>
  <c r="P4258" i="12"/>
  <c r="O4258" i="12"/>
  <c r="I4258" i="12"/>
  <c r="H4258" i="12"/>
  <c r="J4258" i="12" s="1"/>
  <c r="P4257" i="12"/>
  <c r="O4257" i="12"/>
  <c r="Q4257" i="12" s="1"/>
  <c r="I4257" i="12"/>
  <c r="H4257" i="12"/>
  <c r="S4256" i="12"/>
  <c r="P4256" i="12"/>
  <c r="O4256" i="12"/>
  <c r="Q4256" i="12" s="1"/>
  <c r="I4256" i="12"/>
  <c r="H4256" i="12"/>
  <c r="J4256" i="12" s="1"/>
  <c r="P4255" i="12"/>
  <c r="O4255" i="12"/>
  <c r="J4255" i="12"/>
  <c r="I4255" i="12"/>
  <c r="H4255" i="12"/>
  <c r="P4254" i="12"/>
  <c r="O4254" i="12"/>
  <c r="Q4254" i="12" s="1"/>
  <c r="I4254" i="12"/>
  <c r="H4254" i="12"/>
  <c r="J4254" i="12" s="1"/>
  <c r="P4253" i="12"/>
  <c r="O4253" i="12"/>
  <c r="I4253" i="12"/>
  <c r="H4253" i="12"/>
  <c r="J4253" i="12" s="1"/>
  <c r="Q4252" i="12"/>
  <c r="P4252" i="12"/>
  <c r="O4252" i="12"/>
  <c r="I4252" i="12"/>
  <c r="H4252" i="12"/>
  <c r="P4251" i="12"/>
  <c r="O4251" i="12"/>
  <c r="Q4251" i="12" s="1"/>
  <c r="I4251" i="12"/>
  <c r="H4251" i="12"/>
  <c r="P4250" i="12"/>
  <c r="O4250" i="12"/>
  <c r="I4250" i="12"/>
  <c r="H4250" i="12"/>
  <c r="J4250" i="12" s="1"/>
  <c r="S4249" i="12"/>
  <c r="Q4249" i="12"/>
  <c r="P4249" i="12"/>
  <c r="O4249" i="12"/>
  <c r="J4249" i="12"/>
  <c r="I4249" i="12"/>
  <c r="H4249" i="12"/>
  <c r="P4248" i="12"/>
  <c r="O4248" i="12"/>
  <c r="J4248" i="12"/>
  <c r="I4248" i="12"/>
  <c r="H4248" i="12"/>
  <c r="P4247" i="12"/>
  <c r="O4247" i="12"/>
  <c r="I4247" i="12"/>
  <c r="H4247" i="12"/>
  <c r="J4247" i="12" s="1"/>
  <c r="P4246" i="12"/>
  <c r="O4246" i="12"/>
  <c r="Q4246" i="12" s="1"/>
  <c r="I4246" i="12"/>
  <c r="H4246" i="12"/>
  <c r="J4246" i="12" s="1"/>
  <c r="P4245" i="12"/>
  <c r="O4245" i="12"/>
  <c r="I4245" i="12"/>
  <c r="H4245" i="12"/>
  <c r="J4245" i="12" s="1"/>
  <c r="P4244" i="12"/>
  <c r="O4244" i="12"/>
  <c r="I4244" i="12"/>
  <c r="H4244" i="12"/>
  <c r="J4244" i="12" s="1"/>
  <c r="S4243" i="12"/>
  <c r="P4243" i="12"/>
  <c r="O4243" i="12"/>
  <c r="Q4243" i="12" s="1"/>
  <c r="J4243" i="12"/>
  <c r="I4243" i="12"/>
  <c r="H4243" i="12"/>
  <c r="P4242" i="12"/>
  <c r="O4242" i="12"/>
  <c r="I4242" i="12"/>
  <c r="H4242" i="12"/>
  <c r="J4242" i="12" s="1"/>
  <c r="P4241" i="12"/>
  <c r="O4241" i="12"/>
  <c r="I4241" i="12"/>
  <c r="H4241" i="12"/>
  <c r="J4241" i="12" s="1"/>
  <c r="S4240" i="12"/>
  <c r="Q4240" i="12"/>
  <c r="P4240" i="12"/>
  <c r="O4240" i="12"/>
  <c r="J4240" i="12"/>
  <c r="I4240" i="12"/>
  <c r="H4240" i="12"/>
  <c r="P4239" i="12"/>
  <c r="O4239" i="12"/>
  <c r="Q4239" i="12" s="1"/>
  <c r="I4239" i="12"/>
  <c r="H4239" i="12"/>
  <c r="Q4238" i="12"/>
  <c r="P4238" i="12"/>
  <c r="O4238" i="12"/>
  <c r="I4238" i="12"/>
  <c r="H4238" i="12"/>
  <c r="J4238" i="12" s="1"/>
  <c r="P4237" i="12"/>
  <c r="O4237" i="12"/>
  <c r="I4237" i="12"/>
  <c r="H4237" i="12"/>
  <c r="J4237" i="12" s="1"/>
  <c r="P4236" i="12"/>
  <c r="O4236" i="12"/>
  <c r="I4236" i="12"/>
  <c r="H4236" i="12"/>
  <c r="J4236" i="12" s="1"/>
  <c r="Q4235" i="12"/>
  <c r="P4235" i="12"/>
  <c r="O4235" i="12"/>
  <c r="I4235" i="12"/>
  <c r="H4235" i="12"/>
  <c r="Q4234" i="12"/>
  <c r="P4234" i="12"/>
  <c r="O4234" i="12"/>
  <c r="I4234" i="12"/>
  <c r="H4234" i="12"/>
  <c r="J4234" i="12" s="1"/>
  <c r="P4233" i="12"/>
  <c r="O4233" i="12"/>
  <c r="I4233" i="12"/>
  <c r="H4233" i="12"/>
  <c r="J4233" i="12" s="1"/>
  <c r="Q4232" i="12"/>
  <c r="P4232" i="12"/>
  <c r="O4232" i="12"/>
  <c r="I4232" i="12"/>
  <c r="H4232" i="12"/>
  <c r="P4231" i="12"/>
  <c r="O4231" i="12"/>
  <c r="Q4231" i="12" s="1"/>
  <c r="I4231" i="12"/>
  <c r="H4231" i="12"/>
  <c r="J4231" i="12" s="1"/>
  <c r="P4230" i="12"/>
  <c r="O4230" i="12"/>
  <c r="I4230" i="12"/>
  <c r="H4230" i="12"/>
  <c r="J4230" i="12" s="1"/>
  <c r="P4229" i="12"/>
  <c r="O4229" i="12"/>
  <c r="Q4229" i="12" s="1"/>
  <c r="I4229" i="12"/>
  <c r="H4229" i="12"/>
  <c r="Q4228" i="12"/>
  <c r="P4228" i="12"/>
  <c r="O4228" i="12"/>
  <c r="I4228" i="12"/>
  <c r="H4228" i="12"/>
  <c r="P4227" i="12"/>
  <c r="O4227" i="12"/>
  <c r="I4227" i="12"/>
  <c r="H4227" i="12"/>
  <c r="J4227" i="12" s="1"/>
  <c r="P4226" i="12"/>
  <c r="O4226" i="12"/>
  <c r="I4226" i="12"/>
  <c r="H4226" i="12"/>
  <c r="J4226" i="12" s="1"/>
  <c r="Q4225" i="12"/>
  <c r="P4225" i="12"/>
  <c r="O4225" i="12"/>
  <c r="I4225" i="12"/>
  <c r="H4225" i="12"/>
  <c r="J4225" i="12" s="1"/>
  <c r="P4224" i="12"/>
  <c r="O4224" i="12"/>
  <c r="I4224" i="12"/>
  <c r="H4224" i="12"/>
  <c r="J4224" i="12" s="1"/>
  <c r="P4223" i="12"/>
  <c r="O4223" i="12"/>
  <c r="J4223" i="12"/>
  <c r="I4223" i="12"/>
  <c r="H4223" i="12"/>
  <c r="P4222" i="12"/>
  <c r="O4222" i="12"/>
  <c r="Q4222" i="12" s="1"/>
  <c r="I4222" i="12"/>
  <c r="H4222" i="12"/>
  <c r="J4222" i="12" s="1"/>
  <c r="P4221" i="12"/>
  <c r="O4221" i="12"/>
  <c r="I4221" i="12"/>
  <c r="H4221" i="12"/>
  <c r="J4221" i="12" s="1"/>
  <c r="P4220" i="12"/>
  <c r="O4220" i="12"/>
  <c r="I4220" i="12"/>
  <c r="H4220" i="12"/>
  <c r="J4220" i="12" s="1"/>
  <c r="Q4219" i="12"/>
  <c r="P4219" i="12"/>
  <c r="O4219" i="12"/>
  <c r="I4219" i="12"/>
  <c r="H4219" i="12"/>
  <c r="P4218" i="12"/>
  <c r="O4218" i="12"/>
  <c r="I4218" i="12"/>
  <c r="H4218" i="12"/>
  <c r="J4218" i="12" s="1"/>
  <c r="S4217" i="12"/>
  <c r="P4217" i="12"/>
  <c r="O4217" i="12"/>
  <c r="Q4217" i="12" s="1"/>
  <c r="I4217" i="12"/>
  <c r="H4217" i="12"/>
  <c r="J4217" i="12" s="1"/>
  <c r="S4216" i="12"/>
  <c r="Q4216" i="12"/>
  <c r="P4216" i="12"/>
  <c r="O4216" i="12"/>
  <c r="I4216" i="12"/>
  <c r="H4216" i="12"/>
  <c r="J4216" i="12" s="1"/>
  <c r="P4215" i="12"/>
  <c r="O4215" i="12"/>
  <c r="I4215" i="12"/>
  <c r="H4215" i="12"/>
  <c r="J4215" i="12" s="1"/>
  <c r="Q4214" i="12"/>
  <c r="P4214" i="12"/>
  <c r="O4214" i="12"/>
  <c r="I4214" i="12"/>
  <c r="H4214" i="12"/>
  <c r="J4214" i="12" s="1"/>
  <c r="P4213" i="12"/>
  <c r="O4213" i="12"/>
  <c r="I4213" i="12"/>
  <c r="H4213" i="12"/>
  <c r="J4213" i="12" s="1"/>
  <c r="P4212" i="12"/>
  <c r="O4212" i="12"/>
  <c r="J4212" i="12"/>
  <c r="I4212" i="12"/>
  <c r="H4212" i="12"/>
  <c r="P4211" i="12"/>
  <c r="O4211" i="12"/>
  <c r="Q4211" i="12" s="1"/>
  <c r="I4211" i="12"/>
  <c r="H4211" i="12"/>
  <c r="P4210" i="12"/>
  <c r="O4210" i="12"/>
  <c r="Q4210" i="12" s="1"/>
  <c r="I4210" i="12"/>
  <c r="H4210" i="12"/>
  <c r="S4209" i="12"/>
  <c r="P4209" i="12"/>
  <c r="O4209" i="12"/>
  <c r="Q4209" i="12" s="1"/>
  <c r="J4209" i="12"/>
  <c r="I4209" i="12"/>
  <c r="H4209" i="12"/>
  <c r="Q4208" i="12"/>
  <c r="P4208" i="12"/>
  <c r="O4208" i="12"/>
  <c r="I4208" i="12"/>
  <c r="H4208" i="12"/>
  <c r="P4207" i="12"/>
  <c r="O4207" i="12"/>
  <c r="I4207" i="12"/>
  <c r="H4207" i="12"/>
  <c r="J4207" i="12" s="1"/>
  <c r="P4206" i="12"/>
  <c r="O4206" i="12"/>
  <c r="J4206" i="12"/>
  <c r="I4206" i="12"/>
  <c r="H4206" i="12"/>
  <c r="S4205" i="12"/>
  <c r="P4205" i="12"/>
  <c r="O4205" i="12"/>
  <c r="Q4205" i="12" s="1"/>
  <c r="I4205" i="12"/>
  <c r="H4205" i="12"/>
  <c r="J4205" i="12" s="1"/>
  <c r="P4204" i="12"/>
  <c r="O4204" i="12"/>
  <c r="Q4204" i="12" s="1"/>
  <c r="I4204" i="12"/>
  <c r="H4204" i="12"/>
  <c r="Q4203" i="12"/>
  <c r="P4203" i="12"/>
  <c r="O4203" i="12"/>
  <c r="I4203" i="12"/>
  <c r="H4203" i="12"/>
  <c r="J4203" i="12" s="1"/>
  <c r="S4202" i="12"/>
  <c r="P4202" i="12"/>
  <c r="O4202" i="12"/>
  <c r="Q4202" i="12" s="1"/>
  <c r="I4202" i="12"/>
  <c r="H4202" i="12"/>
  <c r="J4202" i="12" s="1"/>
  <c r="P4201" i="12"/>
  <c r="O4201" i="12"/>
  <c r="J4201" i="12"/>
  <c r="I4201" i="12"/>
  <c r="H4201" i="12"/>
  <c r="P4200" i="12"/>
  <c r="O4200" i="12"/>
  <c r="Q4200" i="12" s="1"/>
  <c r="I4200" i="12"/>
  <c r="H4200" i="12"/>
  <c r="P4199" i="12"/>
  <c r="O4199" i="12"/>
  <c r="Q4199" i="12" s="1"/>
  <c r="I4199" i="12"/>
  <c r="H4199" i="12"/>
  <c r="J4199" i="12" s="1"/>
  <c r="P4198" i="12"/>
  <c r="O4198" i="12"/>
  <c r="I4198" i="12"/>
  <c r="H4198" i="12"/>
  <c r="J4198" i="12" s="1"/>
  <c r="P4197" i="12"/>
  <c r="O4197" i="12"/>
  <c r="Q4197" i="12" s="1"/>
  <c r="J4197" i="12"/>
  <c r="I4197" i="12"/>
  <c r="H4197" i="12"/>
  <c r="P4196" i="12"/>
  <c r="O4196" i="12"/>
  <c r="I4196" i="12"/>
  <c r="H4196" i="12"/>
  <c r="J4196" i="12" s="1"/>
  <c r="Q4195" i="12"/>
  <c r="P4195" i="12"/>
  <c r="O4195" i="12"/>
  <c r="J4195" i="12"/>
  <c r="I4195" i="12"/>
  <c r="H4195" i="12"/>
  <c r="P4194" i="12"/>
  <c r="O4194" i="12"/>
  <c r="I4194" i="12"/>
  <c r="H4194" i="12"/>
  <c r="J4194" i="12" s="1"/>
  <c r="Q4193" i="12"/>
  <c r="P4193" i="12"/>
  <c r="O4193" i="12"/>
  <c r="I4193" i="12"/>
  <c r="H4193" i="12"/>
  <c r="P4192" i="12"/>
  <c r="O4192" i="12"/>
  <c r="I4192" i="12"/>
  <c r="H4192" i="12"/>
  <c r="J4192" i="12" s="1"/>
  <c r="P4191" i="12"/>
  <c r="O4191" i="12"/>
  <c r="J4191" i="12"/>
  <c r="I4191" i="12"/>
  <c r="H4191" i="12"/>
  <c r="P4190" i="12"/>
  <c r="O4190" i="12"/>
  <c r="Q4190" i="12" s="1"/>
  <c r="I4190" i="12"/>
  <c r="H4190" i="12"/>
  <c r="J4190" i="12" s="1"/>
  <c r="P4189" i="12"/>
  <c r="O4189" i="12"/>
  <c r="I4189" i="12"/>
  <c r="H4189" i="12"/>
  <c r="J4189" i="12" s="1"/>
  <c r="Q4188" i="12"/>
  <c r="P4188" i="12"/>
  <c r="O4188" i="12"/>
  <c r="I4188" i="12"/>
  <c r="H4188" i="12"/>
  <c r="P4187" i="12"/>
  <c r="O4187" i="12"/>
  <c r="S4187" i="12" s="1"/>
  <c r="I4187" i="12"/>
  <c r="H4187" i="12"/>
  <c r="J4187" i="12" s="1"/>
  <c r="P4186" i="12"/>
  <c r="O4186" i="12"/>
  <c r="I4186" i="12"/>
  <c r="H4186" i="12"/>
  <c r="J4186" i="12" s="1"/>
  <c r="P4185" i="12"/>
  <c r="O4185" i="12"/>
  <c r="I4185" i="12"/>
  <c r="H4185" i="12"/>
  <c r="J4185" i="12" s="1"/>
  <c r="P4184" i="12"/>
  <c r="O4184" i="12"/>
  <c r="S4184" i="12" s="1"/>
  <c r="J4184" i="12"/>
  <c r="I4184" i="12"/>
  <c r="H4184" i="12"/>
  <c r="P4183" i="12"/>
  <c r="O4183" i="12"/>
  <c r="I4183" i="12"/>
  <c r="H4183" i="12"/>
  <c r="J4183" i="12" s="1"/>
  <c r="Q4182" i="12"/>
  <c r="P4182" i="12"/>
  <c r="O4182" i="12"/>
  <c r="I4182" i="12"/>
  <c r="H4182" i="12"/>
  <c r="J4182" i="12" s="1"/>
  <c r="P4181" i="12"/>
  <c r="O4181" i="12"/>
  <c r="I4181" i="12"/>
  <c r="H4181" i="12"/>
  <c r="J4181" i="12" s="1"/>
  <c r="P4180" i="12"/>
  <c r="O4180" i="12"/>
  <c r="J4180" i="12"/>
  <c r="I4180" i="12"/>
  <c r="H4180" i="12"/>
  <c r="S4179" i="12"/>
  <c r="P4179" i="12"/>
  <c r="O4179" i="12"/>
  <c r="Q4179" i="12" s="1"/>
  <c r="J4179" i="12"/>
  <c r="I4179" i="12"/>
  <c r="H4179" i="12"/>
  <c r="Q4178" i="12"/>
  <c r="P4178" i="12"/>
  <c r="O4178" i="12"/>
  <c r="I4178" i="12"/>
  <c r="H4178" i="12"/>
  <c r="J4178" i="12" s="1"/>
  <c r="P4177" i="12"/>
  <c r="O4177" i="12"/>
  <c r="I4177" i="12"/>
  <c r="H4177" i="12"/>
  <c r="J4177" i="12" s="1"/>
  <c r="Q4176" i="12"/>
  <c r="P4176" i="12"/>
  <c r="O4176" i="12"/>
  <c r="I4176" i="12"/>
  <c r="H4176" i="12"/>
  <c r="J4176" i="12" s="1"/>
  <c r="P4175" i="12"/>
  <c r="O4175" i="12"/>
  <c r="Q4175" i="12" s="1"/>
  <c r="I4175" i="12"/>
  <c r="H4175" i="12"/>
  <c r="P4174" i="12"/>
  <c r="O4174" i="12"/>
  <c r="J4174" i="12"/>
  <c r="I4174" i="12"/>
  <c r="H4174" i="12"/>
  <c r="P4173" i="12"/>
  <c r="O4173" i="12"/>
  <c r="I4173" i="12"/>
  <c r="H4173" i="12"/>
  <c r="J4173" i="12" s="1"/>
  <c r="P4172" i="12"/>
  <c r="O4172" i="12"/>
  <c r="I4172" i="12"/>
  <c r="H4172" i="12"/>
  <c r="J4172" i="12" s="1"/>
  <c r="Q4171" i="12"/>
  <c r="P4171" i="12"/>
  <c r="O4171" i="12"/>
  <c r="I4171" i="12"/>
  <c r="H4171" i="12"/>
  <c r="J4171" i="12" s="1"/>
  <c r="S4170" i="12"/>
  <c r="P4170" i="12"/>
  <c r="O4170" i="12"/>
  <c r="Q4170" i="12" s="1"/>
  <c r="I4170" i="12"/>
  <c r="H4170" i="12"/>
  <c r="J4170" i="12" s="1"/>
  <c r="P4169" i="12"/>
  <c r="O4169" i="12"/>
  <c r="I4169" i="12"/>
  <c r="H4169" i="12"/>
  <c r="J4169" i="12" s="1"/>
  <c r="P4168" i="12"/>
  <c r="O4168" i="12"/>
  <c r="Q4168" i="12" s="1"/>
  <c r="J4168" i="12"/>
  <c r="I4168" i="12"/>
  <c r="H4168" i="12"/>
  <c r="P4167" i="12"/>
  <c r="O4167" i="12"/>
  <c r="J4167" i="12"/>
  <c r="I4167" i="12"/>
  <c r="H4167" i="12"/>
  <c r="P4166" i="12"/>
  <c r="O4166" i="12"/>
  <c r="I4166" i="12"/>
  <c r="H4166" i="12"/>
  <c r="J4166" i="12" s="1"/>
  <c r="S4165" i="12"/>
  <c r="P4165" i="12"/>
  <c r="O4165" i="12"/>
  <c r="Q4165" i="12" s="1"/>
  <c r="I4165" i="12"/>
  <c r="H4165" i="12"/>
  <c r="J4165" i="12" s="1"/>
  <c r="P4164" i="12"/>
  <c r="O4164" i="12"/>
  <c r="Q4164" i="12" s="1"/>
  <c r="I4164" i="12"/>
  <c r="H4164" i="12"/>
  <c r="J4164" i="12" s="1"/>
  <c r="P4163" i="12"/>
  <c r="O4163" i="12"/>
  <c r="Q4163" i="12" s="1"/>
  <c r="I4163" i="12"/>
  <c r="H4163" i="12"/>
  <c r="P4162" i="12"/>
  <c r="O4162" i="12"/>
  <c r="I4162" i="12"/>
  <c r="H4162" i="12"/>
  <c r="J4162" i="12" s="1"/>
  <c r="Q4161" i="12"/>
  <c r="P4161" i="12"/>
  <c r="O4161" i="12"/>
  <c r="I4161" i="12"/>
  <c r="H4161" i="12"/>
  <c r="J4161" i="12" s="1"/>
  <c r="P4160" i="12"/>
  <c r="O4160" i="12"/>
  <c r="J4160" i="12"/>
  <c r="I4160" i="12"/>
  <c r="H4160" i="12"/>
  <c r="P4159" i="12"/>
  <c r="O4159" i="12"/>
  <c r="I4159" i="12"/>
  <c r="H4159" i="12"/>
  <c r="J4159" i="12" s="1"/>
  <c r="Q4158" i="12"/>
  <c r="P4158" i="12"/>
  <c r="O4158" i="12"/>
  <c r="I4158" i="12"/>
  <c r="H4158" i="12"/>
  <c r="J4158" i="12" s="1"/>
  <c r="P4157" i="12"/>
  <c r="O4157" i="12"/>
  <c r="J4157" i="12"/>
  <c r="I4157" i="12"/>
  <c r="H4157" i="12"/>
  <c r="P4156" i="12"/>
  <c r="O4156" i="12"/>
  <c r="J4156" i="12"/>
  <c r="I4156" i="12"/>
  <c r="H4156" i="12"/>
  <c r="Q4155" i="12"/>
  <c r="P4155" i="12"/>
  <c r="O4155" i="12"/>
  <c r="I4155" i="12"/>
  <c r="H4155" i="12"/>
  <c r="P4154" i="12"/>
  <c r="O4154" i="12"/>
  <c r="I4154" i="12"/>
  <c r="H4154" i="12"/>
  <c r="J4154" i="12" s="1"/>
  <c r="P4153" i="12"/>
  <c r="O4153" i="12"/>
  <c r="Q4153" i="12" s="1"/>
  <c r="I4153" i="12"/>
  <c r="H4153" i="12"/>
  <c r="J4153" i="12" s="1"/>
  <c r="S4152" i="12"/>
  <c r="Q4152" i="12"/>
  <c r="P4152" i="12"/>
  <c r="O4152" i="12"/>
  <c r="J4152" i="12"/>
  <c r="I4152" i="12"/>
  <c r="H4152" i="12"/>
  <c r="P4151" i="12"/>
  <c r="O4151" i="12"/>
  <c r="Q4151" i="12" s="1"/>
  <c r="I4151" i="12"/>
  <c r="H4151" i="12"/>
  <c r="J4151" i="12" s="1"/>
  <c r="P4150" i="12"/>
  <c r="O4150" i="12"/>
  <c r="I4150" i="12"/>
  <c r="H4150" i="12"/>
  <c r="J4150" i="12" s="1"/>
  <c r="S4149" i="12"/>
  <c r="P4149" i="12"/>
  <c r="O4149" i="12"/>
  <c r="Q4149" i="12" s="1"/>
  <c r="J4149" i="12"/>
  <c r="I4149" i="12"/>
  <c r="H4149" i="12"/>
  <c r="P4148" i="12"/>
  <c r="O4148" i="12"/>
  <c r="I4148" i="12"/>
  <c r="H4148" i="12"/>
  <c r="J4148" i="12" s="1"/>
  <c r="Q4147" i="12"/>
  <c r="P4147" i="12"/>
  <c r="O4147" i="12"/>
  <c r="I4147" i="12"/>
  <c r="H4147" i="12"/>
  <c r="J4147" i="12" s="1"/>
  <c r="Q4146" i="12"/>
  <c r="P4146" i="12"/>
  <c r="O4146" i="12"/>
  <c r="I4146" i="12"/>
  <c r="H4146" i="12"/>
  <c r="P4145" i="12"/>
  <c r="O4145" i="12"/>
  <c r="Q4145" i="12" s="1"/>
  <c r="I4145" i="12"/>
  <c r="H4145" i="12"/>
  <c r="J4145" i="12" s="1"/>
  <c r="S4144" i="12"/>
  <c r="Q4144" i="12"/>
  <c r="P4144" i="12"/>
  <c r="O4144" i="12"/>
  <c r="I4144" i="12"/>
  <c r="H4144" i="12"/>
  <c r="J4144" i="12" s="1"/>
  <c r="S4143" i="12"/>
  <c r="Q4143" i="12"/>
  <c r="P4143" i="12"/>
  <c r="O4143" i="12"/>
  <c r="I4143" i="12"/>
  <c r="H4143" i="12"/>
  <c r="J4143" i="12" s="1"/>
  <c r="P4142" i="12"/>
  <c r="O4142" i="12"/>
  <c r="J4142" i="12"/>
  <c r="I4142" i="12"/>
  <c r="H4142" i="12"/>
  <c r="P4141" i="12"/>
  <c r="O4141" i="12"/>
  <c r="Q4141" i="12" s="1"/>
  <c r="I4141" i="12"/>
  <c r="H4141" i="12"/>
  <c r="J4141" i="12" s="1"/>
  <c r="P4140" i="12"/>
  <c r="O4140" i="12"/>
  <c r="I4140" i="12"/>
  <c r="H4140" i="12"/>
  <c r="J4140" i="12" s="1"/>
  <c r="P4139" i="12"/>
  <c r="O4139" i="12"/>
  <c r="I4139" i="12"/>
  <c r="H4139" i="12"/>
  <c r="J4139" i="12" s="1"/>
  <c r="Q4138" i="12"/>
  <c r="P4138" i="12"/>
  <c r="O4138" i="12"/>
  <c r="I4138" i="12"/>
  <c r="H4138" i="12"/>
  <c r="J4138" i="12" s="1"/>
  <c r="P4137" i="12"/>
  <c r="O4137" i="12"/>
  <c r="Q4137" i="12" s="1"/>
  <c r="J4137" i="12"/>
  <c r="I4137" i="12"/>
  <c r="H4137" i="12"/>
  <c r="P4136" i="12"/>
  <c r="O4136" i="12"/>
  <c r="I4136" i="12"/>
  <c r="H4136" i="12"/>
  <c r="J4136" i="12" s="1"/>
  <c r="S4135" i="12"/>
  <c r="P4135" i="12"/>
  <c r="O4135" i="12"/>
  <c r="Q4135" i="12" s="1"/>
  <c r="I4135" i="12"/>
  <c r="H4135" i="12"/>
  <c r="J4135" i="12" s="1"/>
  <c r="P4134" i="12"/>
  <c r="O4134" i="12"/>
  <c r="I4134" i="12"/>
  <c r="H4134" i="12"/>
  <c r="J4134" i="12" s="1"/>
  <c r="P4133" i="12"/>
  <c r="O4133" i="12"/>
  <c r="Q4133" i="12" s="1"/>
  <c r="I4133" i="12"/>
  <c r="H4133" i="12"/>
  <c r="J4133" i="12" s="1"/>
  <c r="Q4132" i="12"/>
  <c r="P4132" i="12"/>
  <c r="O4132" i="12"/>
  <c r="I4132" i="12"/>
  <c r="H4132" i="12"/>
  <c r="P4131" i="12"/>
  <c r="O4131" i="12"/>
  <c r="Q4131" i="12" s="1"/>
  <c r="J4131" i="12"/>
  <c r="I4131" i="12"/>
  <c r="H4131" i="12"/>
  <c r="P4130" i="12"/>
  <c r="O4130" i="12"/>
  <c r="I4130" i="12"/>
  <c r="H4130" i="12"/>
  <c r="J4130" i="12" s="1"/>
  <c r="P4129" i="12"/>
  <c r="O4129" i="12"/>
  <c r="Q4129" i="12" s="1"/>
  <c r="I4129" i="12"/>
  <c r="H4129" i="12"/>
  <c r="J4129" i="12" s="1"/>
  <c r="S4128" i="12"/>
  <c r="Q4128" i="12"/>
  <c r="P4128" i="12"/>
  <c r="O4128" i="12"/>
  <c r="I4128" i="12"/>
  <c r="H4128" i="12"/>
  <c r="J4128" i="12" s="1"/>
  <c r="P4127" i="12"/>
  <c r="O4127" i="12"/>
  <c r="Q4127" i="12" s="1"/>
  <c r="I4127" i="12"/>
  <c r="H4127" i="12"/>
  <c r="P4126" i="12"/>
  <c r="O4126" i="12"/>
  <c r="I4126" i="12"/>
  <c r="H4126" i="12"/>
  <c r="J4126" i="12" s="1"/>
  <c r="P4125" i="12"/>
  <c r="O4125" i="12"/>
  <c r="I4125" i="12"/>
  <c r="H4125" i="12"/>
  <c r="J4125" i="12" s="1"/>
  <c r="P4124" i="12"/>
  <c r="O4124" i="12"/>
  <c r="J4124" i="12"/>
  <c r="I4124" i="12"/>
  <c r="H4124" i="12"/>
  <c r="P4123" i="12"/>
  <c r="O4123" i="12"/>
  <c r="J4123" i="12"/>
  <c r="I4123" i="12"/>
  <c r="H4123" i="12"/>
  <c r="Q4122" i="12"/>
  <c r="P4122" i="12"/>
  <c r="O4122" i="12"/>
  <c r="I4122" i="12"/>
  <c r="H4122" i="12"/>
  <c r="S4121" i="12"/>
  <c r="P4121" i="12"/>
  <c r="O4121" i="12"/>
  <c r="Q4121" i="12" s="1"/>
  <c r="J4121" i="12"/>
  <c r="I4121" i="12"/>
  <c r="H4121" i="12"/>
  <c r="P4120" i="12"/>
  <c r="O4120" i="12"/>
  <c r="S4120" i="12" s="1"/>
  <c r="I4120" i="12"/>
  <c r="H4120" i="12"/>
  <c r="J4120" i="12" s="1"/>
  <c r="P4119" i="12"/>
  <c r="O4119" i="12"/>
  <c r="I4119" i="12"/>
  <c r="H4119" i="12"/>
  <c r="J4119" i="12" s="1"/>
  <c r="P4118" i="12"/>
  <c r="O4118" i="12"/>
  <c r="Q4118" i="12" s="1"/>
  <c r="J4118" i="12"/>
  <c r="I4118" i="12"/>
  <c r="H4118" i="12"/>
  <c r="P4117" i="12"/>
  <c r="O4117" i="12"/>
  <c r="I4117" i="12"/>
  <c r="H4117" i="12"/>
  <c r="J4117" i="12" s="1"/>
  <c r="S4116" i="12"/>
  <c r="Q4116" i="12"/>
  <c r="P4116" i="12"/>
  <c r="O4116" i="12"/>
  <c r="J4116" i="12"/>
  <c r="I4116" i="12"/>
  <c r="H4116" i="12"/>
  <c r="Q4115" i="12"/>
  <c r="P4115" i="12"/>
  <c r="O4115" i="12"/>
  <c r="I4115" i="12"/>
  <c r="H4115" i="12"/>
  <c r="J4115" i="12" s="1"/>
  <c r="P4114" i="12"/>
  <c r="O4114" i="12"/>
  <c r="I4114" i="12"/>
  <c r="H4114" i="12"/>
  <c r="J4114" i="12" s="1"/>
  <c r="P4113" i="12"/>
  <c r="O4113" i="12"/>
  <c r="Q4113" i="12" s="1"/>
  <c r="I4113" i="12"/>
  <c r="H4113" i="12"/>
  <c r="P4112" i="12"/>
  <c r="O4112" i="12"/>
  <c r="J4112" i="12"/>
  <c r="I4112" i="12"/>
  <c r="H4112" i="12"/>
  <c r="Q4111" i="12"/>
  <c r="P4111" i="12"/>
  <c r="O4111" i="12"/>
  <c r="J4111" i="12"/>
  <c r="I4111" i="12"/>
  <c r="H4111" i="12"/>
  <c r="S4111" i="12" s="1"/>
  <c r="P4110" i="12"/>
  <c r="O4110" i="12"/>
  <c r="I4110" i="12"/>
  <c r="H4110" i="12"/>
  <c r="J4110" i="12" s="1"/>
  <c r="P4109" i="12"/>
  <c r="O4109" i="12"/>
  <c r="J4109" i="12"/>
  <c r="I4109" i="12"/>
  <c r="H4109" i="12"/>
  <c r="P4108" i="12"/>
  <c r="O4108" i="12"/>
  <c r="Q4108" i="12" s="1"/>
  <c r="I4108" i="12"/>
  <c r="H4108" i="12"/>
  <c r="J4108" i="12" s="1"/>
  <c r="S4107" i="12"/>
  <c r="Q4107" i="12"/>
  <c r="P4107" i="12"/>
  <c r="O4107" i="12"/>
  <c r="I4107" i="12"/>
  <c r="H4107" i="12"/>
  <c r="J4107" i="12" s="1"/>
  <c r="P4106" i="12"/>
  <c r="O4106" i="12"/>
  <c r="I4106" i="12"/>
  <c r="H4106" i="12"/>
  <c r="J4106" i="12" s="1"/>
  <c r="P4105" i="12"/>
  <c r="O4105" i="12"/>
  <c r="Q4105" i="12" s="1"/>
  <c r="I4105" i="12"/>
  <c r="H4105" i="12"/>
  <c r="J4105" i="12" s="1"/>
  <c r="P4104" i="12"/>
  <c r="O4104" i="12"/>
  <c r="J4104" i="12"/>
  <c r="I4104" i="12"/>
  <c r="H4104" i="12"/>
  <c r="P4103" i="12"/>
  <c r="O4103" i="12"/>
  <c r="J4103" i="12"/>
  <c r="I4103" i="12"/>
  <c r="H4103" i="12"/>
  <c r="P4102" i="12"/>
  <c r="O4102" i="12"/>
  <c r="I4102" i="12"/>
  <c r="H4102" i="12"/>
  <c r="J4102" i="12" s="1"/>
  <c r="P4101" i="12"/>
  <c r="O4101" i="12"/>
  <c r="Q4101" i="12" s="1"/>
  <c r="J4101" i="12"/>
  <c r="I4101" i="12"/>
  <c r="H4101" i="12"/>
  <c r="P4100" i="12"/>
  <c r="O4100" i="12"/>
  <c r="Q4100" i="12" s="1"/>
  <c r="I4100" i="12"/>
  <c r="H4100" i="12"/>
  <c r="Q4099" i="12"/>
  <c r="P4099" i="12"/>
  <c r="O4099" i="12"/>
  <c r="I4099" i="12"/>
  <c r="H4099" i="12"/>
  <c r="J4099" i="12" s="1"/>
  <c r="P4098" i="12"/>
  <c r="O4098" i="12"/>
  <c r="S4098" i="12" s="1"/>
  <c r="I4098" i="12"/>
  <c r="H4098" i="12"/>
  <c r="J4098" i="12" s="1"/>
  <c r="P4097" i="12"/>
  <c r="O4097" i="12"/>
  <c r="I4097" i="12"/>
  <c r="H4097" i="12"/>
  <c r="J4097" i="12" s="1"/>
  <c r="Q4096" i="12"/>
  <c r="P4096" i="12"/>
  <c r="O4096" i="12"/>
  <c r="S4096" i="12" s="1"/>
  <c r="I4096" i="12"/>
  <c r="H4096" i="12"/>
  <c r="J4096" i="12" s="1"/>
  <c r="P4095" i="12"/>
  <c r="O4095" i="12"/>
  <c r="I4095" i="12"/>
  <c r="H4095" i="12"/>
  <c r="J4095" i="12" s="1"/>
  <c r="Q4094" i="12"/>
  <c r="P4094" i="12"/>
  <c r="O4094" i="12"/>
  <c r="I4094" i="12"/>
  <c r="H4094" i="12"/>
  <c r="J4094" i="12" s="1"/>
  <c r="P4093" i="12"/>
  <c r="O4093" i="12"/>
  <c r="I4093" i="12"/>
  <c r="H4093" i="12"/>
  <c r="J4093" i="12" s="1"/>
  <c r="P4092" i="12"/>
  <c r="O4092" i="12"/>
  <c r="I4092" i="12"/>
  <c r="H4092" i="12"/>
  <c r="J4092" i="12" s="1"/>
  <c r="Q4091" i="12"/>
  <c r="P4091" i="12"/>
  <c r="O4091" i="12"/>
  <c r="I4091" i="12"/>
  <c r="H4091" i="12"/>
  <c r="J4091" i="12" s="1"/>
  <c r="P4090" i="12"/>
  <c r="O4090" i="12"/>
  <c r="I4090" i="12"/>
  <c r="H4090" i="12"/>
  <c r="J4090" i="12" s="1"/>
  <c r="P4089" i="12"/>
  <c r="O4089" i="12"/>
  <c r="J4089" i="12"/>
  <c r="I4089" i="12"/>
  <c r="H4089" i="12"/>
  <c r="P4088" i="12"/>
  <c r="O4088" i="12"/>
  <c r="J4088" i="12"/>
  <c r="I4088" i="12"/>
  <c r="H4088" i="12"/>
  <c r="P4087" i="12"/>
  <c r="O4087" i="12"/>
  <c r="I4087" i="12"/>
  <c r="H4087" i="12"/>
  <c r="J4087" i="12" s="1"/>
  <c r="P4086" i="12"/>
  <c r="O4086" i="12"/>
  <c r="S4086" i="12" s="1"/>
  <c r="J4086" i="12"/>
  <c r="I4086" i="12"/>
  <c r="H4086" i="12"/>
  <c r="P4085" i="12"/>
  <c r="O4085" i="12"/>
  <c r="I4085" i="12"/>
  <c r="H4085" i="12"/>
  <c r="J4085" i="12" s="1"/>
  <c r="P4084" i="12"/>
  <c r="O4084" i="12"/>
  <c r="Q4084" i="12" s="1"/>
  <c r="I4084" i="12"/>
  <c r="H4084" i="12"/>
  <c r="P4083" i="12"/>
  <c r="O4083" i="12"/>
  <c r="Q4083" i="12" s="1"/>
  <c r="I4083" i="12"/>
  <c r="H4083" i="12"/>
  <c r="Q4082" i="12"/>
  <c r="P4082" i="12"/>
  <c r="O4082" i="12"/>
  <c r="I4082" i="12"/>
  <c r="H4082" i="12"/>
  <c r="J4082" i="12" s="1"/>
  <c r="Q4081" i="12"/>
  <c r="P4081" i="12"/>
  <c r="O4081" i="12"/>
  <c r="I4081" i="12"/>
  <c r="H4081" i="12"/>
  <c r="J4081" i="12" s="1"/>
  <c r="P4080" i="12"/>
  <c r="O4080" i="12"/>
  <c r="I4080" i="12"/>
  <c r="H4080" i="12"/>
  <c r="J4080" i="12" s="1"/>
  <c r="P4079" i="12"/>
  <c r="O4079" i="12"/>
  <c r="Q4079" i="12" s="1"/>
  <c r="J4079" i="12"/>
  <c r="I4079" i="12"/>
  <c r="H4079" i="12"/>
  <c r="P4078" i="12"/>
  <c r="O4078" i="12"/>
  <c r="I4078" i="12"/>
  <c r="H4078" i="12"/>
  <c r="J4078" i="12" s="1"/>
  <c r="P4077" i="12"/>
  <c r="O4077" i="12"/>
  <c r="Q4077" i="12" s="1"/>
  <c r="I4077" i="12"/>
  <c r="H4077" i="12"/>
  <c r="J4077" i="12" s="1"/>
  <c r="P4076" i="12"/>
  <c r="O4076" i="12"/>
  <c r="I4076" i="12"/>
  <c r="H4076" i="12"/>
  <c r="J4076" i="12" s="1"/>
  <c r="P4075" i="12"/>
  <c r="O4075" i="12"/>
  <c r="I4075" i="12"/>
  <c r="H4075" i="12"/>
  <c r="J4075" i="12" s="1"/>
  <c r="Q4074" i="12"/>
  <c r="P4074" i="12"/>
  <c r="O4074" i="12"/>
  <c r="I4074" i="12"/>
  <c r="H4074" i="12"/>
  <c r="P4073" i="12"/>
  <c r="O4073" i="12"/>
  <c r="J4073" i="12"/>
  <c r="I4073" i="12"/>
  <c r="H4073" i="12"/>
  <c r="P4072" i="12"/>
  <c r="O4072" i="12"/>
  <c r="Q4072" i="12" s="1"/>
  <c r="J4072" i="12"/>
  <c r="I4072" i="12"/>
  <c r="H4072" i="12"/>
  <c r="P4071" i="12"/>
  <c r="O4071" i="12"/>
  <c r="I4071" i="12"/>
  <c r="H4071" i="12"/>
  <c r="J4071" i="12" s="1"/>
  <c r="P4070" i="12"/>
  <c r="O4070" i="12"/>
  <c r="Q4070" i="12" s="1"/>
  <c r="I4070" i="12"/>
  <c r="H4070" i="12"/>
  <c r="J4070" i="12" s="1"/>
  <c r="P4069" i="12"/>
  <c r="O4069" i="12"/>
  <c r="Q4069" i="12" s="1"/>
  <c r="I4069" i="12"/>
  <c r="H4069" i="12"/>
  <c r="J4069" i="12" s="1"/>
  <c r="P4068" i="12"/>
  <c r="O4068" i="12"/>
  <c r="Q4068" i="12" s="1"/>
  <c r="J4068" i="12"/>
  <c r="I4068" i="12"/>
  <c r="H4068" i="12"/>
  <c r="Q4067" i="12"/>
  <c r="P4067" i="12"/>
  <c r="O4067" i="12"/>
  <c r="I4067" i="12"/>
  <c r="H4067" i="12"/>
  <c r="S4067" i="12" s="1"/>
  <c r="P4066" i="12"/>
  <c r="O4066" i="12"/>
  <c r="Q4066" i="12" s="1"/>
  <c r="I4066" i="12"/>
  <c r="H4066" i="12"/>
  <c r="J4066" i="12" s="1"/>
  <c r="P4065" i="12"/>
  <c r="O4065" i="12"/>
  <c r="Q4065" i="12" s="1"/>
  <c r="I4065" i="12"/>
  <c r="H4065" i="12"/>
  <c r="J4065" i="12" s="1"/>
  <c r="P4064" i="12"/>
  <c r="O4064" i="12"/>
  <c r="J4064" i="12"/>
  <c r="I4064" i="12"/>
  <c r="H4064" i="12"/>
  <c r="S4063" i="12"/>
  <c r="Q4063" i="12"/>
  <c r="P4063" i="12"/>
  <c r="O4063" i="12"/>
  <c r="I4063" i="12"/>
  <c r="H4063" i="12"/>
  <c r="J4063" i="12" s="1"/>
  <c r="P4062" i="12"/>
  <c r="O4062" i="12"/>
  <c r="J4062" i="12"/>
  <c r="I4062" i="12"/>
  <c r="H4062" i="12"/>
  <c r="P4061" i="12"/>
  <c r="O4061" i="12"/>
  <c r="I4061" i="12"/>
  <c r="H4061" i="12"/>
  <c r="J4061" i="12" s="1"/>
  <c r="P4060" i="12"/>
  <c r="O4060" i="12"/>
  <c r="I4060" i="12"/>
  <c r="H4060" i="12"/>
  <c r="J4060" i="12" s="1"/>
  <c r="Q4059" i="12"/>
  <c r="P4059" i="12"/>
  <c r="O4059" i="12"/>
  <c r="J4059" i="12"/>
  <c r="I4059" i="12"/>
  <c r="H4059" i="12"/>
  <c r="S4059" i="12" s="1"/>
  <c r="P4058" i="12"/>
  <c r="O4058" i="12"/>
  <c r="Q4058" i="12" s="1"/>
  <c r="I4058" i="12"/>
  <c r="H4058" i="12"/>
  <c r="J4058" i="12" s="1"/>
  <c r="P4057" i="12"/>
  <c r="O4057" i="12"/>
  <c r="J4057" i="12"/>
  <c r="I4057" i="12"/>
  <c r="H4057" i="12"/>
  <c r="P4056" i="12"/>
  <c r="O4056" i="12"/>
  <c r="I4056" i="12"/>
  <c r="H4056" i="12"/>
  <c r="J4056" i="12" s="1"/>
  <c r="Q4055" i="12"/>
  <c r="P4055" i="12"/>
  <c r="O4055" i="12"/>
  <c r="I4055" i="12"/>
  <c r="H4055" i="12"/>
  <c r="J4055" i="12" s="1"/>
  <c r="P4054" i="12"/>
  <c r="O4054" i="12"/>
  <c r="J4054" i="12"/>
  <c r="I4054" i="12"/>
  <c r="H4054" i="12"/>
  <c r="P4053" i="12"/>
  <c r="O4053" i="12"/>
  <c r="I4053" i="12"/>
  <c r="H4053" i="12"/>
  <c r="J4053" i="12" s="1"/>
  <c r="P4052" i="12"/>
  <c r="O4052" i="12"/>
  <c r="Q4052" i="12" s="1"/>
  <c r="J4052" i="12"/>
  <c r="I4052" i="12"/>
  <c r="H4052" i="12"/>
  <c r="P4051" i="12"/>
  <c r="O4051" i="12"/>
  <c r="J4051" i="12"/>
  <c r="I4051" i="12"/>
  <c r="H4051" i="12"/>
  <c r="Q4050" i="12"/>
  <c r="P4050" i="12"/>
  <c r="O4050" i="12"/>
  <c r="I4050" i="12"/>
  <c r="H4050" i="12"/>
  <c r="P4049" i="12"/>
  <c r="O4049" i="12"/>
  <c r="J4049" i="12"/>
  <c r="I4049" i="12"/>
  <c r="H4049" i="12"/>
  <c r="P4048" i="12"/>
  <c r="O4048" i="12"/>
  <c r="Q4048" i="12" s="1"/>
  <c r="I4048" i="12"/>
  <c r="H4048" i="12"/>
  <c r="P4047" i="12"/>
  <c r="O4047" i="12"/>
  <c r="J4047" i="12"/>
  <c r="I4047" i="12"/>
  <c r="H4047" i="12"/>
  <c r="P4046" i="12"/>
  <c r="O4046" i="12"/>
  <c r="S4046" i="12" s="1"/>
  <c r="J4046" i="12"/>
  <c r="I4046" i="12"/>
  <c r="H4046" i="12"/>
  <c r="P4045" i="12"/>
  <c r="O4045" i="12"/>
  <c r="I4045" i="12"/>
  <c r="H4045" i="12"/>
  <c r="J4045" i="12" s="1"/>
  <c r="P4044" i="12"/>
  <c r="O4044" i="12"/>
  <c r="Q4044" i="12" s="1"/>
  <c r="I4044" i="12"/>
  <c r="H4044" i="12"/>
  <c r="P4043" i="12"/>
  <c r="O4043" i="12"/>
  <c r="J4043" i="12"/>
  <c r="I4043" i="12"/>
  <c r="H4043" i="12"/>
  <c r="P4042" i="12"/>
  <c r="O4042" i="12"/>
  <c r="J4042" i="12"/>
  <c r="I4042" i="12"/>
  <c r="H4042" i="12"/>
  <c r="P4041" i="12"/>
  <c r="O4041" i="12"/>
  <c r="I4041" i="12"/>
  <c r="H4041" i="12"/>
  <c r="J4041" i="12" s="1"/>
  <c r="S4040" i="12"/>
  <c r="P4040" i="12"/>
  <c r="O4040" i="12"/>
  <c r="Q4040" i="12" s="1"/>
  <c r="I4040" i="12"/>
  <c r="H4040" i="12"/>
  <c r="J4040" i="12" s="1"/>
  <c r="P4039" i="12"/>
  <c r="O4039" i="12"/>
  <c r="Q4039" i="12" s="1"/>
  <c r="I4039" i="12"/>
  <c r="H4039" i="12"/>
  <c r="Q4038" i="12"/>
  <c r="P4038" i="12"/>
  <c r="O4038" i="12"/>
  <c r="I4038" i="12"/>
  <c r="H4038" i="12"/>
  <c r="Q4037" i="12"/>
  <c r="P4037" i="12"/>
  <c r="O4037" i="12"/>
  <c r="S4037" i="12" s="1"/>
  <c r="I4037" i="12"/>
  <c r="H4037" i="12"/>
  <c r="J4037" i="12" s="1"/>
  <c r="P4036" i="12"/>
  <c r="O4036" i="12"/>
  <c r="I4036" i="12"/>
  <c r="H4036" i="12"/>
  <c r="J4036" i="12" s="1"/>
  <c r="P4035" i="12"/>
  <c r="O4035" i="12"/>
  <c r="J4035" i="12"/>
  <c r="I4035" i="12"/>
  <c r="H4035" i="12"/>
  <c r="P4034" i="12"/>
  <c r="O4034" i="12"/>
  <c r="J4034" i="12"/>
  <c r="I4034" i="12"/>
  <c r="H4034" i="12"/>
  <c r="P4033" i="12"/>
  <c r="O4033" i="12"/>
  <c r="Q4033" i="12" s="1"/>
  <c r="I4033" i="12"/>
  <c r="H4033" i="12"/>
  <c r="J4033" i="12" s="1"/>
  <c r="P4032" i="12"/>
  <c r="O4032" i="12"/>
  <c r="J4032" i="12"/>
  <c r="I4032" i="12"/>
  <c r="H4032" i="12"/>
  <c r="P4031" i="12"/>
  <c r="O4031" i="12"/>
  <c r="S4031" i="12" s="1"/>
  <c r="J4031" i="12"/>
  <c r="I4031" i="12"/>
  <c r="H4031" i="12"/>
  <c r="P4030" i="12"/>
  <c r="O4030" i="12"/>
  <c r="Q4030" i="12" s="1"/>
  <c r="I4030" i="12"/>
  <c r="H4030" i="12"/>
  <c r="P4029" i="12"/>
  <c r="O4029" i="12"/>
  <c r="I4029" i="12"/>
  <c r="H4029" i="12"/>
  <c r="J4029" i="12" s="1"/>
  <c r="P4028" i="12"/>
  <c r="O4028" i="12"/>
  <c r="Q4028" i="12" s="1"/>
  <c r="I4028" i="12"/>
  <c r="H4028" i="12"/>
  <c r="P4027" i="12"/>
  <c r="O4027" i="12"/>
  <c r="Q4027" i="12" s="1"/>
  <c r="J4027" i="12"/>
  <c r="I4027" i="12"/>
  <c r="H4027" i="12"/>
  <c r="S4026" i="12"/>
  <c r="P4026" i="12"/>
  <c r="O4026" i="12"/>
  <c r="Q4026" i="12" s="1"/>
  <c r="I4026" i="12"/>
  <c r="H4026" i="12"/>
  <c r="J4026" i="12" s="1"/>
  <c r="Q4025" i="12"/>
  <c r="P4025" i="12"/>
  <c r="O4025" i="12"/>
  <c r="S4025" i="12" s="1"/>
  <c r="J4025" i="12"/>
  <c r="I4025" i="12"/>
  <c r="H4025" i="12"/>
  <c r="P4024" i="12"/>
  <c r="O4024" i="12"/>
  <c r="J4024" i="12"/>
  <c r="I4024" i="12"/>
  <c r="H4024" i="12"/>
  <c r="P4023" i="12"/>
  <c r="O4023" i="12"/>
  <c r="Q4023" i="12" s="1"/>
  <c r="I4023" i="12"/>
  <c r="H4023" i="12"/>
  <c r="J4023" i="12" s="1"/>
  <c r="S4022" i="12"/>
  <c r="Q4022" i="12"/>
  <c r="P4022" i="12"/>
  <c r="O4022" i="12"/>
  <c r="I4022" i="12"/>
  <c r="H4022" i="12"/>
  <c r="J4022" i="12" s="1"/>
  <c r="P4021" i="12"/>
  <c r="O4021" i="12"/>
  <c r="Q4021" i="12" s="1"/>
  <c r="I4021" i="12"/>
  <c r="H4021" i="12"/>
  <c r="P4020" i="12"/>
  <c r="O4020" i="12"/>
  <c r="I4020" i="12"/>
  <c r="H4020" i="12"/>
  <c r="J4020" i="12" s="1"/>
  <c r="S4019" i="12"/>
  <c r="Q4019" i="12"/>
  <c r="P4019" i="12"/>
  <c r="O4019" i="12"/>
  <c r="I4019" i="12"/>
  <c r="H4019" i="12"/>
  <c r="J4019" i="12" s="1"/>
  <c r="Q4018" i="12"/>
  <c r="P4018" i="12"/>
  <c r="O4018" i="12"/>
  <c r="S4018" i="12" s="1"/>
  <c r="I4018" i="12"/>
  <c r="H4018" i="12"/>
  <c r="J4018" i="12" s="1"/>
  <c r="P4017" i="12"/>
  <c r="O4017" i="12"/>
  <c r="I4017" i="12"/>
  <c r="H4017" i="12"/>
  <c r="J4017" i="12" s="1"/>
  <c r="P4016" i="12"/>
  <c r="O4016" i="12"/>
  <c r="Q4016" i="12" s="1"/>
  <c r="I4016" i="12"/>
  <c r="H4016" i="12"/>
  <c r="P4015" i="12"/>
  <c r="O4015" i="12"/>
  <c r="Q4015" i="12" s="1"/>
  <c r="I4015" i="12"/>
  <c r="H4015" i="12"/>
  <c r="J4015" i="12" s="1"/>
  <c r="S4014" i="12"/>
  <c r="Q4014" i="12"/>
  <c r="P4014" i="12"/>
  <c r="O4014" i="12"/>
  <c r="I4014" i="12"/>
  <c r="H4014" i="12"/>
  <c r="J4014" i="12" s="1"/>
  <c r="Q4013" i="12"/>
  <c r="P4013" i="12"/>
  <c r="O4013" i="12"/>
  <c r="I4013" i="12"/>
  <c r="H4013" i="12"/>
  <c r="P4012" i="12"/>
  <c r="O4012" i="12"/>
  <c r="I4012" i="12"/>
  <c r="H4012" i="12"/>
  <c r="J4012" i="12" s="1"/>
  <c r="P4011" i="12"/>
  <c r="O4011" i="12"/>
  <c r="I4011" i="12"/>
  <c r="H4011" i="12"/>
  <c r="J4011" i="12" s="1"/>
  <c r="P4010" i="12"/>
  <c r="O4010" i="12"/>
  <c r="Q4010" i="12" s="1"/>
  <c r="J4010" i="12"/>
  <c r="I4010" i="12"/>
  <c r="H4010" i="12"/>
  <c r="P4009" i="12"/>
  <c r="O4009" i="12"/>
  <c r="I4009" i="12"/>
  <c r="H4009" i="12"/>
  <c r="J4009" i="12" s="1"/>
  <c r="S4008" i="12"/>
  <c r="P4008" i="12"/>
  <c r="O4008" i="12"/>
  <c r="Q4008" i="12" s="1"/>
  <c r="I4008" i="12"/>
  <c r="H4008" i="12"/>
  <c r="J4008" i="12" s="1"/>
  <c r="P4007" i="12"/>
  <c r="O4007" i="12"/>
  <c r="Q4007" i="12" s="1"/>
  <c r="I4007" i="12"/>
  <c r="H4007" i="12"/>
  <c r="J4007" i="12" s="1"/>
  <c r="P4006" i="12"/>
  <c r="O4006" i="12"/>
  <c r="Q4006" i="12" s="1"/>
  <c r="J4006" i="12"/>
  <c r="I4006" i="12"/>
  <c r="H4006" i="12"/>
  <c r="S4006" i="12" s="1"/>
  <c r="S4005" i="12"/>
  <c r="P4005" i="12"/>
  <c r="O4005" i="12"/>
  <c r="Q4005" i="12" s="1"/>
  <c r="I4005" i="12"/>
  <c r="H4005" i="12"/>
  <c r="J4005" i="12" s="1"/>
  <c r="Q4004" i="12"/>
  <c r="P4004" i="12"/>
  <c r="O4004" i="12"/>
  <c r="I4004" i="12"/>
  <c r="H4004" i="12"/>
  <c r="P4003" i="12"/>
  <c r="O4003" i="12"/>
  <c r="Q4003" i="12" s="1"/>
  <c r="J4003" i="12"/>
  <c r="I4003" i="12"/>
  <c r="H4003" i="12"/>
  <c r="P4002" i="12"/>
  <c r="O4002" i="12"/>
  <c r="Q4002" i="12" s="1"/>
  <c r="I4002" i="12"/>
  <c r="H4002" i="12"/>
  <c r="J4002" i="12" s="1"/>
  <c r="P4001" i="12"/>
  <c r="O4001" i="12"/>
  <c r="I4001" i="12"/>
  <c r="H4001" i="12"/>
  <c r="J4001" i="12" s="1"/>
  <c r="P4000" i="12"/>
  <c r="O4000" i="12"/>
  <c r="I4000" i="12"/>
  <c r="H4000" i="12"/>
  <c r="J4000" i="12" s="1"/>
  <c r="S3999" i="12"/>
  <c r="Q3999" i="12"/>
  <c r="P3999" i="12"/>
  <c r="O3999" i="12"/>
  <c r="I3999" i="12"/>
  <c r="H3999" i="12"/>
  <c r="J3999" i="12" s="1"/>
  <c r="Q3998" i="12"/>
  <c r="P3998" i="12"/>
  <c r="O3998" i="12"/>
  <c r="I3998" i="12"/>
  <c r="H3998" i="12"/>
  <c r="P3997" i="12"/>
  <c r="O3997" i="12"/>
  <c r="I3997" i="12"/>
  <c r="H3997" i="12"/>
  <c r="J3997" i="12" s="1"/>
  <c r="S3996" i="12"/>
  <c r="Q3996" i="12"/>
  <c r="P3996" i="12"/>
  <c r="O3996" i="12"/>
  <c r="I3996" i="12"/>
  <c r="H3996" i="12"/>
  <c r="J3996" i="12" s="1"/>
  <c r="P3995" i="12"/>
  <c r="O3995" i="12"/>
  <c r="S3995" i="12" s="1"/>
  <c r="J3995" i="12"/>
  <c r="I3995" i="12"/>
  <c r="H3995" i="12"/>
  <c r="P3994" i="12"/>
  <c r="O3994" i="12"/>
  <c r="I3994" i="12"/>
  <c r="H3994" i="12"/>
  <c r="J3994" i="12" s="1"/>
  <c r="Q3993" i="12"/>
  <c r="P3993" i="12"/>
  <c r="O3993" i="12"/>
  <c r="I3993" i="12"/>
  <c r="H3993" i="12"/>
  <c r="J3993" i="12" s="1"/>
  <c r="P3992" i="12"/>
  <c r="O3992" i="12"/>
  <c r="I3992" i="12"/>
  <c r="H3992" i="12"/>
  <c r="J3992" i="12" s="1"/>
  <c r="P3991" i="12"/>
  <c r="O3991" i="12"/>
  <c r="Q3991" i="12" s="1"/>
  <c r="I3991" i="12"/>
  <c r="H3991" i="12"/>
  <c r="Q3990" i="12"/>
  <c r="P3990" i="12"/>
  <c r="O3990" i="12"/>
  <c r="I3990" i="12"/>
  <c r="H3990" i="12"/>
  <c r="J3990" i="12" s="1"/>
  <c r="P3989" i="12"/>
  <c r="O3989" i="12"/>
  <c r="I3989" i="12"/>
  <c r="H3989" i="12"/>
  <c r="J3989" i="12" s="1"/>
  <c r="P3988" i="12"/>
  <c r="O3988" i="12"/>
  <c r="Q3988" i="12" s="1"/>
  <c r="I3988" i="12"/>
  <c r="H3988" i="12"/>
  <c r="J3988" i="12" s="1"/>
  <c r="Q3987" i="12"/>
  <c r="P3987" i="12"/>
  <c r="O3987" i="12"/>
  <c r="I3987" i="12"/>
  <c r="H3987" i="12"/>
  <c r="J3987" i="12" s="1"/>
  <c r="Q3986" i="12"/>
  <c r="P3986" i="12"/>
  <c r="O3986" i="12"/>
  <c r="I3986" i="12"/>
  <c r="H3986" i="12"/>
  <c r="P3985" i="12"/>
  <c r="O3985" i="12"/>
  <c r="I3985" i="12"/>
  <c r="H3985" i="12"/>
  <c r="J3985" i="12" s="1"/>
  <c r="P3984" i="12"/>
  <c r="O3984" i="12"/>
  <c r="Q3984" i="12" s="1"/>
  <c r="I3984" i="12"/>
  <c r="H3984" i="12"/>
  <c r="P3983" i="12"/>
  <c r="O3983" i="12"/>
  <c r="I3983" i="12"/>
  <c r="H3983" i="12"/>
  <c r="J3983" i="12" s="1"/>
  <c r="P3982" i="12"/>
  <c r="O3982" i="12"/>
  <c r="Q3982" i="12" s="1"/>
  <c r="I3982" i="12"/>
  <c r="H3982" i="12"/>
  <c r="J3982" i="12" s="1"/>
  <c r="S3981" i="12"/>
  <c r="Q3981" i="12"/>
  <c r="P3981" i="12"/>
  <c r="O3981" i="12"/>
  <c r="I3981" i="12"/>
  <c r="H3981" i="12"/>
  <c r="J3981" i="12" s="1"/>
  <c r="P3980" i="12"/>
  <c r="O3980" i="12"/>
  <c r="I3980" i="12"/>
  <c r="H3980" i="12"/>
  <c r="J3980" i="12" s="1"/>
  <c r="P3979" i="12"/>
  <c r="O3979" i="12"/>
  <c r="I3979" i="12"/>
  <c r="H3979" i="12"/>
  <c r="J3979" i="12" s="1"/>
  <c r="P3978" i="12"/>
  <c r="O3978" i="12"/>
  <c r="Q3978" i="12" s="1"/>
  <c r="J3978" i="12"/>
  <c r="I3978" i="12"/>
  <c r="H3978" i="12"/>
  <c r="P3977" i="12"/>
  <c r="O3977" i="12"/>
  <c r="I3977" i="12"/>
  <c r="H3977" i="12"/>
  <c r="J3977" i="12" s="1"/>
  <c r="P3976" i="12"/>
  <c r="O3976" i="12"/>
  <c r="Q3976" i="12" s="1"/>
  <c r="I3976" i="12"/>
  <c r="H3976" i="12"/>
  <c r="J3976" i="12" s="1"/>
  <c r="P3975" i="12"/>
  <c r="O3975" i="12"/>
  <c r="Q3975" i="12" s="1"/>
  <c r="I3975" i="12"/>
  <c r="H3975" i="12"/>
  <c r="Q3974" i="12"/>
  <c r="P3974" i="12"/>
  <c r="O3974" i="12"/>
  <c r="I3974" i="12"/>
  <c r="H3974" i="12"/>
  <c r="P3973" i="12"/>
  <c r="O3973" i="12"/>
  <c r="I3973" i="12"/>
  <c r="H3973" i="12"/>
  <c r="J3973" i="12" s="1"/>
  <c r="P3972" i="12"/>
  <c r="O3972" i="12"/>
  <c r="I3972" i="12"/>
  <c r="H3972" i="12"/>
  <c r="J3972" i="12" s="1"/>
  <c r="P3971" i="12"/>
  <c r="O3971" i="12"/>
  <c r="J3971" i="12"/>
  <c r="I3971" i="12"/>
  <c r="H3971" i="12"/>
  <c r="P3970" i="12"/>
  <c r="O3970" i="12"/>
  <c r="Q3970" i="12" s="1"/>
  <c r="I3970" i="12"/>
  <c r="H3970" i="12"/>
  <c r="J3970" i="12" s="1"/>
  <c r="Q3969" i="12"/>
  <c r="P3969" i="12"/>
  <c r="O3969" i="12"/>
  <c r="I3969" i="12"/>
  <c r="H3969" i="12"/>
  <c r="J3969" i="12" s="1"/>
  <c r="P3968" i="12"/>
  <c r="O3968" i="12"/>
  <c r="J3968" i="12"/>
  <c r="I3968" i="12"/>
  <c r="H3968" i="12"/>
  <c r="P3967" i="12"/>
  <c r="O3967" i="12"/>
  <c r="I3967" i="12"/>
  <c r="H3967" i="12"/>
  <c r="J3967" i="12" s="1"/>
  <c r="Q3966" i="12"/>
  <c r="P3966" i="12"/>
  <c r="O3966" i="12"/>
  <c r="I3966" i="12"/>
  <c r="H3966" i="12"/>
  <c r="P3965" i="12"/>
  <c r="O3965" i="12"/>
  <c r="I3965" i="12"/>
  <c r="H3965" i="12"/>
  <c r="J3965" i="12" s="1"/>
  <c r="P3964" i="12"/>
  <c r="O3964" i="12"/>
  <c r="Q3964" i="12" s="1"/>
  <c r="I3964" i="12"/>
  <c r="H3964" i="12"/>
  <c r="S3964" i="12" s="1"/>
  <c r="Q3963" i="12"/>
  <c r="P3963" i="12"/>
  <c r="O3963" i="12"/>
  <c r="I3963" i="12"/>
  <c r="H3963" i="12"/>
  <c r="J3963" i="12" s="1"/>
  <c r="S3962" i="12"/>
  <c r="P3962" i="12"/>
  <c r="O3962" i="12"/>
  <c r="Q3962" i="12" s="1"/>
  <c r="I3962" i="12"/>
  <c r="H3962" i="12"/>
  <c r="J3962" i="12" s="1"/>
  <c r="P3961" i="12"/>
  <c r="O3961" i="12"/>
  <c r="J3961" i="12"/>
  <c r="I3961" i="12"/>
  <c r="H3961" i="12"/>
  <c r="P3960" i="12"/>
  <c r="O3960" i="12"/>
  <c r="I3960" i="12"/>
  <c r="H3960" i="12"/>
  <c r="J3960" i="12" s="1"/>
  <c r="P3959" i="12"/>
  <c r="O3959" i="12"/>
  <c r="Q3959" i="12" s="1"/>
  <c r="J3959" i="12"/>
  <c r="I3959" i="12"/>
  <c r="H3959" i="12"/>
  <c r="Q3958" i="12"/>
  <c r="P3958" i="12"/>
  <c r="O3958" i="12"/>
  <c r="S3958" i="12" s="1"/>
  <c r="J3958" i="12"/>
  <c r="I3958" i="12"/>
  <c r="H3958" i="12"/>
  <c r="P3957" i="12"/>
  <c r="O3957" i="12"/>
  <c r="Q3957" i="12" s="1"/>
  <c r="I3957" i="12"/>
  <c r="H3957" i="12"/>
  <c r="S3956" i="12"/>
  <c r="P3956" i="12"/>
  <c r="O3956" i="12"/>
  <c r="Q3956" i="12" s="1"/>
  <c r="I3956" i="12"/>
  <c r="H3956" i="12"/>
  <c r="J3956" i="12" s="1"/>
  <c r="Q3955" i="12"/>
  <c r="P3955" i="12"/>
  <c r="O3955" i="12"/>
  <c r="S3955" i="12" s="1"/>
  <c r="I3955" i="12"/>
  <c r="H3955" i="12"/>
  <c r="J3955" i="12" s="1"/>
  <c r="P3954" i="12"/>
  <c r="O3954" i="12"/>
  <c r="I3954" i="12"/>
  <c r="H3954" i="12"/>
  <c r="J3954" i="12" s="1"/>
  <c r="P3953" i="12"/>
  <c r="O3953" i="12"/>
  <c r="I3953" i="12"/>
  <c r="H3953" i="12"/>
  <c r="J3953" i="12" s="1"/>
  <c r="P3952" i="12"/>
  <c r="O3952" i="12"/>
  <c r="Q3952" i="12" s="1"/>
  <c r="I3952" i="12"/>
  <c r="H3952" i="12"/>
  <c r="J3952" i="12" s="1"/>
  <c r="P3951" i="12"/>
  <c r="O3951" i="12"/>
  <c r="Q3951" i="12" s="1"/>
  <c r="I3951" i="12"/>
  <c r="H3951" i="12"/>
  <c r="J3951" i="12" s="1"/>
  <c r="S3950" i="12"/>
  <c r="Q3950" i="12"/>
  <c r="P3950" i="12"/>
  <c r="O3950" i="12"/>
  <c r="I3950" i="12"/>
  <c r="H3950" i="12"/>
  <c r="J3950" i="12" s="1"/>
  <c r="P3949" i="12"/>
  <c r="O3949" i="12"/>
  <c r="Q3949" i="12" s="1"/>
  <c r="I3949" i="12"/>
  <c r="H3949" i="12"/>
  <c r="P3948" i="12"/>
  <c r="O3948" i="12"/>
  <c r="I3948" i="12"/>
  <c r="H3948" i="12"/>
  <c r="J3948" i="12" s="1"/>
  <c r="P3947" i="12"/>
  <c r="O3947" i="12"/>
  <c r="Q3947" i="12" s="1"/>
  <c r="I3947" i="12"/>
  <c r="H3947" i="12"/>
  <c r="J3947" i="12" s="1"/>
  <c r="Q3946" i="12"/>
  <c r="P3946" i="12"/>
  <c r="O3946" i="12"/>
  <c r="J3946" i="12"/>
  <c r="I3946" i="12"/>
  <c r="H3946" i="12"/>
  <c r="P3945" i="12"/>
  <c r="O3945" i="12"/>
  <c r="I3945" i="12"/>
  <c r="H3945" i="12"/>
  <c r="J3945" i="12" s="1"/>
  <c r="P3944" i="12"/>
  <c r="O3944" i="12"/>
  <c r="Q3944" i="12" s="1"/>
  <c r="I3944" i="12"/>
  <c r="H3944" i="12"/>
  <c r="J3944" i="12" s="1"/>
  <c r="Q3943" i="12"/>
  <c r="P3943" i="12"/>
  <c r="O3943" i="12"/>
  <c r="I3943" i="12"/>
  <c r="H3943" i="12"/>
  <c r="J3943" i="12" s="1"/>
  <c r="P3942" i="12"/>
  <c r="O3942" i="12"/>
  <c r="Q3942" i="12" s="1"/>
  <c r="I3942" i="12"/>
  <c r="H3942" i="12"/>
  <c r="S3942" i="12" s="1"/>
  <c r="P3941" i="12"/>
  <c r="O3941" i="12"/>
  <c r="Q3941" i="12" s="1"/>
  <c r="I3941" i="12"/>
  <c r="H3941" i="12"/>
  <c r="J3941" i="12" s="1"/>
  <c r="P3940" i="12"/>
  <c r="O3940" i="12"/>
  <c r="Q3940" i="12" s="1"/>
  <c r="I3940" i="12"/>
  <c r="H3940" i="12"/>
  <c r="P3939" i="12"/>
  <c r="O3939" i="12"/>
  <c r="J3939" i="12"/>
  <c r="I3939" i="12"/>
  <c r="H3939" i="12"/>
  <c r="S3938" i="12"/>
  <c r="P3938" i="12"/>
  <c r="O3938" i="12"/>
  <c r="Q3938" i="12" s="1"/>
  <c r="I3938" i="12"/>
  <c r="H3938" i="12"/>
  <c r="J3938" i="12" s="1"/>
  <c r="P3937" i="12"/>
  <c r="O3937" i="12"/>
  <c r="I3937" i="12"/>
  <c r="H3937" i="12"/>
  <c r="J3937" i="12" s="1"/>
  <c r="P3936" i="12"/>
  <c r="O3936" i="12"/>
  <c r="I3936" i="12"/>
  <c r="H3936" i="12"/>
  <c r="J3936" i="12" s="1"/>
  <c r="S3935" i="12"/>
  <c r="Q3935" i="12"/>
  <c r="P3935" i="12"/>
  <c r="O3935" i="12"/>
  <c r="I3935" i="12"/>
  <c r="H3935" i="12"/>
  <c r="J3935" i="12" s="1"/>
  <c r="P3934" i="12"/>
  <c r="O3934" i="12"/>
  <c r="Q3934" i="12" s="1"/>
  <c r="I3934" i="12"/>
  <c r="H3934" i="12"/>
  <c r="P3933" i="12"/>
  <c r="O3933" i="12"/>
  <c r="I3933" i="12"/>
  <c r="H3933" i="12"/>
  <c r="J3933" i="12" s="1"/>
  <c r="S3932" i="12"/>
  <c r="Q3932" i="12"/>
  <c r="P3932" i="12"/>
  <c r="O3932" i="12"/>
  <c r="I3932" i="12"/>
  <c r="H3932" i="12"/>
  <c r="J3932" i="12" s="1"/>
  <c r="P3931" i="12"/>
  <c r="O3931" i="12"/>
  <c r="S3931" i="12" s="1"/>
  <c r="J3931" i="12"/>
  <c r="I3931" i="12"/>
  <c r="H3931" i="12"/>
  <c r="P3930" i="12"/>
  <c r="O3930" i="12"/>
  <c r="I3930" i="12"/>
  <c r="H3930" i="12"/>
  <c r="J3930" i="12" s="1"/>
  <c r="Q3929" i="12"/>
  <c r="P3929" i="12"/>
  <c r="O3929" i="12"/>
  <c r="I3929" i="12"/>
  <c r="H3929" i="12"/>
  <c r="J3929" i="12" s="1"/>
  <c r="P3928" i="12"/>
  <c r="O3928" i="12"/>
  <c r="I3928" i="12"/>
  <c r="H3928" i="12"/>
  <c r="J3928" i="12" s="1"/>
  <c r="S3927" i="12"/>
  <c r="P3927" i="12"/>
  <c r="O3927" i="12"/>
  <c r="Q3927" i="12" s="1"/>
  <c r="I3927" i="12"/>
  <c r="H3927" i="12"/>
  <c r="J3927" i="12" s="1"/>
  <c r="S3926" i="12"/>
  <c r="Q3926" i="12"/>
  <c r="P3926" i="12"/>
  <c r="O3926" i="12"/>
  <c r="I3926" i="12"/>
  <c r="H3926" i="12"/>
  <c r="J3926" i="12" s="1"/>
  <c r="P3925" i="12"/>
  <c r="O3925" i="12"/>
  <c r="I3925" i="12"/>
  <c r="H3925" i="12"/>
  <c r="J3925" i="12" s="1"/>
  <c r="P3924" i="12"/>
  <c r="O3924" i="12"/>
  <c r="J3924" i="12"/>
  <c r="I3924" i="12"/>
  <c r="H3924" i="12"/>
  <c r="S3923" i="12"/>
  <c r="Q3923" i="12"/>
  <c r="P3923" i="12"/>
  <c r="O3923" i="12"/>
  <c r="J3923" i="12"/>
  <c r="I3923" i="12"/>
  <c r="H3923" i="12"/>
  <c r="P3922" i="12"/>
  <c r="O3922" i="12"/>
  <c r="Q3922" i="12" s="1"/>
  <c r="I3922" i="12"/>
  <c r="H3922" i="12"/>
  <c r="P3921" i="12"/>
  <c r="O3921" i="12"/>
  <c r="I3921" i="12"/>
  <c r="H3921" i="12"/>
  <c r="J3921" i="12" s="1"/>
  <c r="P3920" i="12"/>
  <c r="O3920" i="12"/>
  <c r="Q3920" i="12" s="1"/>
  <c r="I3920" i="12"/>
  <c r="H3920" i="12"/>
  <c r="J3920" i="12" s="1"/>
  <c r="P3919" i="12"/>
  <c r="O3919" i="12"/>
  <c r="I3919" i="12"/>
  <c r="H3919" i="12"/>
  <c r="J3919" i="12" s="1"/>
  <c r="P3918" i="12"/>
  <c r="O3918" i="12"/>
  <c r="J3918" i="12"/>
  <c r="I3918" i="12"/>
  <c r="H3918" i="12"/>
  <c r="P3917" i="12"/>
  <c r="O3917" i="12"/>
  <c r="Q3917" i="12" s="1"/>
  <c r="I3917" i="12"/>
  <c r="H3917" i="12"/>
  <c r="J3917" i="12" s="1"/>
  <c r="S3916" i="12"/>
  <c r="P3916" i="12"/>
  <c r="O3916" i="12"/>
  <c r="Q3916" i="12" s="1"/>
  <c r="I3916" i="12"/>
  <c r="H3916" i="12"/>
  <c r="J3916" i="12" s="1"/>
  <c r="Q3915" i="12"/>
  <c r="P3915" i="12"/>
  <c r="O3915" i="12"/>
  <c r="S3915" i="12" s="1"/>
  <c r="J3915" i="12"/>
  <c r="I3915" i="12"/>
  <c r="H3915" i="12"/>
  <c r="P3914" i="12"/>
  <c r="O3914" i="12"/>
  <c r="I3914" i="12"/>
  <c r="H3914" i="12"/>
  <c r="J3914" i="12" s="1"/>
  <c r="P3913" i="12"/>
  <c r="O3913" i="12"/>
  <c r="I3913" i="12"/>
  <c r="H3913" i="12"/>
  <c r="J3913" i="12" s="1"/>
  <c r="P3912" i="12"/>
  <c r="O3912" i="12"/>
  <c r="Q3912" i="12" s="1"/>
  <c r="I3912" i="12"/>
  <c r="H3912" i="12"/>
  <c r="P3911" i="12"/>
  <c r="O3911" i="12"/>
  <c r="Q3911" i="12" s="1"/>
  <c r="I3911" i="12"/>
  <c r="H3911" i="12"/>
  <c r="P3910" i="12"/>
  <c r="O3910" i="12"/>
  <c r="I3910" i="12"/>
  <c r="H3910" i="12"/>
  <c r="J3910" i="12" s="1"/>
  <c r="P3909" i="12"/>
  <c r="O3909" i="12"/>
  <c r="S3909" i="12" s="1"/>
  <c r="J3909" i="12"/>
  <c r="I3909" i="12"/>
  <c r="H3909" i="12"/>
  <c r="P3908" i="12"/>
  <c r="O3908" i="12"/>
  <c r="Q3908" i="12" s="1"/>
  <c r="I3908" i="12"/>
  <c r="H3908" i="12"/>
  <c r="J3908" i="12" s="1"/>
  <c r="P3907" i="12"/>
  <c r="O3907" i="12"/>
  <c r="I3907" i="12"/>
  <c r="H3907" i="12"/>
  <c r="J3907" i="12" s="1"/>
  <c r="P3906" i="12"/>
  <c r="O3906" i="12"/>
  <c r="J3906" i="12"/>
  <c r="I3906" i="12"/>
  <c r="H3906" i="12"/>
  <c r="P3905" i="12"/>
  <c r="O3905" i="12"/>
  <c r="I3905" i="12"/>
  <c r="H3905" i="12"/>
  <c r="J3905" i="12" s="1"/>
  <c r="S3904" i="12"/>
  <c r="P3904" i="12"/>
  <c r="O3904" i="12"/>
  <c r="Q3904" i="12" s="1"/>
  <c r="J3904" i="12"/>
  <c r="I3904" i="12"/>
  <c r="H3904" i="12"/>
  <c r="Q3903" i="12"/>
  <c r="P3903" i="12"/>
  <c r="O3903" i="12"/>
  <c r="I3903" i="12"/>
  <c r="H3903" i="12"/>
  <c r="P3902" i="12"/>
  <c r="O3902" i="12"/>
  <c r="Q3902" i="12" s="1"/>
  <c r="I3902" i="12"/>
  <c r="H3902" i="12"/>
  <c r="Q3901" i="12"/>
  <c r="P3901" i="12"/>
  <c r="O3901" i="12"/>
  <c r="J3901" i="12"/>
  <c r="I3901" i="12"/>
  <c r="H3901" i="12"/>
  <c r="Q3900" i="12"/>
  <c r="P3900" i="12"/>
  <c r="O3900" i="12"/>
  <c r="I3900" i="12"/>
  <c r="H3900" i="12"/>
  <c r="J3900" i="12" s="1"/>
  <c r="Q3899" i="12"/>
  <c r="P3899" i="12"/>
  <c r="O3899" i="12"/>
  <c r="I3899" i="12"/>
  <c r="H3899" i="12"/>
  <c r="J3899" i="12" s="1"/>
  <c r="P3898" i="12"/>
  <c r="O3898" i="12"/>
  <c r="I3898" i="12"/>
  <c r="H3898" i="12"/>
  <c r="J3898" i="12" s="1"/>
  <c r="P3897" i="12"/>
  <c r="O3897" i="12"/>
  <c r="Q3897" i="12" s="1"/>
  <c r="J3897" i="12"/>
  <c r="I3897" i="12"/>
  <c r="H3897" i="12"/>
  <c r="S3896" i="12"/>
  <c r="Q3896" i="12"/>
  <c r="P3896" i="12"/>
  <c r="O3896" i="12"/>
  <c r="I3896" i="12"/>
  <c r="H3896" i="12"/>
  <c r="J3896" i="12" s="1"/>
  <c r="P3895" i="12"/>
  <c r="O3895" i="12"/>
  <c r="Q3895" i="12" s="1"/>
  <c r="I3895" i="12"/>
  <c r="H3895" i="12"/>
  <c r="P3894" i="12"/>
  <c r="O3894" i="12"/>
  <c r="Q3894" i="12" s="1"/>
  <c r="I3894" i="12"/>
  <c r="H3894" i="12"/>
  <c r="J3894" i="12" s="1"/>
  <c r="P3893" i="12"/>
  <c r="O3893" i="12"/>
  <c r="I3893" i="12"/>
  <c r="H3893" i="12"/>
  <c r="J3893" i="12" s="1"/>
  <c r="P3892" i="12"/>
  <c r="O3892" i="12"/>
  <c r="Q3892" i="12" s="1"/>
  <c r="I3892" i="12"/>
  <c r="H3892" i="12"/>
  <c r="J3892" i="12" s="1"/>
  <c r="P3891" i="12"/>
  <c r="O3891" i="12"/>
  <c r="I3891" i="12"/>
  <c r="H3891" i="12"/>
  <c r="J3891" i="12" s="1"/>
  <c r="P3890" i="12"/>
  <c r="O3890" i="12"/>
  <c r="I3890" i="12"/>
  <c r="H3890" i="12"/>
  <c r="J3890" i="12" s="1"/>
  <c r="P3889" i="12"/>
  <c r="O3889" i="12"/>
  <c r="Q3889" i="12" s="1"/>
  <c r="I3889" i="12"/>
  <c r="H3889" i="12"/>
  <c r="J3889" i="12" s="1"/>
  <c r="P3888" i="12"/>
  <c r="O3888" i="12"/>
  <c r="Q3888" i="12" s="1"/>
  <c r="J3888" i="12"/>
  <c r="I3888" i="12"/>
  <c r="H3888" i="12"/>
  <c r="P3887" i="12"/>
  <c r="O3887" i="12"/>
  <c r="Q3887" i="12" s="1"/>
  <c r="I3887" i="12"/>
  <c r="H3887" i="12"/>
  <c r="S3886" i="12"/>
  <c r="P3886" i="12"/>
  <c r="O3886" i="12"/>
  <c r="Q3886" i="12" s="1"/>
  <c r="I3886" i="12"/>
  <c r="H3886" i="12"/>
  <c r="J3886" i="12" s="1"/>
  <c r="P3885" i="12"/>
  <c r="O3885" i="12"/>
  <c r="I3885" i="12"/>
  <c r="H3885" i="12"/>
  <c r="J3885" i="12" s="1"/>
  <c r="P3884" i="12"/>
  <c r="O3884" i="12"/>
  <c r="I3884" i="12"/>
  <c r="H3884" i="12"/>
  <c r="J3884" i="12" s="1"/>
  <c r="P3883" i="12"/>
  <c r="O3883" i="12"/>
  <c r="I3883" i="12"/>
  <c r="H3883" i="12"/>
  <c r="J3883" i="12" s="1"/>
  <c r="P3882" i="12"/>
  <c r="O3882" i="12"/>
  <c r="I3882" i="12"/>
  <c r="H3882" i="12"/>
  <c r="J3882" i="12" s="1"/>
  <c r="P3881" i="12"/>
  <c r="O3881" i="12"/>
  <c r="J3881" i="12"/>
  <c r="I3881" i="12"/>
  <c r="H3881" i="12"/>
  <c r="Q3880" i="12"/>
  <c r="P3880" i="12"/>
  <c r="O3880" i="12"/>
  <c r="I3880" i="12"/>
  <c r="H3880" i="12"/>
  <c r="S3880" i="12" s="1"/>
  <c r="Q3879" i="12"/>
  <c r="P3879" i="12"/>
  <c r="O3879" i="12"/>
  <c r="I3879" i="12"/>
  <c r="H3879" i="12"/>
  <c r="P3878" i="12"/>
  <c r="O3878" i="12"/>
  <c r="Q3878" i="12" s="1"/>
  <c r="I3878" i="12"/>
  <c r="H3878" i="12"/>
  <c r="J3878" i="12" s="1"/>
  <c r="S3877" i="12"/>
  <c r="P3877" i="12"/>
  <c r="O3877" i="12"/>
  <c r="Q3877" i="12" s="1"/>
  <c r="I3877" i="12"/>
  <c r="H3877" i="12"/>
  <c r="J3877" i="12" s="1"/>
  <c r="S3876" i="12"/>
  <c r="Q3876" i="12"/>
  <c r="P3876" i="12"/>
  <c r="O3876" i="12"/>
  <c r="J3876" i="12"/>
  <c r="I3876" i="12"/>
  <c r="H3876" i="12"/>
  <c r="Q3875" i="12"/>
  <c r="P3875" i="12"/>
  <c r="O3875" i="12"/>
  <c r="I3875" i="12"/>
  <c r="H3875" i="12"/>
  <c r="J3875" i="12" s="1"/>
  <c r="P3874" i="12"/>
  <c r="O3874" i="12"/>
  <c r="I3874" i="12"/>
  <c r="H3874" i="12"/>
  <c r="J3874" i="12" s="1"/>
  <c r="P3873" i="12"/>
  <c r="O3873" i="12"/>
  <c r="J3873" i="12"/>
  <c r="I3873" i="12"/>
  <c r="H3873" i="12"/>
  <c r="P3872" i="12"/>
  <c r="O3872" i="12"/>
  <c r="J3872" i="12"/>
  <c r="I3872" i="12"/>
  <c r="H3872" i="12"/>
  <c r="Q3871" i="12"/>
  <c r="P3871" i="12"/>
  <c r="O3871" i="12"/>
  <c r="I3871" i="12"/>
  <c r="H3871" i="12"/>
  <c r="S3870" i="12"/>
  <c r="P3870" i="12"/>
  <c r="O3870" i="12"/>
  <c r="Q3870" i="12" s="1"/>
  <c r="I3870" i="12"/>
  <c r="H3870" i="12"/>
  <c r="J3870" i="12" s="1"/>
  <c r="P3869" i="12"/>
  <c r="O3869" i="12"/>
  <c r="I3869" i="12"/>
  <c r="H3869" i="12"/>
  <c r="J3869" i="12" s="1"/>
  <c r="Q3868" i="12"/>
  <c r="P3868" i="12"/>
  <c r="O3868" i="12"/>
  <c r="I3868" i="12"/>
  <c r="H3868" i="12"/>
  <c r="J3868" i="12" s="1"/>
  <c r="P3867" i="12"/>
  <c r="O3867" i="12"/>
  <c r="Q3867" i="12" s="1"/>
  <c r="I3867" i="12"/>
  <c r="H3867" i="12"/>
  <c r="J3867" i="12" s="1"/>
  <c r="P3866" i="12"/>
  <c r="O3866" i="12"/>
  <c r="I3866" i="12"/>
  <c r="H3866" i="12"/>
  <c r="J3866" i="12" s="1"/>
  <c r="P3865" i="12"/>
  <c r="O3865" i="12"/>
  <c r="I3865" i="12"/>
  <c r="H3865" i="12"/>
  <c r="J3865" i="12" s="1"/>
  <c r="P3864" i="12"/>
  <c r="O3864" i="12"/>
  <c r="J3864" i="12"/>
  <c r="I3864" i="12"/>
  <c r="H3864" i="12"/>
  <c r="P3863" i="12"/>
  <c r="O3863" i="12"/>
  <c r="Q3863" i="12" s="1"/>
  <c r="I3863" i="12"/>
  <c r="H3863" i="12"/>
  <c r="S3862" i="12"/>
  <c r="P3862" i="12"/>
  <c r="O3862" i="12"/>
  <c r="Q3862" i="12" s="1"/>
  <c r="I3862" i="12"/>
  <c r="H3862" i="12"/>
  <c r="J3862" i="12" s="1"/>
  <c r="P3861" i="12"/>
  <c r="O3861" i="12"/>
  <c r="J3861" i="12"/>
  <c r="I3861" i="12"/>
  <c r="H3861" i="12"/>
  <c r="P3860" i="12"/>
  <c r="O3860" i="12"/>
  <c r="J3860" i="12"/>
  <c r="I3860" i="12"/>
  <c r="H3860" i="12"/>
  <c r="P3859" i="12"/>
  <c r="O3859" i="12"/>
  <c r="I3859" i="12"/>
  <c r="H3859" i="12"/>
  <c r="J3859" i="12" s="1"/>
  <c r="P3858" i="12"/>
  <c r="O3858" i="12"/>
  <c r="I3858" i="12"/>
  <c r="H3858" i="12"/>
  <c r="J3858" i="12" s="1"/>
  <c r="P3857" i="12"/>
  <c r="O3857" i="12"/>
  <c r="I3857" i="12"/>
  <c r="H3857" i="12"/>
  <c r="J3857" i="12" s="1"/>
  <c r="Q3856" i="12"/>
  <c r="P3856" i="12"/>
  <c r="O3856" i="12"/>
  <c r="I3856" i="12"/>
  <c r="H3856" i="12"/>
  <c r="P3855" i="12"/>
  <c r="O3855" i="12"/>
  <c r="Q3855" i="12" s="1"/>
  <c r="I3855" i="12"/>
  <c r="H3855" i="12"/>
  <c r="P3854" i="12"/>
  <c r="O3854" i="12"/>
  <c r="I3854" i="12"/>
  <c r="H3854" i="12"/>
  <c r="J3854" i="12" s="1"/>
  <c r="P3853" i="12"/>
  <c r="O3853" i="12"/>
  <c r="I3853" i="12"/>
  <c r="H3853" i="12"/>
  <c r="J3853" i="12" s="1"/>
  <c r="S3852" i="12"/>
  <c r="P3852" i="12"/>
  <c r="O3852" i="12"/>
  <c r="Q3852" i="12" s="1"/>
  <c r="J3852" i="12"/>
  <c r="I3852" i="12"/>
  <c r="H3852" i="12"/>
  <c r="P3851" i="12"/>
  <c r="O3851" i="12"/>
  <c r="I3851" i="12"/>
  <c r="H3851" i="12"/>
  <c r="J3851" i="12" s="1"/>
  <c r="P3850" i="12"/>
  <c r="O3850" i="12"/>
  <c r="I3850" i="12"/>
  <c r="H3850" i="12"/>
  <c r="J3850" i="12" s="1"/>
  <c r="S3849" i="12"/>
  <c r="P3849" i="12"/>
  <c r="O3849" i="12"/>
  <c r="Q3849" i="12" s="1"/>
  <c r="J3849" i="12"/>
  <c r="I3849" i="12"/>
  <c r="H3849" i="12"/>
  <c r="P3848" i="12"/>
  <c r="O3848" i="12"/>
  <c r="Q3848" i="12" s="1"/>
  <c r="J3848" i="12"/>
  <c r="I3848" i="12"/>
  <c r="H3848" i="12"/>
  <c r="Q3847" i="12"/>
  <c r="P3847" i="12"/>
  <c r="O3847" i="12"/>
  <c r="I3847" i="12"/>
  <c r="H3847" i="12"/>
  <c r="S3846" i="12"/>
  <c r="P3846" i="12"/>
  <c r="O3846" i="12"/>
  <c r="Q3846" i="12" s="1"/>
  <c r="I3846" i="12"/>
  <c r="H3846" i="12"/>
  <c r="J3846" i="12" s="1"/>
  <c r="P3845" i="12"/>
  <c r="O3845" i="12"/>
  <c r="J3845" i="12"/>
  <c r="I3845" i="12"/>
  <c r="H3845" i="12"/>
  <c r="P3844" i="12"/>
  <c r="O3844" i="12"/>
  <c r="Q3844" i="12" s="1"/>
  <c r="I3844" i="12"/>
  <c r="H3844" i="12"/>
  <c r="J3844" i="12" s="1"/>
  <c r="Q3843" i="12"/>
  <c r="P3843" i="12"/>
  <c r="O3843" i="12"/>
  <c r="I3843" i="12"/>
  <c r="H3843" i="12"/>
  <c r="J3843" i="12" s="1"/>
  <c r="P3842" i="12"/>
  <c r="O3842" i="12"/>
  <c r="I3842" i="12"/>
  <c r="H3842" i="12"/>
  <c r="J3842" i="12" s="1"/>
  <c r="P3841" i="12"/>
  <c r="O3841" i="12"/>
  <c r="I3841" i="12"/>
  <c r="H3841" i="12"/>
  <c r="J3841" i="12" s="1"/>
  <c r="S3840" i="12"/>
  <c r="Q3840" i="12"/>
  <c r="P3840" i="12"/>
  <c r="O3840" i="12"/>
  <c r="I3840" i="12"/>
  <c r="H3840" i="12"/>
  <c r="J3840" i="12" s="1"/>
  <c r="P3839" i="12"/>
  <c r="O3839" i="12"/>
  <c r="Q3839" i="12" s="1"/>
  <c r="I3839" i="12"/>
  <c r="H3839" i="12"/>
  <c r="P3838" i="12"/>
  <c r="O3838" i="12"/>
  <c r="Q3838" i="12" s="1"/>
  <c r="I3838" i="12"/>
  <c r="H3838" i="12"/>
  <c r="Q3837" i="12"/>
  <c r="P3837" i="12"/>
  <c r="O3837" i="12"/>
  <c r="I3837" i="12"/>
  <c r="H3837" i="12"/>
  <c r="J3837" i="12" s="1"/>
  <c r="P3836" i="12"/>
  <c r="O3836" i="12"/>
  <c r="I3836" i="12"/>
  <c r="H3836" i="12"/>
  <c r="J3836" i="12" s="1"/>
  <c r="P3835" i="12"/>
  <c r="O3835" i="12"/>
  <c r="Q3835" i="12" s="1"/>
  <c r="I3835" i="12"/>
  <c r="H3835" i="12"/>
  <c r="J3835" i="12" s="1"/>
  <c r="P3834" i="12"/>
  <c r="O3834" i="12"/>
  <c r="J3834" i="12"/>
  <c r="I3834" i="12"/>
  <c r="H3834" i="12"/>
  <c r="P3833" i="12"/>
  <c r="O3833" i="12"/>
  <c r="J3833" i="12"/>
  <c r="I3833" i="12"/>
  <c r="H3833" i="12"/>
  <c r="S3832" i="12"/>
  <c r="P3832" i="12"/>
  <c r="O3832" i="12"/>
  <c r="Q3832" i="12" s="1"/>
  <c r="J3832" i="12"/>
  <c r="I3832" i="12"/>
  <c r="H3832" i="12"/>
  <c r="P3831" i="12"/>
  <c r="O3831" i="12"/>
  <c r="Q3831" i="12" s="1"/>
  <c r="I3831" i="12"/>
  <c r="H3831" i="12"/>
  <c r="P3830" i="12"/>
  <c r="O3830" i="12"/>
  <c r="Q3830" i="12" s="1"/>
  <c r="I3830" i="12"/>
  <c r="H3830" i="12"/>
  <c r="P3829" i="12"/>
  <c r="O3829" i="12"/>
  <c r="I3829" i="12"/>
  <c r="H3829" i="12"/>
  <c r="J3829" i="12" s="1"/>
  <c r="P3828" i="12"/>
  <c r="O3828" i="12"/>
  <c r="J3828" i="12"/>
  <c r="I3828" i="12"/>
  <c r="H3828" i="12"/>
  <c r="P3827" i="12"/>
  <c r="O3827" i="12"/>
  <c r="I3827" i="12"/>
  <c r="H3827" i="12"/>
  <c r="J3827" i="12" s="1"/>
  <c r="P3826" i="12"/>
  <c r="O3826" i="12"/>
  <c r="J3826" i="12"/>
  <c r="I3826" i="12"/>
  <c r="H3826" i="12"/>
  <c r="P3825" i="12"/>
  <c r="O3825" i="12"/>
  <c r="J3825" i="12"/>
  <c r="I3825" i="12"/>
  <c r="H3825" i="12"/>
  <c r="Q3824" i="12"/>
  <c r="P3824" i="12"/>
  <c r="O3824" i="12"/>
  <c r="I3824" i="12"/>
  <c r="H3824" i="12"/>
  <c r="Q3823" i="12"/>
  <c r="P3823" i="12"/>
  <c r="O3823" i="12"/>
  <c r="I3823" i="12"/>
  <c r="H3823" i="12"/>
  <c r="P3822" i="12"/>
  <c r="O3822" i="12"/>
  <c r="I3822" i="12"/>
  <c r="H3822" i="12"/>
  <c r="J3822" i="12" s="1"/>
  <c r="S3821" i="12"/>
  <c r="Q3821" i="12"/>
  <c r="P3821" i="12"/>
  <c r="O3821" i="12"/>
  <c r="I3821" i="12"/>
  <c r="H3821" i="12"/>
  <c r="J3821" i="12" s="1"/>
  <c r="P3820" i="12"/>
  <c r="O3820" i="12"/>
  <c r="S3820" i="12" s="1"/>
  <c r="J3820" i="12"/>
  <c r="I3820" i="12"/>
  <c r="H3820" i="12"/>
  <c r="P3819" i="12"/>
  <c r="O3819" i="12"/>
  <c r="I3819" i="12"/>
  <c r="H3819" i="12"/>
  <c r="J3819" i="12" s="1"/>
  <c r="P3818" i="12"/>
  <c r="O3818" i="12"/>
  <c r="I3818" i="12"/>
  <c r="H3818" i="12"/>
  <c r="J3818" i="12" s="1"/>
  <c r="P3817" i="12"/>
  <c r="O3817" i="12"/>
  <c r="J3817" i="12"/>
  <c r="I3817" i="12"/>
  <c r="H3817" i="12"/>
  <c r="P3816" i="12"/>
  <c r="O3816" i="12"/>
  <c r="I3816" i="12"/>
  <c r="H3816" i="12"/>
  <c r="J3816" i="12" s="1"/>
  <c r="P3815" i="12"/>
  <c r="O3815" i="12"/>
  <c r="Q3815" i="12" s="1"/>
  <c r="I3815" i="12"/>
  <c r="H3815" i="12"/>
  <c r="P3814" i="12"/>
  <c r="O3814" i="12"/>
  <c r="I3814" i="12"/>
  <c r="H3814" i="12"/>
  <c r="J3814" i="12" s="1"/>
  <c r="Q3813" i="12"/>
  <c r="P3813" i="12"/>
  <c r="O3813" i="12"/>
  <c r="I3813" i="12"/>
  <c r="H3813" i="12"/>
  <c r="J3813" i="12" s="1"/>
  <c r="P3812" i="12"/>
  <c r="O3812" i="12"/>
  <c r="J3812" i="12"/>
  <c r="I3812" i="12"/>
  <c r="H3812" i="12"/>
  <c r="P3811" i="12"/>
  <c r="O3811" i="12"/>
  <c r="I3811" i="12"/>
  <c r="H3811" i="12"/>
  <c r="J3811" i="12" s="1"/>
  <c r="P3810" i="12"/>
  <c r="O3810" i="12"/>
  <c r="I3810" i="12"/>
  <c r="H3810" i="12"/>
  <c r="J3810" i="12" s="1"/>
  <c r="P3809" i="12"/>
  <c r="O3809" i="12"/>
  <c r="Q3809" i="12" s="1"/>
  <c r="J3809" i="12"/>
  <c r="I3809" i="12"/>
  <c r="H3809" i="12"/>
  <c r="S3809" i="12" s="1"/>
  <c r="P3808" i="12"/>
  <c r="O3808" i="12"/>
  <c r="Q3808" i="12" s="1"/>
  <c r="I3808" i="12"/>
  <c r="H3808" i="12"/>
  <c r="P3807" i="12"/>
  <c r="O3807" i="12"/>
  <c r="Q3807" i="12" s="1"/>
  <c r="I3807" i="12"/>
  <c r="H3807" i="12"/>
  <c r="P3806" i="12"/>
  <c r="O3806" i="12"/>
  <c r="I3806" i="12"/>
  <c r="H3806" i="12"/>
  <c r="J3806" i="12" s="1"/>
  <c r="S3805" i="12"/>
  <c r="Q3805" i="12"/>
  <c r="P3805" i="12"/>
  <c r="O3805" i="12"/>
  <c r="J3805" i="12"/>
  <c r="I3805" i="12"/>
  <c r="H3805" i="12"/>
  <c r="S3804" i="12"/>
  <c r="Q3804" i="12"/>
  <c r="P3804" i="12"/>
  <c r="O3804" i="12"/>
  <c r="J3804" i="12"/>
  <c r="I3804" i="12"/>
  <c r="H3804" i="12"/>
  <c r="P3803" i="12"/>
  <c r="O3803" i="12"/>
  <c r="I3803" i="12"/>
  <c r="H3803" i="12"/>
  <c r="J3803" i="12" s="1"/>
  <c r="P3802" i="12"/>
  <c r="O3802" i="12"/>
  <c r="J3802" i="12"/>
  <c r="I3802" i="12"/>
  <c r="H3802" i="12"/>
  <c r="P3801" i="12"/>
  <c r="O3801" i="12"/>
  <c r="Q3801" i="12" s="1"/>
  <c r="I3801" i="12"/>
  <c r="H3801" i="12"/>
  <c r="J3801" i="12" s="1"/>
  <c r="P3800" i="12"/>
  <c r="O3800" i="12"/>
  <c r="I3800" i="12"/>
  <c r="H3800" i="12"/>
  <c r="J3800" i="12" s="1"/>
  <c r="Q3799" i="12"/>
  <c r="P3799" i="12"/>
  <c r="O3799" i="12"/>
  <c r="I3799" i="12"/>
  <c r="H3799" i="12"/>
  <c r="P3798" i="12"/>
  <c r="O3798" i="12"/>
  <c r="Q3798" i="12" s="1"/>
  <c r="I3798" i="12"/>
  <c r="H3798" i="12"/>
  <c r="J3798" i="12" s="1"/>
  <c r="P3797" i="12"/>
  <c r="O3797" i="12"/>
  <c r="I3797" i="12"/>
  <c r="H3797" i="12"/>
  <c r="J3797" i="12" s="1"/>
  <c r="S3796" i="12"/>
  <c r="P3796" i="12"/>
  <c r="O3796" i="12"/>
  <c r="Q3796" i="12" s="1"/>
  <c r="I3796" i="12"/>
  <c r="H3796" i="12"/>
  <c r="J3796" i="12" s="1"/>
  <c r="Q3795" i="12"/>
  <c r="P3795" i="12"/>
  <c r="O3795" i="12"/>
  <c r="I3795" i="12"/>
  <c r="H3795" i="12"/>
  <c r="J3795" i="12" s="1"/>
  <c r="P3794" i="12"/>
  <c r="O3794" i="12"/>
  <c r="I3794" i="12"/>
  <c r="H3794" i="12"/>
  <c r="J3794" i="12" s="1"/>
  <c r="P3793" i="12"/>
  <c r="O3793" i="12"/>
  <c r="I3793" i="12"/>
  <c r="H3793" i="12"/>
  <c r="J3793" i="12" s="1"/>
  <c r="P3792" i="12"/>
  <c r="O3792" i="12"/>
  <c r="Q3792" i="12" s="1"/>
  <c r="J3792" i="12"/>
  <c r="I3792" i="12"/>
  <c r="H3792" i="12"/>
  <c r="P3791" i="12"/>
  <c r="O3791" i="12"/>
  <c r="Q3791" i="12" s="1"/>
  <c r="I3791" i="12"/>
  <c r="H3791" i="12"/>
  <c r="S3790" i="12"/>
  <c r="P3790" i="12"/>
  <c r="O3790" i="12"/>
  <c r="Q3790" i="12" s="1"/>
  <c r="I3790" i="12"/>
  <c r="H3790" i="12"/>
  <c r="J3790" i="12" s="1"/>
  <c r="P3789" i="12"/>
  <c r="O3789" i="12"/>
  <c r="J3789" i="12"/>
  <c r="I3789" i="12"/>
  <c r="H3789" i="12"/>
  <c r="Q3788" i="12"/>
  <c r="P3788" i="12"/>
  <c r="O3788" i="12"/>
  <c r="I3788" i="12"/>
  <c r="H3788" i="12"/>
  <c r="J3788" i="12" s="1"/>
  <c r="P3787" i="12"/>
  <c r="O3787" i="12"/>
  <c r="I3787" i="12"/>
  <c r="H3787" i="12"/>
  <c r="J3787" i="12" s="1"/>
  <c r="P3786" i="12"/>
  <c r="O3786" i="12"/>
  <c r="J3786" i="12"/>
  <c r="I3786" i="12"/>
  <c r="H3786" i="12"/>
  <c r="P3785" i="12"/>
  <c r="O3785" i="12"/>
  <c r="I3785" i="12"/>
  <c r="H3785" i="12"/>
  <c r="J3785" i="12" s="1"/>
  <c r="P3784" i="12"/>
  <c r="O3784" i="12"/>
  <c r="Q3784" i="12" s="1"/>
  <c r="J3784" i="12"/>
  <c r="I3784" i="12"/>
  <c r="H3784" i="12"/>
  <c r="P3783" i="12"/>
  <c r="O3783" i="12"/>
  <c r="Q3783" i="12" s="1"/>
  <c r="I3783" i="12"/>
  <c r="H3783" i="12"/>
  <c r="S3782" i="12"/>
  <c r="P3782" i="12"/>
  <c r="O3782" i="12"/>
  <c r="Q3782" i="12" s="1"/>
  <c r="I3782" i="12"/>
  <c r="H3782" i="12"/>
  <c r="J3782" i="12" s="1"/>
  <c r="P3781" i="12"/>
  <c r="O3781" i="12"/>
  <c r="I3781" i="12"/>
  <c r="H3781" i="12"/>
  <c r="J3781" i="12" s="1"/>
  <c r="P3780" i="12"/>
  <c r="O3780" i="12"/>
  <c r="Q3780" i="12" s="1"/>
  <c r="I3780" i="12"/>
  <c r="H3780" i="12"/>
  <c r="J3780" i="12" s="1"/>
  <c r="P3779" i="12"/>
  <c r="O3779" i="12"/>
  <c r="I3779" i="12"/>
  <c r="H3779" i="12"/>
  <c r="J3779" i="12" s="1"/>
  <c r="P3778" i="12"/>
  <c r="O3778" i="12"/>
  <c r="I3778" i="12"/>
  <c r="H3778" i="12"/>
  <c r="J3778" i="12" s="1"/>
  <c r="S3777" i="12"/>
  <c r="P3777" i="12"/>
  <c r="O3777" i="12"/>
  <c r="Q3777" i="12" s="1"/>
  <c r="I3777" i="12"/>
  <c r="H3777" i="12"/>
  <c r="J3777" i="12" s="1"/>
  <c r="S3776" i="12"/>
  <c r="Q3776" i="12"/>
  <c r="P3776" i="12"/>
  <c r="O3776" i="12"/>
  <c r="J3776" i="12"/>
  <c r="I3776" i="12"/>
  <c r="H3776" i="12"/>
  <c r="P3775" i="12"/>
  <c r="O3775" i="12"/>
  <c r="Q3775" i="12" s="1"/>
  <c r="I3775" i="12"/>
  <c r="H3775" i="12"/>
  <c r="P3774" i="12"/>
  <c r="O3774" i="12"/>
  <c r="Q3774" i="12" s="1"/>
  <c r="I3774" i="12"/>
  <c r="H3774" i="12"/>
  <c r="P3773" i="12"/>
  <c r="O3773" i="12"/>
  <c r="S3773" i="12" s="1"/>
  <c r="I3773" i="12"/>
  <c r="H3773" i="12"/>
  <c r="J3773" i="12" s="1"/>
  <c r="P3772" i="12"/>
  <c r="O3772" i="12"/>
  <c r="J3772" i="12"/>
  <c r="I3772" i="12"/>
  <c r="H3772" i="12"/>
  <c r="P3771" i="12"/>
  <c r="O3771" i="12"/>
  <c r="Q3771" i="12" s="1"/>
  <c r="I3771" i="12"/>
  <c r="H3771" i="12"/>
  <c r="J3771" i="12" s="1"/>
  <c r="P3770" i="12"/>
  <c r="O3770" i="12"/>
  <c r="J3770" i="12"/>
  <c r="I3770" i="12"/>
  <c r="H3770" i="12"/>
  <c r="P3769" i="12"/>
  <c r="O3769" i="12"/>
  <c r="J3769" i="12"/>
  <c r="I3769" i="12"/>
  <c r="H3769" i="12"/>
  <c r="P3768" i="12"/>
  <c r="O3768" i="12"/>
  <c r="Q3768" i="12" s="1"/>
  <c r="J3768" i="12"/>
  <c r="I3768" i="12"/>
  <c r="H3768" i="12"/>
  <c r="Q3767" i="12"/>
  <c r="P3767" i="12"/>
  <c r="O3767" i="12"/>
  <c r="I3767" i="12"/>
  <c r="H3767" i="12"/>
  <c r="P3766" i="12"/>
  <c r="O3766" i="12"/>
  <c r="Q3766" i="12" s="1"/>
  <c r="I3766" i="12"/>
  <c r="H3766" i="12"/>
  <c r="J3766" i="12" s="1"/>
  <c r="P3765" i="12"/>
  <c r="O3765" i="12"/>
  <c r="I3765" i="12"/>
  <c r="H3765" i="12"/>
  <c r="J3765" i="12" s="1"/>
  <c r="P3764" i="12"/>
  <c r="O3764" i="12"/>
  <c r="S3764" i="12" s="1"/>
  <c r="I3764" i="12"/>
  <c r="H3764" i="12"/>
  <c r="J3764" i="12" s="1"/>
  <c r="P3763" i="12"/>
  <c r="O3763" i="12"/>
  <c r="I3763" i="12"/>
  <c r="H3763" i="12"/>
  <c r="J3763" i="12" s="1"/>
  <c r="P3762" i="12"/>
  <c r="O3762" i="12"/>
  <c r="I3762" i="12"/>
  <c r="H3762" i="12"/>
  <c r="J3762" i="12" s="1"/>
  <c r="P3761" i="12"/>
  <c r="O3761" i="12"/>
  <c r="J3761" i="12"/>
  <c r="I3761" i="12"/>
  <c r="H3761" i="12"/>
  <c r="P3760" i="12"/>
  <c r="O3760" i="12"/>
  <c r="Q3760" i="12" s="1"/>
  <c r="I3760" i="12"/>
  <c r="H3760" i="12"/>
  <c r="Q3759" i="12"/>
  <c r="P3759" i="12"/>
  <c r="O3759" i="12"/>
  <c r="I3759" i="12"/>
  <c r="H3759" i="12"/>
  <c r="P3758" i="12"/>
  <c r="O3758" i="12"/>
  <c r="I3758" i="12"/>
  <c r="H3758" i="12"/>
  <c r="J3758" i="12" s="1"/>
  <c r="S3757" i="12"/>
  <c r="P3757" i="12"/>
  <c r="O3757" i="12"/>
  <c r="Q3757" i="12" s="1"/>
  <c r="I3757" i="12"/>
  <c r="H3757" i="12"/>
  <c r="J3757" i="12" s="1"/>
  <c r="S3756" i="12"/>
  <c r="Q3756" i="12"/>
  <c r="P3756" i="12"/>
  <c r="O3756" i="12"/>
  <c r="I3756" i="12"/>
  <c r="H3756" i="12"/>
  <c r="J3756" i="12" s="1"/>
  <c r="Q3755" i="12"/>
  <c r="P3755" i="12"/>
  <c r="O3755" i="12"/>
  <c r="S3755" i="12" s="1"/>
  <c r="I3755" i="12"/>
  <c r="H3755" i="12"/>
  <c r="J3755" i="12" s="1"/>
  <c r="P3754" i="12"/>
  <c r="O3754" i="12"/>
  <c r="I3754" i="12"/>
  <c r="H3754" i="12"/>
  <c r="J3754" i="12" s="1"/>
  <c r="S3753" i="12"/>
  <c r="P3753" i="12"/>
  <c r="O3753" i="12"/>
  <c r="Q3753" i="12" s="1"/>
  <c r="I3753" i="12"/>
  <c r="H3753" i="12"/>
  <c r="J3753" i="12" s="1"/>
  <c r="S3752" i="12"/>
  <c r="Q3752" i="12"/>
  <c r="P3752" i="12"/>
  <c r="O3752" i="12"/>
  <c r="I3752" i="12"/>
  <c r="H3752" i="12"/>
  <c r="J3752" i="12" s="1"/>
  <c r="P3751" i="12"/>
  <c r="O3751" i="12"/>
  <c r="Q3751" i="12" s="1"/>
  <c r="I3751" i="12"/>
  <c r="H3751" i="12"/>
  <c r="P3750" i="12"/>
  <c r="O3750" i="12"/>
  <c r="I3750" i="12"/>
  <c r="H3750" i="12"/>
  <c r="J3750" i="12" s="1"/>
  <c r="P3749" i="12"/>
  <c r="O3749" i="12"/>
  <c r="S3749" i="12" s="1"/>
  <c r="I3749" i="12"/>
  <c r="H3749" i="12"/>
  <c r="J3749" i="12" s="1"/>
  <c r="P3748" i="12"/>
  <c r="O3748" i="12"/>
  <c r="I3748" i="12"/>
  <c r="H3748" i="12"/>
  <c r="J3748" i="12" s="1"/>
  <c r="P3747" i="12"/>
  <c r="O3747" i="12"/>
  <c r="I3747" i="12"/>
  <c r="H3747" i="12"/>
  <c r="J3747" i="12" s="1"/>
  <c r="P3746" i="12"/>
  <c r="O3746" i="12"/>
  <c r="I3746" i="12"/>
  <c r="H3746" i="12"/>
  <c r="J3746" i="12" s="1"/>
  <c r="P3745" i="12"/>
  <c r="O3745" i="12"/>
  <c r="Q3745" i="12" s="1"/>
  <c r="I3745" i="12"/>
  <c r="H3745" i="12"/>
  <c r="J3745" i="12" s="1"/>
  <c r="P3744" i="12"/>
  <c r="O3744" i="12"/>
  <c r="Q3744" i="12" s="1"/>
  <c r="I3744" i="12"/>
  <c r="H3744" i="12"/>
  <c r="P3743" i="12"/>
  <c r="O3743" i="12"/>
  <c r="Q3743" i="12" s="1"/>
  <c r="I3743" i="12"/>
  <c r="H3743" i="12"/>
  <c r="P3742" i="12"/>
  <c r="O3742" i="12"/>
  <c r="I3742" i="12"/>
  <c r="H3742" i="12"/>
  <c r="J3742" i="12" s="1"/>
  <c r="P3741" i="12"/>
  <c r="O3741" i="12"/>
  <c r="S3741" i="12" s="1"/>
  <c r="J3741" i="12"/>
  <c r="I3741" i="12"/>
  <c r="H3741" i="12"/>
  <c r="S3740" i="12"/>
  <c r="Q3740" i="12"/>
  <c r="P3740" i="12"/>
  <c r="O3740" i="12"/>
  <c r="J3740" i="12"/>
  <c r="I3740" i="12"/>
  <c r="H3740" i="12"/>
  <c r="P3739" i="12"/>
  <c r="O3739" i="12"/>
  <c r="I3739" i="12"/>
  <c r="H3739" i="12"/>
  <c r="J3739" i="12" s="1"/>
  <c r="P3738" i="12"/>
  <c r="O3738" i="12"/>
  <c r="J3738" i="12"/>
  <c r="I3738" i="12"/>
  <c r="H3738" i="12"/>
  <c r="P3737" i="12"/>
  <c r="O3737" i="12"/>
  <c r="I3737" i="12"/>
  <c r="H3737" i="12"/>
  <c r="J3737" i="12" s="1"/>
  <c r="S3736" i="12"/>
  <c r="P3736" i="12"/>
  <c r="O3736" i="12"/>
  <c r="Q3736" i="12" s="1"/>
  <c r="I3736" i="12"/>
  <c r="H3736" i="12"/>
  <c r="J3736" i="12" s="1"/>
  <c r="Q3735" i="12"/>
  <c r="P3735" i="12"/>
  <c r="O3735" i="12"/>
  <c r="I3735" i="12"/>
  <c r="H3735" i="12"/>
  <c r="P3734" i="12"/>
  <c r="O3734" i="12"/>
  <c r="I3734" i="12"/>
  <c r="H3734" i="12"/>
  <c r="J3734" i="12" s="1"/>
  <c r="P3733" i="12"/>
  <c r="O3733" i="12"/>
  <c r="Q3733" i="12" s="1"/>
  <c r="I3733" i="12"/>
  <c r="H3733" i="12"/>
  <c r="J3733" i="12" s="1"/>
  <c r="S3732" i="12"/>
  <c r="Q3732" i="12"/>
  <c r="P3732" i="12"/>
  <c r="O3732" i="12"/>
  <c r="J3732" i="12"/>
  <c r="I3732" i="12"/>
  <c r="H3732" i="12"/>
  <c r="P3731" i="12"/>
  <c r="O3731" i="12"/>
  <c r="Q3731" i="12" s="1"/>
  <c r="I3731" i="12"/>
  <c r="H3731" i="12"/>
  <c r="J3731" i="12" s="1"/>
  <c r="P3730" i="12"/>
  <c r="O3730" i="12"/>
  <c r="I3730" i="12"/>
  <c r="H3730" i="12"/>
  <c r="J3730" i="12" s="1"/>
  <c r="P3729" i="12"/>
  <c r="O3729" i="12"/>
  <c r="I3729" i="12"/>
  <c r="H3729" i="12"/>
  <c r="J3729" i="12" s="1"/>
  <c r="P3728" i="12"/>
  <c r="O3728" i="12"/>
  <c r="Q3728" i="12" s="1"/>
  <c r="I3728" i="12"/>
  <c r="H3728" i="12"/>
  <c r="P3727" i="12"/>
  <c r="O3727" i="12"/>
  <c r="Q3727" i="12" s="1"/>
  <c r="I3727" i="12"/>
  <c r="H3727" i="12"/>
  <c r="P3726" i="12"/>
  <c r="O3726" i="12"/>
  <c r="Q3726" i="12" s="1"/>
  <c r="I3726" i="12"/>
  <c r="H3726" i="12"/>
  <c r="J3726" i="12" s="1"/>
  <c r="P3725" i="12"/>
  <c r="O3725" i="12"/>
  <c r="Q3725" i="12" s="1"/>
  <c r="I3725" i="12"/>
  <c r="H3725" i="12"/>
  <c r="S3724" i="12"/>
  <c r="P3724" i="12"/>
  <c r="O3724" i="12"/>
  <c r="Q3724" i="12" s="1"/>
  <c r="J3724" i="12"/>
  <c r="I3724" i="12"/>
  <c r="H3724" i="12"/>
  <c r="P3723" i="12"/>
  <c r="O3723" i="12"/>
  <c r="Q3723" i="12" s="1"/>
  <c r="J3723" i="12"/>
  <c r="I3723" i="12"/>
  <c r="H3723" i="12"/>
  <c r="P3722" i="12"/>
  <c r="O3722" i="12"/>
  <c r="I3722" i="12"/>
  <c r="H3722" i="12"/>
  <c r="J3722" i="12" s="1"/>
  <c r="P3721" i="12"/>
  <c r="O3721" i="12"/>
  <c r="I3721" i="12"/>
  <c r="H3721" i="12"/>
  <c r="J3721" i="12" s="1"/>
  <c r="P3720" i="12"/>
  <c r="O3720" i="12"/>
  <c r="I3720" i="12"/>
  <c r="H3720" i="12"/>
  <c r="J3720" i="12" s="1"/>
  <c r="S3719" i="12"/>
  <c r="P3719" i="12"/>
  <c r="O3719" i="12"/>
  <c r="Q3719" i="12" s="1"/>
  <c r="I3719" i="12"/>
  <c r="H3719" i="12"/>
  <c r="J3719" i="12" s="1"/>
  <c r="P3718" i="12"/>
  <c r="O3718" i="12"/>
  <c r="Q3718" i="12" s="1"/>
  <c r="I3718" i="12"/>
  <c r="H3718" i="12"/>
  <c r="P3717" i="12"/>
  <c r="O3717" i="12"/>
  <c r="Q3717" i="12" s="1"/>
  <c r="I3717" i="12"/>
  <c r="H3717" i="12"/>
  <c r="J3717" i="12" s="1"/>
  <c r="S3716" i="12"/>
  <c r="Q3716" i="12"/>
  <c r="P3716" i="12"/>
  <c r="O3716" i="12"/>
  <c r="I3716" i="12"/>
  <c r="H3716" i="12"/>
  <c r="J3716" i="12" s="1"/>
  <c r="P3715" i="12"/>
  <c r="O3715" i="12"/>
  <c r="I3715" i="12"/>
  <c r="H3715" i="12"/>
  <c r="J3715" i="12" s="1"/>
  <c r="P3714" i="12"/>
  <c r="O3714" i="12"/>
  <c r="I3714" i="12"/>
  <c r="H3714" i="12"/>
  <c r="J3714" i="12" s="1"/>
  <c r="P3713" i="12"/>
  <c r="O3713" i="12"/>
  <c r="Q3713" i="12" s="1"/>
  <c r="I3713" i="12"/>
  <c r="H3713" i="12"/>
  <c r="P3712" i="12"/>
  <c r="O3712" i="12"/>
  <c r="S3712" i="12" s="1"/>
  <c r="J3712" i="12"/>
  <c r="I3712" i="12"/>
  <c r="H3712" i="12"/>
  <c r="P3711" i="12"/>
  <c r="O3711" i="12"/>
  <c r="I3711" i="12"/>
  <c r="H3711" i="12"/>
  <c r="J3711" i="12" s="1"/>
  <c r="P3710" i="12"/>
  <c r="O3710" i="12"/>
  <c r="Q3710" i="12" s="1"/>
  <c r="I3710" i="12"/>
  <c r="H3710" i="12"/>
  <c r="J3710" i="12" s="1"/>
  <c r="P3709" i="12"/>
  <c r="O3709" i="12"/>
  <c r="Q3709" i="12" s="1"/>
  <c r="J3709" i="12"/>
  <c r="I3709" i="12"/>
  <c r="H3709" i="12"/>
  <c r="P3708" i="12"/>
  <c r="O3708" i="12"/>
  <c r="J3708" i="12"/>
  <c r="I3708" i="12"/>
  <c r="H3708" i="12"/>
  <c r="P3707" i="12"/>
  <c r="O3707" i="12"/>
  <c r="Q3707" i="12" s="1"/>
  <c r="I3707" i="12"/>
  <c r="H3707" i="12"/>
  <c r="P3706" i="12"/>
  <c r="O3706" i="12"/>
  <c r="S3706" i="12" s="1"/>
  <c r="I3706" i="12"/>
  <c r="H3706" i="12"/>
  <c r="J3706" i="12" s="1"/>
  <c r="P3705" i="12"/>
  <c r="O3705" i="12"/>
  <c r="J3705" i="12"/>
  <c r="I3705" i="12"/>
  <c r="H3705" i="12"/>
  <c r="P3704" i="12"/>
  <c r="O3704" i="12"/>
  <c r="Q3704" i="12" s="1"/>
  <c r="I3704" i="12"/>
  <c r="H3704" i="12"/>
  <c r="J3704" i="12" s="1"/>
  <c r="P3703" i="12"/>
  <c r="O3703" i="12"/>
  <c r="Q3703" i="12" s="1"/>
  <c r="I3703" i="12"/>
  <c r="H3703" i="12"/>
  <c r="P3702" i="12"/>
  <c r="O3702" i="12"/>
  <c r="I3702" i="12"/>
  <c r="H3702" i="12"/>
  <c r="J3702" i="12" s="1"/>
  <c r="Q3701" i="12"/>
  <c r="P3701" i="12"/>
  <c r="O3701" i="12"/>
  <c r="I3701" i="12"/>
  <c r="H3701" i="12"/>
  <c r="J3701" i="12" s="1"/>
  <c r="P3700" i="12"/>
  <c r="O3700" i="12"/>
  <c r="I3700" i="12"/>
  <c r="H3700" i="12"/>
  <c r="J3700" i="12" s="1"/>
  <c r="P3699" i="12"/>
  <c r="O3699" i="12"/>
  <c r="I3699" i="12"/>
  <c r="H3699" i="12"/>
  <c r="J3699" i="12" s="1"/>
  <c r="P3698" i="12"/>
  <c r="O3698" i="12"/>
  <c r="Q3698" i="12" s="1"/>
  <c r="I3698" i="12"/>
  <c r="H3698" i="12"/>
  <c r="J3698" i="12" s="1"/>
  <c r="P3697" i="12"/>
  <c r="O3697" i="12"/>
  <c r="I3697" i="12"/>
  <c r="H3697" i="12"/>
  <c r="J3697" i="12" s="1"/>
  <c r="P3696" i="12"/>
  <c r="O3696" i="12"/>
  <c r="Q3696" i="12" s="1"/>
  <c r="J3696" i="12"/>
  <c r="I3696" i="12"/>
  <c r="H3696" i="12"/>
  <c r="Q3695" i="12"/>
  <c r="P3695" i="12"/>
  <c r="O3695" i="12"/>
  <c r="I3695" i="12"/>
  <c r="H3695" i="12"/>
  <c r="J3695" i="12" s="1"/>
  <c r="S3694" i="12"/>
  <c r="P3694" i="12"/>
  <c r="O3694" i="12"/>
  <c r="Q3694" i="12" s="1"/>
  <c r="I3694" i="12"/>
  <c r="H3694" i="12"/>
  <c r="J3694" i="12" s="1"/>
  <c r="P3693" i="12"/>
  <c r="O3693" i="12"/>
  <c r="Q3693" i="12" s="1"/>
  <c r="I3693" i="12"/>
  <c r="H3693" i="12"/>
  <c r="Q3692" i="12"/>
  <c r="P3692" i="12"/>
  <c r="O3692" i="12"/>
  <c r="I3692" i="12"/>
  <c r="H3692" i="12"/>
  <c r="J3692" i="12" s="1"/>
  <c r="S3691" i="12"/>
  <c r="P3691" i="12"/>
  <c r="O3691" i="12"/>
  <c r="Q3691" i="12" s="1"/>
  <c r="I3691" i="12"/>
  <c r="H3691" i="12"/>
  <c r="J3691" i="12" s="1"/>
  <c r="P3690" i="12"/>
  <c r="O3690" i="12"/>
  <c r="Q3690" i="12" s="1"/>
  <c r="I3690" i="12"/>
  <c r="H3690" i="12"/>
  <c r="J3690" i="12" s="1"/>
  <c r="P3689" i="12"/>
  <c r="O3689" i="12"/>
  <c r="Q3689" i="12" s="1"/>
  <c r="I3689" i="12"/>
  <c r="H3689" i="12"/>
  <c r="P3688" i="12"/>
  <c r="O3688" i="12"/>
  <c r="J3688" i="12"/>
  <c r="I3688" i="12"/>
  <c r="H3688" i="12"/>
  <c r="P3687" i="12"/>
  <c r="O3687" i="12"/>
  <c r="I3687" i="12"/>
  <c r="H3687" i="12"/>
  <c r="J3687" i="12" s="1"/>
  <c r="P3686" i="12"/>
  <c r="O3686" i="12"/>
  <c r="Q3686" i="12" s="1"/>
  <c r="I3686" i="12"/>
  <c r="H3686" i="12"/>
  <c r="J3686" i="12" s="1"/>
  <c r="P3685" i="12"/>
  <c r="O3685" i="12"/>
  <c r="Q3685" i="12" s="1"/>
  <c r="J3685" i="12"/>
  <c r="I3685" i="12"/>
  <c r="H3685" i="12"/>
  <c r="P3684" i="12"/>
  <c r="O3684" i="12"/>
  <c r="J3684" i="12"/>
  <c r="I3684" i="12"/>
  <c r="H3684" i="12"/>
  <c r="P3683" i="12"/>
  <c r="O3683" i="12"/>
  <c r="Q3683" i="12" s="1"/>
  <c r="I3683" i="12"/>
  <c r="H3683" i="12"/>
  <c r="Q3682" i="12"/>
  <c r="P3682" i="12"/>
  <c r="O3682" i="12"/>
  <c r="I3682" i="12"/>
  <c r="H3682" i="12"/>
  <c r="J3682" i="12" s="1"/>
  <c r="P3681" i="12"/>
  <c r="O3681" i="12"/>
  <c r="J3681" i="12"/>
  <c r="I3681" i="12"/>
  <c r="H3681" i="12"/>
  <c r="P3680" i="12"/>
  <c r="O3680" i="12"/>
  <c r="Q3680" i="12" s="1"/>
  <c r="I3680" i="12"/>
  <c r="H3680" i="12"/>
  <c r="J3680" i="12" s="1"/>
  <c r="Q3679" i="12"/>
  <c r="P3679" i="12"/>
  <c r="O3679" i="12"/>
  <c r="I3679" i="12"/>
  <c r="H3679" i="12"/>
  <c r="P3678" i="12"/>
  <c r="O3678" i="12"/>
  <c r="Q3678" i="12" s="1"/>
  <c r="I3678" i="12"/>
  <c r="H3678" i="12"/>
  <c r="J3678" i="12" s="1"/>
  <c r="S3677" i="12"/>
  <c r="P3677" i="12"/>
  <c r="O3677" i="12"/>
  <c r="Q3677" i="12" s="1"/>
  <c r="I3677" i="12"/>
  <c r="H3677" i="12"/>
  <c r="J3677" i="12" s="1"/>
  <c r="Q3676" i="12"/>
  <c r="P3676" i="12"/>
  <c r="O3676" i="12"/>
  <c r="I3676" i="12"/>
  <c r="H3676" i="12"/>
  <c r="J3676" i="12" s="1"/>
  <c r="P3675" i="12"/>
  <c r="O3675" i="12"/>
  <c r="J3675" i="12"/>
  <c r="I3675" i="12"/>
  <c r="H3675" i="12"/>
  <c r="P3674" i="12"/>
  <c r="O3674" i="12"/>
  <c r="Q3674" i="12" s="1"/>
  <c r="I3674" i="12"/>
  <c r="H3674" i="12"/>
  <c r="J3674" i="12" s="1"/>
  <c r="P3673" i="12"/>
  <c r="O3673" i="12"/>
  <c r="I3673" i="12"/>
  <c r="H3673" i="12"/>
  <c r="J3673" i="12" s="1"/>
  <c r="P3672" i="12"/>
  <c r="O3672" i="12"/>
  <c r="J3672" i="12"/>
  <c r="I3672" i="12"/>
  <c r="H3672" i="12"/>
  <c r="P3671" i="12"/>
  <c r="O3671" i="12"/>
  <c r="I3671" i="12"/>
  <c r="H3671" i="12"/>
  <c r="J3671" i="12" s="1"/>
  <c r="P3670" i="12"/>
  <c r="O3670" i="12"/>
  <c r="Q3670" i="12" s="1"/>
  <c r="I3670" i="12"/>
  <c r="H3670" i="12"/>
  <c r="J3670" i="12" s="1"/>
  <c r="P3669" i="12"/>
  <c r="O3669" i="12"/>
  <c r="Q3669" i="12" s="1"/>
  <c r="I3669" i="12"/>
  <c r="H3669" i="12"/>
  <c r="J3669" i="12" s="1"/>
  <c r="Q3668" i="12"/>
  <c r="P3668" i="12"/>
  <c r="O3668" i="12"/>
  <c r="S3668" i="12" s="1"/>
  <c r="J3668" i="12"/>
  <c r="I3668" i="12"/>
  <c r="H3668" i="12"/>
  <c r="P3667" i="12"/>
  <c r="O3667" i="12"/>
  <c r="Q3667" i="12" s="1"/>
  <c r="I3667" i="12"/>
  <c r="H3667" i="12"/>
  <c r="Q3666" i="12"/>
  <c r="P3666" i="12"/>
  <c r="O3666" i="12"/>
  <c r="I3666" i="12"/>
  <c r="H3666" i="12"/>
  <c r="J3666" i="12" s="1"/>
  <c r="S3665" i="12"/>
  <c r="P3665" i="12"/>
  <c r="O3665" i="12"/>
  <c r="Q3665" i="12" s="1"/>
  <c r="I3665" i="12"/>
  <c r="H3665" i="12"/>
  <c r="J3665" i="12" s="1"/>
  <c r="P3664" i="12"/>
  <c r="O3664" i="12"/>
  <c r="I3664" i="12"/>
  <c r="H3664" i="12"/>
  <c r="J3664" i="12" s="1"/>
  <c r="P3663" i="12"/>
  <c r="O3663" i="12"/>
  <c r="Q3663" i="12" s="1"/>
  <c r="I3663" i="12"/>
  <c r="H3663" i="12"/>
  <c r="J3663" i="12" s="1"/>
  <c r="Q3662" i="12"/>
  <c r="P3662" i="12"/>
  <c r="O3662" i="12"/>
  <c r="I3662" i="12"/>
  <c r="H3662" i="12"/>
  <c r="P3661" i="12"/>
  <c r="O3661" i="12"/>
  <c r="I3661" i="12"/>
  <c r="H3661" i="12"/>
  <c r="J3661" i="12" s="1"/>
  <c r="S3660" i="12"/>
  <c r="P3660" i="12"/>
  <c r="O3660" i="12"/>
  <c r="Q3660" i="12" s="1"/>
  <c r="I3660" i="12"/>
  <c r="H3660" i="12"/>
  <c r="J3660" i="12" s="1"/>
  <c r="Q3659" i="12"/>
  <c r="P3659" i="12"/>
  <c r="O3659" i="12"/>
  <c r="I3659" i="12"/>
  <c r="H3659" i="12"/>
  <c r="J3659" i="12" s="1"/>
  <c r="P3658" i="12"/>
  <c r="O3658" i="12"/>
  <c r="J3658" i="12"/>
  <c r="I3658" i="12"/>
  <c r="H3658" i="12"/>
  <c r="P3657" i="12"/>
  <c r="O3657" i="12"/>
  <c r="Q3657" i="12" s="1"/>
  <c r="I3657" i="12"/>
  <c r="H3657" i="12"/>
  <c r="S3657" i="12" s="1"/>
  <c r="Q3656" i="12"/>
  <c r="P3656" i="12"/>
  <c r="O3656" i="12"/>
  <c r="I3656" i="12"/>
  <c r="H3656" i="12"/>
  <c r="S3655" i="12"/>
  <c r="P3655" i="12"/>
  <c r="O3655" i="12"/>
  <c r="Q3655" i="12" s="1"/>
  <c r="I3655" i="12"/>
  <c r="H3655" i="12"/>
  <c r="J3655" i="12" s="1"/>
  <c r="P3654" i="12"/>
  <c r="O3654" i="12"/>
  <c r="I3654" i="12"/>
  <c r="H3654" i="12"/>
  <c r="J3654" i="12" s="1"/>
  <c r="P3653" i="12"/>
  <c r="O3653" i="12"/>
  <c r="I3653" i="12"/>
  <c r="H3653" i="12"/>
  <c r="J3653" i="12" s="1"/>
  <c r="P3652" i="12"/>
  <c r="O3652" i="12"/>
  <c r="J3652" i="12"/>
  <c r="I3652" i="12"/>
  <c r="H3652" i="12"/>
  <c r="P3651" i="12"/>
  <c r="O3651" i="12"/>
  <c r="Q3651" i="12" s="1"/>
  <c r="I3651" i="12"/>
  <c r="H3651" i="12"/>
  <c r="J3651" i="12" s="1"/>
  <c r="Q3650" i="12"/>
  <c r="P3650" i="12"/>
  <c r="O3650" i="12"/>
  <c r="I3650" i="12"/>
  <c r="H3650" i="12"/>
  <c r="J3650" i="12" s="1"/>
  <c r="P3649" i="12"/>
  <c r="O3649" i="12"/>
  <c r="Q3649" i="12" s="1"/>
  <c r="J3649" i="12"/>
  <c r="I3649" i="12"/>
  <c r="H3649" i="12"/>
  <c r="P3648" i="12"/>
  <c r="O3648" i="12"/>
  <c r="J3648" i="12"/>
  <c r="I3648" i="12"/>
  <c r="H3648" i="12"/>
  <c r="P3647" i="12"/>
  <c r="O3647" i="12"/>
  <c r="Q3647" i="12" s="1"/>
  <c r="I3647" i="12"/>
  <c r="H3647" i="12"/>
  <c r="P3646" i="12"/>
  <c r="O3646" i="12"/>
  <c r="I3646" i="12"/>
  <c r="H3646" i="12"/>
  <c r="J3646" i="12" s="1"/>
  <c r="P3645" i="12"/>
  <c r="O3645" i="12"/>
  <c r="Q3645" i="12" s="1"/>
  <c r="I3645" i="12"/>
  <c r="H3645" i="12"/>
  <c r="S3645" i="12" s="1"/>
  <c r="P3644" i="12"/>
  <c r="O3644" i="12"/>
  <c r="Q3644" i="12" s="1"/>
  <c r="J3644" i="12"/>
  <c r="I3644" i="12"/>
  <c r="H3644" i="12"/>
  <c r="P3643" i="12"/>
  <c r="O3643" i="12"/>
  <c r="I3643" i="12"/>
  <c r="H3643" i="12"/>
  <c r="J3643" i="12" s="1"/>
  <c r="P3642" i="12"/>
  <c r="O3642" i="12"/>
  <c r="J3642" i="12"/>
  <c r="I3642" i="12"/>
  <c r="H3642" i="12"/>
  <c r="P3641" i="12"/>
  <c r="O3641" i="12"/>
  <c r="I3641" i="12"/>
  <c r="H3641" i="12"/>
  <c r="J3641" i="12" s="1"/>
  <c r="P3640" i="12"/>
  <c r="O3640" i="12"/>
  <c r="I3640" i="12"/>
  <c r="H3640" i="12"/>
  <c r="J3640" i="12" s="1"/>
  <c r="P3639" i="12"/>
  <c r="O3639" i="12"/>
  <c r="Q3639" i="12" s="1"/>
  <c r="I3639" i="12"/>
  <c r="H3639" i="12"/>
  <c r="P3638" i="12"/>
  <c r="O3638" i="12"/>
  <c r="Q3638" i="12" s="1"/>
  <c r="I3638" i="12"/>
  <c r="H3638" i="12"/>
  <c r="S3637" i="12"/>
  <c r="Q3637" i="12"/>
  <c r="P3637" i="12"/>
  <c r="O3637" i="12"/>
  <c r="I3637" i="12"/>
  <c r="H3637" i="12"/>
  <c r="J3637" i="12" s="1"/>
  <c r="P3636" i="12"/>
  <c r="O3636" i="12"/>
  <c r="S3636" i="12" s="1"/>
  <c r="I3636" i="12"/>
  <c r="H3636" i="12"/>
  <c r="J3636" i="12" s="1"/>
  <c r="P3635" i="12"/>
  <c r="O3635" i="12"/>
  <c r="I3635" i="12"/>
  <c r="H3635" i="12"/>
  <c r="J3635" i="12" s="1"/>
  <c r="P3634" i="12"/>
  <c r="O3634" i="12"/>
  <c r="I3634" i="12"/>
  <c r="H3634" i="12"/>
  <c r="J3634" i="12" s="1"/>
  <c r="P3633" i="12"/>
  <c r="O3633" i="12"/>
  <c r="Q3633" i="12" s="1"/>
  <c r="I3633" i="12"/>
  <c r="H3633" i="12"/>
  <c r="P3632" i="12"/>
  <c r="O3632" i="12"/>
  <c r="Q3632" i="12" s="1"/>
  <c r="I3632" i="12"/>
  <c r="H3632" i="12"/>
  <c r="J3632" i="12" s="1"/>
  <c r="S3631" i="12"/>
  <c r="Q3631" i="12"/>
  <c r="P3631" i="12"/>
  <c r="O3631" i="12"/>
  <c r="I3631" i="12"/>
  <c r="H3631" i="12"/>
  <c r="J3631" i="12" s="1"/>
  <c r="P3630" i="12"/>
  <c r="O3630" i="12"/>
  <c r="Q3630" i="12" s="1"/>
  <c r="I3630" i="12"/>
  <c r="H3630" i="12"/>
  <c r="P3629" i="12"/>
  <c r="O3629" i="12"/>
  <c r="I3629" i="12"/>
  <c r="H3629" i="12"/>
  <c r="J3629" i="12" s="1"/>
  <c r="P3628" i="12"/>
  <c r="O3628" i="12"/>
  <c r="Q3628" i="12" s="1"/>
  <c r="I3628" i="12"/>
  <c r="H3628" i="12"/>
  <c r="J3628" i="12" s="1"/>
  <c r="P3627" i="12"/>
  <c r="O3627" i="12"/>
  <c r="Q3627" i="12" s="1"/>
  <c r="J3627" i="12"/>
  <c r="I3627" i="12"/>
  <c r="H3627" i="12"/>
  <c r="P3626" i="12"/>
  <c r="O3626" i="12"/>
  <c r="I3626" i="12"/>
  <c r="H3626" i="12"/>
  <c r="J3626" i="12" s="1"/>
  <c r="P3625" i="12"/>
  <c r="O3625" i="12"/>
  <c r="Q3625" i="12" s="1"/>
  <c r="I3625" i="12"/>
  <c r="H3625" i="12"/>
  <c r="J3625" i="12" s="1"/>
  <c r="P3624" i="12"/>
  <c r="O3624" i="12"/>
  <c r="Q3624" i="12" s="1"/>
  <c r="I3624" i="12"/>
  <c r="H3624" i="12"/>
  <c r="J3624" i="12" s="1"/>
  <c r="P3623" i="12"/>
  <c r="O3623" i="12"/>
  <c r="Q3623" i="12" s="1"/>
  <c r="I3623" i="12"/>
  <c r="H3623" i="12"/>
  <c r="S3622" i="12"/>
  <c r="P3622" i="12"/>
  <c r="O3622" i="12"/>
  <c r="Q3622" i="12" s="1"/>
  <c r="I3622" i="12"/>
  <c r="H3622" i="12"/>
  <c r="J3622" i="12" s="1"/>
  <c r="P3621" i="12"/>
  <c r="O3621" i="12"/>
  <c r="Q3621" i="12" s="1"/>
  <c r="I3621" i="12"/>
  <c r="H3621" i="12"/>
  <c r="P3620" i="12"/>
  <c r="O3620" i="12"/>
  <c r="Q3620" i="12" s="1"/>
  <c r="I3620" i="12"/>
  <c r="H3620" i="12"/>
  <c r="J3620" i="12" s="1"/>
  <c r="S3619" i="12"/>
  <c r="Q3619" i="12"/>
  <c r="P3619" i="12"/>
  <c r="O3619" i="12"/>
  <c r="I3619" i="12"/>
  <c r="H3619" i="12"/>
  <c r="J3619" i="12" s="1"/>
  <c r="P3618" i="12"/>
  <c r="O3618" i="12"/>
  <c r="I3618" i="12"/>
  <c r="H3618" i="12"/>
  <c r="J3618" i="12" s="1"/>
  <c r="P3617" i="12"/>
  <c r="O3617" i="12"/>
  <c r="I3617" i="12"/>
  <c r="H3617" i="12"/>
  <c r="J3617" i="12" s="1"/>
  <c r="P3616" i="12"/>
  <c r="O3616" i="12"/>
  <c r="Q3616" i="12" s="1"/>
  <c r="I3616" i="12"/>
  <c r="H3616" i="12"/>
  <c r="P3615" i="12"/>
  <c r="O3615" i="12"/>
  <c r="Q3615" i="12" s="1"/>
  <c r="I3615" i="12"/>
  <c r="H3615" i="12"/>
  <c r="P3614" i="12"/>
  <c r="O3614" i="12"/>
  <c r="I3614" i="12"/>
  <c r="H3614" i="12"/>
  <c r="J3614" i="12" s="1"/>
  <c r="S3613" i="12"/>
  <c r="P3613" i="12"/>
  <c r="O3613" i="12"/>
  <c r="Q3613" i="12" s="1"/>
  <c r="J3613" i="12"/>
  <c r="I3613" i="12"/>
  <c r="H3613" i="12"/>
  <c r="P3612" i="12"/>
  <c r="O3612" i="12"/>
  <c r="I3612" i="12"/>
  <c r="H3612" i="12"/>
  <c r="J3612" i="12" s="1"/>
  <c r="P3611" i="12"/>
  <c r="O3611" i="12"/>
  <c r="I3611" i="12"/>
  <c r="H3611" i="12"/>
  <c r="J3611" i="12" s="1"/>
  <c r="P3610" i="12"/>
  <c r="O3610" i="12"/>
  <c r="Q3610" i="12" s="1"/>
  <c r="I3610" i="12"/>
  <c r="H3610" i="12"/>
  <c r="J3610" i="12" s="1"/>
  <c r="P3609" i="12"/>
  <c r="O3609" i="12"/>
  <c r="I3609" i="12"/>
  <c r="H3609" i="12"/>
  <c r="J3609" i="12" s="1"/>
  <c r="P3608" i="12"/>
  <c r="O3608" i="12"/>
  <c r="Q3608" i="12" s="1"/>
  <c r="I3608" i="12"/>
  <c r="H3608" i="12"/>
  <c r="S3608" i="12" s="1"/>
  <c r="S3607" i="12"/>
  <c r="Q3607" i="12"/>
  <c r="P3607" i="12"/>
  <c r="O3607" i="12"/>
  <c r="I3607" i="12"/>
  <c r="H3607" i="12"/>
  <c r="J3607" i="12" s="1"/>
  <c r="P3606" i="12"/>
  <c r="O3606" i="12"/>
  <c r="I3606" i="12"/>
  <c r="H3606" i="12"/>
  <c r="J3606" i="12" s="1"/>
  <c r="P3605" i="12"/>
  <c r="O3605" i="12"/>
  <c r="I3605" i="12"/>
  <c r="H3605" i="12"/>
  <c r="J3605" i="12" s="1"/>
  <c r="S3604" i="12"/>
  <c r="P3604" i="12"/>
  <c r="O3604" i="12"/>
  <c r="Q3604" i="12" s="1"/>
  <c r="I3604" i="12"/>
  <c r="H3604" i="12"/>
  <c r="J3604" i="12" s="1"/>
  <c r="Q3603" i="12"/>
  <c r="P3603" i="12"/>
  <c r="O3603" i="12"/>
  <c r="I3603" i="12"/>
  <c r="H3603" i="12"/>
  <c r="P3602" i="12"/>
  <c r="O3602" i="12"/>
  <c r="S3602" i="12" s="1"/>
  <c r="J3602" i="12"/>
  <c r="I3602" i="12"/>
  <c r="H3602" i="12"/>
  <c r="P3601" i="12"/>
  <c r="O3601" i="12"/>
  <c r="I3601" i="12"/>
  <c r="H3601" i="12"/>
  <c r="J3601" i="12" s="1"/>
  <c r="P3600" i="12"/>
  <c r="O3600" i="12"/>
  <c r="I3600" i="12"/>
  <c r="H3600" i="12"/>
  <c r="J3600" i="12" s="1"/>
  <c r="S3599" i="12"/>
  <c r="Q3599" i="12"/>
  <c r="P3599" i="12"/>
  <c r="O3599" i="12"/>
  <c r="J3599" i="12"/>
  <c r="I3599" i="12"/>
  <c r="H3599" i="12"/>
  <c r="Q3598" i="12"/>
  <c r="P3598" i="12"/>
  <c r="O3598" i="12"/>
  <c r="I3598" i="12"/>
  <c r="H3598" i="12"/>
  <c r="P3597" i="12"/>
  <c r="O3597" i="12"/>
  <c r="Q3597" i="12" s="1"/>
  <c r="I3597" i="12"/>
  <c r="H3597" i="12"/>
  <c r="J3597" i="12" s="1"/>
  <c r="P3596" i="12"/>
  <c r="O3596" i="12"/>
  <c r="Q3596" i="12" s="1"/>
  <c r="I3596" i="12"/>
  <c r="H3596" i="12"/>
  <c r="J3596" i="12" s="1"/>
  <c r="S3595" i="12"/>
  <c r="Q3595" i="12"/>
  <c r="P3595" i="12"/>
  <c r="O3595" i="12"/>
  <c r="J3595" i="12"/>
  <c r="I3595" i="12"/>
  <c r="H3595" i="12"/>
  <c r="P3594" i="12"/>
  <c r="O3594" i="12"/>
  <c r="J3594" i="12"/>
  <c r="I3594" i="12"/>
  <c r="H3594" i="12"/>
  <c r="P3593" i="12"/>
  <c r="O3593" i="12"/>
  <c r="Q3593" i="12" s="1"/>
  <c r="I3593" i="12"/>
  <c r="H3593" i="12"/>
  <c r="S3593" i="12" s="1"/>
  <c r="Q3592" i="12"/>
  <c r="P3592" i="12"/>
  <c r="O3592" i="12"/>
  <c r="I3592" i="12"/>
  <c r="H3592" i="12"/>
  <c r="S3591" i="12"/>
  <c r="Q3591" i="12"/>
  <c r="P3591" i="12"/>
  <c r="O3591" i="12"/>
  <c r="I3591" i="12"/>
  <c r="H3591" i="12"/>
  <c r="J3591" i="12" s="1"/>
  <c r="P3590" i="12"/>
  <c r="O3590" i="12"/>
  <c r="I3590" i="12"/>
  <c r="H3590" i="12"/>
  <c r="J3590" i="12" s="1"/>
  <c r="Q3589" i="12"/>
  <c r="P3589" i="12"/>
  <c r="O3589" i="12"/>
  <c r="I3589" i="12"/>
  <c r="H3589" i="12"/>
  <c r="J3589" i="12" s="1"/>
  <c r="P3588" i="12"/>
  <c r="O3588" i="12"/>
  <c r="J3588" i="12"/>
  <c r="I3588" i="12"/>
  <c r="H3588" i="12"/>
  <c r="P3587" i="12"/>
  <c r="O3587" i="12"/>
  <c r="I3587" i="12"/>
  <c r="H3587" i="12"/>
  <c r="J3587" i="12" s="1"/>
  <c r="Q3586" i="12"/>
  <c r="P3586" i="12"/>
  <c r="O3586" i="12"/>
  <c r="I3586" i="12"/>
  <c r="H3586" i="12"/>
  <c r="J3586" i="12" s="1"/>
  <c r="P3585" i="12"/>
  <c r="O3585" i="12"/>
  <c r="Q3585" i="12" s="1"/>
  <c r="J3585" i="12"/>
  <c r="I3585" i="12"/>
  <c r="H3585" i="12"/>
  <c r="P3584" i="12"/>
  <c r="O3584" i="12"/>
  <c r="I3584" i="12"/>
  <c r="H3584" i="12"/>
  <c r="J3584" i="12" s="1"/>
  <c r="Q3583" i="12"/>
  <c r="P3583" i="12"/>
  <c r="O3583" i="12"/>
  <c r="I3583" i="12"/>
  <c r="H3583" i="12"/>
  <c r="P3582" i="12"/>
  <c r="O3582" i="12"/>
  <c r="I3582" i="12"/>
  <c r="H3582" i="12"/>
  <c r="J3582" i="12" s="1"/>
  <c r="P3581" i="12"/>
  <c r="O3581" i="12"/>
  <c r="Q3581" i="12" s="1"/>
  <c r="I3581" i="12"/>
  <c r="H3581" i="12"/>
  <c r="S3580" i="12"/>
  <c r="Q3580" i="12"/>
  <c r="P3580" i="12"/>
  <c r="O3580" i="12"/>
  <c r="J3580" i="12"/>
  <c r="I3580" i="12"/>
  <c r="H3580" i="12"/>
  <c r="P3579" i="12"/>
  <c r="O3579" i="12"/>
  <c r="I3579" i="12"/>
  <c r="H3579" i="12"/>
  <c r="J3579" i="12" s="1"/>
  <c r="P3578" i="12"/>
  <c r="O3578" i="12"/>
  <c r="J3578" i="12"/>
  <c r="I3578" i="12"/>
  <c r="H3578" i="12"/>
  <c r="P3577" i="12"/>
  <c r="O3577" i="12"/>
  <c r="I3577" i="12"/>
  <c r="H3577" i="12"/>
  <c r="J3577" i="12" s="1"/>
  <c r="P3576" i="12"/>
  <c r="O3576" i="12"/>
  <c r="I3576" i="12"/>
  <c r="H3576" i="12"/>
  <c r="J3576" i="12" s="1"/>
  <c r="P3575" i="12"/>
  <c r="O3575" i="12"/>
  <c r="Q3575" i="12" s="1"/>
  <c r="J3575" i="12"/>
  <c r="I3575" i="12"/>
  <c r="H3575" i="12"/>
  <c r="Q3574" i="12"/>
  <c r="P3574" i="12"/>
  <c r="O3574" i="12"/>
  <c r="I3574" i="12"/>
  <c r="H3574" i="12"/>
  <c r="S3573" i="12"/>
  <c r="Q3573" i="12"/>
  <c r="P3573" i="12"/>
  <c r="O3573" i="12"/>
  <c r="I3573" i="12"/>
  <c r="H3573" i="12"/>
  <c r="J3573" i="12" s="1"/>
  <c r="S3572" i="12"/>
  <c r="Q3572" i="12"/>
  <c r="P3572" i="12"/>
  <c r="O3572" i="12"/>
  <c r="J3572" i="12"/>
  <c r="I3572" i="12"/>
  <c r="H3572" i="12"/>
  <c r="P3571" i="12"/>
  <c r="O3571" i="12"/>
  <c r="I3571" i="12"/>
  <c r="H3571" i="12"/>
  <c r="J3571" i="12" s="1"/>
  <c r="P3570" i="12"/>
  <c r="O3570" i="12"/>
  <c r="I3570" i="12"/>
  <c r="H3570" i="12"/>
  <c r="J3570" i="12" s="1"/>
  <c r="P3569" i="12"/>
  <c r="O3569" i="12"/>
  <c r="Q3569" i="12" s="1"/>
  <c r="I3569" i="12"/>
  <c r="H3569" i="12"/>
  <c r="P3568" i="12"/>
  <c r="O3568" i="12"/>
  <c r="Q3568" i="12" s="1"/>
  <c r="I3568" i="12"/>
  <c r="H3568" i="12"/>
  <c r="J3568" i="12" s="1"/>
  <c r="S3567" i="12"/>
  <c r="Q3567" i="12"/>
  <c r="P3567" i="12"/>
  <c r="O3567" i="12"/>
  <c r="J3567" i="12"/>
  <c r="I3567" i="12"/>
  <c r="H3567" i="12"/>
  <c r="P3566" i="12"/>
  <c r="O3566" i="12"/>
  <c r="I3566" i="12"/>
  <c r="H3566" i="12"/>
  <c r="J3566" i="12" s="1"/>
  <c r="P3565" i="12"/>
  <c r="O3565" i="12"/>
  <c r="I3565" i="12"/>
  <c r="H3565" i="12"/>
  <c r="J3565" i="12" s="1"/>
  <c r="S3564" i="12"/>
  <c r="P3564" i="12"/>
  <c r="O3564" i="12"/>
  <c r="Q3564" i="12" s="1"/>
  <c r="I3564" i="12"/>
  <c r="H3564" i="12"/>
  <c r="J3564" i="12" s="1"/>
  <c r="Q3563" i="12"/>
  <c r="P3563" i="12"/>
  <c r="O3563" i="12"/>
  <c r="I3563" i="12"/>
  <c r="H3563" i="12"/>
  <c r="P3562" i="12"/>
  <c r="O3562" i="12"/>
  <c r="I3562" i="12"/>
  <c r="H3562" i="12"/>
  <c r="J3562" i="12" s="1"/>
  <c r="S3561" i="12"/>
  <c r="P3561" i="12"/>
  <c r="O3561" i="12"/>
  <c r="Q3561" i="12" s="1"/>
  <c r="J3561" i="12"/>
  <c r="I3561" i="12"/>
  <c r="H3561" i="12"/>
  <c r="P3560" i="12"/>
  <c r="O3560" i="12"/>
  <c r="I3560" i="12"/>
  <c r="H3560" i="12"/>
  <c r="J3560" i="12" s="1"/>
  <c r="Q3559" i="12"/>
  <c r="P3559" i="12"/>
  <c r="O3559" i="12"/>
  <c r="I3559" i="12"/>
  <c r="H3559" i="12"/>
  <c r="P3558" i="12"/>
  <c r="O3558" i="12"/>
  <c r="Q3558" i="12" s="1"/>
  <c r="I3558" i="12"/>
  <c r="H3558" i="12"/>
  <c r="J3558" i="12" s="1"/>
  <c r="P3557" i="12"/>
  <c r="O3557" i="12"/>
  <c r="Q3557" i="12" s="1"/>
  <c r="I3557" i="12"/>
  <c r="H3557" i="12"/>
  <c r="P3556" i="12"/>
  <c r="O3556" i="12"/>
  <c r="J3556" i="12"/>
  <c r="I3556" i="12"/>
  <c r="H3556" i="12"/>
  <c r="P3555" i="12"/>
  <c r="O3555" i="12"/>
  <c r="S3555" i="12" s="1"/>
  <c r="J3555" i="12"/>
  <c r="I3555" i="12"/>
  <c r="H3555" i="12"/>
  <c r="P3554" i="12"/>
  <c r="O3554" i="12"/>
  <c r="Q3554" i="12" s="1"/>
  <c r="I3554" i="12"/>
  <c r="H3554" i="12"/>
  <c r="J3554" i="12" s="1"/>
  <c r="P3553" i="12"/>
  <c r="O3553" i="12"/>
  <c r="J3553" i="12"/>
  <c r="I3553" i="12"/>
  <c r="H3553" i="12"/>
  <c r="P3552" i="12"/>
  <c r="O3552" i="12"/>
  <c r="Q3552" i="12" s="1"/>
  <c r="J3552" i="12"/>
  <c r="I3552" i="12"/>
  <c r="H3552" i="12"/>
  <c r="P3551" i="12"/>
  <c r="O3551" i="12"/>
  <c r="Q3551" i="12" s="1"/>
  <c r="I3551" i="12"/>
  <c r="H3551" i="12"/>
  <c r="P3550" i="12"/>
  <c r="O3550" i="12"/>
  <c r="Q3550" i="12" s="1"/>
  <c r="I3550" i="12"/>
  <c r="H3550" i="12"/>
  <c r="J3550" i="12" s="1"/>
  <c r="P3549" i="12"/>
  <c r="O3549" i="12"/>
  <c r="J3549" i="12"/>
  <c r="I3549" i="12"/>
  <c r="H3549" i="12"/>
  <c r="P3548" i="12"/>
  <c r="O3548" i="12"/>
  <c r="I3548" i="12"/>
  <c r="H3548" i="12"/>
  <c r="J3548" i="12" s="1"/>
  <c r="P3547" i="12"/>
  <c r="O3547" i="12"/>
  <c r="I3547" i="12"/>
  <c r="H3547" i="12"/>
  <c r="J3547" i="12" s="1"/>
  <c r="P3546" i="12"/>
  <c r="O3546" i="12"/>
  <c r="Q3546" i="12" s="1"/>
  <c r="J3546" i="12"/>
  <c r="I3546" i="12"/>
  <c r="H3546" i="12"/>
  <c r="P3545" i="12"/>
  <c r="O3545" i="12"/>
  <c r="I3545" i="12"/>
  <c r="H3545" i="12"/>
  <c r="J3545" i="12" s="1"/>
  <c r="Q3544" i="12"/>
  <c r="P3544" i="12"/>
  <c r="O3544" i="12"/>
  <c r="S3544" i="12" s="1"/>
  <c r="I3544" i="12"/>
  <c r="H3544" i="12"/>
  <c r="J3544" i="12" s="1"/>
  <c r="P3543" i="12"/>
  <c r="O3543" i="12"/>
  <c r="J3543" i="12"/>
  <c r="I3543" i="12"/>
  <c r="H3543" i="12"/>
  <c r="P3542" i="12"/>
  <c r="O3542" i="12"/>
  <c r="I3542" i="12"/>
  <c r="H3542" i="12"/>
  <c r="J3542" i="12" s="1"/>
  <c r="P3541" i="12"/>
  <c r="O3541" i="12"/>
  <c r="J3541" i="12"/>
  <c r="I3541" i="12"/>
  <c r="H3541" i="12"/>
  <c r="P3540" i="12"/>
  <c r="O3540" i="12"/>
  <c r="I3540" i="12"/>
  <c r="H3540" i="12"/>
  <c r="J3540" i="12" s="1"/>
  <c r="P3539" i="12"/>
  <c r="O3539" i="12"/>
  <c r="Q3539" i="12" s="1"/>
  <c r="I3539" i="12"/>
  <c r="H3539" i="12"/>
  <c r="P3538" i="12"/>
  <c r="O3538" i="12"/>
  <c r="J3538" i="12"/>
  <c r="I3538" i="12"/>
  <c r="H3538" i="12"/>
  <c r="P3537" i="12"/>
  <c r="O3537" i="12"/>
  <c r="I3537" i="12"/>
  <c r="H3537" i="12"/>
  <c r="J3537" i="12" s="1"/>
  <c r="P3536" i="12"/>
  <c r="O3536" i="12"/>
  <c r="I3536" i="12"/>
  <c r="H3536" i="12"/>
  <c r="J3536" i="12" s="1"/>
  <c r="S3535" i="12"/>
  <c r="Q3535" i="12"/>
  <c r="P3535" i="12"/>
  <c r="O3535" i="12"/>
  <c r="J3535" i="12"/>
  <c r="I3535" i="12"/>
  <c r="H3535" i="12"/>
  <c r="P3534" i="12"/>
  <c r="O3534" i="12"/>
  <c r="Q3534" i="12" s="1"/>
  <c r="I3534" i="12"/>
  <c r="H3534" i="12"/>
  <c r="P3533" i="12"/>
  <c r="O3533" i="12"/>
  <c r="Q3533" i="12" s="1"/>
  <c r="I3533" i="12"/>
  <c r="H3533" i="12"/>
  <c r="J3533" i="12" s="1"/>
  <c r="S3532" i="12"/>
  <c r="Q3532" i="12"/>
  <c r="P3532" i="12"/>
  <c r="O3532" i="12"/>
  <c r="J3532" i="12"/>
  <c r="I3532" i="12"/>
  <c r="H3532" i="12"/>
  <c r="P3531" i="12"/>
  <c r="O3531" i="12"/>
  <c r="I3531" i="12"/>
  <c r="H3531" i="12"/>
  <c r="J3531" i="12" s="1"/>
  <c r="P3530" i="12"/>
  <c r="O3530" i="12"/>
  <c r="I3530" i="12"/>
  <c r="H3530" i="12"/>
  <c r="J3530" i="12" s="1"/>
  <c r="P3529" i="12"/>
  <c r="O3529" i="12"/>
  <c r="Q3529" i="12" s="1"/>
  <c r="J3529" i="12"/>
  <c r="I3529" i="12"/>
  <c r="H3529" i="12"/>
  <c r="P3528" i="12"/>
  <c r="O3528" i="12"/>
  <c r="Q3528" i="12" s="1"/>
  <c r="I3528" i="12"/>
  <c r="H3528" i="12"/>
  <c r="S3527" i="12"/>
  <c r="Q3527" i="12"/>
  <c r="P3527" i="12"/>
  <c r="O3527" i="12"/>
  <c r="I3527" i="12"/>
  <c r="H3527" i="12"/>
  <c r="J3527" i="12" s="1"/>
  <c r="P3526" i="12"/>
  <c r="O3526" i="12"/>
  <c r="I3526" i="12"/>
  <c r="H3526" i="12"/>
  <c r="J3526" i="12" s="1"/>
  <c r="P3525" i="12"/>
  <c r="O3525" i="12"/>
  <c r="Q3525" i="12" s="1"/>
  <c r="I3525" i="12"/>
  <c r="H3525" i="12"/>
  <c r="J3525" i="12" s="1"/>
  <c r="P3524" i="12"/>
  <c r="O3524" i="12"/>
  <c r="J3524" i="12"/>
  <c r="I3524" i="12"/>
  <c r="H3524" i="12"/>
  <c r="P3523" i="12"/>
  <c r="O3523" i="12"/>
  <c r="I3523" i="12"/>
  <c r="H3523" i="12"/>
  <c r="J3523" i="12" s="1"/>
  <c r="Q3522" i="12"/>
  <c r="P3522" i="12"/>
  <c r="O3522" i="12"/>
  <c r="I3522" i="12"/>
  <c r="H3522" i="12"/>
  <c r="J3522" i="12" s="1"/>
  <c r="P3521" i="12"/>
  <c r="O3521" i="12"/>
  <c r="J3521" i="12"/>
  <c r="I3521" i="12"/>
  <c r="H3521" i="12"/>
  <c r="P3520" i="12"/>
  <c r="O3520" i="12"/>
  <c r="J3520" i="12"/>
  <c r="I3520" i="12"/>
  <c r="H3520" i="12"/>
  <c r="Q3519" i="12"/>
  <c r="P3519" i="12"/>
  <c r="O3519" i="12"/>
  <c r="I3519" i="12"/>
  <c r="H3519" i="12"/>
  <c r="P3518" i="12"/>
  <c r="O3518" i="12"/>
  <c r="I3518" i="12"/>
  <c r="H3518" i="12"/>
  <c r="J3518" i="12" s="1"/>
  <c r="P3517" i="12"/>
  <c r="O3517" i="12"/>
  <c r="J3517" i="12"/>
  <c r="I3517" i="12"/>
  <c r="H3517" i="12"/>
  <c r="Q3516" i="12"/>
  <c r="P3516" i="12"/>
  <c r="O3516" i="12"/>
  <c r="I3516" i="12"/>
  <c r="H3516" i="12"/>
  <c r="S3516" i="12" s="1"/>
  <c r="P3515" i="12"/>
  <c r="O3515" i="12"/>
  <c r="Q3515" i="12" s="1"/>
  <c r="I3515" i="12"/>
  <c r="H3515" i="12"/>
  <c r="J3515" i="12" s="1"/>
  <c r="P3514" i="12"/>
  <c r="O3514" i="12"/>
  <c r="I3514" i="12"/>
  <c r="H3514" i="12"/>
  <c r="J3514" i="12" s="1"/>
  <c r="P3513" i="12"/>
  <c r="O3513" i="12"/>
  <c r="I3513" i="12"/>
  <c r="H3513" i="12"/>
  <c r="J3513" i="12" s="1"/>
  <c r="P3512" i="12"/>
  <c r="O3512" i="12"/>
  <c r="Q3512" i="12" s="1"/>
  <c r="J3512" i="12"/>
  <c r="I3512" i="12"/>
  <c r="H3512" i="12"/>
  <c r="P3511" i="12"/>
  <c r="O3511" i="12"/>
  <c r="Q3511" i="12" s="1"/>
  <c r="I3511" i="12"/>
  <c r="H3511" i="12"/>
  <c r="Q3510" i="12"/>
  <c r="P3510" i="12"/>
  <c r="O3510" i="12"/>
  <c r="I3510" i="12"/>
  <c r="H3510" i="12"/>
  <c r="P3509" i="12"/>
  <c r="O3509" i="12"/>
  <c r="J3509" i="12"/>
  <c r="I3509" i="12"/>
  <c r="H3509" i="12"/>
  <c r="P3508" i="12"/>
  <c r="O3508" i="12"/>
  <c r="Q3508" i="12" s="1"/>
  <c r="I3508" i="12"/>
  <c r="H3508" i="12"/>
  <c r="J3508" i="12" s="1"/>
  <c r="P3507" i="12"/>
  <c r="O3507" i="12"/>
  <c r="I3507" i="12"/>
  <c r="H3507" i="12"/>
  <c r="J3507" i="12" s="1"/>
  <c r="P3506" i="12"/>
  <c r="O3506" i="12"/>
  <c r="I3506" i="12"/>
  <c r="H3506" i="12"/>
  <c r="J3506" i="12" s="1"/>
  <c r="P3505" i="12"/>
  <c r="O3505" i="12"/>
  <c r="Q3505" i="12" s="1"/>
  <c r="I3505" i="12"/>
  <c r="H3505" i="12"/>
  <c r="J3505" i="12" s="1"/>
  <c r="P3504" i="12"/>
  <c r="O3504" i="12"/>
  <c r="Q3504" i="12" s="1"/>
  <c r="I3504" i="12"/>
  <c r="H3504" i="12"/>
  <c r="P3503" i="12"/>
  <c r="O3503" i="12"/>
  <c r="Q3503" i="12" s="1"/>
  <c r="I3503" i="12"/>
  <c r="H3503" i="12"/>
  <c r="S3502" i="12"/>
  <c r="Q3502" i="12"/>
  <c r="P3502" i="12"/>
  <c r="O3502" i="12"/>
  <c r="I3502" i="12"/>
  <c r="H3502" i="12"/>
  <c r="J3502" i="12" s="1"/>
  <c r="P3501" i="12"/>
  <c r="O3501" i="12"/>
  <c r="J3501" i="12"/>
  <c r="I3501" i="12"/>
  <c r="H3501" i="12"/>
  <c r="P3500" i="12"/>
  <c r="O3500" i="12"/>
  <c r="Q3500" i="12" s="1"/>
  <c r="J3500" i="12"/>
  <c r="I3500" i="12"/>
  <c r="H3500" i="12"/>
  <c r="S3499" i="12"/>
  <c r="P3499" i="12"/>
  <c r="O3499" i="12"/>
  <c r="Q3499" i="12" s="1"/>
  <c r="I3499" i="12"/>
  <c r="H3499" i="12"/>
  <c r="J3499" i="12" s="1"/>
  <c r="Q3498" i="12"/>
  <c r="P3498" i="12"/>
  <c r="O3498" i="12"/>
  <c r="I3498" i="12"/>
  <c r="H3498" i="12"/>
  <c r="P3497" i="12"/>
  <c r="O3497" i="12"/>
  <c r="Q3497" i="12" s="1"/>
  <c r="I3497" i="12"/>
  <c r="H3497" i="12"/>
  <c r="J3497" i="12" s="1"/>
  <c r="S3496" i="12"/>
  <c r="Q3496" i="12"/>
  <c r="P3496" i="12"/>
  <c r="O3496" i="12"/>
  <c r="I3496" i="12"/>
  <c r="H3496" i="12"/>
  <c r="J3496" i="12" s="1"/>
  <c r="S3495" i="12"/>
  <c r="Q3495" i="12"/>
  <c r="P3495" i="12"/>
  <c r="O3495" i="12"/>
  <c r="J3495" i="12"/>
  <c r="I3495" i="12"/>
  <c r="H3495" i="12"/>
  <c r="P3494" i="12"/>
  <c r="O3494" i="12"/>
  <c r="I3494" i="12"/>
  <c r="H3494" i="12"/>
  <c r="J3494" i="12" s="1"/>
  <c r="P3493" i="12"/>
  <c r="O3493" i="12"/>
  <c r="I3493" i="12"/>
  <c r="H3493" i="12"/>
  <c r="J3493" i="12" s="1"/>
  <c r="P3492" i="12"/>
  <c r="O3492" i="12"/>
  <c r="J3492" i="12"/>
  <c r="I3492" i="12"/>
  <c r="H3492" i="12"/>
  <c r="P3491" i="12"/>
  <c r="O3491" i="12"/>
  <c r="Q3491" i="12" s="1"/>
  <c r="I3491" i="12"/>
  <c r="H3491" i="12"/>
  <c r="S3491" i="12" s="1"/>
  <c r="Q3490" i="12"/>
  <c r="P3490" i="12"/>
  <c r="O3490" i="12"/>
  <c r="I3490" i="12"/>
  <c r="H3490" i="12"/>
  <c r="P3489" i="12"/>
  <c r="O3489" i="12"/>
  <c r="Q3489" i="12" s="1"/>
  <c r="I3489" i="12"/>
  <c r="H3489" i="12"/>
  <c r="P3488" i="12"/>
  <c r="O3488" i="12"/>
  <c r="I3488" i="12"/>
  <c r="H3488" i="12"/>
  <c r="J3488" i="12" s="1"/>
  <c r="S3487" i="12"/>
  <c r="Q3487" i="12"/>
  <c r="P3487" i="12"/>
  <c r="O3487" i="12"/>
  <c r="I3487" i="12"/>
  <c r="H3487" i="12"/>
  <c r="J3487" i="12" s="1"/>
  <c r="P3486" i="12"/>
  <c r="O3486" i="12"/>
  <c r="I3486" i="12"/>
  <c r="H3486" i="12"/>
  <c r="J3486" i="12" s="1"/>
  <c r="P3485" i="12"/>
  <c r="O3485" i="12"/>
  <c r="I3485" i="12"/>
  <c r="H3485" i="12"/>
  <c r="J3485" i="12" s="1"/>
  <c r="P3484" i="12"/>
  <c r="O3484" i="12"/>
  <c r="Q3484" i="12" s="1"/>
  <c r="J3484" i="12"/>
  <c r="I3484" i="12"/>
  <c r="H3484" i="12"/>
  <c r="P3483" i="12"/>
  <c r="O3483" i="12"/>
  <c r="J3483" i="12"/>
  <c r="I3483" i="12"/>
  <c r="H3483" i="12"/>
  <c r="P3482" i="12"/>
  <c r="O3482" i="12"/>
  <c r="Q3482" i="12" s="1"/>
  <c r="I3482" i="12"/>
  <c r="H3482" i="12"/>
  <c r="P3481" i="12"/>
  <c r="O3481" i="12"/>
  <c r="Q3481" i="12" s="1"/>
  <c r="I3481" i="12"/>
  <c r="H3481" i="12"/>
  <c r="J3481" i="12" s="1"/>
  <c r="P3480" i="12"/>
  <c r="O3480" i="12"/>
  <c r="J3480" i="12"/>
  <c r="I3480" i="12"/>
  <c r="H3480" i="12"/>
  <c r="P3479" i="12"/>
  <c r="O3479" i="12"/>
  <c r="I3479" i="12"/>
  <c r="H3479" i="12"/>
  <c r="J3479" i="12" s="1"/>
  <c r="P3478" i="12"/>
  <c r="O3478" i="12"/>
  <c r="I3478" i="12"/>
  <c r="H3478" i="12"/>
  <c r="J3478" i="12" s="1"/>
  <c r="P3477" i="12"/>
  <c r="O3477" i="12"/>
  <c r="I3477" i="12"/>
  <c r="H3477" i="12"/>
  <c r="J3477" i="12" s="1"/>
  <c r="P3476" i="12"/>
  <c r="O3476" i="12"/>
  <c r="Q3476" i="12" s="1"/>
  <c r="I3476" i="12"/>
  <c r="H3476" i="12"/>
  <c r="J3476" i="12" s="1"/>
  <c r="P3475" i="12"/>
  <c r="O3475" i="12"/>
  <c r="Q3475" i="12" s="1"/>
  <c r="J3475" i="12"/>
  <c r="I3475" i="12"/>
  <c r="H3475" i="12"/>
  <c r="P3474" i="12"/>
  <c r="O3474" i="12"/>
  <c r="Q3474" i="12" s="1"/>
  <c r="I3474" i="12"/>
  <c r="H3474" i="12"/>
  <c r="P3473" i="12"/>
  <c r="O3473" i="12"/>
  <c r="Q3473" i="12" s="1"/>
  <c r="I3473" i="12"/>
  <c r="H3473" i="12"/>
  <c r="P3472" i="12"/>
  <c r="O3472" i="12"/>
  <c r="J3472" i="12"/>
  <c r="I3472" i="12"/>
  <c r="H3472" i="12"/>
  <c r="P3471" i="12"/>
  <c r="O3471" i="12"/>
  <c r="J3471" i="12"/>
  <c r="I3471" i="12"/>
  <c r="H3471" i="12"/>
  <c r="P3470" i="12"/>
  <c r="O3470" i="12"/>
  <c r="I3470" i="12"/>
  <c r="H3470" i="12"/>
  <c r="J3470" i="12" s="1"/>
  <c r="P3469" i="12"/>
  <c r="O3469" i="12"/>
  <c r="J3469" i="12"/>
  <c r="I3469" i="12"/>
  <c r="H3469" i="12"/>
  <c r="P3468" i="12"/>
  <c r="O3468" i="12"/>
  <c r="I3468" i="12"/>
  <c r="H3468" i="12"/>
  <c r="J3468" i="12" s="1"/>
  <c r="Q3467" i="12"/>
  <c r="P3467" i="12"/>
  <c r="O3467" i="12"/>
  <c r="I3467" i="12"/>
  <c r="H3467" i="12"/>
  <c r="P3466" i="12"/>
  <c r="O3466" i="12"/>
  <c r="Q3466" i="12" s="1"/>
  <c r="I3466" i="12"/>
  <c r="H3466" i="12"/>
  <c r="P3465" i="12"/>
  <c r="O3465" i="12"/>
  <c r="I3465" i="12"/>
  <c r="H3465" i="12"/>
  <c r="J3465" i="12" s="1"/>
  <c r="P3464" i="12"/>
  <c r="O3464" i="12"/>
  <c r="I3464" i="12"/>
  <c r="H3464" i="12"/>
  <c r="J3464" i="12" s="1"/>
  <c r="P3463" i="12"/>
  <c r="O3463" i="12"/>
  <c r="S3463" i="12" s="1"/>
  <c r="J3463" i="12"/>
  <c r="I3463" i="12"/>
  <c r="H3463" i="12"/>
  <c r="P3462" i="12"/>
  <c r="O3462" i="12"/>
  <c r="Q3462" i="12" s="1"/>
  <c r="I3462" i="12"/>
  <c r="H3462" i="12"/>
  <c r="J3462" i="12" s="1"/>
  <c r="P3461" i="12"/>
  <c r="O3461" i="12"/>
  <c r="I3461" i="12"/>
  <c r="H3461" i="12"/>
  <c r="J3461" i="12" s="1"/>
  <c r="P3460" i="12"/>
  <c r="O3460" i="12"/>
  <c r="J3460" i="12"/>
  <c r="I3460" i="12"/>
  <c r="H3460" i="12"/>
  <c r="P3459" i="12"/>
  <c r="O3459" i="12"/>
  <c r="Q3459" i="12" s="1"/>
  <c r="I3459" i="12"/>
  <c r="H3459" i="12"/>
  <c r="J3459" i="12" s="1"/>
  <c r="Q3458" i="12"/>
  <c r="P3458" i="12"/>
  <c r="O3458" i="12"/>
  <c r="I3458" i="12"/>
  <c r="H3458" i="12"/>
  <c r="P3457" i="12"/>
  <c r="O3457" i="12"/>
  <c r="Q3457" i="12" s="1"/>
  <c r="I3457" i="12"/>
  <c r="H3457" i="12"/>
  <c r="J3457" i="12" s="1"/>
  <c r="P3456" i="12"/>
  <c r="O3456" i="12"/>
  <c r="J3456" i="12"/>
  <c r="I3456" i="12"/>
  <c r="H3456" i="12"/>
  <c r="Q3455" i="12"/>
  <c r="P3455" i="12"/>
  <c r="O3455" i="12"/>
  <c r="I3455" i="12"/>
  <c r="H3455" i="12"/>
  <c r="J3455" i="12" s="1"/>
  <c r="Q3454" i="12"/>
  <c r="P3454" i="12"/>
  <c r="O3454" i="12"/>
  <c r="I3454" i="12"/>
  <c r="H3454" i="12"/>
  <c r="J3454" i="12" s="1"/>
  <c r="P3453" i="12"/>
  <c r="O3453" i="12"/>
  <c r="J3453" i="12"/>
  <c r="I3453" i="12"/>
  <c r="H3453" i="12"/>
  <c r="P3452" i="12"/>
  <c r="O3452" i="12"/>
  <c r="Q3452" i="12" s="1"/>
  <c r="I3452" i="12"/>
  <c r="H3452" i="12"/>
  <c r="J3452" i="12" s="1"/>
  <c r="Q3451" i="12"/>
  <c r="P3451" i="12"/>
  <c r="O3451" i="12"/>
  <c r="I3451" i="12"/>
  <c r="H3451" i="12"/>
  <c r="P3450" i="12"/>
  <c r="O3450" i="12"/>
  <c r="Q3450" i="12" s="1"/>
  <c r="I3450" i="12"/>
  <c r="H3450" i="12"/>
  <c r="P3449" i="12"/>
  <c r="O3449" i="12"/>
  <c r="I3449" i="12"/>
  <c r="H3449" i="12"/>
  <c r="J3449" i="12" s="1"/>
  <c r="P3448" i="12"/>
  <c r="O3448" i="12"/>
  <c r="J3448" i="12"/>
  <c r="I3448" i="12"/>
  <c r="H3448" i="12"/>
  <c r="P3447" i="12"/>
  <c r="O3447" i="12"/>
  <c r="I3447" i="12"/>
  <c r="H3447" i="12"/>
  <c r="J3447" i="12" s="1"/>
  <c r="P3446" i="12"/>
  <c r="O3446" i="12"/>
  <c r="I3446" i="12"/>
  <c r="H3446" i="12"/>
  <c r="J3446" i="12" s="1"/>
  <c r="P3445" i="12"/>
  <c r="O3445" i="12"/>
  <c r="J3445" i="12"/>
  <c r="I3445" i="12"/>
  <c r="H3445" i="12"/>
  <c r="P3444" i="12"/>
  <c r="O3444" i="12"/>
  <c r="Q3444" i="12" s="1"/>
  <c r="I3444" i="12"/>
  <c r="H3444" i="12"/>
  <c r="J3444" i="12" s="1"/>
  <c r="Q3443" i="12"/>
  <c r="P3443" i="12"/>
  <c r="O3443" i="12"/>
  <c r="I3443" i="12"/>
  <c r="H3443" i="12"/>
  <c r="P3442" i="12"/>
  <c r="O3442" i="12"/>
  <c r="Q3442" i="12" s="1"/>
  <c r="I3442" i="12"/>
  <c r="H3442" i="12"/>
  <c r="P3441" i="12"/>
  <c r="O3441" i="12"/>
  <c r="I3441" i="12"/>
  <c r="H3441" i="12"/>
  <c r="J3441" i="12" s="1"/>
  <c r="S3440" i="12"/>
  <c r="Q3440" i="12"/>
  <c r="P3440" i="12"/>
  <c r="O3440" i="12"/>
  <c r="I3440" i="12"/>
  <c r="H3440" i="12"/>
  <c r="J3440" i="12" s="1"/>
  <c r="S3439" i="12"/>
  <c r="Q3439" i="12"/>
  <c r="P3439" i="12"/>
  <c r="O3439" i="12"/>
  <c r="J3439" i="12"/>
  <c r="I3439" i="12"/>
  <c r="H3439" i="12"/>
  <c r="P3438" i="12"/>
  <c r="O3438" i="12"/>
  <c r="I3438" i="12"/>
  <c r="H3438" i="12"/>
  <c r="J3438" i="12" s="1"/>
  <c r="P3437" i="12"/>
  <c r="O3437" i="12"/>
  <c r="I3437" i="12"/>
  <c r="H3437" i="12"/>
  <c r="J3437" i="12" s="1"/>
  <c r="S3436" i="12"/>
  <c r="P3436" i="12"/>
  <c r="O3436" i="12"/>
  <c r="Q3436" i="12" s="1"/>
  <c r="J3436" i="12"/>
  <c r="I3436" i="12"/>
  <c r="H3436" i="12"/>
  <c r="P3435" i="12"/>
  <c r="O3435" i="12"/>
  <c r="I3435" i="12"/>
  <c r="H3435" i="12"/>
  <c r="J3435" i="12" s="1"/>
  <c r="Q3434" i="12"/>
  <c r="P3434" i="12"/>
  <c r="O3434" i="12"/>
  <c r="I3434" i="12"/>
  <c r="H3434" i="12"/>
  <c r="P3433" i="12"/>
  <c r="O3433" i="12"/>
  <c r="Q3433" i="12" s="1"/>
  <c r="I3433" i="12"/>
  <c r="H3433" i="12"/>
  <c r="J3433" i="12" s="1"/>
  <c r="P3432" i="12"/>
  <c r="O3432" i="12"/>
  <c r="I3432" i="12"/>
  <c r="H3432" i="12"/>
  <c r="J3432" i="12" s="1"/>
  <c r="P3431" i="12"/>
  <c r="O3431" i="12"/>
  <c r="Q3431" i="12" s="1"/>
  <c r="J3431" i="12"/>
  <c r="I3431" i="12"/>
  <c r="H3431" i="12"/>
  <c r="S3431" i="12" s="1"/>
  <c r="Q3430" i="12"/>
  <c r="P3430" i="12"/>
  <c r="O3430" i="12"/>
  <c r="I3430" i="12"/>
  <c r="H3430" i="12"/>
  <c r="J3430" i="12" s="1"/>
  <c r="P3429" i="12"/>
  <c r="O3429" i="12"/>
  <c r="I3429" i="12"/>
  <c r="H3429" i="12"/>
  <c r="J3429" i="12" s="1"/>
  <c r="P3428" i="12"/>
  <c r="O3428" i="12"/>
  <c r="I3428" i="12"/>
  <c r="H3428" i="12"/>
  <c r="J3428" i="12" s="1"/>
  <c r="S3427" i="12"/>
  <c r="Q3427" i="12"/>
  <c r="P3427" i="12"/>
  <c r="O3427" i="12"/>
  <c r="I3427" i="12"/>
  <c r="H3427" i="12"/>
  <c r="J3427" i="12" s="1"/>
  <c r="Q3426" i="12"/>
  <c r="P3426" i="12"/>
  <c r="O3426" i="12"/>
  <c r="I3426" i="12"/>
  <c r="H3426" i="12"/>
  <c r="P3425" i="12"/>
  <c r="O3425" i="12"/>
  <c r="Q3425" i="12" s="1"/>
  <c r="I3425" i="12"/>
  <c r="H3425" i="12"/>
  <c r="J3425" i="12" s="1"/>
  <c r="S3424" i="12"/>
  <c r="P3424" i="12"/>
  <c r="O3424" i="12"/>
  <c r="Q3424" i="12" s="1"/>
  <c r="I3424" i="12"/>
  <c r="H3424" i="12"/>
  <c r="J3424" i="12" s="1"/>
  <c r="P3423" i="12"/>
  <c r="O3423" i="12"/>
  <c r="S3423" i="12" s="1"/>
  <c r="J3423" i="12"/>
  <c r="I3423" i="12"/>
  <c r="H3423" i="12"/>
  <c r="P3422" i="12"/>
  <c r="O3422" i="12"/>
  <c r="I3422" i="12"/>
  <c r="H3422" i="12"/>
  <c r="J3422" i="12" s="1"/>
  <c r="P3421" i="12"/>
  <c r="O3421" i="12"/>
  <c r="I3421" i="12"/>
  <c r="H3421" i="12"/>
  <c r="J3421" i="12" s="1"/>
  <c r="P3420" i="12"/>
  <c r="O3420" i="12"/>
  <c r="J3420" i="12"/>
  <c r="I3420" i="12"/>
  <c r="H3420" i="12"/>
  <c r="P3419" i="12"/>
  <c r="O3419" i="12"/>
  <c r="I3419" i="12"/>
  <c r="H3419" i="12"/>
  <c r="J3419" i="12" s="1"/>
  <c r="Q3418" i="12"/>
  <c r="P3418" i="12"/>
  <c r="O3418" i="12"/>
  <c r="I3418" i="12"/>
  <c r="H3418" i="12"/>
  <c r="P3417" i="12"/>
  <c r="O3417" i="12"/>
  <c r="Q3417" i="12" s="1"/>
  <c r="I3417" i="12"/>
  <c r="H3417" i="12"/>
  <c r="J3417" i="12" s="1"/>
  <c r="P3416" i="12"/>
  <c r="O3416" i="12"/>
  <c r="J3416" i="12"/>
  <c r="I3416" i="12"/>
  <c r="H3416" i="12"/>
  <c r="P3415" i="12"/>
  <c r="O3415" i="12"/>
  <c r="J3415" i="12"/>
  <c r="I3415" i="12"/>
  <c r="H3415" i="12"/>
  <c r="P3414" i="12"/>
  <c r="O3414" i="12"/>
  <c r="I3414" i="12"/>
  <c r="H3414" i="12"/>
  <c r="J3414" i="12" s="1"/>
  <c r="P3413" i="12"/>
  <c r="O3413" i="12"/>
  <c r="I3413" i="12"/>
  <c r="H3413" i="12"/>
  <c r="J3413" i="12" s="1"/>
  <c r="P3412" i="12"/>
  <c r="O3412" i="12"/>
  <c r="Q3412" i="12" s="1"/>
  <c r="I3412" i="12"/>
  <c r="H3412" i="12"/>
  <c r="J3412" i="12" s="1"/>
  <c r="P3411" i="12"/>
  <c r="O3411" i="12"/>
  <c r="Q3411" i="12" s="1"/>
  <c r="J3411" i="12"/>
  <c r="I3411" i="12"/>
  <c r="H3411" i="12"/>
  <c r="P3410" i="12"/>
  <c r="O3410" i="12"/>
  <c r="Q3410" i="12" s="1"/>
  <c r="I3410" i="12"/>
  <c r="H3410" i="12"/>
  <c r="P3409" i="12"/>
  <c r="O3409" i="12"/>
  <c r="Q3409" i="12" s="1"/>
  <c r="I3409" i="12"/>
  <c r="H3409" i="12"/>
  <c r="P3408" i="12"/>
  <c r="O3408" i="12"/>
  <c r="J3408" i="12"/>
  <c r="I3408" i="12"/>
  <c r="H3408" i="12"/>
  <c r="P3407" i="12"/>
  <c r="O3407" i="12"/>
  <c r="J3407" i="12"/>
  <c r="I3407" i="12"/>
  <c r="H3407" i="12"/>
  <c r="P3406" i="12"/>
  <c r="O3406" i="12"/>
  <c r="I3406" i="12"/>
  <c r="H3406" i="12"/>
  <c r="J3406" i="12" s="1"/>
  <c r="P3405" i="12"/>
  <c r="O3405" i="12"/>
  <c r="J3405" i="12"/>
  <c r="I3405" i="12"/>
  <c r="H3405" i="12"/>
  <c r="P3404" i="12"/>
  <c r="O3404" i="12"/>
  <c r="J3404" i="12"/>
  <c r="I3404" i="12"/>
  <c r="H3404" i="12"/>
  <c r="Q3403" i="12"/>
  <c r="P3403" i="12"/>
  <c r="O3403" i="12"/>
  <c r="I3403" i="12"/>
  <c r="H3403" i="12"/>
  <c r="Q3402" i="12"/>
  <c r="P3402" i="12"/>
  <c r="O3402" i="12"/>
  <c r="I3402" i="12"/>
  <c r="H3402" i="12"/>
  <c r="P3401" i="12"/>
  <c r="O3401" i="12"/>
  <c r="I3401" i="12"/>
  <c r="H3401" i="12"/>
  <c r="J3401" i="12" s="1"/>
  <c r="P3400" i="12"/>
  <c r="O3400" i="12"/>
  <c r="I3400" i="12"/>
  <c r="H3400" i="12"/>
  <c r="J3400" i="12" s="1"/>
  <c r="S3399" i="12"/>
  <c r="Q3399" i="12"/>
  <c r="P3399" i="12"/>
  <c r="O3399" i="12"/>
  <c r="J3399" i="12"/>
  <c r="I3399" i="12"/>
  <c r="H3399" i="12"/>
  <c r="P3398" i="12"/>
  <c r="O3398" i="12"/>
  <c r="Q3398" i="12" s="1"/>
  <c r="I3398" i="12"/>
  <c r="H3398" i="12"/>
  <c r="J3398" i="12" s="1"/>
  <c r="P3397" i="12"/>
  <c r="O3397" i="12"/>
  <c r="I3397" i="12"/>
  <c r="H3397" i="12"/>
  <c r="J3397" i="12" s="1"/>
  <c r="P3396" i="12"/>
  <c r="O3396" i="12"/>
  <c r="J3396" i="12"/>
  <c r="I3396" i="12"/>
  <c r="H3396" i="12"/>
  <c r="P3395" i="12"/>
  <c r="O3395" i="12"/>
  <c r="Q3395" i="12" s="1"/>
  <c r="I3395" i="12"/>
  <c r="H3395" i="12"/>
  <c r="S3395" i="12" s="1"/>
  <c r="Q3394" i="12"/>
  <c r="P3394" i="12"/>
  <c r="O3394" i="12"/>
  <c r="I3394" i="12"/>
  <c r="H3394" i="12"/>
  <c r="P3393" i="12"/>
  <c r="O3393" i="12"/>
  <c r="Q3393" i="12" s="1"/>
  <c r="I3393" i="12"/>
  <c r="H3393" i="12"/>
  <c r="J3393" i="12" s="1"/>
  <c r="P3392" i="12"/>
  <c r="O3392" i="12"/>
  <c r="I3392" i="12"/>
  <c r="H3392" i="12"/>
  <c r="J3392" i="12" s="1"/>
  <c r="S3391" i="12"/>
  <c r="Q3391" i="12"/>
  <c r="P3391" i="12"/>
  <c r="O3391" i="12"/>
  <c r="I3391" i="12"/>
  <c r="H3391" i="12"/>
  <c r="J3391" i="12" s="1"/>
  <c r="Q3390" i="12"/>
  <c r="P3390" i="12"/>
  <c r="O3390" i="12"/>
  <c r="I3390" i="12"/>
  <c r="H3390" i="12"/>
  <c r="J3390" i="12" s="1"/>
  <c r="P3389" i="12"/>
  <c r="O3389" i="12"/>
  <c r="I3389" i="12"/>
  <c r="H3389" i="12"/>
  <c r="J3389" i="12" s="1"/>
  <c r="P3388" i="12"/>
  <c r="O3388" i="12"/>
  <c r="Q3388" i="12" s="1"/>
  <c r="I3388" i="12"/>
  <c r="H3388" i="12"/>
  <c r="J3388" i="12" s="1"/>
  <c r="P3387" i="12"/>
  <c r="O3387" i="12"/>
  <c r="Q3387" i="12" s="1"/>
  <c r="I3387" i="12"/>
  <c r="H3387" i="12"/>
  <c r="P3386" i="12"/>
  <c r="O3386" i="12"/>
  <c r="Q3386" i="12" s="1"/>
  <c r="I3386" i="12"/>
  <c r="H3386" i="12"/>
  <c r="P3385" i="12"/>
  <c r="O3385" i="12"/>
  <c r="I3385" i="12"/>
  <c r="H3385" i="12"/>
  <c r="J3385" i="12" s="1"/>
  <c r="P3384" i="12"/>
  <c r="O3384" i="12"/>
  <c r="J3384" i="12"/>
  <c r="I3384" i="12"/>
  <c r="H3384" i="12"/>
  <c r="P3383" i="12"/>
  <c r="O3383" i="12"/>
  <c r="I3383" i="12"/>
  <c r="H3383" i="12"/>
  <c r="J3383" i="12" s="1"/>
  <c r="P3382" i="12"/>
  <c r="O3382" i="12"/>
  <c r="I3382" i="12"/>
  <c r="H3382" i="12"/>
  <c r="J3382" i="12" s="1"/>
  <c r="P3381" i="12"/>
  <c r="O3381" i="12"/>
  <c r="J3381" i="12"/>
  <c r="I3381" i="12"/>
  <c r="H3381" i="12"/>
  <c r="P3380" i="12"/>
  <c r="O3380" i="12"/>
  <c r="Q3380" i="12" s="1"/>
  <c r="I3380" i="12"/>
  <c r="H3380" i="12"/>
  <c r="J3380" i="12" s="1"/>
  <c r="Q3379" i="12"/>
  <c r="P3379" i="12"/>
  <c r="O3379" i="12"/>
  <c r="I3379" i="12"/>
  <c r="H3379" i="12"/>
  <c r="P3378" i="12"/>
  <c r="O3378" i="12"/>
  <c r="Q3378" i="12" s="1"/>
  <c r="I3378" i="12"/>
  <c r="H3378" i="12"/>
  <c r="P3377" i="12"/>
  <c r="O3377" i="12"/>
  <c r="I3377" i="12"/>
  <c r="H3377" i="12"/>
  <c r="J3377" i="12" s="1"/>
  <c r="P3376" i="12"/>
  <c r="O3376" i="12"/>
  <c r="S3376" i="12" s="1"/>
  <c r="J3376" i="12"/>
  <c r="I3376" i="12"/>
  <c r="H3376" i="12"/>
  <c r="P3375" i="12"/>
  <c r="O3375" i="12"/>
  <c r="S3375" i="12" s="1"/>
  <c r="J3375" i="12"/>
  <c r="I3375" i="12"/>
  <c r="H3375" i="12"/>
  <c r="P3374" i="12"/>
  <c r="O3374" i="12"/>
  <c r="I3374" i="12"/>
  <c r="H3374" i="12"/>
  <c r="J3374" i="12" s="1"/>
  <c r="P3373" i="12"/>
  <c r="O3373" i="12"/>
  <c r="I3373" i="12"/>
  <c r="H3373" i="12"/>
  <c r="J3373" i="12" s="1"/>
  <c r="P3372" i="12"/>
  <c r="O3372" i="12"/>
  <c r="J3372" i="12"/>
  <c r="I3372" i="12"/>
  <c r="H3372" i="12"/>
  <c r="P3371" i="12"/>
  <c r="O3371" i="12"/>
  <c r="I3371" i="12"/>
  <c r="H3371" i="12"/>
  <c r="J3371" i="12" s="1"/>
  <c r="Q3370" i="12"/>
  <c r="P3370" i="12"/>
  <c r="O3370" i="12"/>
  <c r="I3370" i="12"/>
  <c r="H3370" i="12"/>
  <c r="P3369" i="12"/>
  <c r="O3369" i="12"/>
  <c r="Q3369" i="12" s="1"/>
  <c r="I3369" i="12"/>
  <c r="H3369" i="12"/>
  <c r="J3369" i="12" s="1"/>
  <c r="P3368" i="12"/>
  <c r="O3368" i="12"/>
  <c r="Q3368" i="12" s="1"/>
  <c r="I3368" i="12"/>
  <c r="H3368" i="12"/>
  <c r="S3368" i="12" s="1"/>
  <c r="S3367" i="12"/>
  <c r="Q3367" i="12"/>
  <c r="P3367" i="12"/>
  <c r="O3367" i="12"/>
  <c r="I3367" i="12"/>
  <c r="H3367" i="12"/>
  <c r="J3367" i="12" s="1"/>
  <c r="P3366" i="12"/>
  <c r="O3366" i="12"/>
  <c r="I3366" i="12"/>
  <c r="H3366" i="12"/>
  <c r="J3366" i="12" s="1"/>
  <c r="P3365" i="12"/>
  <c r="O3365" i="12"/>
  <c r="I3365" i="12"/>
  <c r="H3365" i="12"/>
  <c r="J3365" i="12" s="1"/>
  <c r="P3364" i="12"/>
  <c r="O3364" i="12"/>
  <c r="J3364" i="12"/>
  <c r="I3364" i="12"/>
  <c r="H3364" i="12"/>
  <c r="P3363" i="12"/>
  <c r="O3363" i="12"/>
  <c r="S3363" i="12" s="1"/>
  <c r="J3363" i="12"/>
  <c r="I3363" i="12"/>
  <c r="H3363" i="12"/>
  <c r="P3362" i="12"/>
  <c r="O3362" i="12"/>
  <c r="Q3362" i="12" s="1"/>
  <c r="I3362" i="12"/>
  <c r="H3362" i="12"/>
  <c r="P3361" i="12"/>
  <c r="O3361" i="12"/>
  <c r="Q3361" i="12" s="1"/>
  <c r="I3361" i="12"/>
  <c r="H3361" i="12"/>
  <c r="J3361" i="12" s="1"/>
  <c r="P3360" i="12"/>
  <c r="O3360" i="12"/>
  <c r="I3360" i="12"/>
  <c r="H3360" i="12"/>
  <c r="J3360" i="12" s="1"/>
  <c r="P3359" i="12"/>
  <c r="O3359" i="12"/>
  <c r="Q3359" i="12" s="1"/>
  <c r="J3359" i="12"/>
  <c r="I3359" i="12"/>
  <c r="H3359" i="12"/>
  <c r="S3359" i="12" s="1"/>
  <c r="P3358" i="12"/>
  <c r="O3358" i="12"/>
  <c r="I3358" i="12"/>
  <c r="H3358" i="12"/>
  <c r="J3358" i="12" s="1"/>
  <c r="P3357" i="12"/>
  <c r="O3357" i="12"/>
  <c r="J3357" i="12"/>
  <c r="I3357" i="12"/>
  <c r="H3357" i="12"/>
  <c r="P3356" i="12"/>
  <c r="O3356" i="12"/>
  <c r="Q3356" i="12" s="1"/>
  <c r="I3356" i="12"/>
  <c r="H3356" i="12"/>
  <c r="S3355" i="12"/>
  <c r="Q3355" i="12"/>
  <c r="P3355" i="12"/>
  <c r="O3355" i="12"/>
  <c r="I3355" i="12"/>
  <c r="H3355" i="12"/>
  <c r="J3355" i="12" s="1"/>
  <c r="P3354" i="12"/>
  <c r="O3354" i="12"/>
  <c r="Q3354" i="12" s="1"/>
  <c r="I3354" i="12"/>
  <c r="H3354" i="12"/>
  <c r="P3353" i="12"/>
  <c r="O3353" i="12"/>
  <c r="I3353" i="12"/>
  <c r="H3353" i="12"/>
  <c r="J3353" i="12" s="1"/>
  <c r="S3352" i="12"/>
  <c r="Q3352" i="12"/>
  <c r="P3352" i="12"/>
  <c r="O3352" i="12"/>
  <c r="I3352" i="12"/>
  <c r="H3352" i="12"/>
  <c r="J3352" i="12" s="1"/>
  <c r="S3351" i="12"/>
  <c r="Q3351" i="12"/>
  <c r="P3351" i="12"/>
  <c r="O3351" i="12"/>
  <c r="I3351" i="12"/>
  <c r="H3351" i="12"/>
  <c r="J3351" i="12" s="1"/>
  <c r="P3350" i="12"/>
  <c r="O3350" i="12"/>
  <c r="S3350" i="12" s="1"/>
  <c r="I3350" i="12"/>
  <c r="H3350" i="12"/>
  <c r="J3350" i="12" s="1"/>
  <c r="P3349" i="12"/>
  <c r="O3349" i="12"/>
  <c r="I3349" i="12"/>
  <c r="H3349" i="12"/>
  <c r="J3349" i="12" s="1"/>
  <c r="P3348" i="12"/>
  <c r="O3348" i="12"/>
  <c r="J3348" i="12"/>
  <c r="I3348" i="12"/>
  <c r="H3348" i="12"/>
  <c r="Q3347" i="12"/>
  <c r="P3347" i="12"/>
  <c r="O3347" i="12"/>
  <c r="S3347" i="12" s="1"/>
  <c r="J3347" i="12"/>
  <c r="I3347" i="12"/>
  <c r="H3347" i="12"/>
  <c r="P3346" i="12"/>
  <c r="O3346" i="12"/>
  <c r="Q3346" i="12" s="1"/>
  <c r="I3346" i="12"/>
  <c r="H3346" i="12"/>
  <c r="P3345" i="12"/>
  <c r="O3345" i="12"/>
  <c r="Q3345" i="12" s="1"/>
  <c r="I3345" i="12"/>
  <c r="H3345" i="12"/>
  <c r="P3344" i="12"/>
  <c r="O3344" i="12"/>
  <c r="J3344" i="12"/>
  <c r="I3344" i="12"/>
  <c r="H3344" i="12"/>
  <c r="P3343" i="12"/>
  <c r="O3343" i="12"/>
  <c r="I3343" i="12"/>
  <c r="H3343" i="12"/>
  <c r="J3343" i="12" s="1"/>
  <c r="P3342" i="12"/>
  <c r="O3342" i="12"/>
  <c r="I3342" i="12"/>
  <c r="H3342" i="12"/>
  <c r="J3342" i="12" s="1"/>
  <c r="P3341" i="12"/>
  <c r="O3341" i="12"/>
  <c r="J3341" i="12"/>
  <c r="I3341" i="12"/>
  <c r="H3341" i="12"/>
  <c r="P3340" i="12"/>
  <c r="O3340" i="12"/>
  <c r="I3340" i="12"/>
  <c r="H3340" i="12"/>
  <c r="J3340" i="12" s="1"/>
  <c r="Q3339" i="12"/>
  <c r="P3339" i="12"/>
  <c r="O3339" i="12"/>
  <c r="I3339" i="12"/>
  <c r="H3339" i="12"/>
  <c r="P3338" i="12"/>
  <c r="O3338" i="12"/>
  <c r="Q3338" i="12" s="1"/>
  <c r="I3338" i="12"/>
  <c r="H3338" i="12"/>
  <c r="P3337" i="12"/>
  <c r="O3337" i="12"/>
  <c r="Q3337" i="12" s="1"/>
  <c r="I3337" i="12"/>
  <c r="H3337" i="12"/>
  <c r="J3337" i="12" s="1"/>
  <c r="S3336" i="12"/>
  <c r="P3336" i="12"/>
  <c r="O3336" i="12"/>
  <c r="Q3336" i="12" s="1"/>
  <c r="I3336" i="12"/>
  <c r="H3336" i="12"/>
  <c r="J3336" i="12" s="1"/>
  <c r="S3335" i="12"/>
  <c r="P3335" i="12"/>
  <c r="O3335" i="12"/>
  <c r="Q3335" i="12" s="1"/>
  <c r="J3335" i="12"/>
  <c r="I3335" i="12"/>
  <c r="H3335" i="12"/>
  <c r="P3334" i="12"/>
  <c r="O3334" i="12"/>
  <c r="I3334" i="12"/>
  <c r="H3334" i="12"/>
  <c r="J3334" i="12" s="1"/>
  <c r="P3333" i="12"/>
  <c r="O3333" i="12"/>
  <c r="I3333" i="12"/>
  <c r="H3333" i="12"/>
  <c r="J3333" i="12" s="1"/>
  <c r="S3332" i="12"/>
  <c r="P3332" i="12"/>
  <c r="O3332" i="12"/>
  <c r="Q3332" i="12" s="1"/>
  <c r="J3332" i="12"/>
  <c r="I3332" i="12"/>
  <c r="H3332" i="12"/>
  <c r="P3331" i="12"/>
  <c r="O3331" i="12"/>
  <c r="Q3331" i="12" s="1"/>
  <c r="I3331" i="12"/>
  <c r="H3331" i="12"/>
  <c r="J3331" i="12" s="1"/>
  <c r="Q3330" i="12"/>
  <c r="P3330" i="12"/>
  <c r="O3330" i="12"/>
  <c r="I3330" i="12"/>
  <c r="H3330" i="12"/>
  <c r="P3329" i="12"/>
  <c r="O3329" i="12"/>
  <c r="I3329" i="12"/>
  <c r="H3329" i="12"/>
  <c r="J3329" i="12" s="1"/>
  <c r="P3328" i="12"/>
  <c r="O3328" i="12"/>
  <c r="I3328" i="12"/>
  <c r="H3328" i="12"/>
  <c r="J3328" i="12" s="1"/>
  <c r="S3327" i="12"/>
  <c r="Q3327" i="12"/>
  <c r="P3327" i="12"/>
  <c r="O3327" i="12"/>
  <c r="I3327" i="12"/>
  <c r="H3327" i="12"/>
  <c r="J3327" i="12" s="1"/>
  <c r="Q3326" i="12"/>
  <c r="P3326" i="12"/>
  <c r="O3326" i="12"/>
  <c r="I3326" i="12"/>
  <c r="H3326" i="12"/>
  <c r="J3326" i="12" s="1"/>
  <c r="P3325" i="12"/>
  <c r="O3325" i="12"/>
  <c r="I3325" i="12"/>
  <c r="H3325" i="12"/>
  <c r="J3325" i="12" s="1"/>
  <c r="P3324" i="12"/>
  <c r="O3324" i="12"/>
  <c r="Q3324" i="12" s="1"/>
  <c r="J3324" i="12"/>
  <c r="I3324" i="12"/>
  <c r="H3324" i="12"/>
  <c r="P3323" i="12"/>
  <c r="O3323" i="12"/>
  <c r="Q3323" i="12" s="1"/>
  <c r="I3323" i="12"/>
  <c r="H3323" i="12"/>
  <c r="Q3322" i="12"/>
  <c r="P3322" i="12"/>
  <c r="O3322" i="12"/>
  <c r="I3322" i="12"/>
  <c r="H3322" i="12"/>
  <c r="P3321" i="12"/>
  <c r="O3321" i="12"/>
  <c r="I3321" i="12"/>
  <c r="H3321" i="12"/>
  <c r="J3321" i="12" s="1"/>
  <c r="P3320" i="12"/>
  <c r="O3320" i="12"/>
  <c r="Q3320" i="12" s="1"/>
  <c r="I3320" i="12"/>
  <c r="H3320" i="12"/>
  <c r="J3320" i="12" s="1"/>
  <c r="S3319" i="12"/>
  <c r="Q3319" i="12"/>
  <c r="P3319" i="12"/>
  <c r="O3319" i="12"/>
  <c r="I3319" i="12"/>
  <c r="H3319" i="12"/>
  <c r="J3319" i="12" s="1"/>
  <c r="Q3318" i="12"/>
  <c r="P3318" i="12"/>
  <c r="O3318" i="12"/>
  <c r="S3318" i="12" s="1"/>
  <c r="I3318" i="12"/>
  <c r="H3318" i="12"/>
  <c r="J3318" i="12" s="1"/>
  <c r="P3317" i="12"/>
  <c r="O3317" i="12"/>
  <c r="I3317" i="12"/>
  <c r="H3317" i="12"/>
  <c r="J3317" i="12" s="1"/>
  <c r="P3316" i="12"/>
  <c r="O3316" i="12"/>
  <c r="Q3316" i="12" s="1"/>
  <c r="I3316" i="12"/>
  <c r="H3316" i="12"/>
  <c r="S3315" i="12"/>
  <c r="Q3315" i="12"/>
  <c r="P3315" i="12"/>
  <c r="O3315" i="12"/>
  <c r="I3315" i="12"/>
  <c r="H3315" i="12"/>
  <c r="J3315" i="12" s="1"/>
  <c r="Q3314" i="12"/>
  <c r="P3314" i="12"/>
  <c r="O3314" i="12"/>
  <c r="I3314" i="12"/>
  <c r="H3314" i="12"/>
  <c r="P3313" i="12"/>
  <c r="O3313" i="12"/>
  <c r="I3313" i="12"/>
  <c r="H3313" i="12"/>
  <c r="J3313" i="12" s="1"/>
  <c r="P3312" i="12"/>
  <c r="O3312" i="12"/>
  <c r="J3312" i="12"/>
  <c r="I3312" i="12"/>
  <c r="H3312" i="12"/>
  <c r="P3311" i="12"/>
  <c r="O3311" i="12"/>
  <c r="J3311" i="12"/>
  <c r="I3311" i="12"/>
  <c r="H3311" i="12"/>
  <c r="P3310" i="12"/>
  <c r="O3310" i="12"/>
  <c r="I3310" i="12"/>
  <c r="H3310" i="12"/>
  <c r="J3310" i="12" s="1"/>
  <c r="P3309" i="12"/>
  <c r="O3309" i="12"/>
  <c r="I3309" i="12"/>
  <c r="H3309" i="12"/>
  <c r="J3309" i="12" s="1"/>
  <c r="P3308" i="12"/>
  <c r="O3308" i="12"/>
  <c r="I3308" i="12"/>
  <c r="H3308" i="12"/>
  <c r="J3308" i="12" s="1"/>
  <c r="P3307" i="12"/>
  <c r="O3307" i="12"/>
  <c r="Q3307" i="12" s="1"/>
  <c r="I3307" i="12"/>
  <c r="H3307" i="12"/>
  <c r="Q3306" i="12"/>
  <c r="P3306" i="12"/>
  <c r="O3306" i="12"/>
  <c r="I3306" i="12"/>
  <c r="H3306" i="12"/>
  <c r="P3305" i="12"/>
  <c r="O3305" i="12"/>
  <c r="Q3305" i="12" s="1"/>
  <c r="I3305" i="12"/>
  <c r="H3305" i="12"/>
  <c r="J3305" i="12" s="1"/>
  <c r="Q3304" i="12"/>
  <c r="P3304" i="12"/>
  <c r="O3304" i="12"/>
  <c r="I3304" i="12"/>
  <c r="H3304" i="12"/>
  <c r="J3304" i="12" s="1"/>
  <c r="Q3303" i="12"/>
  <c r="P3303" i="12"/>
  <c r="O3303" i="12"/>
  <c r="I3303" i="12"/>
  <c r="H3303" i="12"/>
  <c r="J3303" i="12" s="1"/>
  <c r="Q3302" i="12"/>
  <c r="P3302" i="12"/>
  <c r="O3302" i="12"/>
  <c r="I3302" i="12"/>
  <c r="H3302" i="12"/>
  <c r="J3302" i="12" s="1"/>
  <c r="P3301" i="12"/>
  <c r="O3301" i="12"/>
  <c r="I3301" i="12"/>
  <c r="H3301" i="12"/>
  <c r="J3301" i="12" s="1"/>
  <c r="P3300" i="12"/>
  <c r="O3300" i="12"/>
  <c r="J3300" i="12"/>
  <c r="I3300" i="12"/>
  <c r="H3300" i="12"/>
  <c r="P3299" i="12"/>
  <c r="O3299" i="12"/>
  <c r="Q3299" i="12" s="1"/>
  <c r="J3299" i="12"/>
  <c r="I3299" i="12"/>
  <c r="H3299" i="12"/>
  <c r="P3298" i="12"/>
  <c r="O3298" i="12"/>
  <c r="Q3298" i="12" s="1"/>
  <c r="I3298" i="12"/>
  <c r="H3298" i="12"/>
  <c r="S3297" i="12"/>
  <c r="P3297" i="12"/>
  <c r="O3297" i="12"/>
  <c r="Q3297" i="12" s="1"/>
  <c r="I3297" i="12"/>
  <c r="H3297" i="12"/>
  <c r="J3297" i="12" s="1"/>
  <c r="P3296" i="12"/>
  <c r="O3296" i="12"/>
  <c r="Q3296" i="12" s="1"/>
  <c r="I3296" i="12"/>
  <c r="H3296" i="12"/>
  <c r="J3296" i="12" s="1"/>
  <c r="P3295" i="12"/>
  <c r="O3295" i="12"/>
  <c r="Q3295" i="12" s="1"/>
  <c r="I3295" i="12"/>
  <c r="H3295" i="12"/>
  <c r="S3295" i="12" s="1"/>
  <c r="P3294" i="12"/>
  <c r="O3294" i="12"/>
  <c r="I3294" i="12"/>
  <c r="H3294" i="12"/>
  <c r="J3294" i="12" s="1"/>
  <c r="P3293" i="12"/>
  <c r="O3293" i="12"/>
  <c r="I3293" i="12"/>
  <c r="H3293" i="12"/>
  <c r="J3293" i="12" s="1"/>
  <c r="P3292" i="12"/>
  <c r="O3292" i="12"/>
  <c r="Q3292" i="12" s="1"/>
  <c r="I3292" i="12"/>
  <c r="H3292" i="12"/>
  <c r="Q3291" i="12"/>
  <c r="P3291" i="12"/>
  <c r="O3291" i="12"/>
  <c r="I3291" i="12"/>
  <c r="H3291" i="12"/>
  <c r="J3291" i="12" s="1"/>
  <c r="Q3290" i="12"/>
  <c r="P3290" i="12"/>
  <c r="O3290" i="12"/>
  <c r="I3290" i="12"/>
  <c r="H3290" i="12"/>
  <c r="P3289" i="12"/>
  <c r="O3289" i="12"/>
  <c r="I3289" i="12"/>
  <c r="H3289" i="12"/>
  <c r="J3289" i="12" s="1"/>
  <c r="Q3288" i="12"/>
  <c r="P3288" i="12"/>
  <c r="O3288" i="12"/>
  <c r="I3288" i="12"/>
  <c r="H3288" i="12"/>
  <c r="J3288" i="12" s="1"/>
  <c r="S3287" i="12"/>
  <c r="Q3287" i="12"/>
  <c r="P3287" i="12"/>
  <c r="O3287" i="12"/>
  <c r="I3287" i="12"/>
  <c r="H3287" i="12"/>
  <c r="J3287" i="12" s="1"/>
  <c r="P3286" i="12"/>
  <c r="O3286" i="12"/>
  <c r="Q3286" i="12" s="1"/>
  <c r="I3286" i="12"/>
  <c r="H3286" i="12"/>
  <c r="J3286" i="12" s="1"/>
  <c r="P3285" i="12"/>
  <c r="O3285" i="12"/>
  <c r="I3285" i="12"/>
  <c r="H3285" i="12"/>
  <c r="J3285" i="12" s="1"/>
  <c r="S3284" i="12"/>
  <c r="P3284" i="12"/>
  <c r="O3284" i="12"/>
  <c r="Q3284" i="12" s="1"/>
  <c r="I3284" i="12"/>
  <c r="H3284" i="12"/>
  <c r="J3284" i="12" s="1"/>
  <c r="Q3283" i="12"/>
  <c r="P3283" i="12"/>
  <c r="O3283" i="12"/>
  <c r="S3283" i="12" s="1"/>
  <c r="J3283" i="12"/>
  <c r="I3283" i="12"/>
  <c r="H3283" i="12"/>
  <c r="P3282" i="12"/>
  <c r="O3282" i="12"/>
  <c r="Q3282" i="12" s="1"/>
  <c r="I3282" i="12"/>
  <c r="H3282" i="12"/>
  <c r="P3281" i="12"/>
  <c r="O3281" i="12"/>
  <c r="Q3281" i="12" s="1"/>
  <c r="I3281" i="12"/>
  <c r="H3281" i="12"/>
  <c r="P3280" i="12"/>
  <c r="O3280" i="12"/>
  <c r="S3280" i="12" s="1"/>
  <c r="J3280" i="12"/>
  <c r="I3280" i="12"/>
  <c r="H3280" i="12"/>
  <c r="P3279" i="12"/>
  <c r="O3279" i="12"/>
  <c r="J3279" i="12"/>
  <c r="I3279" i="12"/>
  <c r="H3279" i="12"/>
  <c r="P3278" i="12"/>
  <c r="O3278" i="12"/>
  <c r="I3278" i="12"/>
  <c r="H3278" i="12"/>
  <c r="J3278" i="12" s="1"/>
  <c r="P3277" i="12"/>
  <c r="O3277" i="12"/>
  <c r="J3277" i="12"/>
  <c r="I3277" i="12"/>
  <c r="H3277" i="12"/>
  <c r="P3276" i="12"/>
  <c r="O3276" i="12"/>
  <c r="J3276" i="12"/>
  <c r="I3276" i="12"/>
  <c r="H3276" i="12"/>
  <c r="Q3275" i="12"/>
  <c r="P3275" i="12"/>
  <c r="O3275" i="12"/>
  <c r="I3275" i="12"/>
  <c r="H3275" i="12"/>
  <c r="Q3274" i="12"/>
  <c r="P3274" i="12"/>
  <c r="O3274" i="12"/>
  <c r="I3274" i="12"/>
  <c r="H3274" i="12"/>
  <c r="P3273" i="12"/>
  <c r="O3273" i="12"/>
  <c r="I3273" i="12"/>
  <c r="H3273" i="12"/>
  <c r="J3273" i="12" s="1"/>
  <c r="P3272" i="12"/>
  <c r="O3272" i="12"/>
  <c r="Q3272" i="12" s="1"/>
  <c r="I3272" i="12"/>
  <c r="H3272" i="12"/>
  <c r="J3272" i="12" s="1"/>
  <c r="S3271" i="12"/>
  <c r="Q3271" i="12"/>
  <c r="P3271" i="12"/>
  <c r="O3271" i="12"/>
  <c r="I3271" i="12"/>
  <c r="H3271" i="12"/>
  <c r="J3271" i="12" s="1"/>
  <c r="Q3270" i="12"/>
  <c r="P3270" i="12"/>
  <c r="O3270" i="12"/>
  <c r="I3270" i="12"/>
  <c r="H3270" i="12"/>
  <c r="J3270" i="12" s="1"/>
  <c r="P3269" i="12"/>
  <c r="O3269" i="12"/>
  <c r="I3269" i="12"/>
  <c r="H3269" i="12"/>
  <c r="J3269" i="12" s="1"/>
  <c r="P3268" i="12"/>
  <c r="O3268" i="12"/>
  <c r="J3268" i="12"/>
  <c r="I3268" i="12"/>
  <c r="H3268" i="12"/>
  <c r="P3267" i="12"/>
  <c r="O3267" i="12"/>
  <c r="S3267" i="12" s="1"/>
  <c r="J3267" i="12"/>
  <c r="I3267" i="12"/>
  <c r="H3267" i="12"/>
  <c r="P3266" i="12"/>
  <c r="O3266" i="12"/>
  <c r="Q3266" i="12" s="1"/>
  <c r="I3266" i="12"/>
  <c r="H3266" i="12"/>
  <c r="S3265" i="12"/>
  <c r="Q3265" i="12"/>
  <c r="P3265" i="12"/>
  <c r="O3265" i="12"/>
  <c r="I3265" i="12"/>
  <c r="H3265" i="12"/>
  <c r="J3265" i="12" s="1"/>
  <c r="P3264" i="12"/>
  <c r="O3264" i="12"/>
  <c r="I3264" i="12"/>
  <c r="H3264" i="12"/>
  <c r="J3264" i="12" s="1"/>
  <c r="P3263" i="12"/>
  <c r="O3263" i="12"/>
  <c r="J3263" i="12"/>
  <c r="I3263" i="12"/>
  <c r="H3263" i="12"/>
  <c r="P3262" i="12"/>
  <c r="O3262" i="12"/>
  <c r="Q3262" i="12" s="1"/>
  <c r="I3262" i="12"/>
  <c r="H3262" i="12"/>
  <c r="S3262" i="12" s="1"/>
  <c r="Q3261" i="12"/>
  <c r="P3261" i="12"/>
  <c r="O3261" i="12"/>
  <c r="J3261" i="12"/>
  <c r="I3261" i="12"/>
  <c r="H3261" i="12"/>
  <c r="P3260" i="12"/>
  <c r="O3260" i="12"/>
  <c r="Q3260" i="12" s="1"/>
  <c r="I3260" i="12"/>
  <c r="H3260" i="12"/>
  <c r="Q3259" i="12"/>
  <c r="P3259" i="12"/>
  <c r="O3259" i="12"/>
  <c r="I3259" i="12"/>
  <c r="H3259" i="12"/>
  <c r="J3259" i="12" s="1"/>
  <c r="Q3258" i="12"/>
  <c r="P3258" i="12"/>
  <c r="O3258" i="12"/>
  <c r="I3258" i="12"/>
  <c r="H3258" i="12"/>
  <c r="P3257" i="12"/>
  <c r="O3257" i="12"/>
  <c r="I3257" i="12"/>
  <c r="H3257" i="12"/>
  <c r="J3257" i="12" s="1"/>
  <c r="P3256" i="12"/>
  <c r="O3256" i="12"/>
  <c r="I3256" i="12"/>
  <c r="H3256" i="12"/>
  <c r="J3256" i="12" s="1"/>
  <c r="P3255" i="12"/>
  <c r="O3255" i="12"/>
  <c r="I3255" i="12"/>
  <c r="H3255" i="12"/>
  <c r="J3255" i="12" s="1"/>
  <c r="Q3254" i="12"/>
  <c r="P3254" i="12"/>
  <c r="O3254" i="12"/>
  <c r="I3254" i="12"/>
  <c r="H3254" i="12"/>
  <c r="J3254" i="12" s="1"/>
  <c r="P3253" i="12"/>
  <c r="O3253" i="12"/>
  <c r="S3253" i="12" s="1"/>
  <c r="J3253" i="12"/>
  <c r="I3253" i="12"/>
  <c r="H3253" i="12"/>
  <c r="P3252" i="12"/>
  <c r="O3252" i="12"/>
  <c r="I3252" i="12"/>
  <c r="H3252" i="12"/>
  <c r="J3252" i="12" s="1"/>
  <c r="P3251" i="12"/>
  <c r="O3251" i="12"/>
  <c r="Q3251" i="12" s="1"/>
  <c r="I3251" i="12"/>
  <c r="H3251" i="12"/>
  <c r="Q3250" i="12"/>
  <c r="P3250" i="12"/>
  <c r="O3250" i="12"/>
  <c r="I3250" i="12"/>
  <c r="H3250" i="12"/>
  <c r="P3249" i="12"/>
  <c r="O3249" i="12"/>
  <c r="S3249" i="12" s="1"/>
  <c r="I3249" i="12"/>
  <c r="H3249" i="12"/>
  <c r="J3249" i="12" s="1"/>
  <c r="P3248" i="12"/>
  <c r="O3248" i="12"/>
  <c r="Q3248" i="12" s="1"/>
  <c r="I3248" i="12"/>
  <c r="H3248" i="12"/>
  <c r="J3248" i="12" s="1"/>
  <c r="Q3247" i="12"/>
  <c r="P3247" i="12"/>
  <c r="O3247" i="12"/>
  <c r="I3247" i="12"/>
  <c r="H3247" i="12"/>
  <c r="J3247" i="12" s="1"/>
  <c r="P3246" i="12"/>
  <c r="O3246" i="12"/>
  <c r="J3246" i="12"/>
  <c r="I3246" i="12"/>
  <c r="H3246" i="12"/>
  <c r="P3245" i="12"/>
  <c r="O3245" i="12"/>
  <c r="I3245" i="12"/>
  <c r="H3245" i="12"/>
  <c r="J3245" i="12" s="1"/>
  <c r="P3244" i="12"/>
  <c r="O3244" i="12"/>
  <c r="Q3244" i="12" s="1"/>
  <c r="J3244" i="12"/>
  <c r="I3244" i="12"/>
  <c r="H3244" i="12"/>
  <c r="P3243" i="12"/>
  <c r="O3243" i="12"/>
  <c r="I3243" i="12"/>
  <c r="H3243" i="12"/>
  <c r="J3243" i="12" s="1"/>
  <c r="Q3242" i="12"/>
  <c r="P3242" i="12"/>
  <c r="O3242" i="12"/>
  <c r="I3242" i="12"/>
  <c r="H3242" i="12"/>
  <c r="J3242" i="12" s="1"/>
  <c r="Q3241" i="12"/>
  <c r="P3241" i="12"/>
  <c r="O3241" i="12"/>
  <c r="I3241" i="12"/>
  <c r="H3241" i="12"/>
  <c r="J3241" i="12" s="1"/>
  <c r="P3240" i="12"/>
  <c r="O3240" i="12"/>
  <c r="J3240" i="12"/>
  <c r="I3240" i="12"/>
  <c r="H3240" i="12"/>
  <c r="P3239" i="12"/>
  <c r="O3239" i="12"/>
  <c r="Q3239" i="12" s="1"/>
  <c r="I3239" i="12"/>
  <c r="H3239" i="12"/>
  <c r="Q3238" i="12"/>
  <c r="P3238" i="12"/>
  <c r="O3238" i="12"/>
  <c r="I3238" i="12"/>
  <c r="H3238" i="12"/>
  <c r="J3238" i="12" s="1"/>
  <c r="P3237" i="12"/>
  <c r="O3237" i="12"/>
  <c r="I3237" i="12"/>
  <c r="H3237" i="12"/>
  <c r="J3237" i="12" s="1"/>
  <c r="P3236" i="12"/>
  <c r="O3236" i="12"/>
  <c r="I3236" i="12"/>
  <c r="H3236" i="12"/>
  <c r="J3236" i="12" s="1"/>
  <c r="P3235" i="12"/>
  <c r="O3235" i="12"/>
  <c r="Q3235" i="12" s="1"/>
  <c r="I3235" i="12"/>
  <c r="H3235" i="12"/>
  <c r="P3234" i="12"/>
  <c r="O3234" i="12"/>
  <c r="Q3234" i="12" s="1"/>
  <c r="I3234" i="12"/>
  <c r="H3234" i="12"/>
  <c r="S3234" i="12" s="1"/>
  <c r="P3233" i="12"/>
  <c r="O3233" i="12"/>
  <c r="Q3233" i="12" s="1"/>
  <c r="I3233" i="12"/>
  <c r="H3233" i="12"/>
  <c r="J3233" i="12" s="1"/>
  <c r="P3232" i="12"/>
  <c r="O3232" i="12"/>
  <c r="Q3232" i="12" s="1"/>
  <c r="J3232" i="12"/>
  <c r="I3232" i="12"/>
  <c r="H3232" i="12"/>
  <c r="P3231" i="12"/>
  <c r="O3231" i="12"/>
  <c r="I3231" i="12"/>
  <c r="H3231" i="12"/>
  <c r="J3231" i="12" s="1"/>
  <c r="Q3230" i="12"/>
  <c r="P3230" i="12"/>
  <c r="O3230" i="12"/>
  <c r="I3230" i="12"/>
  <c r="H3230" i="12"/>
  <c r="P3229" i="12"/>
  <c r="O3229" i="12"/>
  <c r="J3229" i="12"/>
  <c r="I3229" i="12"/>
  <c r="H3229" i="12"/>
  <c r="P3228" i="12"/>
  <c r="O3228" i="12"/>
  <c r="Q3228" i="12" s="1"/>
  <c r="I3228" i="12"/>
  <c r="H3228" i="12"/>
  <c r="J3228" i="12" s="1"/>
  <c r="Q3227" i="12"/>
  <c r="P3227" i="12"/>
  <c r="O3227" i="12"/>
  <c r="I3227" i="12"/>
  <c r="H3227" i="12"/>
  <c r="J3227" i="12" s="1"/>
  <c r="P3226" i="12"/>
  <c r="O3226" i="12"/>
  <c r="Q3226" i="12" s="1"/>
  <c r="I3226" i="12"/>
  <c r="H3226" i="12"/>
  <c r="J3226" i="12" s="1"/>
  <c r="P3225" i="12"/>
  <c r="O3225" i="12"/>
  <c r="Q3225" i="12" s="1"/>
  <c r="I3225" i="12"/>
  <c r="H3225" i="12"/>
  <c r="P3224" i="12"/>
  <c r="O3224" i="12"/>
  <c r="J3224" i="12"/>
  <c r="I3224" i="12"/>
  <c r="H3224" i="12"/>
  <c r="P3223" i="12"/>
  <c r="O3223" i="12"/>
  <c r="J3223" i="12"/>
  <c r="I3223" i="12"/>
  <c r="H3223" i="12"/>
  <c r="P3222" i="12"/>
  <c r="O3222" i="12"/>
  <c r="I3222" i="12"/>
  <c r="H3222" i="12"/>
  <c r="J3222" i="12" s="1"/>
  <c r="Q3221" i="12"/>
  <c r="P3221" i="12"/>
  <c r="O3221" i="12"/>
  <c r="I3221" i="12"/>
  <c r="H3221" i="12"/>
  <c r="J3221" i="12" s="1"/>
  <c r="P3220" i="12"/>
  <c r="O3220" i="12"/>
  <c r="I3220" i="12"/>
  <c r="H3220" i="12"/>
  <c r="J3220" i="12" s="1"/>
  <c r="Q3219" i="12"/>
  <c r="P3219" i="12"/>
  <c r="O3219" i="12"/>
  <c r="I3219" i="12"/>
  <c r="H3219" i="12"/>
  <c r="S3218" i="12"/>
  <c r="Q3218" i="12"/>
  <c r="P3218" i="12"/>
  <c r="O3218" i="12"/>
  <c r="J3218" i="12"/>
  <c r="I3218" i="12"/>
  <c r="H3218" i="12"/>
  <c r="P3217" i="12"/>
  <c r="O3217" i="12"/>
  <c r="I3217" i="12"/>
  <c r="H3217" i="12"/>
  <c r="J3217" i="12" s="1"/>
  <c r="P3216" i="12"/>
  <c r="O3216" i="12"/>
  <c r="Q3216" i="12" s="1"/>
  <c r="I3216" i="12"/>
  <c r="H3216" i="12"/>
  <c r="Q3215" i="12"/>
  <c r="P3215" i="12"/>
  <c r="O3215" i="12"/>
  <c r="S3215" i="12" s="1"/>
  <c r="J3215" i="12"/>
  <c r="I3215" i="12"/>
  <c r="H3215" i="12"/>
  <c r="Q3214" i="12"/>
  <c r="P3214" i="12"/>
  <c r="O3214" i="12"/>
  <c r="I3214" i="12"/>
  <c r="H3214" i="12"/>
  <c r="J3214" i="12" s="1"/>
  <c r="Q3213" i="12"/>
  <c r="P3213" i="12"/>
  <c r="O3213" i="12"/>
  <c r="J3213" i="12"/>
  <c r="I3213" i="12"/>
  <c r="H3213" i="12"/>
  <c r="P3212" i="12"/>
  <c r="O3212" i="12"/>
  <c r="J3212" i="12"/>
  <c r="I3212" i="12"/>
  <c r="H3212" i="12"/>
  <c r="Q3211" i="12"/>
  <c r="P3211" i="12"/>
  <c r="O3211" i="12"/>
  <c r="S3211" i="12" s="1"/>
  <c r="J3211" i="12"/>
  <c r="I3211" i="12"/>
  <c r="H3211" i="12"/>
  <c r="P3210" i="12"/>
  <c r="O3210" i="12"/>
  <c r="Q3210" i="12" s="1"/>
  <c r="I3210" i="12"/>
  <c r="H3210" i="12"/>
  <c r="J3210" i="12" s="1"/>
  <c r="Q3209" i="12"/>
  <c r="P3209" i="12"/>
  <c r="O3209" i="12"/>
  <c r="I3209" i="12"/>
  <c r="H3209" i="12"/>
  <c r="J3209" i="12" s="1"/>
  <c r="P3208" i="12"/>
  <c r="O3208" i="12"/>
  <c r="I3208" i="12"/>
  <c r="H3208" i="12"/>
  <c r="J3208" i="12" s="1"/>
  <c r="S3207" i="12"/>
  <c r="Q3207" i="12"/>
  <c r="P3207" i="12"/>
  <c r="O3207" i="12"/>
  <c r="I3207" i="12"/>
  <c r="H3207" i="12"/>
  <c r="J3207" i="12" s="1"/>
  <c r="P3206" i="12"/>
  <c r="O3206" i="12"/>
  <c r="J3206" i="12"/>
  <c r="I3206" i="12"/>
  <c r="H3206" i="12"/>
  <c r="P3205" i="12"/>
  <c r="O3205" i="12"/>
  <c r="S3205" i="12" s="1"/>
  <c r="J3205" i="12"/>
  <c r="I3205" i="12"/>
  <c r="H3205" i="12"/>
  <c r="P3204" i="12"/>
  <c r="O3204" i="12"/>
  <c r="I3204" i="12"/>
  <c r="H3204" i="12"/>
  <c r="J3204" i="12" s="1"/>
  <c r="P3203" i="12"/>
  <c r="O3203" i="12"/>
  <c r="Q3203" i="12" s="1"/>
  <c r="I3203" i="12"/>
  <c r="H3203" i="12"/>
  <c r="P3202" i="12"/>
  <c r="O3202" i="12"/>
  <c r="S3202" i="12" s="1"/>
  <c r="I3202" i="12"/>
  <c r="H3202" i="12"/>
  <c r="J3202" i="12" s="1"/>
  <c r="S3201" i="12"/>
  <c r="P3201" i="12"/>
  <c r="O3201" i="12"/>
  <c r="Q3201" i="12" s="1"/>
  <c r="I3201" i="12"/>
  <c r="H3201" i="12"/>
  <c r="J3201" i="12" s="1"/>
  <c r="P3200" i="12"/>
  <c r="O3200" i="12"/>
  <c r="J3200" i="12"/>
  <c r="I3200" i="12"/>
  <c r="H3200" i="12"/>
  <c r="P3199" i="12"/>
  <c r="O3199" i="12"/>
  <c r="J3199" i="12"/>
  <c r="I3199" i="12"/>
  <c r="H3199" i="12"/>
  <c r="P3198" i="12"/>
  <c r="O3198" i="12"/>
  <c r="I3198" i="12"/>
  <c r="H3198" i="12"/>
  <c r="J3198" i="12" s="1"/>
  <c r="P3197" i="12"/>
  <c r="O3197" i="12"/>
  <c r="Q3197" i="12" s="1"/>
  <c r="J3197" i="12"/>
  <c r="I3197" i="12"/>
  <c r="H3197" i="12"/>
  <c r="P3196" i="12"/>
  <c r="O3196" i="12"/>
  <c r="Q3196" i="12" s="1"/>
  <c r="I3196" i="12"/>
  <c r="H3196" i="12"/>
  <c r="S3196" i="12" s="1"/>
  <c r="P3195" i="12"/>
  <c r="O3195" i="12"/>
  <c r="I3195" i="12"/>
  <c r="H3195" i="12"/>
  <c r="J3195" i="12" s="1"/>
  <c r="P3194" i="12"/>
  <c r="O3194" i="12"/>
  <c r="Q3194" i="12" s="1"/>
  <c r="I3194" i="12"/>
  <c r="H3194" i="12"/>
  <c r="P3193" i="12"/>
  <c r="O3193" i="12"/>
  <c r="I3193" i="12"/>
  <c r="H3193" i="12"/>
  <c r="J3193" i="12" s="1"/>
  <c r="S3192" i="12"/>
  <c r="Q3192" i="12"/>
  <c r="P3192" i="12"/>
  <c r="O3192" i="12"/>
  <c r="J3192" i="12"/>
  <c r="I3192" i="12"/>
  <c r="H3192" i="12"/>
  <c r="P3191" i="12"/>
  <c r="O3191" i="12"/>
  <c r="S3191" i="12" s="1"/>
  <c r="I3191" i="12"/>
  <c r="H3191" i="12"/>
  <c r="J3191" i="12" s="1"/>
  <c r="P3190" i="12"/>
  <c r="O3190" i="12"/>
  <c r="I3190" i="12"/>
  <c r="H3190" i="12"/>
  <c r="J3190" i="12" s="1"/>
  <c r="Q3189" i="12"/>
  <c r="P3189" i="12"/>
  <c r="O3189" i="12"/>
  <c r="S3189" i="12" s="1"/>
  <c r="J3189" i="12"/>
  <c r="I3189" i="12"/>
  <c r="H3189" i="12"/>
  <c r="P3188" i="12"/>
  <c r="O3188" i="12"/>
  <c r="Q3188" i="12" s="1"/>
  <c r="I3188" i="12"/>
  <c r="H3188" i="12"/>
  <c r="J3188" i="12" s="1"/>
  <c r="P3187" i="12"/>
  <c r="O3187" i="12"/>
  <c r="Q3187" i="12" s="1"/>
  <c r="I3187" i="12"/>
  <c r="H3187" i="12"/>
  <c r="J3187" i="12" s="1"/>
  <c r="P3186" i="12"/>
  <c r="O3186" i="12"/>
  <c r="Q3186" i="12" s="1"/>
  <c r="J3186" i="12"/>
  <c r="I3186" i="12"/>
  <c r="H3186" i="12"/>
  <c r="P3185" i="12"/>
  <c r="O3185" i="12"/>
  <c r="Q3185" i="12" s="1"/>
  <c r="I3185" i="12"/>
  <c r="H3185" i="12"/>
  <c r="Q3184" i="12"/>
  <c r="P3184" i="12"/>
  <c r="O3184" i="12"/>
  <c r="I3184" i="12"/>
  <c r="H3184" i="12"/>
  <c r="P3183" i="12"/>
  <c r="O3183" i="12"/>
  <c r="I3183" i="12"/>
  <c r="H3183" i="12"/>
  <c r="J3183" i="12" s="1"/>
  <c r="P3182" i="12"/>
  <c r="O3182" i="12"/>
  <c r="Q3182" i="12" s="1"/>
  <c r="I3182" i="12"/>
  <c r="H3182" i="12"/>
  <c r="J3182" i="12" s="1"/>
  <c r="P3181" i="12"/>
  <c r="O3181" i="12"/>
  <c r="J3181" i="12"/>
  <c r="I3181" i="12"/>
  <c r="H3181" i="12"/>
  <c r="P3180" i="12"/>
  <c r="O3180" i="12"/>
  <c r="I3180" i="12"/>
  <c r="H3180" i="12"/>
  <c r="J3180" i="12" s="1"/>
  <c r="Q3179" i="12"/>
  <c r="P3179" i="12"/>
  <c r="O3179" i="12"/>
  <c r="I3179" i="12"/>
  <c r="H3179" i="12"/>
  <c r="P3178" i="12"/>
  <c r="O3178" i="12"/>
  <c r="S3178" i="12" s="1"/>
  <c r="J3178" i="12"/>
  <c r="I3178" i="12"/>
  <c r="H3178" i="12"/>
  <c r="P3177" i="12"/>
  <c r="O3177" i="12"/>
  <c r="Q3177" i="12" s="1"/>
  <c r="I3177" i="12"/>
  <c r="H3177" i="12"/>
  <c r="J3177" i="12" s="1"/>
  <c r="P3176" i="12"/>
  <c r="O3176" i="12"/>
  <c r="I3176" i="12"/>
  <c r="H3176" i="12"/>
  <c r="J3176" i="12" s="1"/>
  <c r="P3175" i="12"/>
  <c r="O3175" i="12"/>
  <c r="Q3175" i="12" s="1"/>
  <c r="J3175" i="12"/>
  <c r="I3175" i="12"/>
  <c r="H3175" i="12"/>
  <c r="P3174" i="12"/>
  <c r="O3174" i="12"/>
  <c r="Q3174" i="12" s="1"/>
  <c r="I3174" i="12"/>
  <c r="H3174" i="12"/>
  <c r="J3174" i="12" s="1"/>
  <c r="Q3173" i="12"/>
  <c r="P3173" i="12"/>
  <c r="O3173" i="12"/>
  <c r="I3173" i="12"/>
  <c r="H3173" i="12"/>
  <c r="J3173" i="12" s="1"/>
  <c r="P3172" i="12"/>
  <c r="O3172" i="12"/>
  <c r="I3172" i="12"/>
  <c r="H3172" i="12"/>
  <c r="J3172" i="12" s="1"/>
  <c r="Q3171" i="12"/>
  <c r="P3171" i="12"/>
  <c r="O3171" i="12"/>
  <c r="I3171" i="12"/>
  <c r="H3171" i="12"/>
  <c r="S3171" i="12" s="1"/>
  <c r="Q3170" i="12"/>
  <c r="P3170" i="12"/>
  <c r="O3170" i="12"/>
  <c r="I3170" i="12"/>
  <c r="H3170" i="12"/>
  <c r="P3169" i="12"/>
  <c r="O3169" i="12"/>
  <c r="Q3169" i="12" s="1"/>
  <c r="I3169" i="12"/>
  <c r="H3169" i="12"/>
  <c r="J3169" i="12" s="1"/>
  <c r="Q3168" i="12"/>
  <c r="P3168" i="12"/>
  <c r="O3168" i="12"/>
  <c r="I3168" i="12"/>
  <c r="H3168" i="12"/>
  <c r="S3168" i="12" s="1"/>
  <c r="S3167" i="12"/>
  <c r="P3167" i="12"/>
  <c r="O3167" i="12"/>
  <c r="Q3167" i="12" s="1"/>
  <c r="I3167" i="12"/>
  <c r="H3167" i="12"/>
  <c r="J3167" i="12" s="1"/>
  <c r="P3166" i="12"/>
  <c r="O3166" i="12"/>
  <c r="Q3166" i="12" s="1"/>
  <c r="I3166" i="12"/>
  <c r="H3166" i="12"/>
  <c r="S3166" i="12" s="1"/>
  <c r="P3165" i="12"/>
  <c r="O3165" i="12"/>
  <c r="I3165" i="12"/>
  <c r="H3165" i="12"/>
  <c r="J3165" i="12" s="1"/>
  <c r="P3164" i="12"/>
  <c r="O3164" i="12"/>
  <c r="I3164" i="12"/>
  <c r="H3164" i="12"/>
  <c r="J3164" i="12" s="1"/>
  <c r="P3163" i="12"/>
  <c r="O3163" i="12"/>
  <c r="I3163" i="12"/>
  <c r="H3163" i="12"/>
  <c r="J3163" i="12" s="1"/>
  <c r="S3162" i="12"/>
  <c r="Q3162" i="12"/>
  <c r="P3162" i="12"/>
  <c r="O3162" i="12"/>
  <c r="I3162" i="12"/>
  <c r="H3162" i="12"/>
  <c r="J3162" i="12" s="1"/>
  <c r="P3161" i="12"/>
  <c r="O3161" i="12"/>
  <c r="Q3161" i="12" s="1"/>
  <c r="I3161" i="12"/>
  <c r="H3161" i="12"/>
  <c r="P3160" i="12"/>
  <c r="O3160" i="12"/>
  <c r="Q3160" i="12" s="1"/>
  <c r="I3160" i="12"/>
  <c r="H3160" i="12"/>
  <c r="J3160" i="12" s="1"/>
  <c r="S3159" i="12"/>
  <c r="P3159" i="12"/>
  <c r="O3159" i="12"/>
  <c r="Q3159" i="12" s="1"/>
  <c r="I3159" i="12"/>
  <c r="H3159" i="12"/>
  <c r="J3159" i="12" s="1"/>
  <c r="P3158" i="12"/>
  <c r="O3158" i="12"/>
  <c r="I3158" i="12"/>
  <c r="H3158" i="12"/>
  <c r="J3158" i="12" s="1"/>
  <c r="P3157" i="12"/>
  <c r="O3157" i="12"/>
  <c r="I3157" i="12"/>
  <c r="H3157" i="12"/>
  <c r="J3157" i="12" s="1"/>
  <c r="P3156" i="12"/>
  <c r="O3156" i="12"/>
  <c r="Q3156" i="12" s="1"/>
  <c r="I3156" i="12"/>
  <c r="H3156" i="12"/>
  <c r="P3155" i="12"/>
  <c r="O3155" i="12"/>
  <c r="S3155" i="12" s="1"/>
  <c r="J3155" i="12"/>
  <c r="I3155" i="12"/>
  <c r="H3155" i="12"/>
  <c r="P3154" i="12"/>
  <c r="O3154" i="12"/>
  <c r="S3154" i="12" s="1"/>
  <c r="J3154" i="12"/>
  <c r="I3154" i="12"/>
  <c r="H3154" i="12"/>
  <c r="P3153" i="12"/>
  <c r="O3153" i="12"/>
  <c r="I3153" i="12"/>
  <c r="H3153" i="12"/>
  <c r="J3153" i="12" s="1"/>
  <c r="P3152" i="12"/>
  <c r="O3152" i="12"/>
  <c r="Q3152" i="12" s="1"/>
  <c r="I3152" i="12"/>
  <c r="H3152" i="12"/>
  <c r="P3151" i="12"/>
  <c r="O3151" i="12"/>
  <c r="Q3151" i="12" s="1"/>
  <c r="I3151" i="12"/>
  <c r="H3151" i="12"/>
  <c r="J3151" i="12" s="1"/>
  <c r="Q3150" i="12"/>
  <c r="P3150" i="12"/>
  <c r="O3150" i="12"/>
  <c r="I3150" i="12"/>
  <c r="H3150" i="12"/>
  <c r="J3150" i="12" s="1"/>
  <c r="Q3149" i="12"/>
  <c r="P3149" i="12"/>
  <c r="O3149" i="12"/>
  <c r="J3149" i="12"/>
  <c r="I3149" i="12"/>
  <c r="H3149" i="12"/>
  <c r="P3148" i="12"/>
  <c r="O3148" i="12"/>
  <c r="J3148" i="12"/>
  <c r="I3148" i="12"/>
  <c r="H3148" i="12"/>
  <c r="Q3147" i="12"/>
  <c r="P3147" i="12"/>
  <c r="O3147" i="12"/>
  <c r="I3147" i="12"/>
  <c r="H3147" i="12"/>
  <c r="J3147" i="12" s="1"/>
  <c r="Q3146" i="12"/>
  <c r="P3146" i="12"/>
  <c r="O3146" i="12"/>
  <c r="I3146" i="12"/>
  <c r="H3146" i="12"/>
  <c r="P3145" i="12"/>
  <c r="O3145" i="12"/>
  <c r="Q3145" i="12" s="1"/>
  <c r="I3145" i="12"/>
  <c r="H3145" i="12"/>
  <c r="J3145" i="12" s="1"/>
  <c r="P3144" i="12"/>
  <c r="O3144" i="12"/>
  <c r="Q3144" i="12" s="1"/>
  <c r="I3144" i="12"/>
  <c r="H3144" i="12"/>
  <c r="P3143" i="12"/>
  <c r="O3143" i="12"/>
  <c r="J3143" i="12"/>
  <c r="I3143" i="12"/>
  <c r="H3143" i="12"/>
  <c r="S3142" i="12"/>
  <c r="P3142" i="12"/>
  <c r="O3142" i="12"/>
  <c r="Q3142" i="12" s="1"/>
  <c r="I3142" i="12"/>
  <c r="H3142" i="12"/>
  <c r="J3142" i="12" s="1"/>
  <c r="P3141" i="12"/>
  <c r="O3141" i="12"/>
  <c r="Q3141" i="12" s="1"/>
  <c r="I3141" i="12"/>
  <c r="H3141" i="12"/>
  <c r="J3141" i="12" s="1"/>
  <c r="P3140" i="12"/>
  <c r="O3140" i="12"/>
  <c r="Q3140" i="12" s="1"/>
  <c r="I3140" i="12"/>
  <c r="H3140" i="12"/>
  <c r="J3140" i="12" s="1"/>
  <c r="S3139" i="12"/>
  <c r="P3139" i="12"/>
  <c r="O3139" i="12"/>
  <c r="Q3139" i="12" s="1"/>
  <c r="J3139" i="12"/>
  <c r="I3139" i="12"/>
  <c r="H3139" i="12"/>
  <c r="Q3138" i="12"/>
  <c r="P3138" i="12"/>
  <c r="O3138" i="12"/>
  <c r="I3138" i="12"/>
  <c r="H3138" i="12"/>
  <c r="J3138" i="12" s="1"/>
  <c r="P3137" i="12"/>
  <c r="O3137" i="12"/>
  <c r="Q3137" i="12" s="1"/>
  <c r="I3137" i="12"/>
  <c r="H3137" i="12"/>
  <c r="J3137" i="12" s="1"/>
  <c r="Q3136" i="12"/>
  <c r="P3136" i="12"/>
  <c r="O3136" i="12"/>
  <c r="I3136" i="12"/>
  <c r="H3136" i="12"/>
  <c r="P3135" i="12"/>
  <c r="O3135" i="12"/>
  <c r="S3135" i="12" s="1"/>
  <c r="J3135" i="12"/>
  <c r="I3135" i="12"/>
  <c r="H3135" i="12"/>
  <c r="P3134" i="12"/>
  <c r="O3134" i="12"/>
  <c r="Q3134" i="12" s="1"/>
  <c r="I3134" i="12"/>
  <c r="H3134" i="12"/>
  <c r="J3134" i="12" s="1"/>
  <c r="Q3133" i="12"/>
  <c r="P3133" i="12"/>
  <c r="O3133" i="12"/>
  <c r="I3133" i="12"/>
  <c r="H3133" i="12"/>
  <c r="J3133" i="12" s="1"/>
  <c r="P3132" i="12"/>
  <c r="O3132" i="12"/>
  <c r="Q3132" i="12" s="1"/>
  <c r="I3132" i="12"/>
  <c r="H3132" i="12"/>
  <c r="P3131" i="12"/>
  <c r="O3131" i="12"/>
  <c r="Q3131" i="12" s="1"/>
  <c r="J3131" i="12"/>
  <c r="I3131" i="12"/>
  <c r="H3131" i="12"/>
  <c r="S3130" i="12"/>
  <c r="Q3130" i="12"/>
  <c r="P3130" i="12"/>
  <c r="O3130" i="12"/>
  <c r="I3130" i="12"/>
  <c r="H3130" i="12"/>
  <c r="J3130" i="12" s="1"/>
  <c r="P3129" i="12"/>
  <c r="O3129" i="12"/>
  <c r="I3129" i="12"/>
  <c r="H3129" i="12"/>
  <c r="J3129" i="12" s="1"/>
  <c r="P3128" i="12"/>
  <c r="O3128" i="12"/>
  <c r="J3128" i="12"/>
  <c r="I3128" i="12"/>
  <c r="H3128" i="12"/>
  <c r="S3127" i="12"/>
  <c r="Q3127" i="12"/>
  <c r="P3127" i="12"/>
  <c r="O3127" i="12"/>
  <c r="J3127" i="12"/>
  <c r="I3127" i="12"/>
  <c r="H3127" i="12"/>
  <c r="Q3126" i="12"/>
  <c r="P3126" i="12"/>
  <c r="O3126" i="12"/>
  <c r="I3126" i="12"/>
  <c r="H3126" i="12"/>
  <c r="Q3125" i="12"/>
  <c r="P3125" i="12"/>
  <c r="O3125" i="12"/>
  <c r="J3125" i="12"/>
  <c r="I3125" i="12"/>
  <c r="H3125" i="12"/>
  <c r="P3124" i="12"/>
  <c r="O3124" i="12"/>
  <c r="J3124" i="12"/>
  <c r="I3124" i="12"/>
  <c r="H3124" i="12"/>
  <c r="P3123" i="12"/>
  <c r="O3123" i="12"/>
  <c r="Q3123" i="12" s="1"/>
  <c r="I3123" i="12"/>
  <c r="H3123" i="12"/>
  <c r="P3122" i="12"/>
  <c r="O3122" i="12"/>
  <c r="Q3122" i="12" s="1"/>
  <c r="I3122" i="12"/>
  <c r="H3122" i="12"/>
  <c r="S3121" i="12"/>
  <c r="Q3121" i="12"/>
  <c r="P3121" i="12"/>
  <c r="O3121" i="12"/>
  <c r="I3121" i="12"/>
  <c r="H3121" i="12"/>
  <c r="J3121" i="12" s="1"/>
  <c r="P3120" i="12"/>
  <c r="O3120" i="12"/>
  <c r="S3120" i="12" s="1"/>
  <c r="J3120" i="12"/>
  <c r="I3120" i="12"/>
  <c r="H3120" i="12"/>
  <c r="P3119" i="12"/>
  <c r="O3119" i="12"/>
  <c r="S3119" i="12" s="1"/>
  <c r="J3119" i="12"/>
  <c r="I3119" i="12"/>
  <c r="H3119" i="12"/>
  <c r="P3118" i="12"/>
  <c r="O3118" i="12"/>
  <c r="I3118" i="12"/>
  <c r="H3118" i="12"/>
  <c r="J3118" i="12" s="1"/>
  <c r="P3117" i="12"/>
  <c r="O3117" i="12"/>
  <c r="I3117" i="12"/>
  <c r="H3117" i="12"/>
  <c r="J3117" i="12" s="1"/>
  <c r="P3116" i="12"/>
  <c r="O3116" i="12"/>
  <c r="Q3116" i="12" s="1"/>
  <c r="I3116" i="12"/>
  <c r="H3116" i="12"/>
  <c r="S3116" i="12" s="1"/>
  <c r="P3115" i="12"/>
  <c r="O3115" i="12"/>
  <c r="Q3115" i="12" s="1"/>
  <c r="I3115" i="12"/>
  <c r="H3115" i="12"/>
  <c r="J3115" i="12" s="1"/>
  <c r="Q3114" i="12"/>
  <c r="P3114" i="12"/>
  <c r="O3114" i="12"/>
  <c r="I3114" i="12"/>
  <c r="H3114" i="12"/>
  <c r="P3113" i="12"/>
  <c r="O3113" i="12"/>
  <c r="Q3113" i="12" s="1"/>
  <c r="I3113" i="12"/>
  <c r="H3113" i="12"/>
  <c r="J3113" i="12" s="1"/>
  <c r="P3112" i="12"/>
  <c r="O3112" i="12"/>
  <c r="I3112" i="12"/>
  <c r="H3112" i="12"/>
  <c r="J3112" i="12" s="1"/>
  <c r="P3111" i="12"/>
  <c r="O3111" i="12"/>
  <c r="J3111" i="12"/>
  <c r="I3111" i="12"/>
  <c r="H3111" i="12"/>
  <c r="Q3110" i="12"/>
  <c r="P3110" i="12"/>
  <c r="O3110" i="12"/>
  <c r="I3110" i="12"/>
  <c r="H3110" i="12"/>
  <c r="J3110" i="12" s="1"/>
  <c r="P3109" i="12"/>
  <c r="O3109" i="12"/>
  <c r="I3109" i="12"/>
  <c r="H3109" i="12"/>
  <c r="J3109" i="12" s="1"/>
  <c r="P3108" i="12"/>
  <c r="O3108" i="12"/>
  <c r="J3108" i="12"/>
  <c r="I3108" i="12"/>
  <c r="H3108" i="12"/>
  <c r="S3107" i="12"/>
  <c r="Q3107" i="12"/>
  <c r="P3107" i="12"/>
  <c r="O3107" i="12"/>
  <c r="I3107" i="12"/>
  <c r="H3107" i="12"/>
  <c r="J3107" i="12" s="1"/>
  <c r="P3106" i="12"/>
  <c r="O3106" i="12"/>
  <c r="Q3106" i="12" s="1"/>
  <c r="I3106" i="12"/>
  <c r="H3106" i="12"/>
  <c r="P3105" i="12"/>
  <c r="O3105" i="12"/>
  <c r="I3105" i="12"/>
  <c r="H3105" i="12"/>
  <c r="J3105" i="12" s="1"/>
  <c r="Q3104" i="12"/>
  <c r="P3104" i="12"/>
  <c r="O3104" i="12"/>
  <c r="I3104" i="12"/>
  <c r="H3104" i="12"/>
  <c r="P3103" i="12"/>
  <c r="O3103" i="12"/>
  <c r="I3103" i="12"/>
  <c r="H3103" i="12"/>
  <c r="J3103" i="12" s="1"/>
  <c r="P3102" i="12"/>
  <c r="O3102" i="12"/>
  <c r="Q3102" i="12" s="1"/>
  <c r="J3102" i="12"/>
  <c r="I3102" i="12"/>
  <c r="H3102" i="12"/>
  <c r="S3102" i="12" s="1"/>
  <c r="Q3101" i="12"/>
  <c r="P3101" i="12"/>
  <c r="O3101" i="12"/>
  <c r="I3101" i="12"/>
  <c r="H3101" i="12"/>
  <c r="J3101" i="12" s="1"/>
  <c r="P3100" i="12"/>
  <c r="O3100" i="12"/>
  <c r="J3100" i="12"/>
  <c r="I3100" i="12"/>
  <c r="H3100" i="12"/>
  <c r="P3099" i="12"/>
  <c r="O3099" i="12"/>
  <c r="Q3099" i="12" s="1"/>
  <c r="I3099" i="12"/>
  <c r="H3099" i="12"/>
  <c r="S3098" i="12"/>
  <c r="Q3098" i="12"/>
  <c r="P3098" i="12"/>
  <c r="O3098" i="12"/>
  <c r="I3098" i="12"/>
  <c r="H3098" i="12"/>
  <c r="J3098" i="12" s="1"/>
  <c r="P3097" i="12"/>
  <c r="O3097" i="12"/>
  <c r="S3097" i="12" s="1"/>
  <c r="I3097" i="12"/>
  <c r="H3097" i="12"/>
  <c r="J3097" i="12" s="1"/>
  <c r="P3096" i="12"/>
  <c r="O3096" i="12"/>
  <c r="J3096" i="12"/>
  <c r="I3096" i="12"/>
  <c r="H3096" i="12"/>
  <c r="P3095" i="12"/>
  <c r="O3095" i="12"/>
  <c r="I3095" i="12"/>
  <c r="H3095" i="12"/>
  <c r="J3095" i="12" s="1"/>
  <c r="Q3094" i="12"/>
  <c r="P3094" i="12"/>
  <c r="O3094" i="12"/>
  <c r="J3094" i="12"/>
  <c r="I3094" i="12"/>
  <c r="H3094" i="12"/>
  <c r="P3093" i="12"/>
  <c r="O3093" i="12"/>
  <c r="I3093" i="12"/>
  <c r="H3093" i="12"/>
  <c r="J3093" i="12" s="1"/>
  <c r="S3092" i="12"/>
  <c r="P3092" i="12"/>
  <c r="O3092" i="12"/>
  <c r="Q3092" i="12" s="1"/>
  <c r="I3092" i="12"/>
  <c r="H3092" i="12"/>
  <c r="J3092" i="12" s="1"/>
  <c r="P3091" i="12"/>
  <c r="O3091" i="12"/>
  <c r="I3091" i="12"/>
  <c r="H3091" i="12"/>
  <c r="J3091" i="12" s="1"/>
  <c r="P3090" i="12"/>
  <c r="O3090" i="12"/>
  <c r="Q3090" i="12" s="1"/>
  <c r="J3090" i="12"/>
  <c r="I3090" i="12"/>
  <c r="H3090" i="12"/>
  <c r="Q3089" i="12"/>
  <c r="P3089" i="12"/>
  <c r="O3089" i="12"/>
  <c r="I3089" i="12"/>
  <c r="H3089" i="12"/>
  <c r="S3088" i="12"/>
  <c r="P3088" i="12"/>
  <c r="O3088" i="12"/>
  <c r="Q3088" i="12" s="1"/>
  <c r="J3088" i="12"/>
  <c r="I3088" i="12"/>
  <c r="H3088" i="12"/>
  <c r="P3087" i="12"/>
  <c r="O3087" i="12"/>
  <c r="I3087" i="12"/>
  <c r="H3087" i="12"/>
  <c r="J3087" i="12" s="1"/>
  <c r="Q3086" i="12"/>
  <c r="P3086" i="12"/>
  <c r="O3086" i="12"/>
  <c r="I3086" i="12"/>
  <c r="H3086" i="12"/>
  <c r="P3085" i="12"/>
  <c r="O3085" i="12"/>
  <c r="J3085" i="12"/>
  <c r="I3085" i="12"/>
  <c r="H3085" i="12"/>
  <c r="P3084" i="12"/>
  <c r="O3084" i="12"/>
  <c r="Q3084" i="12" s="1"/>
  <c r="I3084" i="12"/>
  <c r="H3084" i="12"/>
  <c r="Q3083" i="12"/>
  <c r="P3083" i="12"/>
  <c r="O3083" i="12"/>
  <c r="S3083" i="12" s="1"/>
  <c r="I3083" i="12"/>
  <c r="H3083" i="12"/>
  <c r="J3083" i="12" s="1"/>
  <c r="Q3082" i="12"/>
  <c r="P3082" i="12"/>
  <c r="O3082" i="12"/>
  <c r="S3082" i="12" s="1"/>
  <c r="J3082" i="12"/>
  <c r="I3082" i="12"/>
  <c r="H3082" i="12"/>
  <c r="P3081" i="12"/>
  <c r="O3081" i="12"/>
  <c r="S3081" i="12" s="1"/>
  <c r="I3081" i="12"/>
  <c r="H3081" i="12"/>
  <c r="J3081" i="12" s="1"/>
  <c r="P3080" i="12"/>
  <c r="O3080" i="12"/>
  <c r="I3080" i="12"/>
  <c r="H3080" i="12"/>
  <c r="J3080" i="12" s="1"/>
  <c r="Q3079" i="12"/>
  <c r="P3079" i="12"/>
  <c r="O3079" i="12"/>
  <c r="S3079" i="12" s="1"/>
  <c r="J3079" i="12"/>
  <c r="I3079" i="12"/>
  <c r="H3079" i="12"/>
  <c r="P3078" i="12"/>
  <c r="O3078" i="12"/>
  <c r="J3078" i="12"/>
  <c r="I3078" i="12"/>
  <c r="H3078" i="12"/>
  <c r="Q3077" i="12"/>
  <c r="P3077" i="12"/>
  <c r="O3077" i="12"/>
  <c r="I3077" i="12"/>
  <c r="H3077" i="12"/>
  <c r="J3077" i="12" s="1"/>
  <c r="P3076" i="12"/>
  <c r="O3076" i="12"/>
  <c r="J3076" i="12"/>
  <c r="I3076" i="12"/>
  <c r="H3076" i="12"/>
  <c r="P3075" i="12"/>
  <c r="O3075" i="12"/>
  <c r="S3075" i="12" s="1"/>
  <c r="J3075" i="12"/>
  <c r="I3075" i="12"/>
  <c r="H3075" i="12"/>
  <c r="P3074" i="12"/>
  <c r="O3074" i="12"/>
  <c r="Q3074" i="12" s="1"/>
  <c r="I3074" i="12"/>
  <c r="H3074" i="12"/>
  <c r="P3073" i="12"/>
  <c r="O3073" i="12"/>
  <c r="Q3073" i="12" s="1"/>
  <c r="I3073" i="12"/>
  <c r="H3073" i="12"/>
  <c r="J3073" i="12" s="1"/>
  <c r="P3072" i="12"/>
  <c r="O3072" i="12"/>
  <c r="S3072" i="12" s="1"/>
  <c r="J3072" i="12"/>
  <c r="I3072" i="12"/>
  <c r="H3072" i="12"/>
  <c r="P3071" i="12"/>
  <c r="O3071" i="12"/>
  <c r="I3071" i="12"/>
  <c r="H3071" i="12"/>
  <c r="J3071" i="12" s="1"/>
  <c r="S3070" i="12"/>
  <c r="P3070" i="12"/>
  <c r="O3070" i="12"/>
  <c r="Q3070" i="12" s="1"/>
  <c r="I3070" i="12"/>
  <c r="H3070" i="12"/>
  <c r="J3070" i="12" s="1"/>
  <c r="Q3069" i="12"/>
  <c r="P3069" i="12"/>
  <c r="O3069" i="12"/>
  <c r="I3069" i="12"/>
  <c r="H3069" i="12"/>
  <c r="J3069" i="12" s="1"/>
  <c r="P3068" i="12"/>
  <c r="O3068" i="12"/>
  <c r="Q3068" i="12" s="1"/>
  <c r="J3068" i="12"/>
  <c r="I3068" i="12"/>
  <c r="H3068" i="12"/>
  <c r="Q3067" i="12"/>
  <c r="P3067" i="12"/>
  <c r="O3067" i="12"/>
  <c r="I3067" i="12"/>
  <c r="H3067" i="12"/>
  <c r="J3067" i="12" s="1"/>
  <c r="P3066" i="12"/>
  <c r="O3066" i="12"/>
  <c r="Q3066" i="12" s="1"/>
  <c r="I3066" i="12"/>
  <c r="H3066" i="12"/>
  <c r="P3065" i="12"/>
  <c r="O3065" i="12"/>
  <c r="Q3065" i="12" s="1"/>
  <c r="I3065" i="12"/>
  <c r="H3065" i="12"/>
  <c r="J3065" i="12" s="1"/>
  <c r="P3064" i="12"/>
  <c r="O3064" i="12"/>
  <c r="Q3064" i="12" s="1"/>
  <c r="I3064" i="12"/>
  <c r="H3064" i="12"/>
  <c r="J3064" i="12" s="1"/>
  <c r="Q3063" i="12"/>
  <c r="P3063" i="12"/>
  <c r="O3063" i="12"/>
  <c r="S3063" i="12" s="1"/>
  <c r="I3063" i="12"/>
  <c r="H3063" i="12"/>
  <c r="J3063" i="12" s="1"/>
  <c r="P3062" i="12"/>
  <c r="O3062" i="12"/>
  <c r="Q3062" i="12" s="1"/>
  <c r="I3062" i="12"/>
  <c r="H3062" i="12"/>
  <c r="J3062" i="12" s="1"/>
  <c r="P3061" i="12"/>
  <c r="O3061" i="12"/>
  <c r="J3061" i="12"/>
  <c r="I3061" i="12"/>
  <c r="H3061" i="12"/>
  <c r="P3060" i="12"/>
  <c r="O3060" i="12"/>
  <c r="Q3060" i="12" s="1"/>
  <c r="I3060" i="12"/>
  <c r="H3060" i="12"/>
  <c r="S3059" i="12"/>
  <c r="P3059" i="12"/>
  <c r="O3059" i="12"/>
  <c r="Q3059" i="12" s="1"/>
  <c r="I3059" i="12"/>
  <c r="H3059" i="12"/>
  <c r="J3059" i="12" s="1"/>
  <c r="P3058" i="12"/>
  <c r="O3058" i="12"/>
  <c r="Q3058" i="12" s="1"/>
  <c r="J3058" i="12"/>
  <c r="I3058" i="12"/>
  <c r="H3058" i="12"/>
  <c r="Q3057" i="12"/>
  <c r="P3057" i="12"/>
  <c r="O3057" i="12"/>
  <c r="I3057" i="12"/>
  <c r="H3057" i="12"/>
  <c r="J3057" i="12" s="1"/>
  <c r="P3056" i="12"/>
  <c r="O3056" i="12"/>
  <c r="Q3056" i="12" s="1"/>
  <c r="I3056" i="12"/>
  <c r="H3056" i="12"/>
  <c r="J3056" i="12" s="1"/>
  <c r="P3055" i="12"/>
  <c r="O3055" i="12"/>
  <c r="S3055" i="12" s="1"/>
  <c r="J3055" i="12"/>
  <c r="I3055" i="12"/>
  <c r="H3055" i="12"/>
  <c r="P3054" i="12"/>
  <c r="O3054" i="12"/>
  <c r="Q3054" i="12" s="1"/>
  <c r="I3054" i="12"/>
  <c r="H3054" i="12"/>
  <c r="P3053" i="12"/>
  <c r="O3053" i="12"/>
  <c r="J3053" i="12"/>
  <c r="I3053" i="12"/>
  <c r="H3053" i="12"/>
  <c r="P3052" i="12"/>
  <c r="O3052" i="12"/>
  <c r="Q3052" i="12" s="1"/>
  <c r="J3052" i="12"/>
  <c r="I3052" i="12"/>
  <c r="H3052" i="12"/>
  <c r="P3051" i="12"/>
  <c r="O3051" i="12"/>
  <c r="Q3051" i="12" s="1"/>
  <c r="I3051" i="12"/>
  <c r="H3051" i="12"/>
  <c r="J3051" i="12" s="1"/>
  <c r="Q3050" i="12"/>
  <c r="P3050" i="12"/>
  <c r="O3050" i="12"/>
  <c r="I3050" i="12"/>
  <c r="H3050" i="12"/>
  <c r="P3049" i="12"/>
  <c r="O3049" i="12"/>
  <c r="Q3049" i="12" s="1"/>
  <c r="I3049" i="12"/>
  <c r="H3049" i="12"/>
  <c r="J3049" i="12" s="1"/>
  <c r="P3048" i="12"/>
  <c r="O3048" i="12"/>
  <c r="I3048" i="12"/>
  <c r="H3048" i="12"/>
  <c r="J3048" i="12" s="1"/>
  <c r="P3047" i="12"/>
  <c r="O3047" i="12"/>
  <c r="J3047" i="12"/>
  <c r="I3047" i="12"/>
  <c r="H3047" i="12"/>
  <c r="P3046" i="12"/>
  <c r="O3046" i="12"/>
  <c r="Q3046" i="12" s="1"/>
  <c r="I3046" i="12"/>
  <c r="H3046" i="12"/>
  <c r="S3046" i="12" s="1"/>
  <c r="P3045" i="12"/>
  <c r="O3045" i="12"/>
  <c r="I3045" i="12"/>
  <c r="H3045" i="12"/>
  <c r="J3045" i="12" s="1"/>
  <c r="P3044" i="12"/>
  <c r="O3044" i="12"/>
  <c r="I3044" i="12"/>
  <c r="H3044" i="12"/>
  <c r="J3044" i="12" s="1"/>
  <c r="P3043" i="12"/>
  <c r="O3043" i="12"/>
  <c r="I3043" i="12"/>
  <c r="H3043" i="12"/>
  <c r="J3043" i="12" s="1"/>
  <c r="P3042" i="12"/>
  <c r="O3042" i="12"/>
  <c r="Q3042" i="12" s="1"/>
  <c r="J3042" i="12"/>
  <c r="I3042" i="12"/>
  <c r="H3042" i="12"/>
  <c r="P3041" i="12"/>
  <c r="O3041" i="12"/>
  <c r="I3041" i="12"/>
  <c r="H3041" i="12"/>
  <c r="J3041" i="12" s="1"/>
  <c r="S3040" i="12"/>
  <c r="Q3040" i="12"/>
  <c r="P3040" i="12"/>
  <c r="O3040" i="12"/>
  <c r="I3040" i="12"/>
  <c r="H3040" i="12"/>
  <c r="J3040" i="12" s="1"/>
  <c r="P3039" i="12"/>
  <c r="O3039" i="12"/>
  <c r="S3039" i="12" s="1"/>
  <c r="I3039" i="12"/>
  <c r="H3039" i="12"/>
  <c r="J3039" i="12" s="1"/>
  <c r="P3038" i="12"/>
  <c r="O3038" i="12"/>
  <c r="Q3038" i="12" s="1"/>
  <c r="I3038" i="12"/>
  <c r="H3038" i="12"/>
  <c r="J3038" i="12" s="1"/>
  <c r="S3037" i="12"/>
  <c r="Q3037" i="12"/>
  <c r="P3037" i="12"/>
  <c r="O3037" i="12"/>
  <c r="I3037" i="12"/>
  <c r="H3037" i="12"/>
  <c r="J3037" i="12" s="1"/>
  <c r="Q3036" i="12"/>
  <c r="P3036" i="12"/>
  <c r="O3036" i="12"/>
  <c r="I3036" i="12"/>
  <c r="H3036" i="12"/>
  <c r="P3035" i="12"/>
  <c r="O3035" i="12"/>
  <c r="J3035" i="12"/>
  <c r="I3035" i="12"/>
  <c r="H3035" i="12"/>
  <c r="P3034" i="12"/>
  <c r="O3034" i="12"/>
  <c r="Q3034" i="12" s="1"/>
  <c r="I3034" i="12"/>
  <c r="H3034" i="12"/>
  <c r="J3034" i="12" s="1"/>
  <c r="P3033" i="12"/>
  <c r="O3033" i="12"/>
  <c r="J3033" i="12"/>
  <c r="I3033" i="12"/>
  <c r="H3033" i="12"/>
  <c r="P3032" i="12"/>
  <c r="O3032" i="12"/>
  <c r="J3032" i="12"/>
  <c r="I3032" i="12"/>
  <c r="H3032" i="12"/>
  <c r="P3031" i="12"/>
  <c r="O3031" i="12"/>
  <c r="Q3031" i="12" s="1"/>
  <c r="I3031" i="12"/>
  <c r="H3031" i="12"/>
  <c r="P3030" i="12"/>
  <c r="O3030" i="12"/>
  <c r="Q3030" i="12" s="1"/>
  <c r="I3030" i="12"/>
  <c r="H3030" i="12"/>
  <c r="J3030" i="12" s="1"/>
  <c r="P3029" i="12"/>
  <c r="O3029" i="12"/>
  <c r="J3029" i="12"/>
  <c r="I3029" i="12"/>
  <c r="H3029" i="12"/>
  <c r="P3028" i="12"/>
  <c r="O3028" i="12"/>
  <c r="I3028" i="12"/>
  <c r="H3028" i="12"/>
  <c r="J3028" i="12" s="1"/>
  <c r="P3027" i="12"/>
  <c r="O3027" i="12"/>
  <c r="I3027" i="12"/>
  <c r="H3027" i="12"/>
  <c r="J3027" i="12" s="1"/>
  <c r="P3026" i="12"/>
  <c r="O3026" i="12"/>
  <c r="Q3026" i="12" s="1"/>
  <c r="I3026" i="12"/>
  <c r="H3026" i="12"/>
  <c r="P3025" i="12"/>
  <c r="O3025" i="12"/>
  <c r="Q3025" i="12" s="1"/>
  <c r="I3025" i="12"/>
  <c r="H3025" i="12"/>
  <c r="S3024" i="12"/>
  <c r="Q3024" i="12"/>
  <c r="P3024" i="12"/>
  <c r="O3024" i="12"/>
  <c r="I3024" i="12"/>
  <c r="H3024" i="12"/>
  <c r="J3024" i="12" s="1"/>
  <c r="P3023" i="12"/>
  <c r="O3023" i="12"/>
  <c r="S3023" i="12" s="1"/>
  <c r="I3023" i="12"/>
  <c r="H3023" i="12"/>
  <c r="J3023" i="12" s="1"/>
  <c r="P3022" i="12"/>
  <c r="O3022" i="12"/>
  <c r="Q3022" i="12" s="1"/>
  <c r="I3022" i="12"/>
  <c r="H3022" i="12"/>
  <c r="J3022" i="12" s="1"/>
  <c r="P3021" i="12"/>
  <c r="O3021" i="12"/>
  <c r="I3021" i="12"/>
  <c r="H3021" i="12"/>
  <c r="J3021" i="12" s="1"/>
  <c r="P3020" i="12"/>
  <c r="O3020" i="12"/>
  <c r="J3020" i="12"/>
  <c r="I3020" i="12"/>
  <c r="H3020" i="12"/>
  <c r="P3019" i="12"/>
  <c r="O3019" i="12"/>
  <c r="Q3019" i="12" s="1"/>
  <c r="I3019" i="12"/>
  <c r="H3019" i="12"/>
  <c r="J3019" i="12" s="1"/>
  <c r="S3018" i="12"/>
  <c r="P3018" i="12"/>
  <c r="O3018" i="12"/>
  <c r="Q3018" i="12" s="1"/>
  <c r="I3018" i="12"/>
  <c r="H3018" i="12"/>
  <c r="J3018" i="12" s="1"/>
  <c r="P3017" i="12"/>
  <c r="O3017" i="12"/>
  <c r="S3017" i="12" s="1"/>
  <c r="J3017" i="12"/>
  <c r="I3017" i="12"/>
  <c r="H3017" i="12"/>
  <c r="P3016" i="12"/>
  <c r="O3016" i="12"/>
  <c r="Q3016" i="12" s="1"/>
  <c r="I3016" i="12"/>
  <c r="H3016" i="12"/>
  <c r="P3015" i="12"/>
  <c r="O3015" i="12"/>
  <c r="I3015" i="12"/>
  <c r="H3015" i="12"/>
  <c r="J3015" i="12" s="1"/>
  <c r="P3014" i="12"/>
  <c r="O3014" i="12"/>
  <c r="Q3014" i="12" s="1"/>
  <c r="I3014" i="12"/>
  <c r="H3014" i="12"/>
  <c r="P3013" i="12"/>
  <c r="O3013" i="12"/>
  <c r="I3013" i="12"/>
  <c r="H3013" i="12"/>
  <c r="J3013" i="12" s="1"/>
  <c r="P3012" i="12"/>
  <c r="O3012" i="12"/>
  <c r="Q3012" i="12" s="1"/>
  <c r="I3012" i="12"/>
  <c r="H3012" i="12"/>
  <c r="J3012" i="12" s="1"/>
  <c r="Q3011" i="12"/>
  <c r="P3011" i="12"/>
  <c r="O3011" i="12"/>
  <c r="S3011" i="12" s="1"/>
  <c r="J3011" i="12"/>
  <c r="I3011" i="12"/>
  <c r="H3011" i="12"/>
  <c r="P3010" i="12"/>
  <c r="O3010" i="12"/>
  <c r="J3010" i="12"/>
  <c r="I3010" i="12"/>
  <c r="H3010" i="12"/>
  <c r="P3009" i="12"/>
  <c r="O3009" i="12"/>
  <c r="Q3009" i="12" s="1"/>
  <c r="I3009" i="12"/>
  <c r="H3009" i="12"/>
  <c r="Q3008" i="12"/>
  <c r="P3008" i="12"/>
  <c r="O3008" i="12"/>
  <c r="I3008" i="12"/>
  <c r="H3008" i="12"/>
  <c r="P3007" i="12"/>
  <c r="O3007" i="12"/>
  <c r="Q3007" i="12" s="1"/>
  <c r="I3007" i="12"/>
  <c r="H3007" i="12"/>
  <c r="P3006" i="12"/>
  <c r="O3006" i="12"/>
  <c r="Q3006" i="12" s="1"/>
  <c r="I3006" i="12"/>
  <c r="H3006" i="12"/>
  <c r="J3006" i="12" s="1"/>
  <c r="Q3005" i="12"/>
  <c r="P3005" i="12"/>
  <c r="O3005" i="12"/>
  <c r="I3005" i="12"/>
  <c r="H3005" i="12"/>
  <c r="J3005" i="12" s="1"/>
  <c r="Q3004" i="12"/>
  <c r="P3004" i="12"/>
  <c r="O3004" i="12"/>
  <c r="I3004" i="12"/>
  <c r="H3004" i="12"/>
  <c r="J3004" i="12" s="1"/>
  <c r="P3003" i="12"/>
  <c r="O3003" i="12"/>
  <c r="I3003" i="12"/>
  <c r="H3003" i="12"/>
  <c r="J3003" i="12" s="1"/>
  <c r="P3002" i="12"/>
  <c r="O3002" i="12"/>
  <c r="Q3002" i="12" s="1"/>
  <c r="I3002" i="12"/>
  <c r="H3002" i="12"/>
  <c r="S3001" i="12"/>
  <c r="P3001" i="12"/>
  <c r="O3001" i="12"/>
  <c r="Q3001" i="12" s="1"/>
  <c r="I3001" i="12"/>
  <c r="H3001" i="12"/>
  <c r="J3001" i="12" s="1"/>
  <c r="P3000" i="12"/>
  <c r="O3000" i="12"/>
  <c r="I3000" i="12"/>
  <c r="H3000" i="12"/>
  <c r="J3000" i="12" s="1"/>
  <c r="Q2999" i="12"/>
  <c r="P2999" i="12"/>
  <c r="O2999" i="12"/>
  <c r="I2999" i="12"/>
  <c r="H2999" i="12"/>
  <c r="P2998" i="12"/>
  <c r="O2998" i="12"/>
  <c r="J2998" i="12"/>
  <c r="I2998" i="12"/>
  <c r="H2998" i="12"/>
  <c r="P2997" i="12"/>
  <c r="O2997" i="12"/>
  <c r="I2997" i="12"/>
  <c r="H2997" i="12"/>
  <c r="J2997" i="12" s="1"/>
  <c r="Q2996" i="12"/>
  <c r="P2996" i="12"/>
  <c r="O2996" i="12"/>
  <c r="I2996" i="12"/>
  <c r="H2996" i="12"/>
  <c r="P2995" i="12"/>
  <c r="O2995" i="12"/>
  <c r="I2995" i="12"/>
  <c r="H2995" i="12"/>
  <c r="J2995" i="12" s="1"/>
  <c r="P2994" i="12"/>
  <c r="O2994" i="12"/>
  <c r="J2994" i="12"/>
  <c r="I2994" i="12"/>
  <c r="H2994" i="12"/>
  <c r="P2993" i="12"/>
  <c r="O2993" i="12"/>
  <c r="I2993" i="12"/>
  <c r="H2993" i="12"/>
  <c r="J2993" i="12" s="1"/>
  <c r="Q2992" i="12"/>
  <c r="P2992" i="12"/>
  <c r="O2992" i="12"/>
  <c r="J2992" i="12"/>
  <c r="I2992" i="12"/>
  <c r="H2992" i="12"/>
  <c r="P2991" i="12"/>
  <c r="O2991" i="12"/>
  <c r="I2991" i="12"/>
  <c r="H2991" i="12"/>
  <c r="J2991" i="12" s="1"/>
  <c r="Q2990" i="12"/>
  <c r="P2990" i="12"/>
  <c r="O2990" i="12"/>
  <c r="I2990" i="12"/>
  <c r="H2990" i="12"/>
  <c r="P2989" i="12"/>
  <c r="O2989" i="12"/>
  <c r="Q2989" i="12" s="1"/>
  <c r="J2989" i="12"/>
  <c r="I2989" i="12"/>
  <c r="H2989" i="12"/>
  <c r="P2988" i="12"/>
  <c r="O2988" i="12"/>
  <c r="J2988" i="12"/>
  <c r="I2988" i="12"/>
  <c r="H2988" i="12"/>
  <c r="P2987" i="12"/>
  <c r="O2987" i="12"/>
  <c r="I2987" i="12"/>
  <c r="H2987" i="12"/>
  <c r="J2987" i="12" s="1"/>
  <c r="P2986" i="12"/>
  <c r="O2986" i="12"/>
  <c r="J2986" i="12"/>
  <c r="I2986" i="12"/>
  <c r="H2986" i="12"/>
  <c r="P2985" i="12"/>
  <c r="O2985" i="12"/>
  <c r="Q2985" i="12" s="1"/>
  <c r="I2985" i="12"/>
  <c r="H2985" i="12"/>
  <c r="S2985" i="12" s="1"/>
  <c r="Q2984" i="12"/>
  <c r="P2984" i="12"/>
  <c r="O2984" i="12"/>
  <c r="I2984" i="12"/>
  <c r="H2984" i="12"/>
  <c r="P2983" i="12"/>
  <c r="O2983" i="12"/>
  <c r="Q2983" i="12" s="1"/>
  <c r="I2983" i="12"/>
  <c r="H2983" i="12"/>
  <c r="J2983" i="12" s="1"/>
  <c r="P2982" i="12"/>
  <c r="O2982" i="12"/>
  <c r="Q2982" i="12" s="1"/>
  <c r="I2982" i="12"/>
  <c r="H2982" i="12"/>
  <c r="J2982" i="12" s="1"/>
  <c r="Q2981" i="12"/>
  <c r="P2981" i="12"/>
  <c r="O2981" i="12"/>
  <c r="I2981" i="12"/>
  <c r="H2981" i="12"/>
  <c r="J2981" i="12" s="1"/>
  <c r="P2980" i="12"/>
  <c r="O2980" i="12"/>
  <c r="J2980" i="12"/>
  <c r="I2980" i="12"/>
  <c r="H2980" i="12"/>
  <c r="P2979" i="12"/>
  <c r="O2979" i="12"/>
  <c r="Q2979" i="12" s="1"/>
  <c r="I2979" i="12"/>
  <c r="H2979" i="12"/>
  <c r="J2979" i="12" s="1"/>
  <c r="P2978" i="12"/>
  <c r="O2978" i="12"/>
  <c r="I2978" i="12"/>
  <c r="H2978" i="12"/>
  <c r="J2978" i="12" s="1"/>
  <c r="P2977" i="12"/>
  <c r="O2977" i="12"/>
  <c r="S2977" i="12" s="1"/>
  <c r="J2977" i="12"/>
  <c r="I2977" i="12"/>
  <c r="H2977" i="12"/>
  <c r="P2976" i="12"/>
  <c r="O2976" i="12"/>
  <c r="J2976" i="12"/>
  <c r="I2976" i="12"/>
  <c r="H2976" i="12"/>
  <c r="P2975" i="12"/>
  <c r="O2975" i="12"/>
  <c r="I2975" i="12"/>
  <c r="H2975" i="12"/>
  <c r="J2975" i="12" s="1"/>
  <c r="S2974" i="12"/>
  <c r="P2974" i="12"/>
  <c r="O2974" i="12"/>
  <c r="Q2974" i="12" s="1"/>
  <c r="I2974" i="12"/>
  <c r="H2974" i="12"/>
  <c r="J2974" i="12" s="1"/>
  <c r="P2973" i="12"/>
  <c r="O2973" i="12"/>
  <c r="S2973" i="12" s="1"/>
  <c r="J2973" i="12"/>
  <c r="I2973" i="12"/>
  <c r="H2973" i="12"/>
  <c r="P2972" i="12"/>
  <c r="O2972" i="12"/>
  <c r="Q2972" i="12" s="1"/>
  <c r="I2972" i="12"/>
  <c r="H2972" i="12"/>
  <c r="Q2971" i="12"/>
  <c r="P2971" i="12"/>
  <c r="O2971" i="12"/>
  <c r="I2971" i="12"/>
  <c r="H2971" i="12"/>
  <c r="J2971" i="12" s="1"/>
  <c r="S2970" i="12"/>
  <c r="P2970" i="12"/>
  <c r="O2970" i="12"/>
  <c r="Q2970" i="12" s="1"/>
  <c r="I2970" i="12"/>
  <c r="H2970" i="12"/>
  <c r="J2970" i="12" s="1"/>
  <c r="P2969" i="12"/>
  <c r="O2969" i="12"/>
  <c r="I2969" i="12"/>
  <c r="H2969" i="12"/>
  <c r="J2969" i="12" s="1"/>
  <c r="P2968" i="12"/>
  <c r="O2968" i="12"/>
  <c r="Q2968" i="12" s="1"/>
  <c r="I2968" i="12"/>
  <c r="H2968" i="12"/>
  <c r="J2968" i="12" s="1"/>
  <c r="Q2967" i="12"/>
  <c r="P2967" i="12"/>
  <c r="O2967" i="12"/>
  <c r="I2967" i="12"/>
  <c r="H2967" i="12"/>
  <c r="P2966" i="12"/>
  <c r="O2966" i="12"/>
  <c r="I2966" i="12"/>
  <c r="H2966" i="12"/>
  <c r="J2966" i="12" s="1"/>
  <c r="P2965" i="12"/>
  <c r="O2965" i="12"/>
  <c r="Q2965" i="12" s="1"/>
  <c r="J2965" i="12"/>
  <c r="I2965" i="12"/>
  <c r="H2965" i="12"/>
  <c r="S2964" i="12"/>
  <c r="Q2964" i="12"/>
  <c r="P2964" i="12"/>
  <c r="O2964" i="12"/>
  <c r="I2964" i="12"/>
  <c r="H2964" i="12"/>
  <c r="J2964" i="12" s="1"/>
  <c r="P2963" i="12"/>
  <c r="O2963" i="12"/>
  <c r="J2963" i="12"/>
  <c r="I2963" i="12"/>
  <c r="H2963" i="12"/>
  <c r="P2962" i="12"/>
  <c r="O2962" i="12"/>
  <c r="Q2962" i="12" s="1"/>
  <c r="I2962" i="12"/>
  <c r="H2962" i="12"/>
  <c r="S2962" i="12" s="1"/>
  <c r="Q2961" i="12"/>
  <c r="P2961" i="12"/>
  <c r="O2961" i="12"/>
  <c r="I2961" i="12"/>
  <c r="H2961" i="12"/>
  <c r="S2960" i="12"/>
  <c r="Q2960" i="12"/>
  <c r="P2960" i="12"/>
  <c r="O2960" i="12"/>
  <c r="I2960" i="12"/>
  <c r="H2960" i="12"/>
  <c r="J2960" i="12" s="1"/>
  <c r="P2959" i="12"/>
  <c r="O2959" i="12"/>
  <c r="I2959" i="12"/>
  <c r="H2959" i="12"/>
  <c r="J2959" i="12" s="1"/>
  <c r="P2958" i="12"/>
  <c r="O2958" i="12"/>
  <c r="I2958" i="12"/>
  <c r="H2958" i="12"/>
  <c r="J2958" i="12" s="1"/>
  <c r="P2957" i="12"/>
  <c r="O2957" i="12"/>
  <c r="J2957" i="12"/>
  <c r="I2957" i="12"/>
  <c r="H2957" i="12"/>
  <c r="P2956" i="12"/>
  <c r="O2956" i="12"/>
  <c r="Q2956" i="12" s="1"/>
  <c r="J2956" i="12"/>
  <c r="I2956" i="12"/>
  <c r="H2956" i="12"/>
  <c r="Q2955" i="12"/>
  <c r="P2955" i="12"/>
  <c r="O2955" i="12"/>
  <c r="I2955" i="12"/>
  <c r="H2955" i="12"/>
  <c r="J2955" i="12" s="1"/>
  <c r="S2954" i="12"/>
  <c r="P2954" i="12"/>
  <c r="O2954" i="12"/>
  <c r="Q2954" i="12" s="1"/>
  <c r="J2954" i="12"/>
  <c r="I2954" i="12"/>
  <c r="H2954" i="12"/>
  <c r="P2953" i="12"/>
  <c r="O2953" i="12"/>
  <c r="J2953" i="12"/>
  <c r="I2953" i="12"/>
  <c r="H2953" i="12"/>
  <c r="P2952" i="12"/>
  <c r="O2952" i="12"/>
  <c r="Q2952" i="12" s="1"/>
  <c r="I2952" i="12"/>
  <c r="H2952" i="12"/>
  <c r="P2951" i="12"/>
  <c r="O2951" i="12"/>
  <c r="I2951" i="12"/>
  <c r="H2951" i="12"/>
  <c r="J2951" i="12" s="1"/>
  <c r="P2950" i="12"/>
  <c r="O2950" i="12"/>
  <c r="Q2950" i="12" s="1"/>
  <c r="I2950" i="12"/>
  <c r="H2950" i="12"/>
  <c r="S2950" i="12" s="1"/>
  <c r="P2949" i="12"/>
  <c r="O2949" i="12"/>
  <c r="Q2949" i="12" s="1"/>
  <c r="I2949" i="12"/>
  <c r="H2949" i="12"/>
  <c r="J2949" i="12" s="1"/>
  <c r="P2948" i="12"/>
  <c r="O2948" i="12"/>
  <c r="I2948" i="12"/>
  <c r="H2948" i="12"/>
  <c r="J2948" i="12" s="1"/>
  <c r="P2947" i="12"/>
  <c r="O2947" i="12"/>
  <c r="J2947" i="12"/>
  <c r="I2947" i="12"/>
  <c r="H2947" i="12"/>
  <c r="P2946" i="12"/>
  <c r="O2946" i="12"/>
  <c r="I2946" i="12"/>
  <c r="H2946" i="12"/>
  <c r="J2946" i="12" s="1"/>
  <c r="P2945" i="12"/>
  <c r="O2945" i="12"/>
  <c r="J2945" i="12"/>
  <c r="I2945" i="12"/>
  <c r="H2945" i="12"/>
  <c r="P2944" i="12"/>
  <c r="O2944" i="12"/>
  <c r="Q2944" i="12" s="1"/>
  <c r="I2944" i="12"/>
  <c r="H2944" i="12"/>
  <c r="Q2943" i="12"/>
  <c r="P2943" i="12"/>
  <c r="O2943" i="12"/>
  <c r="I2943" i="12"/>
  <c r="H2943" i="12"/>
  <c r="S2942" i="12"/>
  <c r="Q2942" i="12"/>
  <c r="P2942" i="12"/>
  <c r="O2942" i="12"/>
  <c r="I2942" i="12"/>
  <c r="H2942" i="12"/>
  <c r="J2942" i="12" s="1"/>
  <c r="Q2941" i="12"/>
  <c r="P2941" i="12"/>
  <c r="O2941" i="12"/>
  <c r="S2941" i="12" s="1"/>
  <c r="J2941" i="12"/>
  <c r="I2941" i="12"/>
  <c r="H2941" i="12"/>
  <c r="P2940" i="12"/>
  <c r="O2940" i="12"/>
  <c r="I2940" i="12"/>
  <c r="H2940" i="12"/>
  <c r="J2940" i="12" s="1"/>
  <c r="P2939" i="12"/>
  <c r="O2939" i="12"/>
  <c r="I2939" i="12"/>
  <c r="H2939" i="12"/>
  <c r="J2939" i="12" s="1"/>
  <c r="P2938" i="12"/>
  <c r="O2938" i="12"/>
  <c r="Q2938" i="12" s="1"/>
  <c r="I2938" i="12"/>
  <c r="H2938" i="12"/>
  <c r="P2937" i="12"/>
  <c r="O2937" i="12"/>
  <c r="Q2937" i="12" s="1"/>
  <c r="I2937" i="12"/>
  <c r="H2937" i="12"/>
  <c r="S2936" i="12"/>
  <c r="Q2936" i="12"/>
  <c r="P2936" i="12"/>
  <c r="O2936" i="12"/>
  <c r="I2936" i="12"/>
  <c r="H2936" i="12"/>
  <c r="J2936" i="12" s="1"/>
  <c r="P2935" i="12"/>
  <c r="O2935" i="12"/>
  <c r="Q2935" i="12" s="1"/>
  <c r="I2935" i="12"/>
  <c r="H2935" i="12"/>
  <c r="P2934" i="12"/>
  <c r="O2934" i="12"/>
  <c r="I2934" i="12"/>
  <c r="H2934" i="12"/>
  <c r="J2934" i="12" s="1"/>
  <c r="P2933" i="12"/>
  <c r="O2933" i="12"/>
  <c r="Q2933" i="12" s="1"/>
  <c r="J2933" i="12"/>
  <c r="I2933" i="12"/>
  <c r="H2933" i="12"/>
  <c r="P2932" i="12"/>
  <c r="O2932" i="12"/>
  <c r="Q2932" i="12" s="1"/>
  <c r="J2932" i="12"/>
  <c r="I2932" i="12"/>
  <c r="H2932" i="12"/>
  <c r="P2931" i="12"/>
  <c r="O2931" i="12"/>
  <c r="I2931" i="12"/>
  <c r="H2931" i="12"/>
  <c r="J2931" i="12" s="1"/>
  <c r="P2930" i="12"/>
  <c r="O2930" i="12"/>
  <c r="Q2930" i="12" s="1"/>
  <c r="J2930" i="12"/>
  <c r="I2930" i="12"/>
  <c r="H2930" i="12"/>
  <c r="P2929" i="12"/>
  <c r="O2929" i="12"/>
  <c r="I2929" i="12"/>
  <c r="H2929" i="12"/>
  <c r="J2929" i="12" s="1"/>
  <c r="Q2928" i="12"/>
  <c r="P2928" i="12"/>
  <c r="O2928" i="12"/>
  <c r="I2928" i="12"/>
  <c r="H2928" i="12"/>
  <c r="P2927" i="12"/>
  <c r="O2927" i="12"/>
  <c r="Q2927" i="12" s="1"/>
  <c r="I2927" i="12"/>
  <c r="H2927" i="12"/>
  <c r="J2927" i="12" s="1"/>
  <c r="P2926" i="12"/>
  <c r="O2926" i="12"/>
  <c r="Q2926" i="12" s="1"/>
  <c r="I2926" i="12"/>
  <c r="H2926" i="12"/>
  <c r="P2925" i="12"/>
  <c r="O2925" i="12"/>
  <c r="Q2925" i="12" s="1"/>
  <c r="I2925" i="12"/>
  <c r="H2925" i="12"/>
  <c r="J2925" i="12" s="1"/>
  <c r="Q2924" i="12"/>
  <c r="P2924" i="12"/>
  <c r="O2924" i="12"/>
  <c r="S2924" i="12" s="1"/>
  <c r="J2924" i="12"/>
  <c r="I2924" i="12"/>
  <c r="H2924" i="12"/>
  <c r="P2923" i="12"/>
  <c r="O2923" i="12"/>
  <c r="I2923" i="12"/>
  <c r="H2923" i="12"/>
  <c r="J2923" i="12" s="1"/>
  <c r="P2922" i="12"/>
  <c r="O2922" i="12"/>
  <c r="I2922" i="12"/>
  <c r="H2922" i="12"/>
  <c r="J2922" i="12" s="1"/>
  <c r="P2921" i="12"/>
  <c r="O2921" i="12"/>
  <c r="Q2921" i="12" s="1"/>
  <c r="I2921" i="12"/>
  <c r="H2921" i="12"/>
  <c r="P2920" i="12"/>
  <c r="O2920" i="12"/>
  <c r="Q2920" i="12" s="1"/>
  <c r="I2920" i="12"/>
  <c r="H2920" i="12"/>
  <c r="P2919" i="12"/>
  <c r="O2919" i="12"/>
  <c r="I2919" i="12"/>
  <c r="H2919" i="12"/>
  <c r="J2919" i="12" s="1"/>
  <c r="P2918" i="12"/>
  <c r="O2918" i="12"/>
  <c r="S2918" i="12" s="1"/>
  <c r="J2918" i="12"/>
  <c r="I2918" i="12"/>
  <c r="H2918" i="12"/>
  <c r="P2917" i="12"/>
  <c r="O2917" i="12"/>
  <c r="I2917" i="12"/>
  <c r="H2917" i="12"/>
  <c r="J2917" i="12" s="1"/>
  <c r="P2916" i="12"/>
  <c r="O2916" i="12"/>
  <c r="I2916" i="12"/>
  <c r="H2916" i="12"/>
  <c r="J2916" i="12" s="1"/>
  <c r="P2915" i="12"/>
  <c r="O2915" i="12"/>
  <c r="Q2915" i="12" s="1"/>
  <c r="J2915" i="12"/>
  <c r="I2915" i="12"/>
  <c r="H2915" i="12"/>
  <c r="P2914" i="12"/>
  <c r="O2914" i="12"/>
  <c r="I2914" i="12"/>
  <c r="H2914" i="12"/>
  <c r="J2914" i="12" s="1"/>
  <c r="S2913" i="12"/>
  <c r="Q2913" i="12"/>
  <c r="P2913" i="12"/>
  <c r="O2913" i="12"/>
  <c r="I2913" i="12"/>
  <c r="H2913" i="12"/>
  <c r="J2913" i="12" s="1"/>
  <c r="S2912" i="12"/>
  <c r="Q2912" i="12"/>
  <c r="P2912" i="12"/>
  <c r="O2912" i="12"/>
  <c r="I2912" i="12"/>
  <c r="H2912" i="12"/>
  <c r="J2912" i="12" s="1"/>
  <c r="P2911" i="12"/>
  <c r="O2911" i="12"/>
  <c r="I2911" i="12"/>
  <c r="H2911" i="12"/>
  <c r="J2911" i="12" s="1"/>
  <c r="P2910" i="12"/>
  <c r="O2910" i="12"/>
  <c r="Q2910" i="12" s="1"/>
  <c r="I2910" i="12"/>
  <c r="H2910" i="12"/>
  <c r="J2910" i="12" s="1"/>
  <c r="Q2909" i="12"/>
  <c r="P2909" i="12"/>
  <c r="O2909" i="12"/>
  <c r="I2909" i="12"/>
  <c r="H2909" i="12"/>
  <c r="J2909" i="12" s="1"/>
  <c r="Q2908" i="12"/>
  <c r="P2908" i="12"/>
  <c r="O2908" i="12"/>
  <c r="I2908" i="12"/>
  <c r="H2908" i="12"/>
  <c r="P2907" i="12"/>
  <c r="O2907" i="12"/>
  <c r="J2907" i="12"/>
  <c r="I2907" i="12"/>
  <c r="H2907" i="12"/>
  <c r="P2906" i="12"/>
  <c r="O2906" i="12"/>
  <c r="Q2906" i="12" s="1"/>
  <c r="I2906" i="12"/>
  <c r="H2906" i="12"/>
  <c r="J2906" i="12" s="1"/>
  <c r="P2905" i="12"/>
  <c r="O2905" i="12"/>
  <c r="J2905" i="12"/>
  <c r="I2905" i="12"/>
  <c r="H2905" i="12"/>
  <c r="P2904" i="12"/>
  <c r="O2904" i="12"/>
  <c r="S2904" i="12" s="1"/>
  <c r="J2904" i="12"/>
  <c r="I2904" i="12"/>
  <c r="H2904" i="12"/>
  <c r="P2903" i="12"/>
  <c r="O2903" i="12"/>
  <c r="Q2903" i="12" s="1"/>
  <c r="I2903" i="12"/>
  <c r="H2903" i="12"/>
  <c r="S2902" i="12"/>
  <c r="P2902" i="12"/>
  <c r="O2902" i="12"/>
  <c r="Q2902" i="12" s="1"/>
  <c r="I2902" i="12"/>
  <c r="H2902" i="12"/>
  <c r="J2902" i="12" s="1"/>
  <c r="P2901" i="12"/>
  <c r="O2901" i="12"/>
  <c r="S2901" i="12" s="1"/>
  <c r="J2901" i="12"/>
  <c r="I2901" i="12"/>
  <c r="H2901" i="12"/>
  <c r="Q2900" i="12"/>
  <c r="P2900" i="12"/>
  <c r="O2900" i="12"/>
  <c r="S2900" i="12" s="1"/>
  <c r="J2900" i="12"/>
  <c r="I2900" i="12"/>
  <c r="H2900" i="12"/>
  <c r="P2899" i="12"/>
  <c r="O2899" i="12"/>
  <c r="J2899" i="12"/>
  <c r="I2899" i="12"/>
  <c r="H2899" i="12"/>
  <c r="P2898" i="12"/>
  <c r="O2898" i="12"/>
  <c r="Q2898" i="12" s="1"/>
  <c r="I2898" i="12"/>
  <c r="H2898" i="12"/>
  <c r="J2898" i="12" s="1"/>
  <c r="Q2897" i="12"/>
  <c r="P2897" i="12"/>
  <c r="O2897" i="12"/>
  <c r="I2897" i="12"/>
  <c r="H2897" i="12"/>
  <c r="P2896" i="12"/>
  <c r="O2896" i="12"/>
  <c r="Q2896" i="12" s="1"/>
  <c r="I2896" i="12"/>
  <c r="H2896" i="12"/>
  <c r="Q2895" i="12"/>
  <c r="P2895" i="12"/>
  <c r="O2895" i="12"/>
  <c r="I2895" i="12"/>
  <c r="H2895" i="12"/>
  <c r="J2895" i="12" s="1"/>
  <c r="P2894" i="12"/>
  <c r="O2894" i="12"/>
  <c r="Q2894" i="12" s="1"/>
  <c r="I2894" i="12"/>
  <c r="H2894" i="12"/>
  <c r="J2894" i="12" s="1"/>
  <c r="P2893" i="12"/>
  <c r="O2893" i="12"/>
  <c r="I2893" i="12"/>
  <c r="H2893" i="12"/>
  <c r="J2893" i="12" s="1"/>
  <c r="P2892" i="12"/>
  <c r="O2892" i="12"/>
  <c r="Q2892" i="12" s="1"/>
  <c r="I2892" i="12"/>
  <c r="H2892" i="12"/>
  <c r="J2892" i="12" s="1"/>
  <c r="Q2891" i="12"/>
  <c r="P2891" i="12"/>
  <c r="O2891" i="12"/>
  <c r="I2891" i="12"/>
  <c r="H2891" i="12"/>
  <c r="J2891" i="12" s="1"/>
  <c r="P2890" i="12"/>
  <c r="O2890" i="12"/>
  <c r="Q2890" i="12" s="1"/>
  <c r="I2890" i="12"/>
  <c r="H2890" i="12"/>
  <c r="J2890" i="12" s="1"/>
  <c r="Q2889" i="12"/>
  <c r="P2889" i="12"/>
  <c r="O2889" i="12"/>
  <c r="I2889" i="12"/>
  <c r="H2889" i="12"/>
  <c r="J2889" i="12" s="1"/>
  <c r="Q2888" i="12"/>
  <c r="P2888" i="12"/>
  <c r="O2888" i="12"/>
  <c r="I2888" i="12"/>
  <c r="H2888" i="12"/>
  <c r="P2887" i="12"/>
  <c r="O2887" i="12"/>
  <c r="I2887" i="12"/>
  <c r="H2887" i="12"/>
  <c r="J2887" i="12" s="1"/>
  <c r="Q2886" i="12"/>
  <c r="P2886" i="12"/>
  <c r="O2886" i="12"/>
  <c r="I2886" i="12"/>
  <c r="H2886" i="12"/>
  <c r="P2885" i="12"/>
  <c r="O2885" i="12"/>
  <c r="S2885" i="12" s="1"/>
  <c r="J2885" i="12"/>
  <c r="I2885" i="12"/>
  <c r="H2885" i="12"/>
  <c r="P2884" i="12"/>
  <c r="O2884" i="12"/>
  <c r="I2884" i="12"/>
  <c r="H2884" i="12"/>
  <c r="J2884" i="12" s="1"/>
  <c r="Q2883" i="12"/>
  <c r="P2883" i="12"/>
  <c r="O2883" i="12"/>
  <c r="I2883" i="12"/>
  <c r="H2883" i="12"/>
  <c r="J2883" i="12" s="1"/>
  <c r="P2882" i="12"/>
  <c r="O2882" i="12"/>
  <c r="J2882" i="12"/>
  <c r="I2882" i="12"/>
  <c r="H2882" i="12"/>
  <c r="P2881" i="12"/>
  <c r="O2881" i="12"/>
  <c r="I2881" i="12"/>
  <c r="H2881" i="12"/>
  <c r="J2881" i="12" s="1"/>
  <c r="Q2880" i="12"/>
  <c r="P2880" i="12"/>
  <c r="O2880" i="12"/>
  <c r="I2880" i="12"/>
  <c r="H2880" i="12"/>
  <c r="P2879" i="12"/>
  <c r="O2879" i="12"/>
  <c r="Q2879" i="12" s="1"/>
  <c r="I2879" i="12"/>
  <c r="H2879" i="12"/>
  <c r="P2878" i="12"/>
  <c r="O2878" i="12"/>
  <c r="J2878" i="12"/>
  <c r="I2878" i="12"/>
  <c r="H2878" i="12"/>
  <c r="P2877" i="12"/>
  <c r="O2877" i="12"/>
  <c r="I2877" i="12"/>
  <c r="H2877" i="12"/>
  <c r="J2877" i="12" s="1"/>
  <c r="P2876" i="12"/>
  <c r="O2876" i="12"/>
  <c r="I2876" i="12"/>
  <c r="H2876" i="12"/>
  <c r="J2876" i="12" s="1"/>
  <c r="P2875" i="12"/>
  <c r="O2875" i="12"/>
  <c r="J2875" i="12"/>
  <c r="I2875" i="12"/>
  <c r="H2875" i="12"/>
  <c r="P2874" i="12"/>
  <c r="O2874" i="12"/>
  <c r="Q2874" i="12" s="1"/>
  <c r="I2874" i="12"/>
  <c r="H2874" i="12"/>
  <c r="P2873" i="12"/>
  <c r="O2873" i="12"/>
  <c r="Q2873" i="12" s="1"/>
  <c r="I2873" i="12"/>
  <c r="H2873" i="12"/>
  <c r="J2873" i="12" s="1"/>
  <c r="P2872" i="12"/>
  <c r="O2872" i="12"/>
  <c r="I2872" i="12"/>
  <c r="H2872" i="12"/>
  <c r="J2872" i="12" s="1"/>
  <c r="P2871" i="12"/>
  <c r="O2871" i="12"/>
  <c r="Q2871" i="12" s="1"/>
  <c r="I2871" i="12"/>
  <c r="H2871" i="12"/>
  <c r="P2870" i="12"/>
  <c r="O2870" i="12"/>
  <c r="J2870" i="12"/>
  <c r="I2870" i="12"/>
  <c r="H2870" i="12"/>
  <c r="P2869" i="12"/>
  <c r="O2869" i="12"/>
  <c r="J2869" i="12"/>
  <c r="I2869" i="12"/>
  <c r="H2869" i="12"/>
  <c r="P2868" i="12"/>
  <c r="O2868" i="12"/>
  <c r="Q2868" i="12" s="1"/>
  <c r="I2868" i="12"/>
  <c r="H2868" i="12"/>
  <c r="S2868" i="12" s="1"/>
  <c r="P2867" i="12"/>
  <c r="O2867" i="12"/>
  <c r="I2867" i="12"/>
  <c r="H2867" i="12"/>
  <c r="J2867" i="12" s="1"/>
  <c r="P2866" i="12"/>
  <c r="O2866" i="12"/>
  <c r="I2866" i="12"/>
  <c r="H2866" i="12"/>
  <c r="J2866" i="12" s="1"/>
  <c r="P2865" i="12"/>
  <c r="O2865" i="12"/>
  <c r="I2865" i="12"/>
  <c r="H2865" i="12"/>
  <c r="J2865" i="12" s="1"/>
  <c r="P2864" i="12"/>
  <c r="O2864" i="12"/>
  <c r="Q2864" i="12" s="1"/>
  <c r="J2864" i="12"/>
  <c r="I2864" i="12"/>
  <c r="H2864" i="12"/>
  <c r="P2863" i="12"/>
  <c r="O2863" i="12"/>
  <c r="Q2863" i="12" s="1"/>
  <c r="I2863" i="12"/>
  <c r="H2863" i="12"/>
  <c r="J2863" i="12" s="1"/>
  <c r="Q2862" i="12"/>
  <c r="P2862" i="12"/>
  <c r="O2862" i="12"/>
  <c r="I2862" i="12"/>
  <c r="H2862" i="12"/>
  <c r="P2861" i="12"/>
  <c r="O2861" i="12"/>
  <c r="I2861" i="12"/>
  <c r="H2861" i="12"/>
  <c r="J2861" i="12" s="1"/>
  <c r="P2860" i="12"/>
  <c r="O2860" i="12"/>
  <c r="Q2860" i="12" s="1"/>
  <c r="I2860" i="12"/>
  <c r="H2860" i="12"/>
  <c r="J2860" i="12" s="1"/>
  <c r="Q2859" i="12"/>
  <c r="P2859" i="12"/>
  <c r="O2859" i="12"/>
  <c r="I2859" i="12"/>
  <c r="H2859" i="12"/>
  <c r="J2859" i="12" s="1"/>
  <c r="P2858" i="12"/>
  <c r="O2858" i="12"/>
  <c r="J2858" i="12"/>
  <c r="I2858" i="12"/>
  <c r="H2858" i="12"/>
  <c r="P2857" i="12"/>
  <c r="O2857" i="12"/>
  <c r="Q2857" i="12" s="1"/>
  <c r="I2857" i="12"/>
  <c r="H2857" i="12"/>
  <c r="S2857" i="12" s="1"/>
  <c r="Q2856" i="12"/>
  <c r="P2856" i="12"/>
  <c r="O2856" i="12"/>
  <c r="I2856" i="12"/>
  <c r="H2856" i="12"/>
  <c r="P2855" i="12"/>
  <c r="O2855" i="12"/>
  <c r="Q2855" i="12" s="1"/>
  <c r="I2855" i="12"/>
  <c r="H2855" i="12"/>
  <c r="J2855" i="12" s="1"/>
  <c r="P2854" i="12"/>
  <c r="O2854" i="12"/>
  <c r="I2854" i="12"/>
  <c r="H2854" i="12"/>
  <c r="J2854" i="12" s="1"/>
  <c r="P2853" i="12"/>
  <c r="O2853" i="12"/>
  <c r="I2853" i="12"/>
  <c r="H2853" i="12"/>
  <c r="J2853" i="12" s="1"/>
  <c r="P2852" i="12"/>
  <c r="O2852" i="12"/>
  <c r="J2852" i="12"/>
  <c r="I2852" i="12"/>
  <c r="H2852" i="12"/>
  <c r="P2851" i="12"/>
  <c r="O2851" i="12"/>
  <c r="Q2851" i="12" s="1"/>
  <c r="J2851" i="12"/>
  <c r="I2851" i="12"/>
  <c r="H2851" i="12"/>
  <c r="P2850" i="12"/>
  <c r="O2850" i="12"/>
  <c r="I2850" i="12"/>
  <c r="H2850" i="12"/>
  <c r="J2850" i="12" s="1"/>
  <c r="Q2849" i="12"/>
  <c r="P2849" i="12"/>
  <c r="O2849" i="12"/>
  <c r="S2849" i="12" s="1"/>
  <c r="J2849" i="12"/>
  <c r="I2849" i="12"/>
  <c r="H2849" i="12"/>
  <c r="P2848" i="12"/>
  <c r="O2848" i="12"/>
  <c r="S2848" i="12" s="1"/>
  <c r="J2848" i="12"/>
  <c r="I2848" i="12"/>
  <c r="H2848" i="12"/>
  <c r="P2847" i="12"/>
  <c r="O2847" i="12"/>
  <c r="I2847" i="12"/>
  <c r="H2847" i="12"/>
  <c r="J2847" i="12" s="1"/>
  <c r="P2846" i="12"/>
  <c r="O2846" i="12"/>
  <c r="Q2846" i="12" s="1"/>
  <c r="I2846" i="12"/>
  <c r="H2846" i="12"/>
  <c r="J2846" i="12" s="1"/>
  <c r="S2845" i="12"/>
  <c r="Q2845" i="12"/>
  <c r="P2845" i="12"/>
  <c r="O2845" i="12"/>
  <c r="J2845" i="12"/>
  <c r="I2845" i="12"/>
  <c r="H2845" i="12"/>
  <c r="P2844" i="12"/>
  <c r="O2844" i="12"/>
  <c r="Q2844" i="12" s="1"/>
  <c r="I2844" i="12"/>
  <c r="H2844" i="12"/>
  <c r="Q2843" i="12"/>
  <c r="P2843" i="12"/>
  <c r="O2843" i="12"/>
  <c r="I2843" i="12"/>
  <c r="H2843" i="12"/>
  <c r="J2843" i="12" s="1"/>
  <c r="P2842" i="12"/>
  <c r="O2842" i="12"/>
  <c r="Q2842" i="12" s="1"/>
  <c r="I2842" i="12"/>
  <c r="H2842" i="12"/>
  <c r="J2842" i="12" s="1"/>
  <c r="P2841" i="12"/>
  <c r="O2841" i="12"/>
  <c r="I2841" i="12"/>
  <c r="H2841" i="12"/>
  <c r="J2841" i="12" s="1"/>
  <c r="S2840" i="12"/>
  <c r="Q2840" i="12"/>
  <c r="P2840" i="12"/>
  <c r="O2840" i="12"/>
  <c r="I2840" i="12"/>
  <c r="H2840" i="12"/>
  <c r="J2840" i="12" s="1"/>
  <c r="Q2839" i="12"/>
  <c r="P2839" i="12"/>
  <c r="O2839" i="12"/>
  <c r="I2839" i="12"/>
  <c r="H2839" i="12"/>
  <c r="P2838" i="12"/>
  <c r="O2838" i="12"/>
  <c r="I2838" i="12"/>
  <c r="H2838" i="12"/>
  <c r="J2838" i="12" s="1"/>
  <c r="P2837" i="12"/>
  <c r="O2837" i="12"/>
  <c r="Q2837" i="12" s="1"/>
  <c r="I2837" i="12"/>
  <c r="H2837" i="12"/>
  <c r="J2837" i="12" s="1"/>
  <c r="Q2836" i="12"/>
  <c r="P2836" i="12"/>
  <c r="O2836" i="12"/>
  <c r="I2836" i="12"/>
  <c r="H2836" i="12"/>
  <c r="J2836" i="12" s="1"/>
  <c r="P2835" i="12"/>
  <c r="O2835" i="12"/>
  <c r="J2835" i="12"/>
  <c r="I2835" i="12"/>
  <c r="H2835" i="12"/>
  <c r="P2834" i="12"/>
  <c r="O2834" i="12"/>
  <c r="Q2834" i="12" s="1"/>
  <c r="I2834" i="12"/>
  <c r="H2834" i="12"/>
  <c r="Q2833" i="12"/>
  <c r="P2833" i="12"/>
  <c r="O2833" i="12"/>
  <c r="I2833" i="12"/>
  <c r="H2833" i="12"/>
  <c r="P2832" i="12"/>
  <c r="O2832" i="12"/>
  <c r="S2832" i="12" s="1"/>
  <c r="I2832" i="12"/>
  <c r="H2832" i="12"/>
  <c r="J2832" i="12" s="1"/>
  <c r="P2831" i="12"/>
  <c r="O2831" i="12"/>
  <c r="I2831" i="12"/>
  <c r="H2831" i="12"/>
  <c r="J2831" i="12" s="1"/>
  <c r="P2830" i="12"/>
  <c r="O2830" i="12"/>
  <c r="I2830" i="12"/>
  <c r="H2830" i="12"/>
  <c r="J2830" i="12" s="1"/>
  <c r="P2829" i="12"/>
  <c r="O2829" i="12"/>
  <c r="J2829" i="12"/>
  <c r="I2829" i="12"/>
  <c r="H2829" i="12"/>
  <c r="P2828" i="12"/>
  <c r="O2828" i="12"/>
  <c r="Q2828" i="12" s="1"/>
  <c r="I2828" i="12"/>
  <c r="H2828" i="12"/>
  <c r="J2828" i="12" s="1"/>
  <c r="Q2827" i="12"/>
  <c r="P2827" i="12"/>
  <c r="O2827" i="12"/>
  <c r="I2827" i="12"/>
  <c r="H2827" i="12"/>
  <c r="J2827" i="12" s="1"/>
  <c r="P2826" i="12"/>
  <c r="O2826" i="12"/>
  <c r="Q2826" i="12" s="1"/>
  <c r="J2826" i="12"/>
  <c r="I2826" i="12"/>
  <c r="H2826" i="12"/>
  <c r="P2825" i="12"/>
  <c r="O2825" i="12"/>
  <c r="J2825" i="12"/>
  <c r="I2825" i="12"/>
  <c r="H2825" i="12"/>
  <c r="P2824" i="12"/>
  <c r="O2824" i="12"/>
  <c r="Q2824" i="12" s="1"/>
  <c r="I2824" i="12"/>
  <c r="H2824" i="12"/>
  <c r="P2823" i="12"/>
  <c r="O2823" i="12"/>
  <c r="I2823" i="12"/>
  <c r="H2823" i="12"/>
  <c r="J2823" i="12" s="1"/>
  <c r="P2822" i="12"/>
  <c r="O2822" i="12"/>
  <c r="Q2822" i="12" s="1"/>
  <c r="I2822" i="12"/>
  <c r="H2822" i="12"/>
  <c r="J2822" i="12" s="1"/>
  <c r="P2821" i="12"/>
  <c r="O2821" i="12"/>
  <c r="Q2821" i="12" s="1"/>
  <c r="I2821" i="12"/>
  <c r="H2821" i="12"/>
  <c r="J2821" i="12" s="1"/>
  <c r="P2820" i="12"/>
  <c r="O2820" i="12"/>
  <c r="I2820" i="12"/>
  <c r="H2820" i="12"/>
  <c r="J2820" i="12" s="1"/>
  <c r="P2819" i="12"/>
  <c r="O2819" i="12"/>
  <c r="J2819" i="12"/>
  <c r="I2819" i="12"/>
  <c r="H2819" i="12"/>
  <c r="P2818" i="12"/>
  <c r="O2818" i="12"/>
  <c r="I2818" i="12"/>
  <c r="H2818" i="12"/>
  <c r="J2818" i="12" s="1"/>
  <c r="P2817" i="12"/>
  <c r="O2817" i="12"/>
  <c r="J2817" i="12"/>
  <c r="I2817" i="12"/>
  <c r="H2817" i="12"/>
  <c r="P2816" i="12"/>
  <c r="O2816" i="12"/>
  <c r="Q2816" i="12" s="1"/>
  <c r="J2816" i="12"/>
  <c r="I2816" i="12"/>
  <c r="H2816" i="12"/>
  <c r="P2815" i="12"/>
  <c r="O2815" i="12"/>
  <c r="Q2815" i="12" s="1"/>
  <c r="I2815" i="12"/>
  <c r="H2815" i="12"/>
  <c r="S2814" i="12"/>
  <c r="Q2814" i="12"/>
  <c r="P2814" i="12"/>
  <c r="O2814" i="12"/>
  <c r="I2814" i="12"/>
  <c r="H2814" i="12"/>
  <c r="J2814" i="12" s="1"/>
  <c r="S2813" i="12"/>
  <c r="Q2813" i="12"/>
  <c r="P2813" i="12"/>
  <c r="O2813" i="12"/>
  <c r="I2813" i="12"/>
  <c r="H2813" i="12"/>
  <c r="J2813" i="12" s="1"/>
  <c r="P2812" i="12"/>
  <c r="O2812" i="12"/>
  <c r="S2812" i="12" s="1"/>
  <c r="I2812" i="12"/>
  <c r="H2812" i="12"/>
  <c r="J2812" i="12" s="1"/>
  <c r="P2811" i="12"/>
  <c r="O2811" i="12"/>
  <c r="I2811" i="12"/>
  <c r="H2811" i="12"/>
  <c r="J2811" i="12" s="1"/>
  <c r="P2810" i="12"/>
  <c r="O2810" i="12"/>
  <c r="Q2810" i="12" s="1"/>
  <c r="I2810" i="12"/>
  <c r="H2810" i="12"/>
  <c r="P2809" i="12"/>
  <c r="O2809" i="12"/>
  <c r="I2809" i="12"/>
  <c r="H2809" i="12"/>
  <c r="J2809" i="12" s="1"/>
  <c r="Q2808" i="12"/>
  <c r="P2808" i="12"/>
  <c r="O2808" i="12"/>
  <c r="I2808" i="12"/>
  <c r="H2808" i="12"/>
  <c r="J2808" i="12" s="1"/>
  <c r="Q2807" i="12"/>
  <c r="P2807" i="12"/>
  <c r="O2807" i="12"/>
  <c r="I2807" i="12"/>
  <c r="H2807" i="12"/>
  <c r="P2806" i="12"/>
  <c r="O2806" i="12"/>
  <c r="I2806" i="12"/>
  <c r="H2806" i="12"/>
  <c r="J2806" i="12" s="1"/>
  <c r="P2805" i="12"/>
  <c r="O2805" i="12"/>
  <c r="I2805" i="12"/>
  <c r="H2805" i="12"/>
  <c r="J2805" i="12" s="1"/>
  <c r="P2804" i="12"/>
  <c r="O2804" i="12"/>
  <c r="Q2804" i="12" s="1"/>
  <c r="I2804" i="12"/>
  <c r="H2804" i="12"/>
  <c r="P2803" i="12"/>
  <c r="O2803" i="12"/>
  <c r="I2803" i="12"/>
  <c r="H2803" i="12"/>
  <c r="J2803" i="12" s="1"/>
  <c r="P2802" i="12"/>
  <c r="O2802" i="12"/>
  <c r="Q2802" i="12" s="1"/>
  <c r="J2802" i="12"/>
  <c r="I2802" i="12"/>
  <c r="H2802" i="12"/>
  <c r="P2801" i="12"/>
  <c r="O2801" i="12"/>
  <c r="Q2801" i="12" s="1"/>
  <c r="I2801" i="12"/>
  <c r="H2801" i="12"/>
  <c r="J2801" i="12" s="1"/>
  <c r="Q2800" i="12"/>
  <c r="P2800" i="12"/>
  <c r="O2800" i="12"/>
  <c r="I2800" i="12"/>
  <c r="H2800" i="12"/>
  <c r="P2799" i="12"/>
  <c r="O2799" i="12"/>
  <c r="I2799" i="12"/>
  <c r="H2799" i="12"/>
  <c r="J2799" i="12" s="1"/>
  <c r="P2798" i="12"/>
  <c r="O2798" i="12"/>
  <c r="Q2798" i="12" s="1"/>
  <c r="I2798" i="12"/>
  <c r="H2798" i="12"/>
  <c r="P2797" i="12"/>
  <c r="O2797" i="12"/>
  <c r="Q2797" i="12" s="1"/>
  <c r="I2797" i="12"/>
  <c r="H2797" i="12"/>
  <c r="J2797" i="12" s="1"/>
  <c r="S2796" i="12"/>
  <c r="Q2796" i="12"/>
  <c r="P2796" i="12"/>
  <c r="O2796" i="12"/>
  <c r="I2796" i="12"/>
  <c r="H2796" i="12"/>
  <c r="J2796" i="12" s="1"/>
  <c r="P2795" i="12"/>
  <c r="O2795" i="12"/>
  <c r="I2795" i="12"/>
  <c r="H2795" i="12"/>
  <c r="J2795" i="12" s="1"/>
  <c r="P2794" i="12"/>
  <c r="O2794" i="12"/>
  <c r="I2794" i="12"/>
  <c r="H2794" i="12"/>
  <c r="J2794" i="12" s="1"/>
  <c r="P2793" i="12"/>
  <c r="O2793" i="12"/>
  <c r="Q2793" i="12" s="1"/>
  <c r="J2793" i="12"/>
  <c r="I2793" i="12"/>
  <c r="H2793" i="12"/>
  <c r="P2792" i="12"/>
  <c r="O2792" i="12"/>
  <c r="Q2792" i="12" s="1"/>
  <c r="I2792" i="12"/>
  <c r="H2792" i="12"/>
  <c r="P2791" i="12"/>
  <c r="O2791" i="12"/>
  <c r="Q2791" i="12" s="1"/>
  <c r="I2791" i="12"/>
  <c r="H2791" i="12"/>
  <c r="S2790" i="12"/>
  <c r="Q2790" i="12"/>
  <c r="P2790" i="12"/>
  <c r="O2790" i="12"/>
  <c r="I2790" i="12"/>
  <c r="H2790" i="12"/>
  <c r="J2790" i="12" s="1"/>
  <c r="P2789" i="12"/>
  <c r="O2789" i="12"/>
  <c r="J2789" i="12"/>
  <c r="I2789" i="12"/>
  <c r="H2789" i="12"/>
  <c r="P2788" i="12"/>
  <c r="O2788" i="12"/>
  <c r="I2788" i="12"/>
  <c r="H2788" i="12"/>
  <c r="J2788" i="12" s="1"/>
  <c r="Q2787" i="12"/>
  <c r="P2787" i="12"/>
  <c r="O2787" i="12"/>
  <c r="I2787" i="12"/>
  <c r="H2787" i="12"/>
  <c r="J2787" i="12" s="1"/>
  <c r="P2786" i="12"/>
  <c r="O2786" i="12"/>
  <c r="I2786" i="12"/>
  <c r="H2786" i="12"/>
  <c r="J2786" i="12" s="1"/>
  <c r="S2785" i="12"/>
  <c r="Q2785" i="12"/>
  <c r="P2785" i="12"/>
  <c r="O2785" i="12"/>
  <c r="I2785" i="12"/>
  <c r="H2785" i="12"/>
  <c r="J2785" i="12" s="1"/>
  <c r="S2784" i="12"/>
  <c r="Q2784" i="12"/>
  <c r="P2784" i="12"/>
  <c r="O2784" i="12"/>
  <c r="I2784" i="12"/>
  <c r="H2784" i="12"/>
  <c r="J2784" i="12" s="1"/>
  <c r="P2783" i="12"/>
  <c r="O2783" i="12"/>
  <c r="I2783" i="12"/>
  <c r="H2783" i="12"/>
  <c r="J2783" i="12" s="1"/>
  <c r="P2782" i="12"/>
  <c r="O2782" i="12"/>
  <c r="I2782" i="12"/>
  <c r="H2782" i="12"/>
  <c r="J2782" i="12" s="1"/>
  <c r="S2781" i="12"/>
  <c r="Q2781" i="12"/>
  <c r="P2781" i="12"/>
  <c r="O2781" i="12"/>
  <c r="I2781" i="12"/>
  <c r="H2781" i="12"/>
  <c r="J2781" i="12" s="1"/>
  <c r="P2780" i="12"/>
  <c r="O2780" i="12"/>
  <c r="Q2780" i="12" s="1"/>
  <c r="I2780" i="12"/>
  <c r="H2780" i="12"/>
  <c r="P2779" i="12"/>
  <c r="O2779" i="12"/>
  <c r="J2779" i="12"/>
  <c r="I2779" i="12"/>
  <c r="H2779" i="12"/>
  <c r="P2778" i="12"/>
  <c r="O2778" i="12"/>
  <c r="I2778" i="12"/>
  <c r="H2778" i="12"/>
  <c r="J2778" i="12" s="1"/>
  <c r="P2777" i="12"/>
  <c r="O2777" i="12"/>
  <c r="J2777" i="12"/>
  <c r="I2777" i="12"/>
  <c r="H2777" i="12"/>
  <c r="P2776" i="12"/>
  <c r="O2776" i="12"/>
  <c r="I2776" i="12"/>
  <c r="H2776" i="12"/>
  <c r="J2776" i="12" s="1"/>
  <c r="Q2775" i="12"/>
  <c r="P2775" i="12"/>
  <c r="O2775" i="12"/>
  <c r="I2775" i="12"/>
  <c r="H2775" i="12"/>
  <c r="P2774" i="12"/>
  <c r="O2774" i="12"/>
  <c r="Q2774" i="12" s="1"/>
  <c r="I2774" i="12"/>
  <c r="H2774" i="12"/>
  <c r="J2774" i="12" s="1"/>
  <c r="P2773" i="12"/>
  <c r="O2773" i="12"/>
  <c r="J2773" i="12"/>
  <c r="I2773" i="12"/>
  <c r="H2773" i="12"/>
  <c r="P2772" i="12"/>
  <c r="O2772" i="12"/>
  <c r="Q2772" i="12" s="1"/>
  <c r="I2772" i="12"/>
  <c r="H2772" i="12"/>
  <c r="J2772" i="12" s="1"/>
  <c r="P2771" i="12"/>
  <c r="O2771" i="12"/>
  <c r="I2771" i="12"/>
  <c r="H2771" i="12"/>
  <c r="J2771" i="12" s="1"/>
  <c r="P2770" i="12"/>
  <c r="O2770" i="12"/>
  <c r="Q2770" i="12" s="1"/>
  <c r="J2770" i="12"/>
  <c r="I2770" i="12"/>
  <c r="H2770" i="12"/>
  <c r="P2769" i="12"/>
  <c r="O2769" i="12"/>
  <c r="Q2769" i="12" s="1"/>
  <c r="I2769" i="12"/>
  <c r="H2769" i="12"/>
  <c r="S2768" i="12"/>
  <c r="Q2768" i="12"/>
  <c r="P2768" i="12"/>
  <c r="O2768" i="12"/>
  <c r="I2768" i="12"/>
  <c r="H2768" i="12"/>
  <c r="J2768" i="12" s="1"/>
  <c r="S2767" i="12"/>
  <c r="Q2767" i="12"/>
  <c r="P2767" i="12"/>
  <c r="O2767" i="12"/>
  <c r="I2767" i="12"/>
  <c r="H2767" i="12"/>
  <c r="J2767" i="12" s="1"/>
  <c r="P2766" i="12"/>
  <c r="O2766" i="12"/>
  <c r="Q2766" i="12" s="1"/>
  <c r="I2766" i="12"/>
  <c r="H2766" i="12"/>
  <c r="J2766" i="12" s="1"/>
  <c r="P2765" i="12"/>
  <c r="O2765" i="12"/>
  <c r="I2765" i="12"/>
  <c r="H2765" i="12"/>
  <c r="J2765" i="12" s="1"/>
  <c r="P2764" i="12"/>
  <c r="O2764" i="12"/>
  <c r="J2764" i="12"/>
  <c r="I2764" i="12"/>
  <c r="H2764" i="12"/>
  <c r="P2763" i="12"/>
  <c r="O2763" i="12"/>
  <c r="Q2763" i="12" s="1"/>
  <c r="I2763" i="12"/>
  <c r="H2763" i="12"/>
  <c r="J2763" i="12" s="1"/>
  <c r="S2762" i="12"/>
  <c r="P2762" i="12"/>
  <c r="O2762" i="12"/>
  <c r="Q2762" i="12" s="1"/>
  <c r="I2762" i="12"/>
  <c r="H2762" i="12"/>
  <c r="J2762" i="12" s="1"/>
  <c r="S2761" i="12"/>
  <c r="Q2761" i="12"/>
  <c r="P2761" i="12"/>
  <c r="O2761" i="12"/>
  <c r="J2761" i="12"/>
  <c r="I2761" i="12"/>
  <c r="H2761" i="12"/>
  <c r="P2760" i="12"/>
  <c r="O2760" i="12"/>
  <c r="Q2760" i="12" s="1"/>
  <c r="I2760" i="12"/>
  <c r="H2760" i="12"/>
  <c r="P2759" i="12"/>
  <c r="O2759" i="12"/>
  <c r="I2759" i="12"/>
  <c r="H2759" i="12"/>
  <c r="J2759" i="12" s="1"/>
  <c r="P2758" i="12"/>
  <c r="O2758" i="12"/>
  <c r="Q2758" i="12" s="1"/>
  <c r="I2758" i="12"/>
  <c r="H2758" i="12"/>
  <c r="P2757" i="12"/>
  <c r="O2757" i="12"/>
  <c r="I2757" i="12"/>
  <c r="H2757" i="12"/>
  <c r="J2757" i="12" s="1"/>
  <c r="P2756" i="12"/>
  <c r="O2756" i="12"/>
  <c r="Q2756" i="12" s="1"/>
  <c r="I2756" i="12"/>
  <c r="H2756" i="12"/>
  <c r="J2756" i="12" s="1"/>
  <c r="Q2755" i="12"/>
  <c r="P2755" i="12"/>
  <c r="O2755" i="12"/>
  <c r="S2755" i="12" s="1"/>
  <c r="J2755" i="12"/>
  <c r="I2755" i="12"/>
  <c r="H2755" i="12"/>
  <c r="P2754" i="12"/>
  <c r="O2754" i="12"/>
  <c r="J2754" i="12"/>
  <c r="I2754" i="12"/>
  <c r="H2754" i="12"/>
  <c r="S2753" i="12"/>
  <c r="P2753" i="12"/>
  <c r="O2753" i="12"/>
  <c r="Q2753" i="12" s="1"/>
  <c r="I2753" i="12"/>
  <c r="H2753" i="12"/>
  <c r="J2753" i="12" s="1"/>
  <c r="Q2752" i="12"/>
  <c r="P2752" i="12"/>
  <c r="O2752" i="12"/>
  <c r="I2752" i="12"/>
  <c r="H2752" i="12"/>
  <c r="P2751" i="12"/>
  <c r="O2751" i="12"/>
  <c r="Q2751" i="12" s="1"/>
  <c r="I2751" i="12"/>
  <c r="H2751" i="12"/>
  <c r="S2750" i="12"/>
  <c r="Q2750" i="12"/>
  <c r="P2750" i="12"/>
  <c r="O2750" i="12"/>
  <c r="I2750" i="12"/>
  <c r="H2750" i="12"/>
  <c r="J2750" i="12" s="1"/>
  <c r="S2749" i="12"/>
  <c r="Q2749" i="12"/>
  <c r="P2749" i="12"/>
  <c r="O2749" i="12"/>
  <c r="I2749" i="12"/>
  <c r="H2749" i="12"/>
  <c r="J2749" i="12" s="1"/>
  <c r="P2748" i="12"/>
  <c r="O2748" i="12"/>
  <c r="Q2748" i="12" s="1"/>
  <c r="I2748" i="12"/>
  <c r="H2748" i="12"/>
  <c r="J2748" i="12" s="1"/>
  <c r="P2747" i="12"/>
  <c r="O2747" i="12"/>
  <c r="J2747" i="12"/>
  <c r="I2747" i="12"/>
  <c r="H2747" i="12"/>
  <c r="P2746" i="12"/>
  <c r="O2746" i="12"/>
  <c r="Q2746" i="12" s="1"/>
  <c r="I2746" i="12"/>
  <c r="H2746" i="12"/>
  <c r="P2745" i="12"/>
  <c r="O2745" i="12"/>
  <c r="I2745" i="12"/>
  <c r="H2745" i="12"/>
  <c r="J2745" i="12" s="1"/>
  <c r="P2744" i="12"/>
  <c r="O2744" i="12"/>
  <c r="Q2744" i="12" s="1"/>
  <c r="I2744" i="12"/>
  <c r="H2744" i="12"/>
  <c r="Q2743" i="12"/>
  <c r="P2743" i="12"/>
  <c r="O2743" i="12"/>
  <c r="I2743" i="12"/>
  <c r="H2743" i="12"/>
  <c r="P2742" i="12"/>
  <c r="O2742" i="12"/>
  <c r="J2742" i="12"/>
  <c r="I2742" i="12"/>
  <c r="H2742" i="12"/>
  <c r="P2741" i="12"/>
  <c r="O2741" i="12"/>
  <c r="I2741" i="12"/>
  <c r="H2741" i="12"/>
  <c r="J2741" i="12" s="1"/>
  <c r="Q2740" i="12"/>
  <c r="P2740" i="12"/>
  <c r="O2740" i="12"/>
  <c r="I2740" i="12"/>
  <c r="H2740" i="12"/>
  <c r="S2740" i="12" s="1"/>
  <c r="P2739" i="12"/>
  <c r="O2739" i="12"/>
  <c r="I2739" i="12"/>
  <c r="H2739" i="12"/>
  <c r="J2739" i="12" s="1"/>
  <c r="P2738" i="12"/>
  <c r="O2738" i="12"/>
  <c r="Q2738" i="12" s="1"/>
  <c r="I2738" i="12"/>
  <c r="H2738" i="12"/>
  <c r="P2737" i="12"/>
  <c r="O2737" i="12"/>
  <c r="I2737" i="12"/>
  <c r="H2737" i="12"/>
  <c r="J2737" i="12" s="1"/>
  <c r="P2736" i="12"/>
  <c r="O2736" i="12"/>
  <c r="Q2736" i="12" s="1"/>
  <c r="I2736" i="12"/>
  <c r="H2736" i="12"/>
  <c r="S2736" i="12" s="1"/>
  <c r="P2735" i="12"/>
  <c r="O2735" i="12"/>
  <c r="Q2735" i="12" s="1"/>
  <c r="I2735" i="12"/>
  <c r="H2735" i="12"/>
  <c r="Q2734" i="12"/>
  <c r="P2734" i="12"/>
  <c r="O2734" i="12"/>
  <c r="I2734" i="12"/>
  <c r="H2734" i="12"/>
  <c r="P2733" i="12"/>
  <c r="O2733" i="12"/>
  <c r="J2733" i="12"/>
  <c r="I2733" i="12"/>
  <c r="H2733" i="12"/>
  <c r="P2732" i="12"/>
  <c r="O2732" i="12"/>
  <c r="Q2732" i="12" s="1"/>
  <c r="J2732" i="12"/>
  <c r="I2732" i="12"/>
  <c r="H2732" i="12"/>
  <c r="Q2731" i="12"/>
  <c r="P2731" i="12"/>
  <c r="O2731" i="12"/>
  <c r="I2731" i="12"/>
  <c r="H2731" i="12"/>
  <c r="J2731" i="12" s="1"/>
  <c r="P2730" i="12"/>
  <c r="O2730" i="12"/>
  <c r="J2730" i="12"/>
  <c r="I2730" i="12"/>
  <c r="H2730" i="12"/>
  <c r="P2729" i="12"/>
  <c r="O2729" i="12"/>
  <c r="Q2729" i="12" s="1"/>
  <c r="I2729" i="12"/>
  <c r="H2729" i="12"/>
  <c r="S2729" i="12" s="1"/>
  <c r="Q2728" i="12"/>
  <c r="P2728" i="12"/>
  <c r="O2728" i="12"/>
  <c r="I2728" i="12"/>
  <c r="H2728" i="12"/>
  <c r="P2727" i="12"/>
  <c r="O2727" i="12"/>
  <c r="Q2727" i="12" s="1"/>
  <c r="I2727" i="12"/>
  <c r="H2727" i="12"/>
  <c r="J2727" i="12" s="1"/>
  <c r="Q2726" i="12"/>
  <c r="P2726" i="12"/>
  <c r="O2726" i="12"/>
  <c r="I2726" i="12"/>
  <c r="H2726" i="12"/>
  <c r="J2726" i="12" s="1"/>
  <c r="Q2725" i="12"/>
  <c r="P2725" i="12"/>
  <c r="O2725" i="12"/>
  <c r="I2725" i="12"/>
  <c r="H2725" i="12"/>
  <c r="J2725" i="12" s="1"/>
  <c r="P2724" i="12"/>
  <c r="O2724" i="12"/>
  <c r="J2724" i="12"/>
  <c r="I2724" i="12"/>
  <c r="H2724" i="12"/>
  <c r="P2723" i="12"/>
  <c r="O2723" i="12"/>
  <c r="Q2723" i="12" s="1"/>
  <c r="I2723" i="12"/>
  <c r="H2723" i="12"/>
  <c r="J2723" i="12" s="1"/>
  <c r="P2722" i="12"/>
  <c r="O2722" i="12"/>
  <c r="I2722" i="12"/>
  <c r="H2722" i="12"/>
  <c r="J2722" i="12" s="1"/>
  <c r="P2721" i="12"/>
  <c r="O2721" i="12"/>
  <c r="J2721" i="12"/>
  <c r="I2721" i="12"/>
  <c r="H2721" i="12"/>
  <c r="P2720" i="12"/>
  <c r="O2720" i="12"/>
  <c r="I2720" i="12"/>
  <c r="H2720" i="12"/>
  <c r="J2720" i="12" s="1"/>
  <c r="Q2719" i="12"/>
  <c r="P2719" i="12"/>
  <c r="O2719" i="12"/>
  <c r="I2719" i="12"/>
  <c r="H2719" i="12"/>
  <c r="J2719" i="12" s="1"/>
  <c r="P2718" i="12"/>
  <c r="O2718" i="12"/>
  <c r="J2718" i="12"/>
  <c r="I2718" i="12"/>
  <c r="H2718" i="12"/>
  <c r="P2717" i="12"/>
  <c r="O2717" i="12"/>
  <c r="S2717" i="12" s="1"/>
  <c r="J2717" i="12"/>
  <c r="I2717" i="12"/>
  <c r="H2717" i="12"/>
  <c r="P2716" i="12"/>
  <c r="O2716" i="12"/>
  <c r="Q2716" i="12" s="1"/>
  <c r="I2716" i="12"/>
  <c r="H2716" i="12"/>
  <c r="Q2715" i="12"/>
  <c r="P2715" i="12"/>
  <c r="O2715" i="12"/>
  <c r="I2715" i="12"/>
  <c r="H2715" i="12"/>
  <c r="J2715" i="12" s="1"/>
  <c r="P2714" i="12"/>
  <c r="O2714" i="12"/>
  <c r="I2714" i="12"/>
  <c r="H2714" i="12"/>
  <c r="J2714" i="12" s="1"/>
  <c r="P2713" i="12"/>
  <c r="O2713" i="12"/>
  <c r="I2713" i="12"/>
  <c r="H2713" i="12"/>
  <c r="J2713" i="12" s="1"/>
  <c r="S2712" i="12"/>
  <c r="P2712" i="12"/>
  <c r="O2712" i="12"/>
  <c r="Q2712" i="12" s="1"/>
  <c r="I2712" i="12"/>
  <c r="H2712" i="12"/>
  <c r="J2712" i="12" s="1"/>
  <c r="P2711" i="12"/>
  <c r="O2711" i="12"/>
  <c r="Q2711" i="12" s="1"/>
  <c r="J2711" i="12"/>
  <c r="I2711" i="12"/>
  <c r="H2711" i="12"/>
  <c r="P2710" i="12"/>
  <c r="O2710" i="12"/>
  <c r="Q2710" i="12" s="1"/>
  <c r="I2710" i="12"/>
  <c r="H2710" i="12"/>
  <c r="P2709" i="12"/>
  <c r="O2709" i="12"/>
  <c r="Q2709" i="12" s="1"/>
  <c r="I2709" i="12"/>
  <c r="H2709" i="12"/>
  <c r="S2708" i="12"/>
  <c r="Q2708" i="12"/>
  <c r="P2708" i="12"/>
  <c r="O2708" i="12"/>
  <c r="I2708" i="12"/>
  <c r="H2708" i="12"/>
  <c r="J2708" i="12" s="1"/>
  <c r="S2707" i="12"/>
  <c r="P2707" i="12"/>
  <c r="O2707" i="12"/>
  <c r="Q2707" i="12" s="1"/>
  <c r="J2707" i="12"/>
  <c r="I2707" i="12"/>
  <c r="H2707" i="12"/>
  <c r="P2706" i="12"/>
  <c r="O2706" i="12"/>
  <c r="I2706" i="12"/>
  <c r="H2706" i="12"/>
  <c r="J2706" i="12" s="1"/>
  <c r="P2705" i="12"/>
  <c r="O2705" i="12"/>
  <c r="I2705" i="12"/>
  <c r="H2705" i="12"/>
  <c r="J2705" i="12" s="1"/>
  <c r="S2704" i="12"/>
  <c r="P2704" i="12"/>
  <c r="O2704" i="12"/>
  <c r="Q2704" i="12" s="1"/>
  <c r="J2704" i="12"/>
  <c r="I2704" i="12"/>
  <c r="H2704" i="12"/>
  <c r="P2703" i="12"/>
  <c r="O2703" i="12"/>
  <c r="Q2703" i="12" s="1"/>
  <c r="I2703" i="12"/>
  <c r="H2703" i="12"/>
  <c r="S2703" i="12" s="1"/>
  <c r="Q2702" i="12"/>
  <c r="P2702" i="12"/>
  <c r="O2702" i="12"/>
  <c r="I2702" i="12"/>
  <c r="H2702" i="12"/>
  <c r="P2701" i="12"/>
  <c r="O2701" i="12"/>
  <c r="Q2701" i="12" s="1"/>
  <c r="I2701" i="12"/>
  <c r="H2701" i="12"/>
  <c r="J2701" i="12" s="1"/>
  <c r="P2700" i="12"/>
  <c r="O2700" i="12"/>
  <c r="Q2700" i="12" s="1"/>
  <c r="I2700" i="12"/>
  <c r="H2700" i="12"/>
  <c r="J2700" i="12" s="1"/>
  <c r="S2699" i="12"/>
  <c r="Q2699" i="12"/>
  <c r="P2699" i="12"/>
  <c r="O2699" i="12"/>
  <c r="I2699" i="12"/>
  <c r="H2699" i="12"/>
  <c r="J2699" i="12" s="1"/>
  <c r="P2698" i="12"/>
  <c r="O2698" i="12"/>
  <c r="I2698" i="12"/>
  <c r="H2698" i="12"/>
  <c r="J2698" i="12" s="1"/>
  <c r="P2697" i="12"/>
  <c r="O2697" i="12"/>
  <c r="J2697" i="12"/>
  <c r="I2697" i="12"/>
  <c r="H2697" i="12"/>
  <c r="P2696" i="12"/>
  <c r="O2696" i="12"/>
  <c r="I2696" i="12"/>
  <c r="H2696" i="12"/>
  <c r="J2696" i="12" s="1"/>
  <c r="Q2695" i="12"/>
  <c r="P2695" i="12"/>
  <c r="O2695" i="12"/>
  <c r="I2695" i="12"/>
  <c r="H2695" i="12"/>
  <c r="P2694" i="12"/>
  <c r="O2694" i="12"/>
  <c r="Q2694" i="12" s="1"/>
  <c r="I2694" i="12"/>
  <c r="H2694" i="12"/>
  <c r="P2693" i="12"/>
  <c r="O2693" i="12"/>
  <c r="I2693" i="12"/>
  <c r="H2693" i="12"/>
  <c r="J2693" i="12" s="1"/>
  <c r="P2692" i="12"/>
  <c r="O2692" i="12"/>
  <c r="J2692" i="12"/>
  <c r="I2692" i="12"/>
  <c r="H2692" i="12"/>
  <c r="P2691" i="12"/>
  <c r="O2691" i="12"/>
  <c r="I2691" i="12"/>
  <c r="H2691" i="12"/>
  <c r="J2691" i="12" s="1"/>
  <c r="Q2690" i="12"/>
  <c r="P2690" i="12"/>
  <c r="O2690" i="12"/>
  <c r="I2690" i="12"/>
  <c r="H2690" i="12"/>
  <c r="J2690" i="12" s="1"/>
  <c r="P2689" i="12"/>
  <c r="O2689" i="12"/>
  <c r="J2689" i="12"/>
  <c r="I2689" i="12"/>
  <c r="H2689" i="12"/>
  <c r="P2688" i="12"/>
  <c r="O2688" i="12"/>
  <c r="Q2688" i="12" s="1"/>
  <c r="I2688" i="12"/>
  <c r="H2688" i="12"/>
  <c r="J2688" i="12" s="1"/>
  <c r="Q2687" i="12"/>
  <c r="P2687" i="12"/>
  <c r="O2687" i="12"/>
  <c r="I2687" i="12"/>
  <c r="H2687" i="12"/>
  <c r="P2686" i="12"/>
  <c r="O2686" i="12"/>
  <c r="Q2686" i="12" s="1"/>
  <c r="I2686" i="12"/>
  <c r="H2686" i="12"/>
  <c r="P2685" i="12"/>
  <c r="O2685" i="12"/>
  <c r="I2685" i="12"/>
  <c r="H2685" i="12"/>
  <c r="J2685" i="12" s="1"/>
  <c r="S2684" i="12"/>
  <c r="Q2684" i="12"/>
  <c r="P2684" i="12"/>
  <c r="O2684" i="12"/>
  <c r="I2684" i="12"/>
  <c r="H2684" i="12"/>
  <c r="J2684" i="12" s="1"/>
  <c r="P2683" i="12"/>
  <c r="O2683" i="12"/>
  <c r="J2683" i="12"/>
  <c r="I2683" i="12"/>
  <c r="H2683" i="12"/>
  <c r="P2682" i="12"/>
  <c r="O2682" i="12"/>
  <c r="I2682" i="12"/>
  <c r="H2682" i="12"/>
  <c r="J2682" i="12" s="1"/>
  <c r="P2681" i="12"/>
  <c r="O2681" i="12"/>
  <c r="I2681" i="12"/>
  <c r="H2681" i="12"/>
  <c r="J2681" i="12" s="1"/>
  <c r="S2680" i="12"/>
  <c r="P2680" i="12"/>
  <c r="O2680" i="12"/>
  <c r="Q2680" i="12" s="1"/>
  <c r="J2680" i="12"/>
  <c r="I2680" i="12"/>
  <c r="H2680" i="12"/>
  <c r="P2679" i="12"/>
  <c r="O2679" i="12"/>
  <c r="Q2679" i="12" s="1"/>
  <c r="J2679" i="12"/>
  <c r="I2679" i="12"/>
  <c r="H2679" i="12"/>
  <c r="P2678" i="12"/>
  <c r="O2678" i="12"/>
  <c r="Q2678" i="12" s="1"/>
  <c r="I2678" i="12"/>
  <c r="H2678" i="12"/>
  <c r="S2677" i="12"/>
  <c r="P2677" i="12"/>
  <c r="O2677" i="12"/>
  <c r="Q2677" i="12" s="1"/>
  <c r="I2677" i="12"/>
  <c r="H2677" i="12"/>
  <c r="J2677" i="12" s="1"/>
  <c r="Q2676" i="12"/>
  <c r="P2676" i="12"/>
  <c r="O2676" i="12"/>
  <c r="S2676" i="12" s="1"/>
  <c r="J2676" i="12"/>
  <c r="I2676" i="12"/>
  <c r="H2676" i="12"/>
  <c r="P2675" i="12"/>
  <c r="O2675" i="12"/>
  <c r="J2675" i="12"/>
  <c r="I2675" i="12"/>
  <c r="H2675" i="12"/>
  <c r="P2674" i="12"/>
  <c r="O2674" i="12"/>
  <c r="I2674" i="12"/>
  <c r="H2674" i="12"/>
  <c r="J2674" i="12" s="1"/>
  <c r="P2673" i="12"/>
  <c r="O2673" i="12"/>
  <c r="J2673" i="12"/>
  <c r="I2673" i="12"/>
  <c r="H2673" i="12"/>
  <c r="P2672" i="12"/>
  <c r="O2672" i="12"/>
  <c r="I2672" i="12"/>
  <c r="H2672" i="12"/>
  <c r="J2672" i="12" s="1"/>
  <c r="Q2671" i="12"/>
  <c r="P2671" i="12"/>
  <c r="O2671" i="12"/>
  <c r="I2671" i="12"/>
  <c r="H2671" i="12"/>
  <c r="Q2670" i="12"/>
  <c r="P2670" i="12"/>
  <c r="O2670" i="12"/>
  <c r="I2670" i="12"/>
  <c r="H2670" i="12"/>
  <c r="P2669" i="12"/>
  <c r="O2669" i="12"/>
  <c r="I2669" i="12"/>
  <c r="H2669" i="12"/>
  <c r="J2669" i="12" s="1"/>
  <c r="P2668" i="12"/>
  <c r="O2668" i="12"/>
  <c r="Q2668" i="12" s="1"/>
  <c r="J2668" i="12"/>
  <c r="I2668" i="12"/>
  <c r="H2668" i="12"/>
  <c r="S2668" i="12" s="1"/>
  <c r="Q2667" i="12"/>
  <c r="P2667" i="12"/>
  <c r="O2667" i="12"/>
  <c r="I2667" i="12"/>
  <c r="H2667" i="12"/>
  <c r="P2666" i="12"/>
  <c r="O2666" i="12"/>
  <c r="I2666" i="12"/>
  <c r="H2666" i="12"/>
  <c r="J2666" i="12" s="1"/>
  <c r="P2665" i="12"/>
  <c r="O2665" i="12"/>
  <c r="J2665" i="12"/>
  <c r="I2665" i="12"/>
  <c r="H2665" i="12"/>
  <c r="P2664" i="12"/>
  <c r="O2664" i="12"/>
  <c r="I2664" i="12"/>
  <c r="H2664" i="12"/>
  <c r="J2664" i="12" s="1"/>
  <c r="P2663" i="12"/>
  <c r="O2663" i="12"/>
  <c r="Q2663" i="12" s="1"/>
  <c r="J2663" i="12"/>
  <c r="I2663" i="12"/>
  <c r="H2663" i="12"/>
  <c r="P2662" i="12"/>
  <c r="O2662" i="12"/>
  <c r="Q2662" i="12" s="1"/>
  <c r="I2662" i="12"/>
  <c r="H2662" i="12"/>
  <c r="S2661" i="12"/>
  <c r="P2661" i="12"/>
  <c r="O2661" i="12"/>
  <c r="Q2661" i="12" s="1"/>
  <c r="I2661" i="12"/>
  <c r="H2661" i="12"/>
  <c r="J2661" i="12" s="1"/>
  <c r="P2660" i="12"/>
  <c r="O2660" i="12"/>
  <c r="S2660" i="12" s="1"/>
  <c r="J2660" i="12"/>
  <c r="I2660" i="12"/>
  <c r="H2660" i="12"/>
  <c r="P2659" i="12"/>
  <c r="O2659" i="12"/>
  <c r="J2659" i="12"/>
  <c r="I2659" i="12"/>
  <c r="H2659" i="12"/>
  <c r="P2658" i="12"/>
  <c r="O2658" i="12"/>
  <c r="Q2658" i="12" s="1"/>
  <c r="I2658" i="12"/>
  <c r="H2658" i="12"/>
  <c r="J2658" i="12" s="1"/>
  <c r="P2657" i="12"/>
  <c r="O2657" i="12"/>
  <c r="I2657" i="12"/>
  <c r="H2657" i="12"/>
  <c r="J2657" i="12" s="1"/>
  <c r="P2656" i="12"/>
  <c r="O2656" i="12"/>
  <c r="Q2656" i="12" s="1"/>
  <c r="I2656" i="12"/>
  <c r="H2656" i="12"/>
  <c r="J2656" i="12" s="1"/>
  <c r="P2655" i="12"/>
  <c r="O2655" i="12"/>
  <c r="Q2655" i="12" s="1"/>
  <c r="I2655" i="12"/>
  <c r="H2655" i="12"/>
  <c r="P2654" i="12"/>
  <c r="O2654" i="12"/>
  <c r="Q2654" i="12" s="1"/>
  <c r="I2654" i="12"/>
  <c r="H2654" i="12"/>
  <c r="P2653" i="12"/>
  <c r="O2653" i="12"/>
  <c r="I2653" i="12"/>
  <c r="H2653" i="12"/>
  <c r="J2653" i="12" s="1"/>
  <c r="Q2652" i="12"/>
  <c r="P2652" i="12"/>
  <c r="O2652" i="12"/>
  <c r="I2652" i="12"/>
  <c r="H2652" i="12"/>
  <c r="S2652" i="12" s="1"/>
  <c r="S2651" i="12"/>
  <c r="Q2651" i="12"/>
  <c r="P2651" i="12"/>
  <c r="O2651" i="12"/>
  <c r="I2651" i="12"/>
  <c r="H2651" i="12"/>
  <c r="J2651" i="12" s="1"/>
  <c r="Q2650" i="12"/>
  <c r="P2650" i="12"/>
  <c r="O2650" i="12"/>
  <c r="S2650" i="12" s="1"/>
  <c r="I2650" i="12"/>
  <c r="H2650" i="12"/>
  <c r="J2650" i="12" s="1"/>
  <c r="P2649" i="12"/>
  <c r="O2649" i="12"/>
  <c r="I2649" i="12"/>
  <c r="H2649" i="12"/>
  <c r="J2649" i="12" s="1"/>
  <c r="P2648" i="12"/>
  <c r="O2648" i="12"/>
  <c r="Q2648" i="12" s="1"/>
  <c r="I2648" i="12"/>
  <c r="H2648" i="12"/>
  <c r="P2647" i="12"/>
  <c r="O2647" i="12"/>
  <c r="Q2647" i="12" s="1"/>
  <c r="J2647" i="12"/>
  <c r="I2647" i="12"/>
  <c r="H2647" i="12"/>
  <c r="Q2646" i="12"/>
  <c r="P2646" i="12"/>
  <c r="O2646" i="12"/>
  <c r="I2646" i="12"/>
  <c r="H2646" i="12"/>
  <c r="P2645" i="12"/>
  <c r="O2645" i="12"/>
  <c r="Q2645" i="12" s="1"/>
  <c r="I2645" i="12"/>
  <c r="H2645" i="12"/>
  <c r="S2644" i="12"/>
  <c r="P2644" i="12"/>
  <c r="O2644" i="12"/>
  <c r="Q2644" i="12" s="1"/>
  <c r="J2644" i="12"/>
  <c r="I2644" i="12"/>
  <c r="H2644" i="12"/>
  <c r="P2643" i="12"/>
  <c r="O2643" i="12"/>
  <c r="S2643" i="12" s="1"/>
  <c r="J2643" i="12"/>
  <c r="I2643" i="12"/>
  <c r="H2643" i="12"/>
  <c r="P2642" i="12"/>
  <c r="O2642" i="12"/>
  <c r="I2642" i="12"/>
  <c r="H2642" i="12"/>
  <c r="J2642" i="12" s="1"/>
  <c r="P2641" i="12"/>
  <c r="O2641" i="12"/>
  <c r="J2641" i="12"/>
  <c r="I2641" i="12"/>
  <c r="H2641" i="12"/>
  <c r="S2640" i="12"/>
  <c r="P2640" i="12"/>
  <c r="O2640" i="12"/>
  <c r="Q2640" i="12" s="1"/>
  <c r="J2640" i="12"/>
  <c r="I2640" i="12"/>
  <c r="H2640" i="12"/>
  <c r="P2639" i="12"/>
  <c r="O2639" i="12"/>
  <c r="Q2639" i="12" s="1"/>
  <c r="I2639" i="12"/>
  <c r="H2639" i="12"/>
  <c r="P2638" i="12"/>
  <c r="O2638" i="12"/>
  <c r="Q2638" i="12" s="1"/>
  <c r="I2638" i="12"/>
  <c r="H2638" i="12"/>
  <c r="P2637" i="12"/>
  <c r="O2637" i="12"/>
  <c r="I2637" i="12"/>
  <c r="H2637" i="12"/>
  <c r="J2637" i="12" s="1"/>
  <c r="S2636" i="12"/>
  <c r="Q2636" i="12"/>
  <c r="P2636" i="12"/>
  <c r="O2636" i="12"/>
  <c r="I2636" i="12"/>
  <c r="H2636" i="12"/>
  <c r="J2636" i="12" s="1"/>
  <c r="Q2635" i="12"/>
  <c r="P2635" i="12"/>
  <c r="O2635" i="12"/>
  <c r="I2635" i="12"/>
  <c r="H2635" i="12"/>
  <c r="P2634" i="12"/>
  <c r="O2634" i="12"/>
  <c r="I2634" i="12"/>
  <c r="H2634" i="12"/>
  <c r="J2634" i="12" s="1"/>
  <c r="P2633" i="12"/>
  <c r="O2633" i="12"/>
  <c r="I2633" i="12"/>
  <c r="H2633" i="12"/>
  <c r="J2633" i="12" s="1"/>
  <c r="P2632" i="12"/>
  <c r="O2632" i="12"/>
  <c r="J2632" i="12"/>
  <c r="I2632" i="12"/>
  <c r="H2632" i="12"/>
  <c r="P2631" i="12"/>
  <c r="O2631" i="12"/>
  <c r="Q2631" i="12" s="1"/>
  <c r="J2631" i="12"/>
  <c r="I2631" i="12"/>
  <c r="H2631" i="12"/>
  <c r="P2630" i="12"/>
  <c r="O2630" i="12"/>
  <c r="Q2630" i="12" s="1"/>
  <c r="I2630" i="12"/>
  <c r="H2630" i="12"/>
  <c r="S2629" i="12"/>
  <c r="P2629" i="12"/>
  <c r="O2629" i="12"/>
  <c r="Q2629" i="12" s="1"/>
  <c r="I2629" i="12"/>
  <c r="H2629" i="12"/>
  <c r="J2629" i="12" s="1"/>
  <c r="P2628" i="12"/>
  <c r="O2628" i="12"/>
  <c r="J2628" i="12"/>
  <c r="I2628" i="12"/>
  <c r="H2628" i="12"/>
  <c r="P2627" i="12"/>
  <c r="O2627" i="12"/>
  <c r="Q2627" i="12" s="1"/>
  <c r="I2627" i="12"/>
  <c r="H2627" i="12"/>
  <c r="J2627" i="12" s="1"/>
  <c r="Q2626" i="12"/>
  <c r="P2626" i="12"/>
  <c r="O2626" i="12"/>
  <c r="I2626" i="12"/>
  <c r="H2626" i="12"/>
  <c r="J2626" i="12" s="1"/>
  <c r="P2625" i="12"/>
  <c r="O2625" i="12"/>
  <c r="I2625" i="12"/>
  <c r="H2625" i="12"/>
  <c r="J2625" i="12" s="1"/>
  <c r="P2624" i="12"/>
  <c r="O2624" i="12"/>
  <c r="J2624" i="12"/>
  <c r="I2624" i="12"/>
  <c r="H2624" i="12"/>
  <c r="P2623" i="12"/>
  <c r="O2623" i="12"/>
  <c r="Q2623" i="12" s="1"/>
  <c r="I2623" i="12"/>
  <c r="H2623" i="12"/>
  <c r="Q2622" i="12"/>
  <c r="P2622" i="12"/>
  <c r="O2622" i="12"/>
  <c r="I2622" i="12"/>
  <c r="H2622" i="12"/>
  <c r="P2621" i="12"/>
  <c r="O2621" i="12"/>
  <c r="I2621" i="12"/>
  <c r="H2621" i="12"/>
  <c r="J2621" i="12" s="1"/>
  <c r="P2620" i="12"/>
  <c r="O2620" i="12"/>
  <c r="I2620" i="12"/>
  <c r="H2620" i="12"/>
  <c r="J2620" i="12" s="1"/>
  <c r="P2619" i="12"/>
  <c r="O2619" i="12"/>
  <c r="J2619" i="12"/>
  <c r="I2619" i="12"/>
  <c r="H2619" i="12"/>
  <c r="Q2618" i="12"/>
  <c r="P2618" i="12"/>
  <c r="O2618" i="12"/>
  <c r="I2618" i="12"/>
  <c r="H2618" i="12"/>
  <c r="J2618" i="12" s="1"/>
  <c r="P2617" i="12"/>
  <c r="O2617" i="12"/>
  <c r="I2617" i="12"/>
  <c r="H2617" i="12"/>
  <c r="J2617" i="12" s="1"/>
  <c r="P2616" i="12"/>
  <c r="O2616" i="12"/>
  <c r="Q2616" i="12" s="1"/>
  <c r="I2616" i="12"/>
  <c r="H2616" i="12"/>
  <c r="J2616" i="12" s="1"/>
  <c r="P2615" i="12"/>
  <c r="O2615" i="12"/>
  <c r="Q2615" i="12" s="1"/>
  <c r="I2615" i="12"/>
  <c r="H2615" i="12"/>
  <c r="P2614" i="12"/>
  <c r="O2614" i="12"/>
  <c r="Q2614" i="12" s="1"/>
  <c r="I2614" i="12"/>
  <c r="H2614" i="12"/>
  <c r="P2613" i="12"/>
  <c r="O2613" i="12"/>
  <c r="I2613" i="12"/>
  <c r="H2613" i="12"/>
  <c r="J2613" i="12" s="1"/>
  <c r="S2612" i="12"/>
  <c r="P2612" i="12"/>
  <c r="O2612" i="12"/>
  <c r="Q2612" i="12" s="1"/>
  <c r="J2612" i="12"/>
  <c r="I2612" i="12"/>
  <c r="H2612" i="12"/>
  <c r="P2611" i="12"/>
  <c r="O2611" i="12"/>
  <c r="S2611" i="12" s="1"/>
  <c r="J2611" i="12"/>
  <c r="I2611" i="12"/>
  <c r="H2611" i="12"/>
  <c r="P2610" i="12"/>
  <c r="O2610" i="12"/>
  <c r="I2610" i="12"/>
  <c r="H2610" i="12"/>
  <c r="J2610" i="12" s="1"/>
  <c r="P2609" i="12"/>
  <c r="O2609" i="12"/>
  <c r="J2609" i="12"/>
  <c r="I2609" i="12"/>
  <c r="H2609" i="12"/>
  <c r="P2608" i="12"/>
  <c r="O2608" i="12"/>
  <c r="I2608" i="12"/>
  <c r="H2608" i="12"/>
  <c r="J2608" i="12" s="1"/>
  <c r="Q2607" i="12"/>
  <c r="P2607" i="12"/>
  <c r="O2607" i="12"/>
  <c r="I2607" i="12"/>
  <c r="H2607" i="12"/>
  <c r="J2607" i="12" s="1"/>
  <c r="P2606" i="12"/>
  <c r="O2606" i="12"/>
  <c r="Q2606" i="12" s="1"/>
  <c r="I2606" i="12"/>
  <c r="H2606" i="12"/>
  <c r="P2605" i="12"/>
  <c r="O2605" i="12"/>
  <c r="I2605" i="12"/>
  <c r="H2605" i="12"/>
  <c r="J2605" i="12" s="1"/>
  <c r="Q2604" i="12"/>
  <c r="P2604" i="12"/>
  <c r="O2604" i="12"/>
  <c r="I2604" i="12"/>
  <c r="H2604" i="12"/>
  <c r="J2604" i="12" s="1"/>
  <c r="S2603" i="12"/>
  <c r="P2603" i="12"/>
  <c r="O2603" i="12"/>
  <c r="Q2603" i="12" s="1"/>
  <c r="I2603" i="12"/>
  <c r="H2603" i="12"/>
  <c r="J2603" i="12" s="1"/>
  <c r="Q2602" i="12"/>
  <c r="P2602" i="12"/>
  <c r="O2602" i="12"/>
  <c r="S2602" i="12" s="1"/>
  <c r="I2602" i="12"/>
  <c r="H2602" i="12"/>
  <c r="J2602" i="12" s="1"/>
  <c r="P2601" i="12"/>
  <c r="O2601" i="12"/>
  <c r="I2601" i="12"/>
  <c r="H2601" i="12"/>
  <c r="J2601" i="12" s="1"/>
  <c r="S2600" i="12"/>
  <c r="P2600" i="12"/>
  <c r="O2600" i="12"/>
  <c r="Q2600" i="12" s="1"/>
  <c r="I2600" i="12"/>
  <c r="H2600" i="12"/>
  <c r="J2600" i="12" s="1"/>
  <c r="P2599" i="12"/>
  <c r="O2599" i="12"/>
  <c r="S2599" i="12" s="1"/>
  <c r="I2599" i="12"/>
  <c r="H2599" i="12"/>
  <c r="J2599" i="12" s="1"/>
  <c r="P2598" i="12"/>
  <c r="O2598" i="12"/>
  <c r="Q2598" i="12" s="1"/>
  <c r="I2598" i="12"/>
  <c r="H2598" i="12"/>
  <c r="P2597" i="12"/>
  <c r="O2597" i="12"/>
  <c r="Q2597" i="12" s="1"/>
  <c r="I2597" i="12"/>
  <c r="H2597" i="12"/>
  <c r="J2597" i="12" s="1"/>
  <c r="P2596" i="12"/>
  <c r="O2596" i="12"/>
  <c r="J2596" i="12"/>
  <c r="I2596" i="12"/>
  <c r="H2596" i="12"/>
  <c r="Q2595" i="12"/>
  <c r="P2595" i="12"/>
  <c r="O2595" i="12"/>
  <c r="I2595" i="12"/>
  <c r="H2595" i="12"/>
  <c r="J2595" i="12" s="1"/>
  <c r="P2594" i="12"/>
  <c r="O2594" i="12"/>
  <c r="I2594" i="12"/>
  <c r="H2594" i="12"/>
  <c r="J2594" i="12" s="1"/>
  <c r="P2593" i="12"/>
  <c r="O2593" i="12"/>
  <c r="I2593" i="12"/>
  <c r="H2593" i="12"/>
  <c r="J2593" i="12" s="1"/>
  <c r="P2592" i="12"/>
  <c r="O2592" i="12"/>
  <c r="J2592" i="12"/>
  <c r="I2592" i="12"/>
  <c r="H2592" i="12"/>
  <c r="Q2591" i="12"/>
  <c r="P2591" i="12"/>
  <c r="O2591" i="12"/>
  <c r="I2591" i="12"/>
  <c r="H2591" i="12"/>
  <c r="S2591" i="12" s="1"/>
  <c r="P2590" i="12"/>
  <c r="O2590" i="12"/>
  <c r="Q2590" i="12" s="1"/>
  <c r="I2590" i="12"/>
  <c r="H2590" i="12"/>
  <c r="P2589" i="12"/>
  <c r="O2589" i="12"/>
  <c r="Q2589" i="12" s="1"/>
  <c r="I2589" i="12"/>
  <c r="H2589" i="12"/>
  <c r="J2589" i="12" s="1"/>
  <c r="Q2588" i="12"/>
  <c r="P2588" i="12"/>
  <c r="O2588" i="12"/>
  <c r="I2588" i="12"/>
  <c r="H2588" i="12"/>
  <c r="J2588" i="12" s="1"/>
  <c r="Q2587" i="12"/>
  <c r="P2587" i="12"/>
  <c r="O2587" i="12"/>
  <c r="I2587" i="12"/>
  <c r="H2587" i="12"/>
  <c r="J2587" i="12" s="1"/>
  <c r="P2586" i="12"/>
  <c r="O2586" i="12"/>
  <c r="I2586" i="12"/>
  <c r="H2586" i="12"/>
  <c r="J2586" i="12" s="1"/>
  <c r="P2585" i="12"/>
  <c r="O2585" i="12"/>
  <c r="I2585" i="12"/>
  <c r="H2585" i="12"/>
  <c r="J2585" i="12" s="1"/>
  <c r="S2584" i="12"/>
  <c r="P2584" i="12"/>
  <c r="O2584" i="12"/>
  <c r="Q2584" i="12" s="1"/>
  <c r="J2584" i="12"/>
  <c r="I2584" i="12"/>
  <c r="H2584" i="12"/>
  <c r="Q2583" i="12"/>
  <c r="P2583" i="12"/>
  <c r="O2583" i="12"/>
  <c r="S2583" i="12" s="1"/>
  <c r="I2583" i="12"/>
  <c r="H2583" i="12"/>
  <c r="J2583" i="12" s="1"/>
  <c r="P2582" i="12"/>
  <c r="O2582" i="12"/>
  <c r="Q2582" i="12" s="1"/>
  <c r="I2582" i="12"/>
  <c r="H2582" i="12"/>
  <c r="S2581" i="12"/>
  <c r="P2581" i="12"/>
  <c r="O2581" i="12"/>
  <c r="Q2581" i="12" s="1"/>
  <c r="I2581" i="12"/>
  <c r="H2581" i="12"/>
  <c r="J2581" i="12" s="1"/>
  <c r="P2580" i="12"/>
  <c r="O2580" i="12"/>
  <c r="S2580" i="12" s="1"/>
  <c r="J2580" i="12"/>
  <c r="I2580" i="12"/>
  <c r="H2580" i="12"/>
  <c r="P2579" i="12"/>
  <c r="O2579" i="12"/>
  <c r="J2579" i="12"/>
  <c r="I2579" i="12"/>
  <c r="H2579" i="12"/>
  <c r="P2578" i="12"/>
  <c r="O2578" i="12"/>
  <c r="I2578" i="12"/>
  <c r="H2578" i="12"/>
  <c r="J2578" i="12" s="1"/>
  <c r="P2577" i="12"/>
  <c r="O2577" i="12"/>
  <c r="I2577" i="12"/>
  <c r="H2577" i="12"/>
  <c r="J2577" i="12" s="1"/>
  <c r="P2576" i="12"/>
  <c r="O2576" i="12"/>
  <c r="I2576" i="12"/>
  <c r="H2576" i="12"/>
  <c r="J2576" i="12" s="1"/>
  <c r="Q2575" i="12"/>
  <c r="P2575" i="12"/>
  <c r="O2575" i="12"/>
  <c r="I2575" i="12"/>
  <c r="H2575" i="12"/>
  <c r="P2574" i="12"/>
  <c r="O2574" i="12"/>
  <c r="Q2574" i="12" s="1"/>
  <c r="I2574" i="12"/>
  <c r="H2574" i="12"/>
  <c r="P2573" i="12"/>
  <c r="O2573" i="12"/>
  <c r="I2573" i="12"/>
  <c r="H2573" i="12"/>
  <c r="J2573" i="12" s="1"/>
  <c r="P2572" i="12"/>
  <c r="O2572" i="12"/>
  <c r="I2572" i="12"/>
  <c r="H2572" i="12"/>
  <c r="J2572" i="12" s="1"/>
  <c r="S2571" i="12"/>
  <c r="Q2571" i="12"/>
  <c r="P2571" i="12"/>
  <c r="O2571" i="12"/>
  <c r="J2571" i="12"/>
  <c r="I2571" i="12"/>
  <c r="H2571" i="12"/>
  <c r="P2570" i="12"/>
  <c r="O2570" i="12"/>
  <c r="I2570" i="12"/>
  <c r="H2570" i="12"/>
  <c r="J2570" i="12" s="1"/>
  <c r="P2569" i="12"/>
  <c r="O2569" i="12"/>
  <c r="I2569" i="12"/>
  <c r="H2569" i="12"/>
  <c r="J2569" i="12" s="1"/>
  <c r="P2568" i="12"/>
  <c r="O2568" i="12"/>
  <c r="J2568" i="12"/>
  <c r="I2568" i="12"/>
  <c r="H2568" i="12"/>
  <c r="P2567" i="12"/>
  <c r="O2567" i="12"/>
  <c r="Q2567" i="12" s="1"/>
  <c r="I2567" i="12"/>
  <c r="H2567" i="12"/>
  <c r="S2567" i="12" s="1"/>
  <c r="Q2566" i="12"/>
  <c r="P2566" i="12"/>
  <c r="O2566" i="12"/>
  <c r="I2566" i="12"/>
  <c r="H2566" i="12"/>
  <c r="P2565" i="12"/>
  <c r="O2565" i="12"/>
  <c r="Q2565" i="12" s="1"/>
  <c r="I2565" i="12"/>
  <c r="H2565" i="12"/>
  <c r="J2565" i="12" s="1"/>
  <c r="P2564" i="12"/>
  <c r="O2564" i="12"/>
  <c r="J2564" i="12"/>
  <c r="I2564" i="12"/>
  <c r="H2564" i="12"/>
  <c r="S2563" i="12"/>
  <c r="Q2563" i="12"/>
  <c r="P2563" i="12"/>
  <c r="O2563" i="12"/>
  <c r="I2563" i="12"/>
  <c r="H2563" i="12"/>
  <c r="J2563" i="12" s="1"/>
  <c r="P2562" i="12"/>
  <c r="O2562" i="12"/>
  <c r="Q2562" i="12" s="1"/>
  <c r="I2562" i="12"/>
  <c r="H2562" i="12"/>
  <c r="J2562" i="12" s="1"/>
  <c r="P2561" i="12"/>
  <c r="O2561" i="12"/>
  <c r="J2561" i="12"/>
  <c r="I2561" i="12"/>
  <c r="H2561" i="12"/>
  <c r="P2560" i="12"/>
  <c r="O2560" i="12"/>
  <c r="I2560" i="12"/>
  <c r="H2560" i="12"/>
  <c r="J2560" i="12" s="1"/>
  <c r="Q2559" i="12"/>
  <c r="P2559" i="12"/>
  <c r="O2559" i="12"/>
  <c r="I2559" i="12"/>
  <c r="H2559" i="12"/>
  <c r="P2558" i="12"/>
  <c r="O2558" i="12"/>
  <c r="Q2558" i="12" s="1"/>
  <c r="I2558" i="12"/>
  <c r="H2558" i="12"/>
  <c r="S2557" i="12"/>
  <c r="Q2557" i="12"/>
  <c r="P2557" i="12"/>
  <c r="O2557" i="12"/>
  <c r="I2557" i="12"/>
  <c r="H2557" i="12"/>
  <c r="J2557" i="12" s="1"/>
  <c r="P2556" i="12"/>
  <c r="O2556" i="12"/>
  <c r="J2556" i="12"/>
  <c r="I2556" i="12"/>
  <c r="H2556" i="12"/>
  <c r="P2555" i="12"/>
  <c r="O2555" i="12"/>
  <c r="I2555" i="12"/>
  <c r="H2555" i="12"/>
  <c r="J2555" i="12" s="1"/>
  <c r="P2554" i="12"/>
  <c r="O2554" i="12"/>
  <c r="I2554" i="12"/>
  <c r="H2554" i="12"/>
  <c r="J2554" i="12" s="1"/>
  <c r="P2553" i="12"/>
  <c r="O2553" i="12"/>
  <c r="I2553" i="12"/>
  <c r="H2553" i="12"/>
  <c r="J2553" i="12" s="1"/>
  <c r="S2552" i="12"/>
  <c r="P2552" i="12"/>
  <c r="O2552" i="12"/>
  <c r="Q2552" i="12" s="1"/>
  <c r="I2552" i="12"/>
  <c r="H2552" i="12"/>
  <c r="J2552" i="12" s="1"/>
  <c r="P2551" i="12"/>
  <c r="O2551" i="12"/>
  <c r="Q2551" i="12" s="1"/>
  <c r="I2551" i="12"/>
  <c r="H2551" i="12"/>
  <c r="P2550" i="12"/>
  <c r="O2550" i="12"/>
  <c r="Q2550" i="12" s="1"/>
  <c r="I2550" i="12"/>
  <c r="H2550" i="12"/>
  <c r="Q2549" i="12"/>
  <c r="P2549" i="12"/>
  <c r="O2549" i="12"/>
  <c r="I2549" i="12"/>
  <c r="H2549" i="12"/>
  <c r="P2548" i="12"/>
  <c r="O2548" i="12"/>
  <c r="J2548" i="12"/>
  <c r="I2548" i="12"/>
  <c r="H2548" i="12"/>
  <c r="S2547" i="12"/>
  <c r="Q2547" i="12"/>
  <c r="P2547" i="12"/>
  <c r="O2547" i="12"/>
  <c r="J2547" i="12"/>
  <c r="I2547" i="12"/>
  <c r="H2547" i="12"/>
  <c r="P2546" i="12"/>
  <c r="O2546" i="12"/>
  <c r="I2546" i="12"/>
  <c r="H2546" i="12"/>
  <c r="J2546" i="12" s="1"/>
  <c r="P2545" i="12"/>
  <c r="O2545" i="12"/>
  <c r="I2545" i="12"/>
  <c r="H2545" i="12"/>
  <c r="J2545" i="12" s="1"/>
  <c r="P2544" i="12"/>
  <c r="O2544" i="12"/>
  <c r="I2544" i="12"/>
  <c r="H2544" i="12"/>
  <c r="J2544" i="12" s="1"/>
  <c r="Q2543" i="12"/>
  <c r="P2543" i="12"/>
  <c r="O2543" i="12"/>
  <c r="I2543" i="12"/>
  <c r="H2543" i="12"/>
  <c r="Q2542" i="12"/>
  <c r="P2542" i="12"/>
  <c r="O2542" i="12"/>
  <c r="I2542" i="12"/>
  <c r="H2542" i="12"/>
  <c r="P2541" i="12"/>
  <c r="O2541" i="12"/>
  <c r="I2541" i="12"/>
  <c r="H2541" i="12"/>
  <c r="J2541" i="12" s="1"/>
  <c r="S2540" i="12"/>
  <c r="Q2540" i="12"/>
  <c r="P2540" i="12"/>
  <c r="O2540" i="12"/>
  <c r="I2540" i="12"/>
  <c r="H2540" i="12"/>
  <c r="J2540" i="12" s="1"/>
  <c r="S2539" i="12"/>
  <c r="Q2539" i="12"/>
  <c r="P2539" i="12"/>
  <c r="O2539" i="12"/>
  <c r="I2539" i="12"/>
  <c r="H2539" i="12"/>
  <c r="J2539" i="12" s="1"/>
  <c r="P2538" i="12"/>
  <c r="O2538" i="12"/>
  <c r="S2538" i="12" s="1"/>
  <c r="J2538" i="12"/>
  <c r="I2538" i="12"/>
  <c r="H2538" i="12"/>
  <c r="P2537" i="12"/>
  <c r="O2537" i="12"/>
  <c r="I2537" i="12"/>
  <c r="H2537" i="12"/>
  <c r="J2537" i="12" s="1"/>
  <c r="P2536" i="12"/>
  <c r="O2536" i="12"/>
  <c r="Q2536" i="12" s="1"/>
  <c r="I2536" i="12"/>
  <c r="H2536" i="12"/>
  <c r="P2535" i="12"/>
  <c r="O2535" i="12"/>
  <c r="S2535" i="12" s="1"/>
  <c r="I2535" i="12"/>
  <c r="H2535" i="12"/>
  <c r="J2535" i="12" s="1"/>
  <c r="P2534" i="12"/>
  <c r="O2534" i="12"/>
  <c r="I2534" i="12"/>
  <c r="H2534" i="12"/>
  <c r="J2534" i="12" s="1"/>
  <c r="Q2533" i="12"/>
  <c r="P2533" i="12"/>
  <c r="O2533" i="12"/>
  <c r="I2533" i="12"/>
  <c r="H2533" i="12"/>
  <c r="J2533" i="12" s="1"/>
  <c r="P2532" i="12"/>
  <c r="O2532" i="12"/>
  <c r="I2532" i="12"/>
  <c r="H2532" i="12"/>
  <c r="J2532" i="12" s="1"/>
  <c r="P2531" i="12"/>
  <c r="O2531" i="12"/>
  <c r="I2531" i="12"/>
  <c r="H2531" i="12"/>
  <c r="J2531" i="12" s="1"/>
  <c r="Q2530" i="12"/>
  <c r="P2530" i="12"/>
  <c r="O2530" i="12"/>
  <c r="I2530" i="12"/>
  <c r="H2530" i="12"/>
  <c r="J2530" i="12" s="1"/>
  <c r="P2529" i="12"/>
  <c r="O2529" i="12"/>
  <c r="J2529" i="12"/>
  <c r="I2529" i="12"/>
  <c r="H2529" i="12"/>
  <c r="P2528" i="12"/>
  <c r="O2528" i="12"/>
  <c r="I2528" i="12"/>
  <c r="H2528" i="12"/>
  <c r="J2528" i="12" s="1"/>
  <c r="S2527" i="12"/>
  <c r="Q2527" i="12"/>
  <c r="P2527" i="12"/>
  <c r="O2527" i="12"/>
  <c r="I2527" i="12"/>
  <c r="H2527" i="12"/>
  <c r="J2527" i="12" s="1"/>
  <c r="P2526" i="12"/>
  <c r="O2526" i="12"/>
  <c r="Q2526" i="12" s="1"/>
  <c r="I2526" i="12"/>
  <c r="H2526" i="12"/>
  <c r="Q2525" i="12"/>
  <c r="P2525" i="12"/>
  <c r="O2525" i="12"/>
  <c r="I2525" i="12"/>
  <c r="H2525" i="12"/>
  <c r="J2525" i="12" s="1"/>
  <c r="Q2524" i="12"/>
  <c r="P2524" i="12"/>
  <c r="O2524" i="12"/>
  <c r="J2524" i="12"/>
  <c r="I2524" i="12"/>
  <c r="H2524" i="12"/>
  <c r="P2523" i="12"/>
  <c r="O2523" i="12"/>
  <c r="J2523" i="12"/>
  <c r="I2523" i="12"/>
  <c r="H2523" i="12"/>
  <c r="P2522" i="12"/>
  <c r="O2522" i="12"/>
  <c r="I2522" i="12"/>
  <c r="H2522" i="12"/>
  <c r="J2522" i="12" s="1"/>
  <c r="P2521" i="12"/>
  <c r="O2521" i="12"/>
  <c r="I2521" i="12"/>
  <c r="H2521" i="12"/>
  <c r="J2521" i="12" s="1"/>
  <c r="P2520" i="12"/>
  <c r="O2520" i="12"/>
  <c r="Q2520" i="12" s="1"/>
  <c r="I2520" i="12"/>
  <c r="H2520" i="12"/>
  <c r="J2520" i="12" s="1"/>
  <c r="Q2519" i="12"/>
  <c r="P2519" i="12"/>
  <c r="O2519" i="12"/>
  <c r="I2519" i="12"/>
  <c r="H2519" i="12"/>
  <c r="S2519" i="12" s="1"/>
  <c r="P2518" i="12"/>
  <c r="O2518" i="12"/>
  <c r="Q2518" i="12" s="1"/>
  <c r="I2518" i="12"/>
  <c r="H2518" i="12"/>
  <c r="P2517" i="12"/>
  <c r="O2517" i="12"/>
  <c r="Q2517" i="12" s="1"/>
  <c r="I2517" i="12"/>
  <c r="H2517" i="12"/>
  <c r="Q2516" i="12"/>
  <c r="P2516" i="12"/>
  <c r="O2516" i="12"/>
  <c r="I2516" i="12"/>
  <c r="H2516" i="12"/>
  <c r="S2516" i="12" s="1"/>
  <c r="S2515" i="12"/>
  <c r="Q2515" i="12"/>
  <c r="P2515" i="12"/>
  <c r="O2515" i="12"/>
  <c r="I2515" i="12"/>
  <c r="H2515" i="12"/>
  <c r="J2515" i="12" s="1"/>
  <c r="P2514" i="12"/>
  <c r="O2514" i="12"/>
  <c r="J2514" i="12"/>
  <c r="I2514" i="12"/>
  <c r="H2514" i="12"/>
  <c r="P2513" i="12"/>
  <c r="O2513" i="12"/>
  <c r="I2513" i="12"/>
  <c r="H2513" i="12"/>
  <c r="J2513" i="12" s="1"/>
  <c r="P2512" i="12"/>
  <c r="O2512" i="12"/>
  <c r="I2512" i="12"/>
  <c r="H2512" i="12"/>
  <c r="J2512" i="12" s="1"/>
  <c r="Q2511" i="12"/>
  <c r="P2511" i="12"/>
  <c r="O2511" i="12"/>
  <c r="J2511" i="12"/>
  <c r="I2511" i="12"/>
  <c r="H2511" i="12"/>
  <c r="P2510" i="12"/>
  <c r="O2510" i="12"/>
  <c r="Q2510" i="12" s="1"/>
  <c r="I2510" i="12"/>
  <c r="H2510" i="12"/>
  <c r="P2509" i="12"/>
  <c r="O2509" i="12"/>
  <c r="I2509" i="12"/>
  <c r="H2509" i="12"/>
  <c r="J2509" i="12" s="1"/>
  <c r="P2508" i="12"/>
  <c r="O2508" i="12"/>
  <c r="I2508" i="12"/>
  <c r="H2508" i="12"/>
  <c r="J2508" i="12" s="1"/>
  <c r="P2507" i="12"/>
  <c r="O2507" i="12"/>
  <c r="I2507" i="12"/>
  <c r="H2507" i="12"/>
  <c r="J2507" i="12" s="1"/>
  <c r="Q2506" i="12"/>
  <c r="P2506" i="12"/>
  <c r="O2506" i="12"/>
  <c r="J2506" i="12"/>
  <c r="I2506" i="12"/>
  <c r="H2506" i="12"/>
  <c r="P2505" i="12"/>
  <c r="O2505" i="12"/>
  <c r="J2505" i="12"/>
  <c r="I2505" i="12"/>
  <c r="H2505" i="12"/>
  <c r="P2504" i="12"/>
  <c r="O2504" i="12"/>
  <c r="Q2504" i="12" s="1"/>
  <c r="I2504" i="12"/>
  <c r="H2504" i="12"/>
  <c r="Q2503" i="12"/>
  <c r="P2503" i="12"/>
  <c r="O2503" i="12"/>
  <c r="I2503" i="12"/>
  <c r="H2503" i="12"/>
  <c r="J2503" i="12" s="1"/>
  <c r="P2502" i="12"/>
  <c r="O2502" i="12"/>
  <c r="I2502" i="12"/>
  <c r="H2502" i="12"/>
  <c r="J2502" i="12" s="1"/>
  <c r="P2501" i="12"/>
  <c r="O2501" i="12"/>
  <c r="I2501" i="12"/>
  <c r="H2501" i="12"/>
  <c r="J2501" i="12" s="1"/>
  <c r="P2500" i="12"/>
  <c r="O2500" i="12"/>
  <c r="I2500" i="12"/>
  <c r="H2500" i="12"/>
  <c r="J2500" i="12" s="1"/>
  <c r="S2499" i="12"/>
  <c r="P2499" i="12"/>
  <c r="O2499" i="12"/>
  <c r="Q2499" i="12" s="1"/>
  <c r="J2499" i="12"/>
  <c r="I2499" i="12"/>
  <c r="H2499" i="12"/>
  <c r="P2498" i="12"/>
  <c r="O2498" i="12"/>
  <c r="Q2498" i="12" s="1"/>
  <c r="I2498" i="12"/>
  <c r="H2498" i="12"/>
  <c r="J2498" i="12" s="1"/>
  <c r="P2497" i="12"/>
  <c r="O2497" i="12"/>
  <c r="I2497" i="12"/>
  <c r="H2497" i="12"/>
  <c r="J2497" i="12" s="1"/>
  <c r="P2496" i="12"/>
  <c r="O2496" i="12"/>
  <c r="J2496" i="12"/>
  <c r="I2496" i="12"/>
  <c r="H2496" i="12"/>
  <c r="P2495" i="12"/>
  <c r="O2495" i="12"/>
  <c r="J2495" i="12"/>
  <c r="I2495" i="12"/>
  <c r="H2495" i="12"/>
  <c r="Q2494" i="12"/>
  <c r="P2494" i="12"/>
  <c r="O2494" i="12"/>
  <c r="I2494" i="12"/>
  <c r="H2494" i="12"/>
  <c r="S2493" i="12"/>
  <c r="P2493" i="12"/>
  <c r="O2493" i="12"/>
  <c r="Q2493" i="12" s="1"/>
  <c r="I2493" i="12"/>
  <c r="H2493" i="12"/>
  <c r="J2493" i="12" s="1"/>
  <c r="P2492" i="12"/>
  <c r="O2492" i="12"/>
  <c r="J2492" i="12"/>
  <c r="I2492" i="12"/>
  <c r="H2492" i="12"/>
  <c r="P2491" i="12"/>
  <c r="O2491" i="12"/>
  <c r="I2491" i="12"/>
  <c r="H2491" i="12"/>
  <c r="J2491" i="12" s="1"/>
  <c r="P2490" i="12"/>
  <c r="O2490" i="12"/>
  <c r="I2490" i="12"/>
  <c r="H2490" i="12"/>
  <c r="J2490" i="12" s="1"/>
  <c r="P2489" i="12"/>
  <c r="O2489" i="12"/>
  <c r="I2489" i="12"/>
  <c r="H2489" i="12"/>
  <c r="J2489" i="12" s="1"/>
  <c r="P2488" i="12"/>
  <c r="O2488" i="12"/>
  <c r="Q2488" i="12" s="1"/>
  <c r="J2488" i="12"/>
  <c r="I2488" i="12"/>
  <c r="H2488" i="12"/>
  <c r="P2487" i="12"/>
  <c r="O2487" i="12"/>
  <c r="Q2487" i="12" s="1"/>
  <c r="I2487" i="12"/>
  <c r="H2487" i="12"/>
  <c r="Q2486" i="12"/>
  <c r="P2486" i="12"/>
  <c r="O2486" i="12"/>
  <c r="I2486" i="12"/>
  <c r="H2486" i="12"/>
  <c r="Q2485" i="12"/>
  <c r="P2485" i="12"/>
  <c r="O2485" i="12"/>
  <c r="I2485" i="12"/>
  <c r="H2485" i="12"/>
  <c r="S2484" i="12"/>
  <c r="P2484" i="12"/>
  <c r="O2484" i="12"/>
  <c r="Q2484" i="12" s="1"/>
  <c r="J2484" i="12"/>
  <c r="I2484" i="12"/>
  <c r="H2484" i="12"/>
  <c r="S2483" i="12"/>
  <c r="Q2483" i="12"/>
  <c r="P2483" i="12"/>
  <c r="O2483" i="12"/>
  <c r="I2483" i="12"/>
  <c r="H2483" i="12"/>
  <c r="J2483" i="12" s="1"/>
  <c r="P2482" i="12"/>
  <c r="O2482" i="12"/>
  <c r="J2482" i="12"/>
  <c r="I2482" i="12"/>
  <c r="H2482" i="12"/>
  <c r="P2481" i="12"/>
  <c r="O2481" i="12"/>
  <c r="I2481" i="12"/>
  <c r="H2481" i="12"/>
  <c r="J2481" i="12" s="1"/>
  <c r="P2480" i="12"/>
  <c r="O2480" i="12"/>
  <c r="I2480" i="12"/>
  <c r="H2480" i="12"/>
  <c r="J2480" i="12" s="1"/>
  <c r="S2479" i="12"/>
  <c r="Q2479" i="12"/>
  <c r="P2479" i="12"/>
  <c r="O2479" i="12"/>
  <c r="J2479" i="12"/>
  <c r="I2479" i="12"/>
  <c r="H2479" i="12"/>
  <c r="P2478" i="12"/>
  <c r="O2478" i="12"/>
  <c r="Q2478" i="12" s="1"/>
  <c r="I2478" i="12"/>
  <c r="H2478" i="12"/>
  <c r="P2477" i="12"/>
  <c r="O2477" i="12"/>
  <c r="I2477" i="12"/>
  <c r="H2477" i="12"/>
  <c r="J2477" i="12" s="1"/>
  <c r="Q2476" i="12"/>
  <c r="P2476" i="12"/>
  <c r="O2476" i="12"/>
  <c r="S2476" i="12" s="1"/>
  <c r="J2476" i="12"/>
  <c r="I2476" i="12"/>
  <c r="H2476" i="12"/>
  <c r="Q2475" i="12"/>
  <c r="P2475" i="12"/>
  <c r="O2475" i="12"/>
  <c r="S2475" i="12" s="1"/>
  <c r="J2475" i="12"/>
  <c r="I2475" i="12"/>
  <c r="H2475" i="12"/>
  <c r="P2474" i="12"/>
  <c r="O2474" i="12"/>
  <c r="J2474" i="12"/>
  <c r="I2474" i="12"/>
  <c r="H2474" i="12"/>
  <c r="P2473" i="12"/>
  <c r="O2473" i="12"/>
  <c r="I2473" i="12"/>
  <c r="H2473" i="12"/>
  <c r="J2473" i="12" s="1"/>
  <c r="S2472" i="12"/>
  <c r="P2472" i="12"/>
  <c r="O2472" i="12"/>
  <c r="Q2472" i="12" s="1"/>
  <c r="I2472" i="12"/>
  <c r="H2472" i="12"/>
  <c r="J2472" i="12" s="1"/>
  <c r="P2471" i="12"/>
  <c r="O2471" i="12"/>
  <c r="Q2471" i="12" s="1"/>
  <c r="I2471" i="12"/>
  <c r="H2471" i="12"/>
  <c r="S2470" i="12"/>
  <c r="Q2470" i="12"/>
  <c r="P2470" i="12"/>
  <c r="O2470" i="12"/>
  <c r="I2470" i="12"/>
  <c r="H2470" i="12"/>
  <c r="J2470" i="12" s="1"/>
  <c r="P2469" i="12"/>
  <c r="O2469" i="12"/>
  <c r="I2469" i="12"/>
  <c r="H2469" i="12"/>
  <c r="J2469" i="12" s="1"/>
  <c r="P2468" i="12"/>
  <c r="O2468" i="12"/>
  <c r="I2468" i="12"/>
  <c r="H2468" i="12"/>
  <c r="J2468" i="12" s="1"/>
  <c r="P2467" i="12"/>
  <c r="O2467" i="12"/>
  <c r="Q2467" i="12" s="1"/>
  <c r="J2467" i="12"/>
  <c r="I2467" i="12"/>
  <c r="H2467" i="12"/>
  <c r="P2466" i="12"/>
  <c r="O2466" i="12"/>
  <c r="Q2466" i="12" s="1"/>
  <c r="I2466" i="12"/>
  <c r="H2466" i="12"/>
  <c r="J2466" i="12" s="1"/>
  <c r="P2465" i="12"/>
  <c r="O2465" i="12"/>
  <c r="I2465" i="12"/>
  <c r="H2465" i="12"/>
  <c r="J2465" i="12" s="1"/>
  <c r="P2464" i="12"/>
  <c r="O2464" i="12"/>
  <c r="J2464" i="12"/>
  <c r="I2464" i="12"/>
  <c r="H2464" i="12"/>
  <c r="Q2463" i="12"/>
  <c r="P2463" i="12"/>
  <c r="O2463" i="12"/>
  <c r="I2463" i="12"/>
  <c r="H2463" i="12"/>
  <c r="J2463" i="12" s="1"/>
  <c r="Q2462" i="12"/>
  <c r="P2462" i="12"/>
  <c r="O2462" i="12"/>
  <c r="I2462" i="12"/>
  <c r="H2462" i="12"/>
  <c r="P2461" i="12"/>
  <c r="O2461" i="12"/>
  <c r="I2461" i="12"/>
  <c r="H2461" i="12"/>
  <c r="J2461" i="12" s="1"/>
  <c r="P2460" i="12"/>
  <c r="O2460" i="12"/>
  <c r="J2460" i="12"/>
  <c r="I2460" i="12"/>
  <c r="H2460" i="12"/>
  <c r="P2459" i="12"/>
  <c r="O2459" i="12"/>
  <c r="I2459" i="12"/>
  <c r="H2459" i="12"/>
  <c r="J2459" i="12" s="1"/>
  <c r="P2458" i="12"/>
  <c r="O2458" i="12"/>
  <c r="J2458" i="12"/>
  <c r="I2458" i="12"/>
  <c r="H2458" i="12"/>
  <c r="P2457" i="12"/>
  <c r="O2457" i="12"/>
  <c r="I2457" i="12"/>
  <c r="H2457" i="12"/>
  <c r="J2457" i="12" s="1"/>
  <c r="P2456" i="12"/>
  <c r="O2456" i="12"/>
  <c r="J2456" i="12"/>
  <c r="I2456" i="12"/>
  <c r="H2456" i="12"/>
  <c r="Q2455" i="12"/>
  <c r="P2455" i="12"/>
  <c r="O2455" i="12"/>
  <c r="J2455" i="12"/>
  <c r="I2455" i="12"/>
  <c r="H2455" i="12"/>
  <c r="S2455" i="12" s="1"/>
  <c r="P2454" i="12"/>
  <c r="O2454" i="12"/>
  <c r="Q2454" i="12" s="1"/>
  <c r="I2454" i="12"/>
  <c r="H2454" i="12"/>
  <c r="Q2453" i="12"/>
  <c r="P2453" i="12"/>
  <c r="O2453" i="12"/>
  <c r="I2453" i="12"/>
  <c r="H2453" i="12"/>
  <c r="P2452" i="12"/>
  <c r="O2452" i="12"/>
  <c r="S2452" i="12" s="1"/>
  <c r="I2452" i="12"/>
  <c r="H2452" i="12"/>
  <c r="J2452" i="12" s="1"/>
  <c r="P2451" i="12"/>
  <c r="O2451" i="12"/>
  <c r="I2451" i="12"/>
  <c r="H2451" i="12"/>
  <c r="J2451" i="12" s="1"/>
  <c r="P2450" i="12"/>
  <c r="O2450" i="12"/>
  <c r="I2450" i="12"/>
  <c r="H2450" i="12"/>
  <c r="J2450" i="12" s="1"/>
  <c r="P2449" i="12"/>
  <c r="O2449" i="12"/>
  <c r="I2449" i="12"/>
  <c r="H2449" i="12"/>
  <c r="J2449" i="12" s="1"/>
  <c r="P2448" i="12"/>
  <c r="O2448" i="12"/>
  <c r="Q2448" i="12" s="1"/>
  <c r="I2448" i="12"/>
  <c r="H2448" i="12"/>
  <c r="S2447" i="12"/>
  <c r="P2447" i="12"/>
  <c r="O2447" i="12"/>
  <c r="Q2447" i="12" s="1"/>
  <c r="J2447" i="12"/>
  <c r="I2447" i="12"/>
  <c r="H2447" i="12"/>
  <c r="Q2446" i="12"/>
  <c r="P2446" i="12"/>
  <c r="O2446" i="12"/>
  <c r="I2446" i="12"/>
  <c r="H2446" i="12"/>
  <c r="P2445" i="12"/>
  <c r="O2445" i="12"/>
  <c r="I2445" i="12"/>
  <c r="H2445" i="12"/>
  <c r="J2445" i="12" s="1"/>
  <c r="S2444" i="12"/>
  <c r="P2444" i="12"/>
  <c r="O2444" i="12"/>
  <c r="Q2444" i="12" s="1"/>
  <c r="J2444" i="12"/>
  <c r="I2444" i="12"/>
  <c r="H2444" i="12"/>
  <c r="S2443" i="12"/>
  <c r="Q2443" i="12"/>
  <c r="P2443" i="12"/>
  <c r="O2443" i="12"/>
  <c r="J2443" i="12"/>
  <c r="I2443" i="12"/>
  <c r="H2443" i="12"/>
  <c r="P2442" i="12"/>
  <c r="O2442" i="12"/>
  <c r="J2442" i="12"/>
  <c r="I2442" i="12"/>
  <c r="H2442" i="12"/>
  <c r="P2441" i="12"/>
  <c r="O2441" i="12"/>
  <c r="I2441" i="12"/>
  <c r="H2441" i="12"/>
  <c r="J2441" i="12" s="1"/>
  <c r="S2440" i="12"/>
  <c r="P2440" i="12"/>
  <c r="O2440" i="12"/>
  <c r="Q2440" i="12" s="1"/>
  <c r="I2440" i="12"/>
  <c r="H2440" i="12"/>
  <c r="J2440" i="12" s="1"/>
  <c r="P2439" i="12"/>
  <c r="O2439" i="12"/>
  <c r="Q2439" i="12" s="1"/>
  <c r="I2439" i="12"/>
  <c r="H2439" i="12"/>
  <c r="S2438" i="12"/>
  <c r="Q2438" i="12"/>
  <c r="P2438" i="12"/>
  <c r="O2438" i="12"/>
  <c r="I2438" i="12"/>
  <c r="H2438" i="12"/>
  <c r="J2438" i="12" s="1"/>
  <c r="P2437" i="12"/>
  <c r="O2437" i="12"/>
  <c r="Q2437" i="12" s="1"/>
  <c r="I2437" i="12"/>
  <c r="H2437" i="12"/>
  <c r="J2437" i="12" s="1"/>
  <c r="P2436" i="12"/>
  <c r="O2436" i="12"/>
  <c r="I2436" i="12"/>
  <c r="H2436" i="12"/>
  <c r="J2436" i="12" s="1"/>
  <c r="S2435" i="12"/>
  <c r="P2435" i="12"/>
  <c r="O2435" i="12"/>
  <c r="Q2435" i="12" s="1"/>
  <c r="I2435" i="12"/>
  <c r="H2435" i="12"/>
  <c r="J2435" i="12" s="1"/>
  <c r="P2434" i="12"/>
  <c r="O2434" i="12"/>
  <c r="Q2434" i="12" s="1"/>
  <c r="I2434" i="12"/>
  <c r="H2434" i="12"/>
  <c r="J2434" i="12" s="1"/>
  <c r="P2433" i="12"/>
  <c r="O2433" i="12"/>
  <c r="I2433" i="12"/>
  <c r="H2433" i="12"/>
  <c r="J2433" i="12" s="1"/>
  <c r="P2432" i="12"/>
  <c r="O2432" i="12"/>
  <c r="I2432" i="12"/>
  <c r="H2432" i="12"/>
  <c r="J2432" i="12" s="1"/>
  <c r="P2431" i="12"/>
  <c r="O2431" i="12"/>
  <c r="Q2431" i="12" s="1"/>
  <c r="I2431" i="12"/>
  <c r="H2431" i="12"/>
  <c r="J2431" i="12" s="1"/>
  <c r="P2430" i="12"/>
  <c r="O2430" i="12"/>
  <c r="Q2430" i="12" s="1"/>
  <c r="I2430" i="12"/>
  <c r="H2430" i="12"/>
  <c r="P2429" i="12"/>
  <c r="O2429" i="12"/>
  <c r="I2429" i="12"/>
  <c r="H2429" i="12"/>
  <c r="J2429" i="12" s="1"/>
  <c r="P2428" i="12"/>
  <c r="O2428" i="12"/>
  <c r="I2428" i="12"/>
  <c r="H2428" i="12"/>
  <c r="J2428" i="12" s="1"/>
  <c r="P2427" i="12"/>
  <c r="O2427" i="12"/>
  <c r="I2427" i="12"/>
  <c r="H2427" i="12"/>
  <c r="J2427" i="12" s="1"/>
  <c r="P2426" i="12"/>
  <c r="O2426" i="12"/>
  <c r="I2426" i="12"/>
  <c r="H2426" i="12"/>
  <c r="J2426" i="12" s="1"/>
  <c r="P2425" i="12"/>
  <c r="O2425" i="12"/>
  <c r="I2425" i="12"/>
  <c r="H2425" i="12"/>
  <c r="J2425" i="12" s="1"/>
  <c r="S2424" i="12"/>
  <c r="P2424" i="12"/>
  <c r="O2424" i="12"/>
  <c r="Q2424" i="12" s="1"/>
  <c r="J2424" i="12"/>
  <c r="I2424" i="12"/>
  <c r="H2424" i="12"/>
  <c r="P2423" i="12"/>
  <c r="O2423" i="12"/>
  <c r="Q2423" i="12" s="1"/>
  <c r="I2423" i="12"/>
  <c r="H2423" i="12"/>
  <c r="Q2422" i="12"/>
  <c r="P2422" i="12"/>
  <c r="O2422" i="12"/>
  <c r="I2422" i="12"/>
  <c r="H2422" i="12"/>
  <c r="Q2421" i="12"/>
  <c r="P2421" i="12"/>
  <c r="O2421" i="12"/>
  <c r="I2421" i="12"/>
  <c r="H2421" i="12"/>
  <c r="P2420" i="12"/>
  <c r="O2420" i="12"/>
  <c r="J2420" i="12"/>
  <c r="I2420" i="12"/>
  <c r="H2420" i="12"/>
  <c r="Q2419" i="12"/>
  <c r="P2419" i="12"/>
  <c r="O2419" i="12"/>
  <c r="I2419" i="12"/>
  <c r="H2419" i="12"/>
  <c r="S2419" i="12" s="1"/>
  <c r="P2418" i="12"/>
  <c r="O2418" i="12"/>
  <c r="I2418" i="12"/>
  <c r="H2418" i="12"/>
  <c r="J2418" i="12" s="1"/>
  <c r="P2417" i="12"/>
  <c r="O2417" i="12"/>
  <c r="I2417" i="12"/>
  <c r="H2417" i="12"/>
  <c r="J2417" i="12" s="1"/>
  <c r="P2416" i="12"/>
  <c r="O2416" i="12"/>
  <c r="Q2416" i="12" s="1"/>
  <c r="I2416" i="12"/>
  <c r="H2416" i="12"/>
  <c r="J2416" i="12" s="1"/>
  <c r="P2415" i="12"/>
  <c r="O2415" i="12"/>
  <c r="S2415" i="12" s="1"/>
  <c r="J2415" i="12"/>
  <c r="I2415" i="12"/>
  <c r="H2415" i="12"/>
  <c r="P2414" i="12"/>
  <c r="O2414" i="12"/>
  <c r="Q2414" i="12" s="1"/>
  <c r="I2414" i="12"/>
  <c r="H2414" i="12"/>
  <c r="P2413" i="12"/>
  <c r="O2413" i="12"/>
  <c r="I2413" i="12"/>
  <c r="H2413" i="12"/>
  <c r="J2413" i="12" s="1"/>
  <c r="Q2412" i="12"/>
  <c r="P2412" i="12"/>
  <c r="O2412" i="12"/>
  <c r="J2412" i="12"/>
  <c r="I2412" i="12"/>
  <c r="H2412" i="12"/>
  <c r="P2411" i="12"/>
  <c r="O2411" i="12"/>
  <c r="I2411" i="12"/>
  <c r="H2411" i="12"/>
  <c r="J2411" i="12" s="1"/>
  <c r="Q2410" i="12"/>
  <c r="P2410" i="12"/>
  <c r="O2410" i="12"/>
  <c r="I2410" i="12"/>
  <c r="H2410" i="12"/>
  <c r="J2410" i="12" s="1"/>
  <c r="P2409" i="12"/>
  <c r="O2409" i="12"/>
  <c r="J2409" i="12"/>
  <c r="I2409" i="12"/>
  <c r="H2409" i="12"/>
  <c r="P2408" i="12"/>
  <c r="O2408" i="12"/>
  <c r="Q2408" i="12" s="1"/>
  <c r="I2408" i="12"/>
  <c r="H2408" i="12"/>
  <c r="J2408" i="12" s="1"/>
  <c r="P2407" i="12"/>
  <c r="O2407" i="12"/>
  <c r="I2407" i="12"/>
  <c r="H2407" i="12"/>
  <c r="J2407" i="12" s="1"/>
  <c r="Q2406" i="12"/>
  <c r="P2406" i="12"/>
  <c r="O2406" i="12"/>
  <c r="I2406" i="12"/>
  <c r="H2406" i="12"/>
  <c r="J2406" i="12" s="1"/>
  <c r="Q2405" i="12"/>
  <c r="P2405" i="12"/>
  <c r="O2405" i="12"/>
  <c r="I2405" i="12"/>
  <c r="H2405" i="12"/>
  <c r="J2405" i="12" s="1"/>
  <c r="P2404" i="12"/>
  <c r="O2404" i="12"/>
  <c r="J2404" i="12"/>
  <c r="I2404" i="12"/>
  <c r="H2404" i="12"/>
  <c r="P2403" i="12"/>
  <c r="O2403" i="12"/>
  <c r="Q2403" i="12" s="1"/>
  <c r="I2403" i="12"/>
  <c r="H2403" i="12"/>
  <c r="J2403" i="12" s="1"/>
  <c r="Q2402" i="12"/>
  <c r="P2402" i="12"/>
  <c r="O2402" i="12"/>
  <c r="I2402" i="12"/>
  <c r="H2402" i="12"/>
  <c r="J2402" i="12" s="1"/>
  <c r="P2401" i="12"/>
  <c r="O2401" i="12"/>
  <c r="I2401" i="12"/>
  <c r="H2401" i="12"/>
  <c r="J2401" i="12" s="1"/>
  <c r="P2400" i="12"/>
  <c r="O2400" i="12"/>
  <c r="J2400" i="12"/>
  <c r="I2400" i="12"/>
  <c r="H2400" i="12"/>
  <c r="P2399" i="12"/>
  <c r="O2399" i="12"/>
  <c r="Q2399" i="12" s="1"/>
  <c r="I2399" i="12"/>
  <c r="H2399" i="12"/>
  <c r="J2399" i="12" s="1"/>
  <c r="Q2398" i="12"/>
  <c r="P2398" i="12"/>
  <c r="O2398" i="12"/>
  <c r="I2398" i="12"/>
  <c r="H2398" i="12"/>
  <c r="S2397" i="12"/>
  <c r="Q2397" i="12"/>
  <c r="P2397" i="12"/>
  <c r="O2397" i="12"/>
  <c r="I2397" i="12"/>
  <c r="H2397" i="12"/>
  <c r="J2397" i="12" s="1"/>
  <c r="P2396" i="12"/>
  <c r="O2396" i="12"/>
  <c r="J2396" i="12"/>
  <c r="I2396" i="12"/>
  <c r="H2396" i="12"/>
  <c r="Q2395" i="12"/>
  <c r="P2395" i="12"/>
  <c r="O2395" i="12"/>
  <c r="I2395" i="12"/>
  <c r="H2395" i="12"/>
  <c r="J2395" i="12" s="1"/>
  <c r="P2394" i="12"/>
  <c r="O2394" i="12"/>
  <c r="J2394" i="12"/>
  <c r="I2394" i="12"/>
  <c r="H2394" i="12"/>
  <c r="P2393" i="12"/>
  <c r="O2393" i="12"/>
  <c r="J2393" i="12"/>
  <c r="I2393" i="12"/>
  <c r="H2393" i="12"/>
  <c r="P2392" i="12"/>
  <c r="O2392" i="12"/>
  <c r="Q2392" i="12" s="1"/>
  <c r="I2392" i="12"/>
  <c r="H2392" i="12"/>
  <c r="Q2391" i="12"/>
  <c r="P2391" i="12"/>
  <c r="O2391" i="12"/>
  <c r="I2391" i="12"/>
  <c r="H2391" i="12"/>
  <c r="J2391" i="12" s="1"/>
  <c r="P2390" i="12"/>
  <c r="O2390" i="12"/>
  <c r="J2390" i="12"/>
  <c r="I2390" i="12"/>
  <c r="H2390" i="12"/>
  <c r="Q2389" i="12"/>
  <c r="P2389" i="12"/>
  <c r="O2389" i="12"/>
  <c r="I2389" i="12"/>
  <c r="H2389" i="12"/>
  <c r="J2389" i="12" s="1"/>
  <c r="P2388" i="12"/>
  <c r="O2388" i="12"/>
  <c r="J2388" i="12"/>
  <c r="I2388" i="12"/>
  <c r="H2388" i="12"/>
  <c r="P2387" i="12"/>
  <c r="O2387" i="12"/>
  <c r="J2387" i="12"/>
  <c r="I2387" i="12"/>
  <c r="H2387" i="12"/>
  <c r="Q2386" i="12"/>
  <c r="P2386" i="12"/>
  <c r="O2386" i="12"/>
  <c r="I2386" i="12"/>
  <c r="H2386" i="12"/>
  <c r="Q2385" i="12"/>
  <c r="P2385" i="12"/>
  <c r="O2385" i="12"/>
  <c r="S2385" i="12" s="1"/>
  <c r="I2385" i="12"/>
  <c r="H2385" i="12"/>
  <c r="J2385" i="12" s="1"/>
  <c r="P2384" i="12"/>
  <c r="O2384" i="12"/>
  <c r="I2384" i="12"/>
  <c r="H2384" i="12"/>
  <c r="J2384" i="12" s="1"/>
  <c r="P2383" i="12"/>
  <c r="O2383" i="12"/>
  <c r="I2383" i="12"/>
  <c r="H2383" i="12"/>
  <c r="J2383" i="12" s="1"/>
  <c r="P2382" i="12"/>
  <c r="O2382" i="12"/>
  <c r="Q2382" i="12" s="1"/>
  <c r="I2382" i="12"/>
  <c r="H2382" i="12"/>
  <c r="S2382" i="12" s="1"/>
  <c r="P2381" i="12"/>
  <c r="O2381" i="12"/>
  <c r="Q2381" i="12" s="1"/>
  <c r="I2381" i="12"/>
  <c r="H2381" i="12"/>
  <c r="P2380" i="12"/>
  <c r="O2380" i="12"/>
  <c r="S2380" i="12" s="1"/>
  <c r="I2380" i="12"/>
  <c r="H2380" i="12"/>
  <c r="J2380" i="12" s="1"/>
  <c r="Q2379" i="12"/>
  <c r="P2379" i="12"/>
  <c r="O2379" i="12"/>
  <c r="S2379" i="12" s="1"/>
  <c r="J2379" i="12"/>
  <c r="I2379" i="12"/>
  <c r="H2379" i="12"/>
  <c r="P2378" i="12"/>
  <c r="O2378" i="12"/>
  <c r="J2378" i="12"/>
  <c r="I2378" i="12"/>
  <c r="H2378" i="12"/>
  <c r="P2377" i="12"/>
  <c r="O2377" i="12"/>
  <c r="I2377" i="12"/>
  <c r="H2377" i="12"/>
  <c r="J2377" i="12" s="1"/>
  <c r="P2376" i="12"/>
  <c r="O2376" i="12"/>
  <c r="Q2376" i="12" s="1"/>
  <c r="I2376" i="12"/>
  <c r="H2376" i="12"/>
  <c r="J2376" i="12" s="1"/>
  <c r="P2375" i="12"/>
  <c r="O2375" i="12"/>
  <c r="Q2375" i="12" s="1"/>
  <c r="I2375" i="12"/>
  <c r="H2375" i="12"/>
  <c r="Q2374" i="12"/>
  <c r="P2374" i="12"/>
  <c r="O2374" i="12"/>
  <c r="I2374" i="12"/>
  <c r="H2374" i="12"/>
  <c r="P2373" i="12"/>
  <c r="O2373" i="12"/>
  <c r="I2373" i="12"/>
  <c r="H2373" i="12"/>
  <c r="J2373" i="12" s="1"/>
  <c r="Q2372" i="12"/>
  <c r="P2372" i="12"/>
  <c r="O2372" i="12"/>
  <c r="J2372" i="12"/>
  <c r="I2372" i="12"/>
  <c r="H2372" i="12"/>
  <c r="P2371" i="12"/>
  <c r="O2371" i="12"/>
  <c r="J2371" i="12"/>
  <c r="I2371" i="12"/>
  <c r="H2371" i="12"/>
  <c r="P2370" i="12"/>
  <c r="O2370" i="12"/>
  <c r="I2370" i="12"/>
  <c r="H2370" i="12"/>
  <c r="J2370" i="12" s="1"/>
  <c r="Q2369" i="12"/>
  <c r="P2369" i="12"/>
  <c r="O2369" i="12"/>
  <c r="I2369" i="12"/>
  <c r="H2369" i="12"/>
  <c r="J2369" i="12" s="1"/>
  <c r="P2368" i="12"/>
  <c r="O2368" i="12"/>
  <c r="I2368" i="12"/>
  <c r="H2368" i="12"/>
  <c r="J2368" i="12" s="1"/>
  <c r="Q2367" i="12"/>
  <c r="P2367" i="12"/>
  <c r="O2367" i="12"/>
  <c r="I2367" i="12"/>
  <c r="H2367" i="12"/>
  <c r="J2367" i="12" s="1"/>
  <c r="P2366" i="12"/>
  <c r="O2366" i="12"/>
  <c r="Q2366" i="12" s="1"/>
  <c r="J2366" i="12"/>
  <c r="I2366" i="12"/>
  <c r="H2366" i="12"/>
  <c r="P2365" i="12"/>
  <c r="O2365" i="12"/>
  <c r="I2365" i="12"/>
  <c r="H2365" i="12"/>
  <c r="J2365" i="12" s="1"/>
  <c r="P2364" i="12"/>
  <c r="O2364" i="12"/>
  <c r="Q2364" i="12" s="1"/>
  <c r="I2364" i="12"/>
  <c r="H2364" i="12"/>
  <c r="S2363" i="12"/>
  <c r="Q2363" i="12"/>
  <c r="P2363" i="12"/>
  <c r="O2363" i="12"/>
  <c r="J2363" i="12"/>
  <c r="I2363" i="12"/>
  <c r="H2363" i="12"/>
  <c r="Q2362" i="12"/>
  <c r="P2362" i="12"/>
  <c r="O2362" i="12"/>
  <c r="I2362" i="12"/>
  <c r="H2362" i="12"/>
  <c r="P2361" i="12"/>
  <c r="O2361" i="12"/>
  <c r="I2361" i="12"/>
  <c r="H2361" i="12"/>
  <c r="J2361" i="12" s="1"/>
  <c r="P2360" i="12"/>
  <c r="O2360" i="12"/>
  <c r="I2360" i="12"/>
  <c r="H2360" i="12"/>
  <c r="J2360" i="12" s="1"/>
  <c r="P2359" i="12"/>
  <c r="O2359" i="12"/>
  <c r="I2359" i="12"/>
  <c r="H2359" i="12"/>
  <c r="J2359" i="12" s="1"/>
  <c r="P2358" i="12"/>
  <c r="O2358" i="12"/>
  <c r="Q2358" i="12" s="1"/>
  <c r="I2358" i="12"/>
  <c r="H2358" i="12"/>
  <c r="P2357" i="12"/>
  <c r="O2357" i="12"/>
  <c r="I2357" i="12"/>
  <c r="H2357" i="12"/>
  <c r="J2357" i="12" s="1"/>
  <c r="Q2356" i="12"/>
  <c r="P2356" i="12"/>
  <c r="O2356" i="12"/>
  <c r="I2356" i="12"/>
  <c r="H2356" i="12"/>
  <c r="J2356" i="12" s="1"/>
  <c r="P2355" i="12"/>
  <c r="O2355" i="12"/>
  <c r="I2355" i="12"/>
  <c r="H2355" i="12"/>
  <c r="J2355" i="12" s="1"/>
  <c r="P2354" i="12"/>
  <c r="O2354" i="12"/>
  <c r="J2354" i="12"/>
  <c r="I2354" i="12"/>
  <c r="H2354" i="12"/>
  <c r="P2353" i="12"/>
  <c r="O2353" i="12"/>
  <c r="I2353" i="12"/>
  <c r="H2353" i="12"/>
  <c r="J2353" i="12" s="1"/>
  <c r="P2352" i="12"/>
  <c r="O2352" i="12"/>
  <c r="Q2352" i="12" s="1"/>
  <c r="I2352" i="12"/>
  <c r="H2352" i="12"/>
  <c r="P2351" i="12"/>
  <c r="O2351" i="12"/>
  <c r="I2351" i="12"/>
  <c r="H2351" i="12"/>
  <c r="J2351" i="12" s="1"/>
  <c r="Q2350" i="12"/>
  <c r="P2350" i="12"/>
  <c r="O2350" i="12"/>
  <c r="S2350" i="12" s="1"/>
  <c r="I2350" i="12"/>
  <c r="H2350" i="12"/>
  <c r="J2350" i="12" s="1"/>
  <c r="P2349" i="12"/>
  <c r="O2349" i="12"/>
  <c r="I2349" i="12"/>
  <c r="H2349" i="12"/>
  <c r="J2349" i="12" s="1"/>
  <c r="P2348" i="12"/>
  <c r="O2348" i="12"/>
  <c r="I2348" i="12"/>
  <c r="H2348" i="12"/>
  <c r="J2348" i="12" s="1"/>
  <c r="P2347" i="12"/>
  <c r="O2347" i="12"/>
  <c r="J2347" i="12"/>
  <c r="I2347" i="12"/>
  <c r="H2347" i="12"/>
  <c r="P2346" i="12"/>
  <c r="O2346" i="12"/>
  <c r="I2346" i="12"/>
  <c r="H2346" i="12"/>
  <c r="J2346" i="12" s="1"/>
  <c r="Q2345" i="12"/>
  <c r="P2345" i="12"/>
  <c r="O2345" i="12"/>
  <c r="I2345" i="12"/>
  <c r="H2345" i="12"/>
  <c r="J2345" i="12" s="1"/>
  <c r="P2344" i="12"/>
  <c r="O2344" i="12"/>
  <c r="Q2344" i="12" s="1"/>
  <c r="J2344" i="12"/>
  <c r="I2344" i="12"/>
  <c r="H2344" i="12"/>
  <c r="P2343" i="12"/>
  <c r="O2343" i="12"/>
  <c r="I2343" i="12"/>
  <c r="H2343" i="12"/>
  <c r="J2343" i="12" s="1"/>
  <c r="Q2342" i="12"/>
  <c r="P2342" i="12"/>
  <c r="O2342" i="12"/>
  <c r="I2342" i="12"/>
  <c r="H2342" i="12"/>
  <c r="P2341" i="12"/>
  <c r="O2341" i="12"/>
  <c r="I2341" i="12"/>
  <c r="H2341" i="12"/>
  <c r="J2341" i="12" s="1"/>
  <c r="P2340" i="12"/>
  <c r="O2340" i="12"/>
  <c r="I2340" i="12"/>
  <c r="H2340" i="12"/>
  <c r="J2340" i="12" s="1"/>
  <c r="Q2339" i="12"/>
  <c r="P2339" i="12"/>
  <c r="O2339" i="12"/>
  <c r="I2339" i="12"/>
  <c r="H2339" i="12"/>
  <c r="S2339" i="12" s="1"/>
  <c r="P2338" i="12"/>
  <c r="O2338" i="12"/>
  <c r="I2338" i="12"/>
  <c r="H2338" i="12"/>
  <c r="J2338" i="12" s="1"/>
  <c r="P2337" i="12"/>
  <c r="O2337" i="12"/>
  <c r="J2337" i="12"/>
  <c r="I2337" i="12"/>
  <c r="H2337" i="12"/>
  <c r="P2336" i="12"/>
  <c r="O2336" i="12"/>
  <c r="I2336" i="12"/>
  <c r="H2336" i="12"/>
  <c r="J2336" i="12" s="1"/>
  <c r="P2335" i="12"/>
  <c r="O2335" i="12"/>
  <c r="Q2335" i="12" s="1"/>
  <c r="I2335" i="12"/>
  <c r="H2335" i="12"/>
  <c r="P2334" i="12"/>
  <c r="O2334" i="12"/>
  <c r="Q2334" i="12" s="1"/>
  <c r="I2334" i="12"/>
  <c r="H2334" i="12"/>
  <c r="J2334" i="12" s="1"/>
  <c r="Q2333" i="12"/>
  <c r="P2333" i="12"/>
  <c r="O2333" i="12"/>
  <c r="S2333" i="12" s="1"/>
  <c r="I2333" i="12"/>
  <c r="H2333" i="12"/>
  <c r="J2333" i="12" s="1"/>
  <c r="P2332" i="12"/>
  <c r="O2332" i="12"/>
  <c r="Q2332" i="12" s="1"/>
  <c r="I2332" i="12"/>
  <c r="H2332" i="12"/>
  <c r="J2332" i="12" s="1"/>
  <c r="P2331" i="12"/>
  <c r="O2331" i="12"/>
  <c r="J2331" i="12"/>
  <c r="I2331" i="12"/>
  <c r="H2331" i="12"/>
  <c r="P2330" i="12"/>
  <c r="O2330" i="12"/>
  <c r="I2330" i="12"/>
  <c r="H2330" i="12"/>
  <c r="J2330" i="12" s="1"/>
  <c r="P2329" i="12"/>
  <c r="O2329" i="12"/>
  <c r="I2329" i="12"/>
  <c r="H2329" i="12"/>
  <c r="J2329" i="12" s="1"/>
  <c r="P2328" i="12"/>
  <c r="O2328" i="12"/>
  <c r="Q2328" i="12" s="1"/>
  <c r="I2328" i="12"/>
  <c r="H2328" i="12"/>
  <c r="J2328" i="12" s="1"/>
  <c r="P2327" i="12"/>
  <c r="O2327" i="12"/>
  <c r="I2327" i="12"/>
  <c r="H2327" i="12"/>
  <c r="J2327" i="12" s="1"/>
  <c r="P2326" i="12"/>
  <c r="O2326" i="12"/>
  <c r="J2326" i="12"/>
  <c r="I2326" i="12"/>
  <c r="H2326" i="12"/>
  <c r="P2325" i="12"/>
  <c r="O2325" i="12"/>
  <c r="I2325" i="12"/>
  <c r="H2325" i="12"/>
  <c r="J2325" i="12" s="1"/>
  <c r="P2324" i="12"/>
  <c r="O2324" i="12"/>
  <c r="J2324" i="12"/>
  <c r="I2324" i="12"/>
  <c r="H2324" i="12"/>
  <c r="P2323" i="12"/>
  <c r="O2323" i="12"/>
  <c r="Q2323" i="12" s="1"/>
  <c r="I2323" i="12"/>
  <c r="H2323" i="12"/>
  <c r="S2323" i="12" s="1"/>
  <c r="Q2322" i="12"/>
  <c r="P2322" i="12"/>
  <c r="O2322" i="12"/>
  <c r="S2322" i="12" s="1"/>
  <c r="I2322" i="12"/>
  <c r="H2322" i="12"/>
  <c r="J2322" i="12" s="1"/>
  <c r="Q2321" i="12"/>
  <c r="P2321" i="12"/>
  <c r="O2321" i="12"/>
  <c r="I2321" i="12"/>
  <c r="H2321" i="12"/>
  <c r="J2321" i="12" s="1"/>
  <c r="P2320" i="12"/>
  <c r="O2320" i="12"/>
  <c r="Q2320" i="12" s="1"/>
  <c r="I2320" i="12"/>
  <c r="H2320" i="12"/>
  <c r="J2320" i="12" s="1"/>
  <c r="P2319" i="12"/>
  <c r="O2319" i="12"/>
  <c r="I2319" i="12"/>
  <c r="H2319" i="12"/>
  <c r="J2319" i="12" s="1"/>
  <c r="P2318" i="12"/>
  <c r="O2318" i="12"/>
  <c r="Q2318" i="12" s="1"/>
  <c r="I2318" i="12"/>
  <c r="H2318" i="12"/>
  <c r="S2318" i="12" s="1"/>
  <c r="P2317" i="12"/>
  <c r="O2317" i="12"/>
  <c r="Q2317" i="12" s="1"/>
  <c r="I2317" i="12"/>
  <c r="H2317" i="12"/>
  <c r="P2316" i="12"/>
  <c r="O2316" i="12"/>
  <c r="Q2316" i="12" s="1"/>
  <c r="I2316" i="12"/>
  <c r="H2316" i="12"/>
  <c r="J2316" i="12" s="1"/>
  <c r="P2315" i="12"/>
  <c r="O2315" i="12"/>
  <c r="I2315" i="12"/>
  <c r="H2315" i="12"/>
  <c r="J2315" i="12" s="1"/>
  <c r="P2314" i="12"/>
  <c r="O2314" i="12"/>
  <c r="I2314" i="12"/>
  <c r="H2314" i="12"/>
  <c r="J2314" i="12" s="1"/>
  <c r="P2313" i="12"/>
  <c r="O2313" i="12"/>
  <c r="I2313" i="12"/>
  <c r="H2313" i="12"/>
  <c r="J2313" i="12" s="1"/>
  <c r="P2312" i="12"/>
  <c r="O2312" i="12"/>
  <c r="Q2312" i="12" s="1"/>
  <c r="I2312" i="12"/>
  <c r="H2312" i="12"/>
  <c r="J2312" i="12" s="1"/>
  <c r="S2311" i="12"/>
  <c r="P2311" i="12"/>
  <c r="O2311" i="12"/>
  <c r="Q2311" i="12" s="1"/>
  <c r="I2311" i="12"/>
  <c r="H2311" i="12"/>
  <c r="J2311" i="12" s="1"/>
  <c r="P2310" i="12"/>
  <c r="O2310" i="12"/>
  <c r="Q2310" i="12" s="1"/>
  <c r="I2310" i="12"/>
  <c r="H2310" i="12"/>
  <c r="P2309" i="12"/>
  <c r="O2309" i="12"/>
  <c r="I2309" i="12"/>
  <c r="H2309" i="12"/>
  <c r="J2309" i="12" s="1"/>
  <c r="Q2308" i="12"/>
  <c r="P2308" i="12"/>
  <c r="O2308" i="12"/>
  <c r="J2308" i="12"/>
  <c r="I2308" i="12"/>
  <c r="H2308" i="12"/>
  <c r="P2307" i="12"/>
  <c r="O2307" i="12"/>
  <c r="J2307" i="12"/>
  <c r="I2307" i="12"/>
  <c r="H2307" i="12"/>
  <c r="P2306" i="12"/>
  <c r="O2306" i="12"/>
  <c r="I2306" i="12"/>
  <c r="H2306" i="12"/>
  <c r="J2306" i="12" s="1"/>
  <c r="Q2305" i="12"/>
  <c r="P2305" i="12"/>
  <c r="O2305" i="12"/>
  <c r="I2305" i="12"/>
  <c r="H2305" i="12"/>
  <c r="J2305" i="12" s="1"/>
  <c r="P2304" i="12"/>
  <c r="O2304" i="12"/>
  <c r="I2304" i="12"/>
  <c r="H2304" i="12"/>
  <c r="J2304" i="12" s="1"/>
  <c r="P2303" i="12"/>
  <c r="O2303" i="12"/>
  <c r="J2303" i="12"/>
  <c r="I2303" i="12"/>
  <c r="H2303" i="12"/>
  <c r="S2302" i="12"/>
  <c r="Q2302" i="12"/>
  <c r="P2302" i="12"/>
  <c r="O2302" i="12"/>
  <c r="J2302" i="12"/>
  <c r="I2302" i="12"/>
  <c r="H2302" i="12"/>
  <c r="P2301" i="12"/>
  <c r="O2301" i="12"/>
  <c r="I2301" i="12"/>
  <c r="H2301" i="12"/>
  <c r="J2301" i="12" s="1"/>
  <c r="P2300" i="12"/>
  <c r="O2300" i="12"/>
  <c r="Q2300" i="12" s="1"/>
  <c r="I2300" i="12"/>
  <c r="H2300" i="12"/>
  <c r="P2299" i="12"/>
  <c r="O2299" i="12"/>
  <c r="J2299" i="12"/>
  <c r="I2299" i="12"/>
  <c r="H2299" i="12"/>
  <c r="S2298" i="12"/>
  <c r="Q2298" i="12"/>
  <c r="P2298" i="12"/>
  <c r="O2298" i="12"/>
  <c r="I2298" i="12"/>
  <c r="H2298" i="12"/>
  <c r="J2298" i="12" s="1"/>
  <c r="P2297" i="12"/>
  <c r="O2297" i="12"/>
  <c r="Q2297" i="12" s="1"/>
  <c r="I2297" i="12"/>
  <c r="H2297" i="12"/>
  <c r="J2297" i="12" s="1"/>
  <c r="P2296" i="12"/>
  <c r="O2296" i="12"/>
  <c r="I2296" i="12"/>
  <c r="H2296" i="12"/>
  <c r="J2296" i="12" s="1"/>
  <c r="P2295" i="12"/>
  <c r="O2295" i="12"/>
  <c r="I2295" i="12"/>
  <c r="H2295" i="12"/>
  <c r="J2295" i="12" s="1"/>
  <c r="P2294" i="12"/>
  <c r="O2294" i="12"/>
  <c r="Q2294" i="12" s="1"/>
  <c r="I2294" i="12"/>
  <c r="H2294" i="12"/>
  <c r="J2294" i="12" s="1"/>
  <c r="Q2293" i="12"/>
  <c r="P2293" i="12"/>
  <c r="O2293" i="12"/>
  <c r="I2293" i="12"/>
  <c r="H2293" i="12"/>
  <c r="J2293" i="12" s="1"/>
  <c r="P2292" i="12"/>
  <c r="O2292" i="12"/>
  <c r="I2292" i="12"/>
  <c r="H2292" i="12"/>
  <c r="J2292" i="12" s="1"/>
  <c r="P2291" i="12"/>
  <c r="O2291" i="12"/>
  <c r="Q2291" i="12" s="1"/>
  <c r="I2291" i="12"/>
  <c r="H2291" i="12"/>
  <c r="J2291" i="12" s="1"/>
  <c r="P2290" i="12"/>
  <c r="O2290" i="12"/>
  <c r="I2290" i="12"/>
  <c r="H2290" i="12"/>
  <c r="J2290" i="12" s="1"/>
  <c r="P2289" i="12"/>
  <c r="O2289" i="12"/>
  <c r="Q2289" i="12" s="1"/>
  <c r="I2289" i="12"/>
  <c r="H2289" i="12"/>
  <c r="J2289" i="12" s="1"/>
  <c r="P2288" i="12"/>
  <c r="O2288" i="12"/>
  <c r="I2288" i="12"/>
  <c r="H2288" i="12"/>
  <c r="J2288" i="12" s="1"/>
  <c r="P2287" i="12"/>
  <c r="O2287" i="12"/>
  <c r="S2287" i="12" s="1"/>
  <c r="I2287" i="12"/>
  <c r="H2287" i="12"/>
  <c r="J2287" i="12" s="1"/>
  <c r="P2286" i="12"/>
  <c r="O2286" i="12"/>
  <c r="I2286" i="12"/>
  <c r="H2286" i="12"/>
  <c r="J2286" i="12" s="1"/>
  <c r="P2285" i="12"/>
  <c r="O2285" i="12"/>
  <c r="Q2285" i="12" s="1"/>
  <c r="I2285" i="12"/>
  <c r="H2285" i="12"/>
  <c r="J2285" i="12" s="1"/>
  <c r="P2284" i="12"/>
  <c r="O2284" i="12"/>
  <c r="I2284" i="12"/>
  <c r="H2284" i="12"/>
  <c r="J2284" i="12" s="1"/>
  <c r="Q2283" i="12"/>
  <c r="P2283" i="12"/>
  <c r="O2283" i="12"/>
  <c r="J2283" i="12"/>
  <c r="I2283" i="12"/>
  <c r="H2283" i="12"/>
  <c r="P2282" i="12"/>
  <c r="O2282" i="12"/>
  <c r="Q2282" i="12" s="1"/>
  <c r="J2282" i="12"/>
  <c r="I2282" i="12"/>
  <c r="H2282" i="12"/>
  <c r="Q2281" i="12"/>
  <c r="P2281" i="12"/>
  <c r="O2281" i="12"/>
  <c r="I2281" i="12"/>
  <c r="H2281" i="12"/>
  <c r="J2281" i="12" s="1"/>
  <c r="P2280" i="12"/>
  <c r="O2280" i="12"/>
  <c r="I2280" i="12"/>
  <c r="H2280" i="12"/>
  <c r="J2280" i="12" s="1"/>
  <c r="Q2279" i="12"/>
  <c r="P2279" i="12"/>
  <c r="O2279" i="12"/>
  <c r="J2279" i="12"/>
  <c r="I2279" i="12"/>
  <c r="H2279" i="12"/>
  <c r="P2278" i="12"/>
  <c r="O2278" i="12"/>
  <c r="Q2278" i="12" s="1"/>
  <c r="I2278" i="12"/>
  <c r="H2278" i="12"/>
  <c r="P2277" i="12"/>
  <c r="O2277" i="12"/>
  <c r="I2277" i="12"/>
  <c r="H2277" i="12"/>
  <c r="J2277" i="12" s="1"/>
  <c r="S2276" i="12"/>
  <c r="Q2276" i="12"/>
  <c r="P2276" i="12"/>
  <c r="O2276" i="12"/>
  <c r="I2276" i="12"/>
  <c r="H2276" i="12"/>
  <c r="J2276" i="12" s="1"/>
  <c r="P2275" i="12"/>
  <c r="O2275" i="12"/>
  <c r="I2275" i="12"/>
  <c r="H2275" i="12"/>
  <c r="J2275" i="12" s="1"/>
  <c r="Q2274" i="12"/>
  <c r="P2274" i="12"/>
  <c r="O2274" i="12"/>
  <c r="I2274" i="12"/>
  <c r="H2274" i="12"/>
  <c r="J2274" i="12" s="1"/>
  <c r="P2273" i="12"/>
  <c r="O2273" i="12"/>
  <c r="I2273" i="12"/>
  <c r="H2273" i="12"/>
  <c r="J2273" i="12" s="1"/>
  <c r="P2272" i="12"/>
  <c r="O2272" i="12"/>
  <c r="J2272" i="12"/>
  <c r="I2272" i="12"/>
  <c r="H2272" i="12"/>
  <c r="P2271" i="12"/>
  <c r="O2271" i="12"/>
  <c r="I2271" i="12"/>
  <c r="H2271" i="12"/>
  <c r="J2271" i="12" s="1"/>
  <c r="P2270" i="12"/>
  <c r="O2270" i="12"/>
  <c r="S2270" i="12" s="1"/>
  <c r="I2270" i="12"/>
  <c r="H2270" i="12"/>
  <c r="J2270" i="12" s="1"/>
  <c r="P2269" i="12"/>
  <c r="O2269" i="12"/>
  <c r="Q2269" i="12" s="1"/>
  <c r="I2269" i="12"/>
  <c r="H2269" i="12"/>
  <c r="S2269" i="12" s="1"/>
  <c r="P2268" i="12"/>
  <c r="O2268" i="12"/>
  <c r="Q2268" i="12" s="1"/>
  <c r="I2268" i="12"/>
  <c r="H2268" i="12"/>
  <c r="J2268" i="12" s="1"/>
  <c r="P2267" i="12"/>
  <c r="O2267" i="12"/>
  <c r="Q2267" i="12" s="1"/>
  <c r="I2267" i="12"/>
  <c r="H2267" i="12"/>
  <c r="S2266" i="12"/>
  <c r="P2266" i="12"/>
  <c r="O2266" i="12"/>
  <c r="Q2266" i="12" s="1"/>
  <c r="I2266" i="12"/>
  <c r="H2266" i="12"/>
  <c r="J2266" i="12" s="1"/>
  <c r="Q2265" i="12"/>
  <c r="P2265" i="12"/>
  <c r="O2265" i="12"/>
  <c r="J2265" i="12"/>
  <c r="I2265" i="12"/>
  <c r="H2265" i="12"/>
  <c r="P2264" i="12"/>
  <c r="O2264" i="12"/>
  <c r="J2264" i="12"/>
  <c r="I2264" i="12"/>
  <c r="H2264" i="12"/>
  <c r="S2263" i="12"/>
  <c r="P2263" i="12"/>
  <c r="O2263" i="12"/>
  <c r="Q2263" i="12" s="1"/>
  <c r="I2263" i="12"/>
  <c r="H2263" i="12"/>
  <c r="J2263" i="12" s="1"/>
  <c r="P2262" i="12"/>
  <c r="O2262" i="12"/>
  <c r="I2262" i="12"/>
  <c r="H2262" i="12"/>
  <c r="J2262" i="12" s="1"/>
  <c r="P2261" i="12"/>
  <c r="O2261" i="12"/>
  <c r="Q2261" i="12" s="1"/>
  <c r="J2261" i="12"/>
  <c r="I2261" i="12"/>
  <c r="H2261" i="12"/>
  <c r="S2261" i="12" s="1"/>
  <c r="P2260" i="12"/>
  <c r="O2260" i="12"/>
  <c r="I2260" i="12"/>
  <c r="H2260" i="12"/>
  <c r="J2260" i="12" s="1"/>
  <c r="Q2259" i="12"/>
  <c r="P2259" i="12"/>
  <c r="O2259" i="12"/>
  <c r="S2259" i="12" s="1"/>
  <c r="I2259" i="12"/>
  <c r="H2259" i="12"/>
  <c r="J2259" i="12" s="1"/>
  <c r="P2258" i="12"/>
  <c r="O2258" i="12"/>
  <c r="I2258" i="12"/>
  <c r="H2258" i="12"/>
  <c r="J2258" i="12" s="1"/>
  <c r="S2257" i="12"/>
  <c r="P2257" i="12"/>
  <c r="O2257" i="12"/>
  <c r="Q2257" i="12" s="1"/>
  <c r="I2257" i="12"/>
  <c r="H2257" i="12"/>
  <c r="J2257" i="12" s="1"/>
  <c r="Q2256" i="12"/>
  <c r="P2256" i="12"/>
  <c r="O2256" i="12"/>
  <c r="J2256" i="12"/>
  <c r="I2256" i="12"/>
  <c r="H2256" i="12"/>
  <c r="P2255" i="12"/>
  <c r="O2255" i="12"/>
  <c r="J2255" i="12"/>
  <c r="I2255" i="12"/>
  <c r="H2255" i="12"/>
  <c r="Q2254" i="12"/>
  <c r="P2254" i="12"/>
  <c r="O2254" i="12"/>
  <c r="I2254" i="12"/>
  <c r="H2254" i="12"/>
  <c r="J2254" i="12" s="1"/>
  <c r="S2253" i="12"/>
  <c r="P2253" i="12"/>
  <c r="O2253" i="12"/>
  <c r="Q2253" i="12" s="1"/>
  <c r="I2253" i="12"/>
  <c r="H2253" i="12"/>
  <c r="J2253" i="12" s="1"/>
  <c r="P2252" i="12"/>
  <c r="O2252" i="12"/>
  <c r="I2252" i="12"/>
  <c r="H2252" i="12"/>
  <c r="J2252" i="12" s="1"/>
  <c r="P2251" i="12"/>
  <c r="O2251" i="12"/>
  <c r="Q2251" i="12" s="1"/>
  <c r="I2251" i="12"/>
  <c r="H2251" i="12"/>
  <c r="P2250" i="12"/>
  <c r="O2250" i="12"/>
  <c r="I2250" i="12"/>
  <c r="H2250" i="12"/>
  <c r="J2250" i="12" s="1"/>
  <c r="P2249" i="12"/>
  <c r="O2249" i="12"/>
  <c r="Q2249" i="12" s="1"/>
  <c r="I2249" i="12"/>
  <c r="H2249" i="12"/>
  <c r="J2249" i="12" s="1"/>
  <c r="P2248" i="12"/>
  <c r="O2248" i="12"/>
  <c r="I2248" i="12"/>
  <c r="H2248" i="12"/>
  <c r="J2248" i="12" s="1"/>
  <c r="P2247" i="12"/>
  <c r="O2247" i="12"/>
  <c r="Q2247" i="12" s="1"/>
  <c r="I2247" i="12"/>
  <c r="H2247" i="12"/>
  <c r="S2247" i="12" s="1"/>
  <c r="P2246" i="12"/>
  <c r="O2246" i="12"/>
  <c r="I2246" i="12"/>
  <c r="H2246" i="12"/>
  <c r="J2246" i="12" s="1"/>
  <c r="P2245" i="12"/>
  <c r="O2245" i="12"/>
  <c r="I2245" i="12"/>
  <c r="H2245" i="12"/>
  <c r="J2245" i="12" s="1"/>
  <c r="S2244" i="12"/>
  <c r="Q2244" i="12"/>
  <c r="P2244" i="12"/>
  <c r="O2244" i="12"/>
  <c r="I2244" i="12"/>
  <c r="H2244" i="12"/>
  <c r="J2244" i="12" s="1"/>
  <c r="P2243" i="12"/>
  <c r="O2243" i="12"/>
  <c r="Q2243" i="12" s="1"/>
  <c r="I2243" i="12"/>
  <c r="H2243" i="12"/>
  <c r="J2243" i="12" s="1"/>
  <c r="Q2242" i="12"/>
  <c r="P2242" i="12"/>
  <c r="O2242" i="12"/>
  <c r="I2242" i="12"/>
  <c r="H2242" i="12"/>
  <c r="J2242" i="12" s="1"/>
  <c r="P2241" i="12"/>
  <c r="O2241" i="12"/>
  <c r="J2241" i="12"/>
  <c r="I2241" i="12"/>
  <c r="H2241" i="12"/>
  <c r="P2240" i="12"/>
  <c r="O2240" i="12"/>
  <c r="Q2240" i="12" s="1"/>
  <c r="I2240" i="12"/>
  <c r="H2240" i="12"/>
  <c r="J2240" i="12" s="1"/>
  <c r="P2239" i="12"/>
  <c r="O2239" i="12"/>
  <c r="I2239" i="12"/>
  <c r="H2239" i="12"/>
  <c r="J2239" i="12" s="1"/>
  <c r="Q2238" i="12"/>
  <c r="P2238" i="12"/>
  <c r="O2238" i="12"/>
  <c r="I2238" i="12"/>
  <c r="H2238" i="12"/>
  <c r="J2238" i="12" s="1"/>
  <c r="P2237" i="12"/>
  <c r="O2237" i="12"/>
  <c r="Q2237" i="12" s="1"/>
  <c r="J2237" i="12"/>
  <c r="I2237" i="12"/>
  <c r="H2237" i="12"/>
  <c r="P2236" i="12"/>
  <c r="O2236" i="12"/>
  <c r="Q2236" i="12" s="1"/>
  <c r="I2236" i="12"/>
  <c r="H2236" i="12"/>
  <c r="J2236" i="12" s="1"/>
  <c r="Q2235" i="12"/>
  <c r="P2235" i="12"/>
  <c r="O2235" i="12"/>
  <c r="I2235" i="12"/>
  <c r="H2235" i="12"/>
  <c r="P2234" i="12"/>
  <c r="O2234" i="12"/>
  <c r="Q2234" i="12" s="1"/>
  <c r="I2234" i="12"/>
  <c r="H2234" i="12"/>
  <c r="J2234" i="12" s="1"/>
  <c r="P2233" i="12"/>
  <c r="O2233" i="12"/>
  <c r="J2233" i="12"/>
  <c r="I2233" i="12"/>
  <c r="H2233" i="12"/>
  <c r="P2232" i="12"/>
  <c r="O2232" i="12"/>
  <c r="I2232" i="12"/>
  <c r="H2232" i="12"/>
  <c r="J2232" i="12" s="1"/>
  <c r="P2231" i="12"/>
  <c r="O2231" i="12"/>
  <c r="Q2231" i="12" s="1"/>
  <c r="I2231" i="12"/>
  <c r="H2231" i="12"/>
  <c r="J2231" i="12" s="1"/>
  <c r="P2230" i="12"/>
  <c r="O2230" i="12"/>
  <c r="I2230" i="12"/>
  <c r="H2230" i="12"/>
  <c r="J2230" i="12" s="1"/>
  <c r="S2229" i="12"/>
  <c r="P2229" i="12"/>
  <c r="O2229" i="12"/>
  <c r="Q2229" i="12" s="1"/>
  <c r="J2229" i="12"/>
  <c r="I2229" i="12"/>
  <c r="H2229" i="12"/>
  <c r="P2228" i="12"/>
  <c r="O2228" i="12"/>
  <c r="I2228" i="12"/>
  <c r="H2228" i="12"/>
  <c r="J2228" i="12" s="1"/>
  <c r="Q2227" i="12"/>
  <c r="P2227" i="12"/>
  <c r="O2227" i="12"/>
  <c r="S2227" i="12" s="1"/>
  <c r="I2227" i="12"/>
  <c r="H2227" i="12"/>
  <c r="J2227" i="12" s="1"/>
  <c r="S2226" i="12"/>
  <c r="P2226" i="12"/>
  <c r="O2226" i="12"/>
  <c r="Q2226" i="12" s="1"/>
  <c r="I2226" i="12"/>
  <c r="H2226" i="12"/>
  <c r="J2226" i="12" s="1"/>
  <c r="P2225" i="12"/>
  <c r="O2225" i="12"/>
  <c r="Q2225" i="12" s="1"/>
  <c r="I2225" i="12"/>
  <c r="H2225" i="12"/>
  <c r="J2225" i="12" s="1"/>
  <c r="Q2224" i="12"/>
  <c r="P2224" i="12"/>
  <c r="O2224" i="12"/>
  <c r="I2224" i="12"/>
  <c r="H2224" i="12"/>
  <c r="J2224" i="12" s="1"/>
  <c r="P2223" i="12"/>
  <c r="O2223" i="12"/>
  <c r="J2223" i="12"/>
  <c r="I2223" i="12"/>
  <c r="H2223" i="12"/>
  <c r="P2222" i="12"/>
  <c r="O2222" i="12"/>
  <c r="Q2222" i="12" s="1"/>
  <c r="I2222" i="12"/>
  <c r="H2222" i="12"/>
  <c r="J2222" i="12" s="1"/>
  <c r="P2221" i="12"/>
  <c r="O2221" i="12"/>
  <c r="Q2221" i="12" s="1"/>
  <c r="I2221" i="12"/>
  <c r="H2221" i="12"/>
  <c r="J2221" i="12" s="1"/>
  <c r="S2220" i="12"/>
  <c r="Q2220" i="12"/>
  <c r="P2220" i="12"/>
  <c r="O2220" i="12"/>
  <c r="I2220" i="12"/>
  <c r="H2220" i="12"/>
  <c r="J2220" i="12" s="1"/>
  <c r="P2219" i="12"/>
  <c r="O2219" i="12"/>
  <c r="Q2219" i="12" s="1"/>
  <c r="I2219" i="12"/>
  <c r="H2219" i="12"/>
  <c r="P2218" i="12"/>
  <c r="O2218" i="12"/>
  <c r="I2218" i="12"/>
  <c r="H2218" i="12"/>
  <c r="J2218" i="12" s="1"/>
  <c r="P2217" i="12"/>
  <c r="O2217" i="12"/>
  <c r="Q2217" i="12" s="1"/>
  <c r="I2217" i="12"/>
  <c r="H2217" i="12"/>
  <c r="P2216" i="12"/>
  <c r="O2216" i="12"/>
  <c r="I2216" i="12"/>
  <c r="H2216" i="12"/>
  <c r="J2216" i="12" s="1"/>
  <c r="P2215" i="12"/>
  <c r="O2215" i="12"/>
  <c r="J2215" i="12"/>
  <c r="I2215" i="12"/>
  <c r="H2215" i="12"/>
  <c r="P2214" i="12"/>
  <c r="O2214" i="12"/>
  <c r="I2214" i="12"/>
  <c r="H2214" i="12"/>
  <c r="J2214" i="12" s="1"/>
  <c r="P2213" i="12"/>
  <c r="O2213" i="12"/>
  <c r="Q2213" i="12" s="1"/>
  <c r="I2213" i="12"/>
  <c r="H2213" i="12"/>
  <c r="J2213" i="12" s="1"/>
  <c r="S2212" i="12"/>
  <c r="Q2212" i="12"/>
  <c r="P2212" i="12"/>
  <c r="O2212" i="12"/>
  <c r="I2212" i="12"/>
  <c r="H2212" i="12"/>
  <c r="J2212" i="12" s="1"/>
  <c r="P2211" i="12"/>
  <c r="O2211" i="12"/>
  <c r="I2211" i="12"/>
  <c r="H2211" i="12"/>
  <c r="J2211" i="12" s="1"/>
  <c r="Q2210" i="12"/>
  <c r="P2210" i="12"/>
  <c r="O2210" i="12"/>
  <c r="I2210" i="12"/>
  <c r="H2210" i="12"/>
  <c r="J2210" i="12" s="1"/>
  <c r="P2209" i="12"/>
  <c r="O2209" i="12"/>
  <c r="I2209" i="12"/>
  <c r="H2209" i="12"/>
  <c r="J2209" i="12" s="1"/>
  <c r="P2208" i="12"/>
  <c r="O2208" i="12"/>
  <c r="J2208" i="12"/>
  <c r="I2208" i="12"/>
  <c r="H2208" i="12"/>
  <c r="P2207" i="12"/>
  <c r="O2207" i="12"/>
  <c r="I2207" i="12"/>
  <c r="H2207" i="12"/>
  <c r="J2207" i="12" s="1"/>
  <c r="Q2206" i="12"/>
  <c r="P2206" i="12"/>
  <c r="O2206" i="12"/>
  <c r="S2206" i="12" s="1"/>
  <c r="I2206" i="12"/>
  <c r="H2206" i="12"/>
  <c r="J2206" i="12" s="1"/>
  <c r="P2205" i="12"/>
  <c r="O2205" i="12"/>
  <c r="Q2205" i="12" s="1"/>
  <c r="J2205" i="12"/>
  <c r="I2205" i="12"/>
  <c r="H2205" i="12"/>
  <c r="S2205" i="12" s="1"/>
  <c r="P2204" i="12"/>
  <c r="O2204" i="12"/>
  <c r="Q2204" i="12" s="1"/>
  <c r="I2204" i="12"/>
  <c r="H2204" i="12"/>
  <c r="J2204" i="12" s="1"/>
  <c r="P2203" i="12"/>
  <c r="O2203" i="12"/>
  <c r="Q2203" i="12" s="1"/>
  <c r="I2203" i="12"/>
  <c r="H2203" i="12"/>
  <c r="P2202" i="12"/>
  <c r="O2202" i="12"/>
  <c r="Q2202" i="12" s="1"/>
  <c r="I2202" i="12"/>
  <c r="H2202" i="12"/>
  <c r="J2202" i="12" s="1"/>
  <c r="Q2201" i="12"/>
  <c r="P2201" i="12"/>
  <c r="O2201" i="12"/>
  <c r="S2201" i="12" s="1"/>
  <c r="I2201" i="12"/>
  <c r="H2201" i="12"/>
  <c r="J2201" i="12" s="1"/>
  <c r="P2200" i="12"/>
  <c r="O2200" i="12"/>
  <c r="I2200" i="12"/>
  <c r="H2200" i="12"/>
  <c r="J2200" i="12" s="1"/>
  <c r="P2199" i="12"/>
  <c r="O2199" i="12"/>
  <c r="Q2199" i="12" s="1"/>
  <c r="I2199" i="12"/>
  <c r="H2199" i="12"/>
  <c r="P2198" i="12"/>
  <c r="O2198" i="12"/>
  <c r="I2198" i="12"/>
  <c r="H2198" i="12"/>
  <c r="J2198" i="12" s="1"/>
  <c r="P2197" i="12"/>
  <c r="O2197" i="12"/>
  <c r="Q2197" i="12" s="1"/>
  <c r="I2197" i="12"/>
  <c r="H2197" i="12"/>
  <c r="J2197" i="12" s="1"/>
  <c r="P2196" i="12"/>
  <c r="O2196" i="12"/>
  <c r="I2196" i="12"/>
  <c r="H2196" i="12"/>
  <c r="J2196" i="12" s="1"/>
  <c r="P2195" i="12"/>
  <c r="O2195" i="12"/>
  <c r="J2195" i="12"/>
  <c r="I2195" i="12"/>
  <c r="H2195" i="12"/>
  <c r="S2194" i="12"/>
  <c r="Q2194" i="12"/>
  <c r="P2194" i="12"/>
  <c r="O2194" i="12"/>
  <c r="I2194" i="12"/>
  <c r="H2194" i="12"/>
  <c r="J2194" i="12" s="1"/>
  <c r="P2193" i="12"/>
  <c r="O2193" i="12"/>
  <c r="Q2193" i="12" s="1"/>
  <c r="I2193" i="12"/>
  <c r="H2193" i="12"/>
  <c r="J2193" i="12" s="1"/>
  <c r="P2192" i="12"/>
  <c r="O2192" i="12"/>
  <c r="J2192" i="12"/>
  <c r="I2192" i="12"/>
  <c r="H2192" i="12"/>
  <c r="P2191" i="12"/>
  <c r="O2191" i="12"/>
  <c r="I2191" i="12"/>
  <c r="H2191" i="12"/>
  <c r="J2191" i="12" s="1"/>
  <c r="Q2190" i="12"/>
  <c r="P2190" i="12"/>
  <c r="O2190" i="12"/>
  <c r="I2190" i="12"/>
  <c r="H2190" i="12"/>
  <c r="J2190" i="12" s="1"/>
  <c r="P2189" i="12"/>
  <c r="O2189" i="12"/>
  <c r="Q2189" i="12" s="1"/>
  <c r="I2189" i="12"/>
  <c r="H2189" i="12"/>
  <c r="S2188" i="12"/>
  <c r="P2188" i="12"/>
  <c r="O2188" i="12"/>
  <c r="Q2188" i="12" s="1"/>
  <c r="I2188" i="12"/>
  <c r="H2188" i="12"/>
  <c r="J2188" i="12" s="1"/>
  <c r="Q2187" i="12"/>
  <c r="P2187" i="12"/>
  <c r="O2187" i="12"/>
  <c r="I2187" i="12"/>
  <c r="H2187" i="12"/>
  <c r="P2186" i="12"/>
  <c r="O2186" i="12"/>
  <c r="I2186" i="12"/>
  <c r="H2186" i="12"/>
  <c r="J2186" i="12" s="1"/>
  <c r="S2185" i="12"/>
  <c r="Q2185" i="12"/>
  <c r="P2185" i="12"/>
  <c r="O2185" i="12"/>
  <c r="I2185" i="12"/>
  <c r="H2185" i="12"/>
  <c r="J2185" i="12" s="1"/>
  <c r="P2184" i="12"/>
  <c r="O2184" i="12"/>
  <c r="J2184" i="12"/>
  <c r="I2184" i="12"/>
  <c r="H2184" i="12"/>
  <c r="P2183" i="12"/>
  <c r="O2183" i="12"/>
  <c r="Q2183" i="12" s="1"/>
  <c r="I2183" i="12"/>
  <c r="H2183" i="12"/>
  <c r="J2183" i="12" s="1"/>
  <c r="P2182" i="12"/>
  <c r="O2182" i="12"/>
  <c r="I2182" i="12"/>
  <c r="H2182" i="12"/>
  <c r="J2182" i="12" s="1"/>
  <c r="P2181" i="12"/>
  <c r="O2181" i="12"/>
  <c r="Q2181" i="12" s="1"/>
  <c r="I2181" i="12"/>
  <c r="H2181" i="12"/>
  <c r="J2181" i="12" s="1"/>
  <c r="Q2180" i="12"/>
  <c r="P2180" i="12"/>
  <c r="O2180" i="12"/>
  <c r="I2180" i="12"/>
  <c r="H2180" i="12"/>
  <c r="J2180" i="12" s="1"/>
  <c r="Q2179" i="12"/>
  <c r="P2179" i="12"/>
  <c r="O2179" i="12"/>
  <c r="I2179" i="12"/>
  <c r="H2179" i="12"/>
  <c r="P2178" i="12"/>
  <c r="O2178" i="12"/>
  <c r="Q2178" i="12" s="1"/>
  <c r="I2178" i="12"/>
  <c r="H2178" i="12"/>
  <c r="J2178" i="12" s="1"/>
  <c r="Q2177" i="12"/>
  <c r="P2177" i="12"/>
  <c r="O2177" i="12"/>
  <c r="S2177" i="12" s="1"/>
  <c r="J2177" i="12"/>
  <c r="I2177" i="12"/>
  <c r="H2177" i="12"/>
  <c r="P2176" i="12"/>
  <c r="O2176" i="12"/>
  <c r="J2176" i="12"/>
  <c r="I2176" i="12"/>
  <c r="H2176" i="12"/>
  <c r="P2175" i="12"/>
  <c r="O2175" i="12"/>
  <c r="I2175" i="12"/>
  <c r="H2175" i="12"/>
  <c r="J2175" i="12" s="1"/>
  <c r="P2174" i="12"/>
  <c r="O2174" i="12"/>
  <c r="Q2174" i="12" s="1"/>
  <c r="I2174" i="12"/>
  <c r="H2174" i="12"/>
  <c r="J2174" i="12" s="1"/>
  <c r="P2173" i="12"/>
  <c r="O2173" i="12"/>
  <c r="I2173" i="12"/>
  <c r="H2173" i="12"/>
  <c r="J2173" i="12" s="1"/>
  <c r="P2172" i="12"/>
  <c r="O2172" i="12"/>
  <c r="S2172" i="12" s="1"/>
  <c r="J2172" i="12"/>
  <c r="I2172" i="12"/>
  <c r="H2172" i="12"/>
  <c r="S2171" i="12"/>
  <c r="Q2171" i="12"/>
  <c r="P2171" i="12"/>
  <c r="O2171" i="12"/>
  <c r="J2171" i="12"/>
  <c r="I2171" i="12"/>
  <c r="H2171" i="12"/>
  <c r="P2170" i="12"/>
  <c r="O2170" i="12"/>
  <c r="I2170" i="12"/>
  <c r="H2170" i="12"/>
  <c r="J2170" i="12" s="1"/>
  <c r="P2169" i="12"/>
  <c r="O2169" i="12"/>
  <c r="Q2169" i="12" s="1"/>
  <c r="I2169" i="12"/>
  <c r="H2169" i="12"/>
  <c r="J2169" i="12" s="1"/>
  <c r="P2168" i="12"/>
  <c r="O2168" i="12"/>
  <c r="J2168" i="12"/>
  <c r="I2168" i="12"/>
  <c r="H2168" i="12"/>
  <c r="P2167" i="12"/>
  <c r="O2167" i="12"/>
  <c r="Q2167" i="12" s="1"/>
  <c r="I2167" i="12"/>
  <c r="H2167" i="12"/>
  <c r="Q2166" i="12"/>
  <c r="P2166" i="12"/>
  <c r="O2166" i="12"/>
  <c r="I2166" i="12"/>
  <c r="H2166" i="12"/>
  <c r="J2166" i="12" s="1"/>
  <c r="P2165" i="12"/>
  <c r="O2165" i="12"/>
  <c r="I2165" i="12"/>
  <c r="H2165" i="12"/>
  <c r="J2165" i="12" s="1"/>
  <c r="P2164" i="12"/>
  <c r="O2164" i="12"/>
  <c r="I2164" i="12"/>
  <c r="H2164" i="12"/>
  <c r="J2164" i="12" s="1"/>
  <c r="Q2163" i="12"/>
  <c r="P2163" i="12"/>
  <c r="O2163" i="12"/>
  <c r="S2163" i="12" s="1"/>
  <c r="I2163" i="12"/>
  <c r="H2163" i="12"/>
  <c r="J2163" i="12" s="1"/>
  <c r="P2162" i="12"/>
  <c r="O2162" i="12"/>
  <c r="Q2162" i="12" s="1"/>
  <c r="I2162" i="12"/>
  <c r="H2162" i="12"/>
  <c r="P2161" i="12"/>
  <c r="O2161" i="12"/>
  <c r="Q2161" i="12" s="1"/>
  <c r="I2161" i="12"/>
  <c r="H2161" i="12"/>
  <c r="J2161" i="12" s="1"/>
  <c r="Q2160" i="12"/>
  <c r="P2160" i="12"/>
  <c r="O2160" i="12"/>
  <c r="I2160" i="12"/>
  <c r="H2160" i="12"/>
  <c r="Q2159" i="12"/>
  <c r="P2159" i="12"/>
  <c r="O2159" i="12"/>
  <c r="S2159" i="12" s="1"/>
  <c r="J2159" i="12"/>
  <c r="I2159" i="12"/>
  <c r="H2159" i="12"/>
  <c r="P2158" i="12"/>
  <c r="O2158" i="12"/>
  <c r="J2158" i="12"/>
  <c r="I2158" i="12"/>
  <c r="H2158" i="12"/>
  <c r="P2157" i="12"/>
  <c r="O2157" i="12"/>
  <c r="Q2157" i="12" s="1"/>
  <c r="I2157" i="12"/>
  <c r="H2157" i="12"/>
  <c r="Q2156" i="12"/>
  <c r="P2156" i="12"/>
  <c r="O2156" i="12"/>
  <c r="I2156" i="12"/>
  <c r="H2156" i="12"/>
  <c r="P2155" i="12"/>
  <c r="O2155" i="12"/>
  <c r="I2155" i="12"/>
  <c r="H2155" i="12"/>
  <c r="J2155" i="12" s="1"/>
  <c r="P2154" i="12"/>
  <c r="O2154" i="12"/>
  <c r="Q2154" i="12" s="1"/>
  <c r="I2154" i="12"/>
  <c r="H2154" i="12"/>
  <c r="P2153" i="12"/>
  <c r="O2153" i="12"/>
  <c r="I2153" i="12"/>
  <c r="H2153" i="12"/>
  <c r="J2153" i="12" s="1"/>
  <c r="P2152" i="12"/>
  <c r="O2152" i="12"/>
  <c r="I2152" i="12"/>
  <c r="H2152" i="12"/>
  <c r="J2152" i="12" s="1"/>
  <c r="P2151" i="12"/>
  <c r="O2151" i="12"/>
  <c r="Q2151" i="12" s="1"/>
  <c r="I2151" i="12"/>
  <c r="H2151" i="12"/>
  <c r="Q2150" i="12"/>
  <c r="P2150" i="12"/>
  <c r="O2150" i="12"/>
  <c r="I2150" i="12"/>
  <c r="H2150" i="12"/>
  <c r="J2150" i="12" s="1"/>
  <c r="P2149" i="12"/>
  <c r="O2149" i="12"/>
  <c r="Q2149" i="12" s="1"/>
  <c r="J2149" i="12"/>
  <c r="I2149" i="12"/>
  <c r="H2149" i="12"/>
  <c r="P2148" i="12"/>
  <c r="O2148" i="12"/>
  <c r="Q2148" i="12" s="1"/>
  <c r="I2148" i="12"/>
  <c r="H2148" i="12"/>
  <c r="J2148" i="12" s="1"/>
  <c r="Q2147" i="12"/>
  <c r="P2147" i="12"/>
  <c r="O2147" i="12"/>
  <c r="I2147" i="12"/>
  <c r="H2147" i="12"/>
  <c r="P2146" i="12"/>
  <c r="O2146" i="12"/>
  <c r="I2146" i="12"/>
  <c r="H2146" i="12"/>
  <c r="J2146" i="12" s="1"/>
  <c r="Q2145" i="12"/>
  <c r="P2145" i="12"/>
  <c r="O2145" i="12"/>
  <c r="I2145" i="12"/>
  <c r="H2145" i="12"/>
  <c r="J2145" i="12" s="1"/>
  <c r="P2144" i="12"/>
  <c r="O2144" i="12"/>
  <c r="S2144" i="12" s="1"/>
  <c r="I2144" i="12"/>
  <c r="H2144" i="12"/>
  <c r="J2144" i="12" s="1"/>
  <c r="P2143" i="12"/>
  <c r="O2143" i="12"/>
  <c r="I2143" i="12"/>
  <c r="H2143" i="12"/>
  <c r="J2143" i="12" s="1"/>
  <c r="Q2142" i="12"/>
  <c r="P2142" i="12"/>
  <c r="O2142" i="12"/>
  <c r="I2142" i="12"/>
  <c r="H2142" i="12"/>
  <c r="J2142" i="12" s="1"/>
  <c r="P2141" i="12"/>
  <c r="O2141" i="12"/>
  <c r="I2141" i="12"/>
  <c r="H2141" i="12"/>
  <c r="J2141" i="12" s="1"/>
  <c r="P2140" i="12"/>
  <c r="O2140" i="12"/>
  <c r="Q2140" i="12" s="1"/>
  <c r="I2140" i="12"/>
  <c r="H2140" i="12"/>
  <c r="S2140" i="12" s="1"/>
  <c r="Q2139" i="12"/>
  <c r="P2139" i="12"/>
  <c r="O2139" i="12"/>
  <c r="I2139" i="12"/>
  <c r="H2139" i="12"/>
  <c r="J2139" i="12" s="1"/>
  <c r="S2138" i="12"/>
  <c r="Q2138" i="12"/>
  <c r="P2138" i="12"/>
  <c r="O2138" i="12"/>
  <c r="I2138" i="12"/>
  <c r="H2138" i="12"/>
  <c r="J2138" i="12" s="1"/>
  <c r="P2137" i="12"/>
  <c r="O2137" i="12"/>
  <c r="I2137" i="12"/>
  <c r="H2137" i="12"/>
  <c r="J2137" i="12" s="1"/>
  <c r="Q2136" i="12"/>
  <c r="P2136" i="12"/>
  <c r="O2136" i="12"/>
  <c r="J2136" i="12"/>
  <c r="I2136" i="12"/>
  <c r="H2136" i="12"/>
  <c r="P2135" i="12"/>
  <c r="O2135" i="12"/>
  <c r="I2135" i="12"/>
  <c r="H2135" i="12"/>
  <c r="J2135" i="12" s="1"/>
  <c r="P2134" i="12"/>
  <c r="O2134" i="12"/>
  <c r="J2134" i="12"/>
  <c r="I2134" i="12"/>
  <c r="H2134" i="12"/>
  <c r="P2133" i="12"/>
  <c r="O2133" i="12"/>
  <c r="Q2133" i="12" s="1"/>
  <c r="I2133" i="12"/>
  <c r="H2133" i="12"/>
  <c r="P2132" i="12"/>
  <c r="O2132" i="12"/>
  <c r="Q2132" i="12" s="1"/>
  <c r="I2132" i="12"/>
  <c r="H2132" i="12"/>
  <c r="J2132" i="12" s="1"/>
  <c r="S2131" i="12"/>
  <c r="Q2131" i="12"/>
  <c r="P2131" i="12"/>
  <c r="O2131" i="12"/>
  <c r="J2131" i="12"/>
  <c r="I2131" i="12"/>
  <c r="H2131" i="12"/>
  <c r="P2130" i="12"/>
  <c r="O2130" i="12"/>
  <c r="S2130" i="12" s="1"/>
  <c r="I2130" i="12"/>
  <c r="H2130" i="12"/>
  <c r="J2130" i="12" s="1"/>
  <c r="P2129" i="12"/>
  <c r="O2129" i="12"/>
  <c r="I2129" i="12"/>
  <c r="H2129" i="12"/>
  <c r="J2129" i="12" s="1"/>
  <c r="P2128" i="12"/>
  <c r="O2128" i="12"/>
  <c r="Q2128" i="12" s="1"/>
  <c r="I2128" i="12"/>
  <c r="H2128" i="12"/>
  <c r="J2128" i="12" s="1"/>
  <c r="S2127" i="12"/>
  <c r="Q2127" i="12"/>
  <c r="P2127" i="12"/>
  <c r="O2127" i="12"/>
  <c r="I2127" i="12"/>
  <c r="H2127" i="12"/>
  <c r="J2127" i="12" s="1"/>
  <c r="P2126" i="12"/>
  <c r="O2126" i="12"/>
  <c r="I2126" i="12"/>
  <c r="H2126" i="12"/>
  <c r="J2126" i="12" s="1"/>
  <c r="P2125" i="12"/>
  <c r="O2125" i="12"/>
  <c r="Q2125" i="12" s="1"/>
  <c r="I2125" i="12"/>
  <c r="H2125" i="12"/>
  <c r="P2124" i="12"/>
  <c r="O2124" i="12"/>
  <c r="I2124" i="12"/>
  <c r="H2124" i="12"/>
  <c r="J2124" i="12" s="1"/>
  <c r="P2123" i="12"/>
  <c r="O2123" i="12"/>
  <c r="Q2123" i="12" s="1"/>
  <c r="I2123" i="12"/>
  <c r="H2123" i="12"/>
  <c r="S2123" i="12" s="1"/>
  <c r="P2122" i="12"/>
  <c r="O2122" i="12"/>
  <c r="Q2122" i="12" s="1"/>
  <c r="I2122" i="12"/>
  <c r="H2122" i="12"/>
  <c r="J2122" i="12" s="1"/>
  <c r="P2121" i="12"/>
  <c r="O2121" i="12"/>
  <c r="Q2121" i="12" s="1"/>
  <c r="I2121" i="12"/>
  <c r="H2121" i="12"/>
  <c r="P2120" i="12"/>
  <c r="O2120" i="12"/>
  <c r="Q2120" i="12" s="1"/>
  <c r="I2120" i="12"/>
  <c r="H2120" i="12"/>
  <c r="J2120" i="12" s="1"/>
  <c r="P2119" i="12"/>
  <c r="O2119" i="12"/>
  <c r="Q2119" i="12" s="1"/>
  <c r="I2119" i="12"/>
  <c r="H2119" i="12"/>
  <c r="P2118" i="12"/>
  <c r="O2118" i="12"/>
  <c r="I2118" i="12"/>
  <c r="H2118" i="12"/>
  <c r="J2118" i="12" s="1"/>
  <c r="P2117" i="12"/>
  <c r="O2117" i="12"/>
  <c r="Q2117" i="12" s="1"/>
  <c r="I2117" i="12"/>
  <c r="H2117" i="12"/>
  <c r="J2117" i="12" s="1"/>
  <c r="Q2116" i="12"/>
  <c r="P2116" i="12"/>
  <c r="O2116" i="12"/>
  <c r="I2116" i="12"/>
  <c r="H2116" i="12"/>
  <c r="J2116" i="12" s="1"/>
  <c r="P2115" i="12"/>
  <c r="O2115" i="12"/>
  <c r="Q2115" i="12" s="1"/>
  <c r="I2115" i="12"/>
  <c r="H2115" i="12"/>
  <c r="P2114" i="12"/>
  <c r="O2114" i="12"/>
  <c r="Q2114" i="12" s="1"/>
  <c r="I2114" i="12"/>
  <c r="H2114" i="12"/>
  <c r="J2114" i="12" s="1"/>
  <c r="Q2113" i="12"/>
  <c r="P2113" i="12"/>
  <c r="O2113" i="12"/>
  <c r="S2113" i="12" s="1"/>
  <c r="I2113" i="12"/>
  <c r="H2113" i="12"/>
  <c r="J2113" i="12" s="1"/>
  <c r="P2112" i="12"/>
  <c r="O2112" i="12"/>
  <c r="I2112" i="12"/>
  <c r="H2112" i="12"/>
  <c r="J2112" i="12" s="1"/>
  <c r="P2111" i="12"/>
  <c r="O2111" i="12"/>
  <c r="I2111" i="12"/>
  <c r="H2111" i="12"/>
  <c r="J2111" i="12" s="1"/>
  <c r="P2110" i="12"/>
  <c r="O2110" i="12"/>
  <c r="Q2110" i="12" s="1"/>
  <c r="I2110" i="12"/>
  <c r="H2110" i="12"/>
  <c r="J2110" i="12" s="1"/>
  <c r="P2109" i="12"/>
  <c r="O2109" i="12"/>
  <c r="I2109" i="12"/>
  <c r="H2109" i="12"/>
  <c r="J2109" i="12" s="1"/>
  <c r="P2108" i="12"/>
  <c r="O2108" i="12"/>
  <c r="J2108" i="12"/>
  <c r="I2108" i="12"/>
  <c r="H2108" i="12"/>
  <c r="P2107" i="12"/>
  <c r="O2107" i="12"/>
  <c r="Q2107" i="12" s="1"/>
  <c r="I2107" i="12"/>
  <c r="H2107" i="12"/>
  <c r="J2107" i="12" s="1"/>
  <c r="P2106" i="12"/>
  <c r="O2106" i="12"/>
  <c r="I2106" i="12"/>
  <c r="H2106" i="12"/>
  <c r="J2106" i="12" s="1"/>
  <c r="P2105" i="12"/>
  <c r="O2105" i="12"/>
  <c r="J2105" i="12"/>
  <c r="I2105" i="12"/>
  <c r="H2105" i="12"/>
  <c r="P2104" i="12"/>
  <c r="O2104" i="12"/>
  <c r="I2104" i="12"/>
  <c r="H2104" i="12"/>
  <c r="J2104" i="12" s="1"/>
  <c r="Q2103" i="12"/>
  <c r="P2103" i="12"/>
  <c r="O2103" i="12"/>
  <c r="I2103" i="12"/>
  <c r="H2103" i="12"/>
  <c r="P2102" i="12"/>
  <c r="O2102" i="12"/>
  <c r="S2102" i="12" s="1"/>
  <c r="J2102" i="12"/>
  <c r="I2102" i="12"/>
  <c r="H2102" i="12"/>
  <c r="P2101" i="12"/>
  <c r="O2101" i="12"/>
  <c r="I2101" i="12"/>
  <c r="H2101" i="12"/>
  <c r="J2101" i="12" s="1"/>
  <c r="P2100" i="12"/>
  <c r="O2100" i="12"/>
  <c r="I2100" i="12"/>
  <c r="H2100" i="12"/>
  <c r="J2100" i="12" s="1"/>
  <c r="P2099" i="12"/>
  <c r="O2099" i="12"/>
  <c r="J2099" i="12"/>
  <c r="I2099" i="12"/>
  <c r="H2099" i="12"/>
  <c r="P2098" i="12"/>
  <c r="O2098" i="12"/>
  <c r="Q2098" i="12" s="1"/>
  <c r="I2098" i="12"/>
  <c r="H2098" i="12"/>
  <c r="J2098" i="12" s="1"/>
  <c r="S2097" i="12"/>
  <c r="P2097" i="12"/>
  <c r="O2097" i="12"/>
  <c r="Q2097" i="12" s="1"/>
  <c r="I2097" i="12"/>
  <c r="H2097" i="12"/>
  <c r="J2097" i="12" s="1"/>
  <c r="P2096" i="12"/>
  <c r="O2096" i="12"/>
  <c r="J2096" i="12"/>
  <c r="I2096" i="12"/>
  <c r="H2096" i="12"/>
  <c r="Q2095" i="12"/>
  <c r="P2095" i="12"/>
  <c r="O2095" i="12"/>
  <c r="I2095" i="12"/>
  <c r="H2095" i="12"/>
  <c r="J2095" i="12" s="1"/>
  <c r="P2094" i="12"/>
  <c r="O2094" i="12"/>
  <c r="J2094" i="12"/>
  <c r="I2094" i="12"/>
  <c r="H2094" i="12"/>
  <c r="P2093" i="12"/>
  <c r="O2093" i="12"/>
  <c r="I2093" i="12"/>
  <c r="H2093" i="12"/>
  <c r="J2093" i="12" s="1"/>
  <c r="Q2092" i="12"/>
  <c r="P2092" i="12"/>
  <c r="O2092" i="12"/>
  <c r="I2092" i="12"/>
  <c r="H2092" i="12"/>
  <c r="S2091" i="12"/>
  <c r="Q2091" i="12"/>
  <c r="P2091" i="12"/>
  <c r="O2091" i="12"/>
  <c r="I2091" i="12"/>
  <c r="H2091" i="12"/>
  <c r="J2091" i="12" s="1"/>
  <c r="P2090" i="12"/>
  <c r="O2090" i="12"/>
  <c r="S2090" i="12" s="1"/>
  <c r="I2090" i="12"/>
  <c r="H2090" i="12"/>
  <c r="J2090" i="12" s="1"/>
  <c r="P2089" i="12"/>
  <c r="O2089" i="12"/>
  <c r="I2089" i="12"/>
  <c r="H2089" i="12"/>
  <c r="J2089" i="12" s="1"/>
  <c r="P2088" i="12"/>
  <c r="O2088" i="12"/>
  <c r="I2088" i="12"/>
  <c r="H2088" i="12"/>
  <c r="J2088" i="12" s="1"/>
  <c r="P2087" i="12"/>
  <c r="O2087" i="12"/>
  <c r="Q2087" i="12" s="1"/>
  <c r="J2087" i="12"/>
  <c r="I2087" i="12"/>
  <c r="H2087" i="12"/>
  <c r="Q2086" i="12"/>
  <c r="P2086" i="12"/>
  <c r="O2086" i="12"/>
  <c r="I2086" i="12"/>
  <c r="H2086" i="12"/>
  <c r="J2086" i="12" s="1"/>
  <c r="P2085" i="12"/>
  <c r="O2085" i="12"/>
  <c r="Q2085" i="12" s="1"/>
  <c r="I2085" i="12"/>
  <c r="H2085" i="12"/>
  <c r="J2085" i="12" s="1"/>
  <c r="Q2084" i="12"/>
  <c r="P2084" i="12"/>
  <c r="O2084" i="12"/>
  <c r="S2084" i="12" s="1"/>
  <c r="J2084" i="12"/>
  <c r="I2084" i="12"/>
  <c r="H2084" i="12"/>
  <c r="Q2083" i="12"/>
  <c r="P2083" i="12"/>
  <c r="O2083" i="12"/>
  <c r="I2083" i="12"/>
  <c r="H2083" i="12"/>
  <c r="P2082" i="12"/>
  <c r="O2082" i="12"/>
  <c r="I2082" i="12"/>
  <c r="H2082" i="12"/>
  <c r="J2082" i="12" s="1"/>
  <c r="S2081" i="12"/>
  <c r="Q2081" i="12"/>
  <c r="P2081" i="12"/>
  <c r="O2081" i="12"/>
  <c r="I2081" i="12"/>
  <c r="H2081" i="12"/>
  <c r="J2081" i="12" s="1"/>
  <c r="Q2080" i="12"/>
  <c r="P2080" i="12"/>
  <c r="O2080" i="12"/>
  <c r="S2080" i="12" s="1"/>
  <c r="J2080" i="12"/>
  <c r="I2080" i="12"/>
  <c r="H2080" i="12"/>
  <c r="P2079" i="12"/>
  <c r="O2079" i="12"/>
  <c r="Q2079" i="12" s="1"/>
  <c r="I2079" i="12"/>
  <c r="H2079" i="12"/>
  <c r="J2079" i="12" s="1"/>
  <c r="Q2078" i="12"/>
  <c r="P2078" i="12"/>
  <c r="O2078" i="12"/>
  <c r="S2078" i="12" s="1"/>
  <c r="J2078" i="12"/>
  <c r="I2078" i="12"/>
  <c r="H2078" i="12"/>
  <c r="P2077" i="12"/>
  <c r="O2077" i="12"/>
  <c r="J2077" i="12"/>
  <c r="I2077" i="12"/>
  <c r="H2077" i="12"/>
  <c r="P2076" i="12"/>
  <c r="O2076" i="12"/>
  <c r="Q2076" i="12" s="1"/>
  <c r="I2076" i="12"/>
  <c r="H2076" i="12"/>
  <c r="S2076" i="12" s="1"/>
  <c r="Q2075" i="12"/>
  <c r="P2075" i="12"/>
  <c r="O2075" i="12"/>
  <c r="I2075" i="12"/>
  <c r="H2075" i="12"/>
  <c r="J2075" i="12" s="1"/>
  <c r="S2074" i="12"/>
  <c r="Q2074" i="12"/>
  <c r="P2074" i="12"/>
  <c r="O2074" i="12"/>
  <c r="I2074" i="12"/>
  <c r="H2074" i="12"/>
  <c r="J2074" i="12" s="1"/>
  <c r="P2073" i="12"/>
  <c r="O2073" i="12"/>
  <c r="I2073" i="12"/>
  <c r="H2073" i="12"/>
  <c r="J2073" i="12" s="1"/>
  <c r="Q2072" i="12"/>
  <c r="P2072" i="12"/>
  <c r="O2072" i="12"/>
  <c r="I2072" i="12"/>
  <c r="H2072" i="12"/>
  <c r="J2072" i="12" s="1"/>
  <c r="P2071" i="12"/>
  <c r="O2071" i="12"/>
  <c r="I2071" i="12"/>
  <c r="H2071" i="12"/>
  <c r="J2071" i="12" s="1"/>
  <c r="P2070" i="12"/>
  <c r="O2070" i="12"/>
  <c r="I2070" i="12"/>
  <c r="H2070" i="12"/>
  <c r="J2070" i="12" s="1"/>
  <c r="P2069" i="12"/>
  <c r="O2069" i="12"/>
  <c r="Q2069" i="12" s="1"/>
  <c r="I2069" i="12"/>
  <c r="H2069" i="12"/>
  <c r="J2069" i="12" s="1"/>
  <c r="P2068" i="12"/>
  <c r="O2068" i="12"/>
  <c r="Q2068" i="12" s="1"/>
  <c r="I2068" i="12"/>
  <c r="H2068" i="12"/>
  <c r="J2068" i="12" s="1"/>
  <c r="S2067" i="12"/>
  <c r="Q2067" i="12"/>
  <c r="P2067" i="12"/>
  <c r="O2067" i="12"/>
  <c r="I2067" i="12"/>
  <c r="H2067" i="12"/>
  <c r="J2067" i="12" s="1"/>
  <c r="P2066" i="12"/>
  <c r="O2066" i="12"/>
  <c r="Q2066" i="12" s="1"/>
  <c r="I2066" i="12"/>
  <c r="H2066" i="12"/>
  <c r="J2066" i="12" s="1"/>
  <c r="P2065" i="12"/>
  <c r="O2065" i="12"/>
  <c r="I2065" i="12"/>
  <c r="H2065" i="12"/>
  <c r="J2065" i="12" s="1"/>
  <c r="S2064" i="12"/>
  <c r="P2064" i="12"/>
  <c r="O2064" i="12"/>
  <c r="Q2064" i="12" s="1"/>
  <c r="I2064" i="12"/>
  <c r="H2064" i="12"/>
  <c r="J2064" i="12" s="1"/>
  <c r="P2063" i="12"/>
  <c r="O2063" i="12"/>
  <c r="S2063" i="12" s="1"/>
  <c r="I2063" i="12"/>
  <c r="H2063" i="12"/>
  <c r="J2063" i="12" s="1"/>
  <c r="P2062" i="12"/>
  <c r="O2062" i="12"/>
  <c r="I2062" i="12"/>
  <c r="H2062" i="12"/>
  <c r="J2062" i="12" s="1"/>
  <c r="S2061" i="12"/>
  <c r="P2061" i="12"/>
  <c r="O2061" i="12"/>
  <c r="Q2061" i="12" s="1"/>
  <c r="I2061" i="12"/>
  <c r="H2061" i="12"/>
  <c r="J2061" i="12" s="1"/>
  <c r="P2060" i="12"/>
  <c r="O2060" i="12"/>
  <c r="I2060" i="12"/>
  <c r="H2060" i="12"/>
  <c r="J2060" i="12" s="1"/>
  <c r="Q2059" i="12"/>
  <c r="P2059" i="12"/>
  <c r="O2059" i="12"/>
  <c r="I2059" i="12"/>
  <c r="H2059" i="12"/>
  <c r="S2059" i="12" s="1"/>
  <c r="S2058" i="12"/>
  <c r="P2058" i="12"/>
  <c r="O2058" i="12"/>
  <c r="Q2058" i="12" s="1"/>
  <c r="I2058" i="12"/>
  <c r="H2058" i="12"/>
  <c r="J2058" i="12" s="1"/>
  <c r="P2057" i="12"/>
  <c r="O2057" i="12"/>
  <c r="Q2057" i="12" s="1"/>
  <c r="I2057" i="12"/>
  <c r="H2057" i="12"/>
  <c r="S2056" i="12"/>
  <c r="P2056" i="12"/>
  <c r="O2056" i="12"/>
  <c r="Q2056" i="12" s="1"/>
  <c r="I2056" i="12"/>
  <c r="H2056" i="12"/>
  <c r="J2056" i="12" s="1"/>
  <c r="P2055" i="12"/>
  <c r="O2055" i="12"/>
  <c r="J2055" i="12"/>
  <c r="I2055" i="12"/>
  <c r="H2055" i="12"/>
  <c r="P2054" i="12"/>
  <c r="O2054" i="12"/>
  <c r="I2054" i="12"/>
  <c r="H2054" i="12"/>
  <c r="J2054" i="12" s="1"/>
  <c r="P2053" i="12"/>
  <c r="O2053" i="12"/>
  <c r="Q2053" i="12" s="1"/>
  <c r="I2053" i="12"/>
  <c r="H2053" i="12"/>
  <c r="J2053" i="12" s="1"/>
  <c r="P2052" i="12"/>
  <c r="O2052" i="12"/>
  <c r="I2052" i="12"/>
  <c r="H2052" i="12"/>
  <c r="J2052" i="12" s="1"/>
  <c r="Q2051" i="12"/>
  <c r="P2051" i="12"/>
  <c r="O2051" i="12"/>
  <c r="I2051" i="12"/>
  <c r="H2051" i="12"/>
  <c r="P2050" i="12"/>
  <c r="O2050" i="12"/>
  <c r="Q2050" i="12" s="1"/>
  <c r="I2050" i="12"/>
  <c r="H2050" i="12"/>
  <c r="J2050" i="12" s="1"/>
  <c r="P2049" i="12"/>
  <c r="O2049" i="12"/>
  <c r="I2049" i="12"/>
  <c r="H2049" i="12"/>
  <c r="J2049" i="12" s="1"/>
  <c r="P2048" i="12"/>
  <c r="O2048" i="12"/>
  <c r="I2048" i="12"/>
  <c r="H2048" i="12"/>
  <c r="J2048" i="12" s="1"/>
  <c r="P2047" i="12"/>
  <c r="O2047" i="12"/>
  <c r="I2047" i="12"/>
  <c r="H2047" i="12"/>
  <c r="J2047" i="12" s="1"/>
  <c r="Q2046" i="12"/>
  <c r="P2046" i="12"/>
  <c r="O2046" i="12"/>
  <c r="I2046" i="12"/>
  <c r="H2046" i="12"/>
  <c r="J2046" i="12" s="1"/>
  <c r="P2045" i="12"/>
  <c r="O2045" i="12"/>
  <c r="I2045" i="12"/>
  <c r="H2045" i="12"/>
  <c r="J2045" i="12" s="1"/>
  <c r="P2044" i="12"/>
  <c r="O2044" i="12"/>
  <c r="S2044" i="12" s="1"/>
  <c r="J2044" i="12"/>
  <c r="I2044" i="12"/>
  <c r="H2044" i="12"/>
  <c r="P2043" i="12"/>
  <c r="O2043" i="12"/>
  <c r="Q2043" i="12" s="1"/>
  <c r="I2043" i="12"/>
  <c r="H2043" i="12"/>
  <c r="J2043" i="12" s="1"/>
  <c r="P2042" i="12"/>
  <c r="O2042" i="12"/>
  <c r="I2042" i="12"/>
  <c r="H2042" i="12"/>
  <c r="J2042" i="12" s="1"/>
  <c r="P2041" i="12"/>
  <c r="O2041" i="12"/>
  <c r="J2041" i="12"/>
  <c r="I2041" i="12"/>
  <c r="H2041" i="12"/>
  <c r="P2040" i="12"/>
  <c r="O2040" i="12"/>
  <c r="S2040" i="12" s="1"/>
  <c r="J2040" i="12"/>
  <c r="I2040" i="12"/>
  <c r="H2040" i="12"/>
  <c r="Q2039" i="12"/>
  <c r="P2039" i="12"/>
  <c r="O2039" i="12"/>
  <c r="I2039" i="12"/>
  <c r="H2039" i="12"/>
  <c r="P2038" i="12"/>
  <c r="O2038" i="12"/>
  <c r="S2038" i="12" s="1"/>
  <c r="I2038" i="12"/>
  <c r="H2038" i="12"/>
  <c r="J2038" i="12" s="1"/>
  <c r="P2037" i="12"/>
  <c r="O2037" i="12"/>
  <c r="I2037" i="12"/>
  <c r="H2037" i="12"/>
  <c r="J2037" i="12" s="1"/>
  <c r="P2036" i="12"/>
  <c r="O2036" i="12"/>
  <c r="J2036" i="12"/>
  <c r="I2036" i="12"/>
  <c r="H2036" i="12"/>
  <c r="P2035" i="12"/>
  <c r="O2035" i="12"/>
  <c r="I2035" i="12"/>
  <c r="H2035" i="12"/>
  <c r="J2035" i="12" s="1"/>
  <c r="Q2034" i="12"/>
  <c r="P2034" i="12"/>
  <c r="O2034" i="12"/>
  <c r="I2034" i="12"/>
  <c r="H2034" i="12"/>
  <c r="J2034" i="12" s="1"/>
  <c r="P2033" i="12"/>
  <c r="O2033" i="12"/>
  <c r="I2033" i="12"/>
  <c r="H2033" i="12"/>
  <c r="J2033" i="12" s="1"/>
  <c r="Q2032" i="12"/>
  <c r="P2032" i="12"/>
  <c r="O2032" i="12"/>
  <c r="J2032" i="12"/>
  <c r="I2032" i="12"/>
  <c r="H2032" i="12"/>
  <c r="S2032" i="12" s="1"/>
  <c r="Q2031" i="12"/>
  <c r="P2031" i="12"/>
  <c r="O2031" i="12"/>
  <c r="I2031" i="12"/>
  <c r="H2031" i="12"/>
  <c r="J2031" i="12" s="1"/>
  <c r="P2030" i="12"/>
  <c r="O2030" i="12"/>
  <c r="I2030" i="12"/>
  <c r="H2030" i="12"/>
  <c r="J2030" i="12" s="1"/>
  <c r="P2029" i="12"/>
  <c r="O2029" i="12"/>
  <c r="Q2029" i="12" s="1"/>
  <c r="I2029" i="12"/>
  <c r="H2029" i="12"/>
  <c r="Q2028" i="12"/>
  <c r="P2028" i="12"/>
  <c r="O2028" i="12"/>
  <c r="I2028" i="12"/>
  <c r="H2028" i="12"/>
  <c r="P2027" i="12"/>
  <c r="O2027" i="12"/>
  <c r="I2027" i="12"/>
  <c r="H2027" i="12"/>
  <c r="J2027" i="12" s="1"/>
  <c r="P2026" i="12"/>
  <c r="O2026" i="12"/>
  <c r="S2026" i="12" s="1"/>
  <c r="I2026" i="12"/>
  <c r="H2026" i="12"/>
  <c r="J2026" i="12" s="1"/>
  <c r="P2025" i="12"/>
  <c r="O2025" i="12"/>
  <c r="I2025" i="12"/>
  <c r="H2025" i="12"/>
  <c r="J2025" i="12" s="1"/>
  <c r="P2024" i="12"/>
  <c r="O2024" i="12"/>
  <c r="I2024" i="12"/>
  <c r="H2024" i="12"/>
  <c r="J2024" i="12" s="1"/>
  <c r="P2023" i="12"/>
  <c r="O2023" i="12"/>
  <c r="Q2023" i="12" s="1"/>
  <c r="I2023" i="12"/>
  <c r="H2023" i="12"/>
  <c r="J2023" i="12" s="1"/>
  <c r="Q2022" i="12"/>
  <c r="P2022" i="12"/>
  <c r="O2022" i="12"/>
  <c r="I2022" i="12"/>
  <c r="H2022" i="12"/>
  <c r="J2022" i="12" s="1"/>
  <c r="P2021" i="12"/>
  <c r="O2021" i="12"/>
  <c r="I2021" i="12"/>
  <c r="H2021" i="12"/>
  <c r="J2021" i="12" s="1"/>
  <c r="Q2020" i="12"/>
  <c r="P2020" i="12"/>
  <c r="O2020" i="12"/>
  <c r="I2020" i="12"/>
  <c r="H2020" i="12"/>
  <c r="J2020" i="12" s="1"/>
  <c r="Q2019" i="12"/>
  <c r="P2019" i="12"/>
  <c r="O2019" i="12"/>
  <c r="I2019" i="12"/>
  <c r="H2019" i="12"/>
  <c r="P2018" i="12"/>
  <c r="O2018" i="12"/>
  <c r="I2018" i="12"/>
  <c r="H2018" i="12"/>
  <c r="J2018" i="12" s="1"/>
  <c r="S2017" i="12"/>
  <c r="Q2017" i="12"/>
  <c r="P2017" i="12"/>
  <c r="O2017" i="12"/>
  <c r="I2017" i="12"/>
  <c r="H2017" i="12"/>
  <c r="J2017" i="12" s="1"/>
  <c r="Q2016" i="12"/>
  <c r="P2016" i="12"/>
  <c r="O2016" i="12"/>
  <c r="S2016" i="12" s="1"/>
  <c r="J2016" i="12"/>
  <c r="I2016" i="12"/>
  <c r="H2016" i="12"/>
  <c r="P2015" i="12"/>
  <c r="O2015" i="12"/>
  <c r="I2015" i="12"/>
  <c r="H2015" i="12"/>
  <c r="J2015" i="12" s="1"/>
  <c r="Q2014" i="12"/>
  <c r="P2014" i="12"/>
  <c r="O2014" i="12"/>
  <c r="I2014" i="12"/>
  <c r="H2014" i="12"/>
  <c r="J2014" i="12" s="1"/>
  <c r="P2013" i="12"/>
  <c r="O2013" i="12"/>
  <c r="J2013" i="12"/>
  <c r="I2013" i="12"/>
  <c r="H2013" i="12"/>
  <c r="P2012" i="12"/>
  <c r="O2012" i="12"/>
  <c r="I2012" i="12"/>
  <c r="H2012" i="12"/>
  <c r="J2012" i="12" s="1"/>
  <c r="P2011" i="12"/>
  <c r="O2011" i="12"/>
  <c r="Q2011" i="12" s="1"/>
  <c r="I2011" i="12"/>
  <c r="H2011" i="12"/>
  <c r="S2010" i="12"/>
  <c r="Q2010" i="12"/>
  <c r="P2010" i="12"/>
  <c r="O2010" i="12"/>
  <c r="I2010" i="12"/>
  <c r="H2010" i="12"/>
  <c r="J2010" i="12" s="1"/>
  <c r="P2009" i="12"/>
  <c r="O2009" i="12"/>
  <c r="S2009" i="12" s="1"/>
  <c r="J2009" i="12"/>
  <c r="I2009" i="12"/>
  <c r="H2009" i="12"/>
  <c r="P2008" i="12"/>
  <c r="O2008" i="12"/>
  <c r="I2008" i="12"/>
  <c r="H2008" i="12"/>
  <c r="J2008" i="12" s="1"/>
  <c r="P2007" i="12"/>
  <c r="O2007" i="12"/>
  <c r="I2007" i="12"/>
  <c r="H2007" i="12"/>
  <c r="J2007" i="12" s="1"/>
  <c r="P2006" i="12"/>
  <c r="O2006" i="12"/>
  <c r="J2006" i="12"/>
  <c r="I2006" i="12"/>
  <c r="H2006" i="12"/>
  <c r="P2005" i="12"/>
  <c r="O2005" i="12"/>
  <c r="Q2005" i="12" s="1"/>
  <c r="I2005" i="12"/>
  <c r="H2005" i="12"/>
  <c r="P2004" i="12"/>
  <c r="O2004" i="12"/>
  <c r="Q2004" i="12" s="1"/>
  <c r="I2004" i="12"/>
  <c r="H2004" i="12"/>
  <c r="J2004" i="12" s="1"/>
  <c r="P2003" i="12"/>
  <c r="O2003" i="12"/>
  <c r="J2003" i="12"/>
  <c r="I2003" i="12"/>
  <c r="H2003" i="12"/>
  <c r="P2002" i="12"/>
  <c r="O2002" i="12"/>
  <c r="I2002" i="12"/>
  <c r="H2002" i="12"/>
  <c r="J2002" i="12" s="1"/>
  <c r="P2001" i="12"/>
  <c r="O2001" i="12"/>
  <c r="I2001" i="12"/>
  <c r="H2001" i="12"/>
  <c r="J2001" i="12" s="1"/>
  <c r="P2000" i="12"/>
  <c r="O2000" i="12"/>
  <c r="J2000" i="12"/>
  <c r="I2000" i="12"/>
  <c r="H2000" i="12"/>
  <c r="Q1999" i="12"/>
  <c r="P1999" i="12"/>
  <c r="O1999" i="12"/>
  <c r="I1999" i="12"/>
  <c r="H1999" i="12"/>
  <c r="P1998" i="12"/>
  <c r="O1998" i="12"/>
  <c r="I1998" i="12"/>
  <c r="H1998" i="12"/>
  <c r="J1998" i="12" s="1"/>
  <c r="P1997" i="12"/>
  <c r="O1997" i="12"/>
  <c r="Q1997" i="12" s="1"/>
  <c r="I1997" i="12"/>
  <c r="H1997" i="12"/>
  <c r="J1997" i="12" s="1"/>
  <c r="P1996" i="12"/>
  <c r="O1996" i="12"/>
  <c r="I1996" i="12"/>
  <c r="H1996" i="12"/>
  <c r="J1996" i="12" s="1"/>
  <c r="P1995" i="12"/>
  <c r="O1995" i="12"/>
  <c r="Q1995" i="12" s="1"/>
  <c r="I1995" i="12"/>
  <c r="H1995" i="12"/>
  <c r="P1994" i="12"/>
  <c r="O1994" i="12"/>
  <c r="Q1994" i="12" s="1"/>
  <c r="I1994" i="12"/>
  <c r="H1994" i="12"/>
  <c r="P1993" i="12"/>
  <c r="O1993" i="12"/>
  <c r="Q1993" i="12" s="1"/>
  <c r="I1993" i="12"/>
  <c r="H1993" i="12"/>
  <c r="P1992" i="12"/>
  <c r="O1992" i="12"/>
  <c r="I1992" i="12"/>
  <c r="H1992" i="12"/>
  <c r="J1992" i="12" s="1"/>
  <c r="Q1991" i="12"/>
  <c r="P1991" i="12"/>
  <c r="O1991" i="12"/>
  <c r="I1991" i="12"/>
  <c r="H1991" i="12"/>
  <c r="J1991" i="12" s="1"/>
  <c r="P1990" i="12"/>
  <c r="O1990" i="12"/>
  <c r="I1990" i="12"/>
  <c r="H1990" i="12"/>
  <c r="J1990" i="12" s="1"/>
  <c r="P1989" i="12"/>
  <c r="O1989" i="12"/>
  <c r="Q1989" i="12" s="1"/>
  <c r="J1989" i="12"/>
  <c r="I1989" i="12"/>
  <c r="H1989" i="12"/>
  <c r="Q1988" i="12"/>
  <c r="P1988" i="12"/>
  <c r="O1988" i="12"/>
  <c r="I1988" i="12"/>
  <c r="H1988" i="12"/>
  <c r="J1988" i="12" s="1"/>
  <c r="Q1987" i="12"/>
  <c r="P1987" i="12"/>
  <c r="O1987" i="12"/>
  <c r="I1987" i="12"/>
  <c r="H1987" i="12"/>
  <c r="P1986" i="12"/>
  <c r="O1986" i="12"/>
  <c r="I1986" i="12"/>
  <c r="H1986" i="12"/>
  <c r="J1986" i="12" s="1"/>
  <c r="Q1985" i="12"/>
  <c r="P1985" i="12"/>
  <c r="O1985" i="12"/>
  <c r="I1985" i="12"/>
  <c r="H1985" i="12"/>
  <c r="J1985" i="12" s="1"/>
  <c r="P1984" i="12"/>
  <c r="O1984" i="12"/>
  <c r="J1984" i="12"/>
  <c r="I1984" i="12"/>
  <c r="H1984" i="12"/>
  <c r="P1983" i="12"/>
  <c r="O1983" i="12"/>
  <c r="I1983" i="12"/>
  <c r="H1983" i="12"/>
  <c r="J1983" i="12" s="1"/>
  <c r="Q1982" i="12"/>
  <c r="P1982" i="12"/>
  <c r="O1982" i="12"/>
  <c r="I1982" i="12"/>
  <c r="H1982" i="12"/>
  <c r="J1982" i="12" s="1"/>
  <c r="P1981" i="12"/>
  <c r="O1981" i="12"/>
  <c r="I1981" i="12"/>
  <c r="H1981" i="12"/>
  <c r="J1981" i="12" s="1"/>
  <c r="S1980" i="12"/>
  <c r="Q1980" i="12"/>
  <c r="P1980" i="12"/>
  <c r="O1980" i="12"/>
  <c r="I1980" i="12"/>
  <c r="H1980" i="12"/>
  <c r="J1980" i="12" s="1"/>
  <c r="S1979" i="12"/>
  <c r="Q1979" i="12"/>
  <c r="P1979" i="12"/>
  <c r="O1979" i="12"/>
  <c r="I1979" i="12"/>
  <c r="H1979" i="12"/>
  <c r="J1979" i="12" s="1"/>
  <c r="P1978" i="12"/>
  <c r="O1978" i="12"/>
  <c r="I1978" i="12"/>
  <c r="H1978" i="12"/>
  <c r="J1978" i="12" s="1"/>
  <c r="P1977" i="12"/>
  <c r="O1977" i="12"/>
  <c r="Q1977" i="12" s="1"/>
  <c r="I1977" i="12"/>
  <c r="H1977" i="12"/>
  <c r="J1977" i="12" s="1"/>
  <c r="S1976" i="12"/>
  <c r="Q1976" i="12"/>
  <c r="P1976" i="12"/>
  <c r="O1976" i="12"/>
  <c r="I1976" i="12"/>
  <c r="H1976" i="12"/>
  <c r="J1976" i="12" s="1"/>
  <c r="Q1975" i="12"/>
  <c r="P1975" i="12"/>
  <c r="O1975" i="12"/>
  <c r="I1975" i="12"/>
  <c r="H1975" i="12"/>
  <c r="P1974" i="12"/>
  <c r="O1974" i="12"/>
  <c r="I1974" i="12"/>
  <c r="H1974" i="12"/>
  <c r="J1974" i="12" s="1"/>
  <c r="P1973" i="12"/>
  <c r="O1973" i="12"/>
  <c r="I1973" i="12"/>
  <c r="H1973" i="12"/>
  <c r="J1973" i="12" s="1"/>
  <c r="P1972" i="12"/>
  <c r="O1972" i="12"/>
  <c r="I1972" i="12"/>
  <c r="H1972" i="12"/>
  <c r="J1972" i="12" s="1"/>
  <c r="P1971" i="12"/>
  <c r="O1971" i="12"/>
  <c r="Q1971" i="12" s="1"/>
  <c r="J1971" i="12"/>
  <c r="I1971" i="12"/>
  <c r="H1971" i="12"/>
  <c r="Q1970" i="12"/>
  <c r="P1970" i="12"/>
  <c r="O1970" i="12"/>
  <c r="I1970" i="12"/>
  <c r="H1970" i="12"/>
  <c r="J1970" i="12" s="1"/>
  <c r="P1969" i="12"/>
  <c r="O1969" i="12"/>
  <c r="Q1969" i="12" s="1"/>
  <c r="I1969" i="12"/>
  <c r="H1969" i="12"/>
  <c r="J1969" i="12" s="1"/>
  <c r="P1968" i="12"/>
  <c r="O1968" i="12"/>
  <c r="J1968" i="12"/>
  <c r="I1968" i="12"/>
  <c r="H1968" i="12"/>
  <c r="Q1967" i="12"/>
  <c r="P1967" i="12"/>
  <c r="O1967" i="12"/>
  <c r="I1967" i="12"/>
  <c r="H1967" i="12"/>
  <c r="J1967" i="12" s="1"/>
  <c r="P1966" i="12"/>
  <c r="O1966" i="12"/>
  <c r="I1966" i="12"/>
  <c r="H1966" i="12"/>
  <c r="J1966" i="12" s="1"/>
  <c r="P1965" i="12"/>
  <c r="O1965" i="12"/>
  <c r="Q1965" i="12" s="1"/>
  <c r="I1965" i="12"/>
  <c r="H1965" i="12"/>
  <c r="J1965" i="12" s="1"/>
  <c r="Q1964" i="12"/>
  <c r="P1964" i="12"/>
  <c r="O1964" i="12"/>
  <c r="I1964" i="12"/>
  <c r="H1964" i="12"/>
  <c r="P1963" i="12"/>
  <c r="O1963" i="12"/>
  <c r="S1963" i="12" s="1"/>
  <c r="I1963" i="12"/>
  <c r="H1963" i="12"/>
  <c r="J1963" i="12" s="1"/>
  <c r="P1962" i="12"/>
  <c r="O1962" i="12"/>
  <c r="I1962" i="12"/>
  <c r="H1962" i="12"/>
  <c r="J1962" i="12" s="1"/>
  <c r="P1961" i="12"/>
  <c r="O1961" i="12"/>
  <c r="I1961" i="12"/>
  <c r="H1961" i="12"/>
  <c r="J1961" i="12" s="1"/>
  <c r="P1960" i="12"/>
  <c r="O1960" i="12"/>
  <c r="I1960" i="12"/>
  <c r="H1960" i="12"/>
  <c r="J1960" i="12" s="1"/>
  <c r="P1959" i="12"/>
  <c r="O1959" i="12"/>
  <c r="Q1959" i="12" s="1"/>
  <c r="I1959" i="12"/>
  <c r="H1959" i="12"/>
  <c r="Q1958" i="12"/>
  <c r="P1958" i="12"/>
  <c r="O1958" i="12"/>
  <c r="I1958" i="12"/>
  <c r="H1958" i="12"/>
  <c r="J1958" i="12" s="1"/>
  <c r="P1957" i="12"/>
  <c r="O1957" i="12"/>
  <c r="J1957" i="12"/>
  <c r="I1957" i="12"/>
  <c r="H1957" i="12"/>
  <c r="P1956" i="12"/>
  <c r="O1956" i="12"/>
  <c r="I1956" i="12"/>
  <c r="H1956" i="12"/>
  <c r="J1956" i="12" s="1"/>
  <c r="Q1955" i="12"/>
  <c r="P1955" i="12"/>
  <c r="O1955" i="12"/>
  <c r="I1955" i="12"/>
  <c r="H1955" i="12"/>
  <c r="P1954" i="12"/>
  <c r="O1954" i="12"/>
  <c r="I1954" i="12"/>
  <c r="H1954" i="12"/>
  <c r="J1954" i="12" s="1"/>
  <c r="P1953" i="12"/>
  <c r="O1953" i="12"/>
  <c r="Q1953" i="12" s="1"/>
  <c r="I1953" i="12"/>
  <c r="H1953" i="12"/>
  <c r="J1953" i="12" s="1"/>
  <c r="S1952" i="12"/>
  <c r="Q1952" i="12"/>
  <c r="P1952" i="12"/>
  <c r="O1952" i="12"/>
  <c r="I1952" i="12"/>
  <c r="H1952" i="12"/>
  <c r="J1952" i="12" s="1"/>
  <c r="P1951" i="12"/>
  <c r="O1951" i="12"/>
  <c r="Q1951" i="12" s="1"/>
  <c r="I1951" i="12"/>
  <c r="H1951" i="12"/>
  <c r="J1951" i="12" s="1"/>
  <c r="P1950" i="12"/>
  <c r="O1950" i="12"/>
  <c r="I1950" i="12"/>
  <c r="H1950" i="12"/>
  <c r="J1950" i="12" s="1"/>
  <c r="P1949" i="12"/>
  <c r="O1949" i="12"/>
  <c r="I1949" i="12"/>
  <c r="H1949" i="12"/>
  <c r="J1949" i="12" s="1"/>
  <c r="S1948" i="12"/>
  <c r="P1948" i="12"/>
  <c r="O1948" i="12"/>
  <c r="Q1948" i="12" s="1"/>
  <c r="J1948" i="12"/>
  <c r="I1948" i="12"/>
  <c r="H1948" i="12"/>
  <c r="P1947" i="12"/>
  <c r="O1947" i="12"/>
  <c r="Q1947" i="12" s="1"/>
  <c r="I1947" i="12"/>
  <c r="H1947" i="12"/>
  <c r="Q1946" i="12"/>
  <c r="P1946" i="12"/>
  <c r="O1946" i="12"/>
  <c r="I1946" i="12"/>
  <c r="H1946" i="12"/>
  <c r="J1946" i="12" s="1"/>
  <c r="P1945" i="12"/>
  <c r="O1945" i="12"/>
  <c r="S1945" i="12" s="1"/>
  <c r="J1945" i="12"/>
  <c r="I1945" i="12"/>
  <c r="H1945" i="12"/>
  <c r="P1944" i="12"/>
  <c r="O1944" i="12"/>
  <c r="J1944" i="12"/>
  <c r="I1944" i="12"/>
  <c r="H1944" i="12"/>
  <c r="P1943" i="12"/>
  <c r="O1943" i="12"/>
  <c r="I1943" i="12"/>
  <c r="H1943" i="12"/>
  <c r="J1943" i="12" s="1"/>
  <c r="P1942" i="12"/>
  <c r="O1942" i="12"/>
  <c r="J1942" i="12"/>
  <c r="I1942" i="12"/>
  <c r="H1942" i="12"/>
  <c r="P1941" i="12"/>
  <c r="O1941" i="12"/>
  <c r="Q1941" i="12" s="1"/>
  <c r="I1941" i="12"/>
  <c r="H1941" i="12"/>
  <c r="S1940" i="12"/>
  <c r="P1940" i="12"/>
  <c r="O1940" i="12"/>
  <c r="Q1940" i="12" s="1"/>
  <c r="I1940" i="12"/>
  <c r="H1940" i="12"/>
  <c r="J1940" i="12" s="1"/>
  <c r="P1939" i="12"/>
  <c r="O1939" i="12"/>
  <c r="J1939" i="12"/>
  <c r="I1939" i="12"/>
  <c r="H1939" i="12"/>
  <c r="P1938" i="12"/>
  <c r="O1938" i="12"/>
  <c r="Q1938" i="12" s="1"/>
  <c r="I1938" i="12"/>
  <c r="H1938" i="12"/>
  <c r="J1938" i="12" s="1"/>
  <c r="P1937" i="12"/>
  <c r="O1937" i="12"/>
  <c r="I1937" i="12"/>
  <c r="H1937" i="12"/>
  <c r="J1937" i="12" s="1"/>
  <c r="P1936" i="12"/>
  <c r="O1936" i="12"/>
  <c r="I1936" i="12"/>
  <c r="H1936" i="12"/>
  <c r="J1936" i="12" s="1"/>
  <c r="Q1935" i="12"/>
  <c r="P1935" i="12"/>
  <c r="O1935" i="12"/>
  <c r="I1935" i="12"/>
  <c r="H1935" i="12"/>
  <c r="J1935" i="12" s="1"/>
  <c r="P1934" i="12"/>
  <c r="O1934" i="12"/>
  <c r="I1934" i="12"/>
  <c r="H1934" i="12"/>
  <c r="J1934" i="12" s="1"/>
  <c r="P1933" i="12"/>
  <c r="O1933" i="12"/>
  <c r="Q1933" i="12" s="1"/>
  <c r="I1933" i="12"/>
  <c r="H1933" i="12"/>
  <c r="J1933" i="12" s="1"/>
  <c r="P1932" i="12"/>
  <c r="O1932" i="12"/>
  <c r="I1932" i="12"/>
  <c r="H1932" i="12"/>
  <c r="J1932" i="12" s="1"/>
  <c r="P1931" i="12"/>
  <c r="O1931" i="12"/>
  <c r="Q1931" i="12" s="1"/>
  <c r="I1931" i="12"/>
  <c r="H1931" i="12"/>
  <c r="S1931" i="12" s="1"/>
  <c r="P1930" i="12"/>
  <c r="O1930" i="12"/>
  <c r="Q1930" i="12" s="1"/>
  <c r="I1930" i="12"/>
  <c r="H1930" i="12"/>
  <c r="Q1929" i="12"/>
  <c r="P1929" i="12"/>
  <c r="O1929" i="12"/>
  <c r="I1929" i="12"/>
  <c r="H1929" i="12"/>
  <c r="P1928" i="12"/>
  <c r="O1928" i="12"/>
  <c r="Q1928" i="12" s="1"/>
  <c r="J1928" i="12"/>
  <c r="I1928" i="12"/>
  <c r="H1928" i="12"/>
  <c r="Q1927" i="12"/>
  <c r="P1927" i="12"/>
  <c r="O1927" i="12"/>
  <c r="I1927" i="12"/>
  <c r="H1927" i="12"/>
  <c r="J1927" i="12" s="1"/>
  <c r="P1926" i="12"/>
  <c r="O1926" i="12"/>
  <c r="I1926" i="12"/>
  <c r="H1926" i="12"/>
  <c r="J1926" i="12" s="1"/>
  <c r="P1925" i="12"/>
  <c r="O1925" i="12"/>
  <c r="Q1925" i="12" s="1"/>
  <c r="J1925" i="12"/>
  <c r="I1925" i="12"/>
  <c r="H1925" i="12"/>
  <c r="Q1924" i="12"/>
  <c r="P1924" i="12"/>
  <c r="O1924" i="12"/>
  <c r="I1924" i="12"/>
  <c r="H1924" i="12"/>
  <c r="J1924" i="12" s="1"/>
  <c r="Q1923" i="12"/>
  <c r="P1923" i="12"/>
  <c r="O1923" i="12"/>
  <c r="I1923" i="12"/>
  <c r="H1923" i="12"/>
  <c r="P1922" i="12"/>
  <c r="O1922" i="12"/>
  <c r="I1922" i="12"/>
  <c r="H1922" i="12"/>
  <c r="J1922" i="12" s="1"/>
  <c r="Q1921" i="12"/>
  <c r="P1921" i="12"/>
  <c r="O1921" i="12"/>
  <c r="I1921" i="12"/>
  <c r="H1921" i="12"/>
  <c r="J1921" i="12" s="1"/>
  <c r="P1920" i="12"/>
  <c r="O1920" i="12"/>
  <c r="J1920" i="12"/>
  <c r="I1920" i="12"/>
  <c r="H1920" i="12"/>
  <c r="P1919" i="12"/>
  <c r="O1919" i="12"/>
  <c r="I1919" i="12"/>
  <c r="H1919" i="12"/>
  <c r="J1919" i="12" s="1"/>
  <c r="Q1918" i="12"/>
  <c r="P1918" i="12"/>
  <c r="O1918" i="12"/>
  <c r="I1918" i="12"/>
  <c r="H1918" i="12"/>
  <c r="J1918" i="12" s="1"/>
  <c r="P1917" i="12"/>
  <c r="O1917" i="12"/>
  <c r="I1917" i="12"/>
  <c r="H1917" i="12"/>
  <c r="J1917" i="12" s="1"/>
  <c r="S1916" i="12"/>
  <c r="Q1916" i="12"/>
  <c r="P1916" i="12"/>
  <c r="O1916" i="12"/>
  <c r="I1916" i="12"/>
  <c r="H1916" i="12"/>
  <c r="J1916" i="12" s="1"/>
  <c r="S1915" i="12"/>
  <c r="Q1915" i="12"/>
  <c r="P1915" i="12"/>
  <c r="O1915" i="12"/>
  <c r="I1915" i="12"/>
  <c r="H1915" i="12"/>
  <c r="J1915" i="12" s="1"/>
  <c r="P1914" i="12"/>
  <c r="O1914" i="12"/>
  <c r="I1914" i="12"/>
  <c r="H1914" i="12"/>
  <c r="J1914" i="12" s="1"/>
  <c r="P1913" i="12"/>
  <c r="O1913" i="12"/>
  <c r="Q1913" i="12" s="1"/>
  <c r="I1913" i="12"/>
  <c r="H1913" i="12"/>
  <c r="J1913" i="12" s="1"/>
  <c r="S1912" i="12"/>
  <c r="Q1912" i="12"/>
  <c r="P1912" i="12"/>
  <c r="O1912" i="12"/>
  <c r="I1912" i="12"/>
  <c r="H1912" i="12"/>
  <c r="J1912" i="12" s="1"/>
  <c r="Q1911" i="12"/>
  <c r="P1911" i="12"/>
  <c r="O1911" i="12"/>
  <c r="I1911" i="12"/>
  <c r="H1911" i="12"/>
  <c r="P1910" i="12"/>
  <c r="O1910" i="12"/>
  <c r="S1910" i="12" s="1"/>
  <c r="I1910" i="12"/>
  <c r="H1910" i="12"/>
  <c r="J1910" i="12" s="1"/>
  <c r="P1909" i="12"/>
  <c r="O1909" i="12"/>
  <c r="I1909" i="12"/>
  <c r="H1909" i="12"/>
  <c r="J1909" i="12" s="1"/>
  <c r="P1908" i="12"/>
  <c r="O1908" i="12"/>
  <c r="J1908" i="12"/>
  <c r="I1908" i="12"/>
  <c r="H1908" i="12"/>
  <c r="P1907" i="12"/>
  <c r="O1907" i="12"/>
  <c r="J1907" i="12"/>
  <c r="I1907" i="12"/>
  <c r="H1907" i="12"/>
  <c r="Q1906" i="12"/>
  <c r="P1906" i="12"/>
  <c r="O1906" i="12"/>
  <c r="I1906" i="12"/>
  <c r="H1906" i="12"/>
  <c r="S1905" i="12"/>
  <c r="P1905" i="12"/>
  <c r="O1905" i="12"/>
  <c r="Q1905" i="12" s="1"/>
  <c r="I1905" i="12"/>
  <c r="H1905" i="12"/>
  <c r="J1905" i="12" s="1"/>
  <c r="P1904" i="12"/>
  <c r="O1904" i="12"/>
  <c r="J1904" i="12"/>
  <c r="I1904" i="12"/>
  <c r="H1904" i="12"/>
  <c r="Q1903" i="12"/>
  <c r="P1903" i="12"/>
  <c r="O1903" i="12"/>
  <c r="I1903" i="12"/>
  <c r="H1903" i="12"/>
  <c r="J1903" i="12" s="1"/>
  <c r="P1902" i="12"/>
  <c r="O1902" i="12"/>
  <c r="I1902" i="12"/>
  <c r="H1902" i="12"/>
  <c r="J1902" i="12" s="1"/>
  <c r="P1901" i="12"/>
  <c r="O1901" i="12"/>
  <c r="Q1901" i="12" s="1"/>
  <c r="I1901" i="12"/>
  <c r="H1901" i="12"/>
  <c r="J1901" i="12" s="1"/>
  <c r="Q1900" i="12"/>
  <c r="P1900" i="12"/>
  <c r="O1900" i="12"/>
  <c r="I1900" i="12"/>
  <c r="H1900" i="12"/>
  <c r="P1899" i="12"/>
  <c r="O1899" i="12"/>
  <c r="I1899" i="12"/>
  <c r="H1899" i="12"/>
  <c r="J1899" i="12" s="1"/>
  <c r="P1898" i="12"/>
  <c r="O1898" i="12"/>
  <c r="Q1898" i="12" s="1"/>
  <c r="I1898" i="12"/>
  <c r="H1898" i="12"/>
  <c r="J1898" i="12" s="1"/>
  <c r="P1897" i="12"/>
  <c r="O1897" i="12"/>
  <c r="I1897" i="12"/>
  <c r="H1897" i="12"/>
  <c r="J1897" i="12" s="1"/>
  <c r="P1896" i="12"/>
  <c r="O1896" i="12"/>
  <c r="I1896" i="12"/>
  <c r="H1896" i="12"/>
  <c r="J1896" i="12" s="1"/>
  <c r="P1895" i="12"/>
  <c r="O1895" i="12"/>
  <c r="Q1895" i="12" s="1"/>
  <c r="I1895" i="12"/>
  <c r="H1895" i="12"/>
  <c r="J1895" i="12" s="1"/>
  <c r="P1894" i="12"/>
  <c r="O1894" i="12"/>
  <c r="Q1894" i="12" s="1"/>
  <c r="I1894" i="12"/>
  <c r="H1894" i="12"/>
  <c r="J1894" i="12" s="1"/>
  <c r="P1893" i="12"/>
  <c r="O1893" i="12"/>
  <c r="Q1893" i="12" s="1"/>
  <c r="J1893" i="12"/>
  <c r="I1893" i="12"/>
  <c r="H1893" i="12"/>
  <c r="Q1892" i="12"/>
  <c r="P1892" i="12"/>
  <c r="O1892" i="12"/>
  <c r="I1892" i="12"/>
  <c r="H1892" i="12"/>
  <c r="J1892" i="12" s="1"/>
  <c r="Q1891" i="12"/>
  <c r="P1891" i="12"/>
  <c r="O1891" i="12"/>
  <c r="I1891" i="12"/>
  <c r="H1891" i="12"/>
  <c r="P1890" i="12"/>
  <c r="O1890" i="12"/>
  <c r="I1890" i="12"/>
  <c r="H1890" i="12"/>
  <c r="J1890" i="12" s="1"/>
  <c r="Q1889" i="12"/>
  <c r="P1889" i="12"/>
  <c r="O1889" i="12"/>
  <c r="I1889" i="12"/>
  <c r="H1889" i="12"/>
  <c r="Q1888" i="12"/>
  <c r="P1888" i="12"/>
  <c r="O1888" i="12"/>
  <c r="S1888" i="12" s="1"/>
  <c r="J1888" i="12"/>
  <c r="I1888" i="12"/>
  <c r="H1888" i="12"/>
  <c r="P1887" i="12"/>
  <c r="O1887" i="12"/>
  <c r="I1887" i="12"/>
  <c r="H1887" i="12"/>
  <c r="J1887" i="12" s="1"/>
  <c r="Q1886" i="12"/>
  <c r="P1886" i="12"/>
  <c r="O1886" i="12"/>
  <c r="I1886" i="12"/>
  <c r="H1886" i="12"/>
  <c r="J1886" i="12" s="1"/>
  <c r="P1885" i="12"/>
  <c r="O1885" i="12"/>
  <c r="J1885" i="12"/>
  <c r="I1885" i="12"/>
  <c r="H1885" i="12"/>
  <c r="P1884" i="12"/>
  <c r="O1884" i="12"/>
  <c r="I1884" i="12"/>
  <c r="H1884" i="12"/>
  <c r="J1884" i="12" s="1"/>
  <c r="P1883" i="12"/>
  <c r="O1883" i="12"/>
  <c r="Q1883" i="12" s="1"/>
  <c r="I1883" i="12"/>
  <c r="H1883" i="12"/>
  <c r="J1883" i="12" s="1"/>
  <c r="S1882" i="12"/>
  <c r="Q1882" i="12"/>
  <c r="P1882" i="12"/>
  <c r="O1882" i="12"/>
  <c r="I1882" i="12"/>
  <c r="H1882" i="12"/>
  <c r="J1882" i="12" s="1"/>
  <c r="P1881" i="12"/>
  <c r="O1881" i="12"/>
  <c r="J1881" i="12"/>
  <c r="I1881" i="12"/>
  <c r="H1881" i="12"/>
  <c r="P1880" i="12"/>
  <c r="O1880" i="12"/>
  <c r="J1880" i="12"/>
  <c r="I1880" i="12"/>
  <c r="H1880" i="12"/>
  <c r="P1879" i="12"/>
  <c r="O1879" i="12"/>
  <c r="I1879" i="12"/>
  <c r="H1879" i="12"/>
  <c r="J1879" i="12" s="1"/>
  <c r="P1878" i="12"/>
  <c r="O1878" i="12"/>
  <c r="I1878" i="12"/>
  <c r="H1878" i="12"/>
  <c r="J1878" i="12" s="1"/>
  <c r="P1877" i="12"/>
  <c r="O1877" i="12"/>
  <c r="Q1877" i="12" s="1"/>
  <c r="I1877" i="12"/>
  <c r="H1877" i="12"/>
  <c r="J1877" i="12" s="1"/>
  <c r="S1876" i="12"/>
  <c r="P1876" i="12"/>
  <c r="O1876" i="12"/>
  <c r="Q1876" i="12" s="1"/>
  <c r="I1876" i="12"/>
  <c r="H1876" i="12"/>
  <c r="J1876" i="12" s="1"/>
  <c r="P1875" i="12"/>
  <c r="O1875" i="12"/>
  <c r="J1875" i="12"/>
  <c r="I1875" i="12"/>
  <c r="H1875" i="12"/>
  <c r="Q1874" i="12"/>
  <c r="P1874" i="12"/>
  <c r="O1874" i="12"/>
  <c r="I1874" i="12"/>
  <c r="H1874" i="12"/>
  <c r="J1874" i="12" s="1"/>
  <c r="P1873" i="12"/>
  <c r="O1873" i="12"/>
  <c r="J1873" i="12"/>
  <c r="I1873" i="12"/>
  <c r="H1873" i="12"/>
  <c r="P1872" i="12"/>
  <c r="O1872" i="12"/>
  <c r="J1872" i="12"/>
  <c r="I1872" i="12"/>
  <c r="H1872" i="12"/>
  <c r="Q1871" i="12"/>
  <c r="P1871" i="12"/>
  <c r="O1871" i="12"/>
  <c r="I1871" i="12"/>
  <c r="H1871" i="12"/>
  <c r="P1870" i="12"/>
  <c r="O1870" i="12"/>
  <c r="I1870" i="12"/>
  <c r="H1870" i="12"/>
  <c r="J1870" i="12" s="1"/>
  <c r="P1869" i="12"/>
  <c r="O1869" i="12"/>
  <c r="Q1869" i="12" s="1"/>
  <c r="I1869" i="12"/>
  <c r="H1869" i="12"/>
  <c r="J1869" i="12" s="1"/>
  <c r="P1868" i="12"/>
  <c r="O1868" i="12"/>
  <c r="I1868" i="12"/>
  <c r="H1868" i="12"/>
  <c r="J1868" i="12" s="1"/>
  <c r="P1867" i="12"/>
  <c r="O1867" i="12"/>
  <c r="Q1867" i="12" s="1"/>
  <c r="J1867" i="12"/>
  <c r="I1867" i="12"/>
  <c r="H1867" i="12"/>
  <c r="P1866" i="12"/>
  <c r="O1866" i="12"/>
  <c r="Q1866" i="12" s="1"/>
  <c r="I1866" i="12"/>
  <c r="H1866" i="12"/>
  <c r="J1866" i="12" s="1"/>
  <c r="Q1865" i="12"/>
  <c r="P1865" i="12"/>
  <c r="O1865" i="12"/>
  <c r="I1865" i="12"/>
  <c r="H1865" i="12"/>
  <c r="P1864" i="12"/>
  <c r="O1864" i="12"/>
  <c r="J1864" i="12"/>
  <c r="I1864" i="12"/>
  <c r="H1864" i="12"/>
  <c r="P1863" i="12"/>
  <c r="O1863" i="12"/>
  <c r="I1863" i="12"/>
  <c r="H1863" i="12"/>
  <c r="J1863" i="12" s="1"/>
  <c r="P1862" i="12"/>
  <c r="O1862" i="12"/>
  <c r="I1862" i="12"/>
  <c r="H1862" i="12"/>
  <c r="J1862" i="12" s="1"/>
  <c r="P1861" i="12"/>
  <c r="O1861" i="12"/>
  <c r="Q1861" i="12" s="1"/>
  <c r="J1861" i="12"/>
  <c r="I1861" i="12"/>
  <c r="H1861" i="12"/>
  <c r="Q1860" i="12"/>
  <c r="P1860" i="12"/>
  <c r="O1860" i="12"/>
  <c r="I1860" i="12"/>
  <c r="H1860" i="12"/>
  <c r="Q1859" i="12"/>
  <c r="P1859" i="12"/>
  <c r="O1859" i="12"/>
  <c r="I1859" i="12"/>
  <c r="H1859" i="12"/>
  <c r="P1858" i="12"/>
  <c r="O1858" i="12"/>
  <c r="Q1858" i="12" s="1"/>
  <c r="I1858" i="12"/>
  <c r="H1858" i="12"/>
  <c r="J1858" i="12" s="1"/>
  <c r="Q1857" i="12"/>
  <c r="P1857" i="12"/>
  <c r="O1857" i="12"/>
  <c r="I1857" i="12"/>
  <c r="H1857" i="12"/>
  <c r="J1857" i="12" s="1"/>
  <c r="P1856" i="12"/>
  <c r="O1856" i="12"/>
  <c r="I1856" i="12"/>
  <c r="H1856" i="12"/>
  <c r="J1856" i="12" s="1"/>
  <c r="P1855" i="12"/>
  <c r="O1855" i="12"/>
  <c r="I1855" i="12"/>
  <c r="H1855" i="12"/>
  <c r="J1855" i="12" s="1"/>
  <c r="S1854" i="12"/>
  <c r="P1854" i="12"/>
  <c r="O1854" i="12"/>
  <c r="Q1854" i="12" s="1"/>
  <c r="J1854" i="12"/>
  <c r="I1854" i="12"/>
  <c r="H1854" i="12"/>
  <c r="P1853" i="12"/>
  <c r="O1853" i="12"/>
  <c r="Q1853" i="12" s="1"/>
  <c r="I1853" i="12"/>
  <c r="H1853" i="12"/>
  <c r="J1853" i="12" s="1"/>
  <c r="Q1852" i="12"/>
  <c r="P1852" i="12"/>
  <c r="O1852" i="12"/>
  <c r="I1852" i="12"/>
  <c r="H1852" i="12"/>
  <c r="P1851" i="12"/>
  <c r="O1851" i="12"/>
  <c r="I1851" i="12"/>
  <c r="H1851" i="12"/>
  <c r="J1851" i="12" s="1"/>
  <c r="P1850" i="12"/>
  <c r="O1850" i="12"/>
  <c r="Q1850" i="12" s="1"/>
  <c r="I1850" i="12"/>
  <c r="H1850" i="12"/>
  <c r="J1850" i="12" s="1"/>
  <c r="Q1849" i="12"/>
  <c r="P1849" i="12"/>
  <c r="O1849" i="12"/>
  <c r="I1849" i="12"/>
  <c r="H1849" i="12"/>
  <c r="J1849" i="12" s="1"/>
  <c r="P1848" i="12"/>
  <c r="O1848" i="12"/>
  <c r="I1848" i="12"/>
  <c r="H1848" i="12"/>
  <c r="J1848" i="12" s="1"/>
  <c r="P1847" i="12"/>
  <c r="O1847" i="12"/>
  <c r="I1847" i="12"/>
  <c r="H1847" i="12"/>
  <c r="J1847" i="12" s="1"/>
  <c r="P1846" i="12"/>
  <c r="O1846" i="12"/>
  <c r="Q1846" i="12" s="1"/>
  <c r="J1846" i="12"/>
  <c r="I1846" i="12"/>
  <c r="H1846" i="12"/>
  <c r="P1845" i="12"/>
  <c r="O1845" i="12"/>
  <c r="S1845" i="12" s="1"/>
  <c r="I1845" i="12"/>
  <c r="H1845" i="12"/>
  <c r="J1845" i="12" s="1"/>
  <c r="P1844" i="12"/>
  <c r="O1844" i="12"/>
  <c r="Q1844" i="12" s="1"/>
  <c r="I1844" i="12"/>
  <c r="H1844" i="12"/>
  <c r="S1843" i="12"/>
  <c r="P1843" i="12"/>
  <c r="O1843" i="12"/>
  <c r="Q1843" i="12" s="1"/>
  <c r="I1843" i="12"/>
  <c r="H1843" i="12"/>
  <c r="J1843" i="12" s="1"/>
  <c r="Q1842" i="12"/>
  <c r="P1842" i="12"/>
  <c r="O1842" i="12"/>
  <c r="S1842" i="12" s="1"/>
  <c r="J1842" i="12"/>
  <c r="I1842" i="12"/>
  <c r="H1842" i="12"/>
  <c r="P1841" i="12"/>
  <c r="O1841" i="12"/>
  <c r="J1841" i="12"/>
  <c r="I1841" i="12"/>
  <c r="H1841" i="12"/>
  <c r="P1840" i="12"/>
  <c r="O1840" i="12"/>
  <c r="I1840" i="12"/>
  <c r="H1840" i="12"/>
  <c r="J1840" i="12" s="1"/>
  <c r="P1839" i="12"/>
  <c r="O1839" i="12"/>
  <c r="J1839" i="12"/>
  <c r="I1839" i="12"/>
  <c r="H1839" i="12"/>
  <c r="P1838" i="12"/>
  <c r="O1838" i="12"/>
  <c r="Q1838" i="12" s="1"/>
  <c r="I1838" i="12"/>
  <c r="H1838" i="12"/>
  <c r="J1838" i="12" s="1"/>
  <c r="S1837" i="12"/>
  <c r="Q1837" i="12"/>
  <c r="P1837" i="12"/>
  <c r="O1837" i="12"/>
  <c r="I1837" i="12"/>
  <c r="H1837" i="12"/>
  <c r="J1837" i="12" s="1"/>
  <c r="Q1836" i="12"/>
  <c r="P1836" i="12"/>
  <c r="O1836" i="12"/>
  <c r="I1836" i="12"/>
  <c r="H1836" i="12"/>
  <c r="P1835" i="12"/>
  <c r="O1835" i="12"/>
  <c r="I1835" i="12"/>
  <c r="H1835" i="12"/>
  <c r="J1835" i="12" s="1"/>
  <c r="S1834" i="12"/>
  <c r="P1834" i="12"/>
  <c r="O1834" i="12"/>
  <c r="Q1834" i="12" s="1"/>
  <c r="I1834" i="12"/>
  <c r="H1834" i="12"/>
  <c r="J1834" i="12" s="1"/>
  <c r="P1833" i="12"/>
  <c r="O1833" i="12"/>
  <c r="S1833" i="12" s="1"/>
  <c r="J1833" i="12"/>
  <c r="I1833" i="12"/>
  <c r="H1833" i="12"/>
  <c r="P1832" i="12"/>
  <c r="O1832" i="12"/>
  <c r="I1832" i="12"/>
  <c r="H1832" i="12"/>
  <c r="J1832" i="12" s="1"/>
  <c r="P1831" i="12"/>
  <c r="O1831" i="12"/>
  <c r="I1831" i="12"/>
  <c r="H1831" i="12"/>
  <c r="J1831" i="12" s="1"/>
  <c r="P1830" i="12"/>
  <c r="O1830" i="12"/>
  <c r="I1830" i="12"/>
  <c r="H1830" i="12"/>
  <c r="J1830" i="12" s="1"/>
  <c r="P1829" i="12"/>
  <c r="O1829" i="12"/>
  <c r="Q1829" i="12" s="1"/>
  <c r="I1829" i="12"/>
  <c r="H1829" i="12"/>
  <c r="Q1828" i="12"/>
  <c r="P1828" i="12"/>
  <c r="O1828" i="12"/>
  <c r="I1828" i="12"/>
  <c r="H1828" i="12"/>
  <c r="P1827" i="12"/>
  <c r="O1827" i="12"/>
  <c r="I1827" i="12"/>
  <c r="H1827" i="12"/>
  <c r="J1827" i="12" s="1"/>
  <c r="P1826" i="12"/>
  <c r="O1826" i="12"/>
  <c r="Q1826" i="12" s="1"/>
  <c r="J1826" i="12"/>
  <c r="I1826" i="12"/>
  <c r="H1826" i="12"/>
  <c r="S1826" i="12" s="1"/>
  <c r="Q1825" i="12"/>
  <c r="P1825" i="12"/>
  <c r="O1825" i="12"/>
  <c r="I1825" i="12"/>
  <c r="H1825" i="12"/>
  <c r="J1825" i="12" s="1"/>
  <c r="P1824" i="12"/>
  <c r="O1824" i="12"/>
  <c r="I1824" i="12"/>
  <c r="H1824" i="12"/>
  <c r="J1824" i="12" s="1"/>
  <c r="P1823" i="12"/>
  <c r="O1823" i="12"/>
  <c r="I1823" i="12"/>
  <c r="H1823" i="12"/>
  <c r="J1823" i="12" s="1"/>
  <c r="S1822" i="12"/>
  <c r="P1822" i="12"/>
  <c r="O1822" i="12"/>
  <c r="Q1822" i="12" s="1"/>
  <c r="I1822" i="12"/>
  <c r="H1822" i="12"/>
  <c r="J1822" i="12" s="1"/>
  <c r="P1821" i="12"/>
  <c r="O1821" i="12"/>
  <c r="Q1821" i="12" s="1"/>
  <c r="I1821" i="12"/>
  <c r="H1821" i="12"/>
  <c r="J1821" i="12" s="1"/>
  <c r="P1820" i="12"/>
  <c r="O1820" i="12"/>
  <c r="Q1820" i="12" s="1"/>
  <c r="I1820" i="12"/>
  <c r="H1820" i="12"/>
  <c r="P1819" i="12"/>
  <c r="O1819" i="12"/>
  <c r="I1819" i="12"/>
  <c r="H1819" i="12"/>
  <c r="J1819" i="12" s="1"/>
  <c r="P1818" i="12"/>
  <c r="O1818" i="12"/>
  <c r="I1818" i="12"/>
  <c r="H1818" i="12"/>
  <c r="J1818" i="12" s="1"/>
  <c r="Q1817" i="12"/>
  <c r="P1817" i="12"/>
  <c r="O1817" i="12"/>
  <c r="I1817" i="12"/>
  <c r="H1817" i="12"/>
  <c r="J1817" i="12" s="1"/>
  <c r="P1816" i="12"/>
  <c r="O1816" i="12"/>
  <c r="I1816" i="12"/>
  <c r="H1816" i="12"/>
  <c r="J1816" i="12" s="1"/>
  <c r="P1815" i="12"/>
  <c r="O1815" i="12"/>
  <c r="I1815" i="12"/>
  <c r="H1815" i="12"/>
  <c r="J1815" i="12" s="1"/>
  <c r="S1814" i="12"/>
  <c r="P1814" i="12"/>
  <c r="O1814" i="12"/>
  <c r="Q1814" i="12" s="1"/>
  <c r="I1814" i="12"/>
  <c r="H1814" i="12"/>
  <c r="J1814" i="12" s="1"/>
  <c r="S1813" i="12"/>
  <c r="Q1813" i="12"/>
  <c r="P1813" i="12"/>
  <c r="O1813" i="12"/>
  <c r="I1813" i="12"/>
  <c r="H1813" i="12"/>
  <c r="J1813" i="12" s="1"/>
  <c r="P1812" i="12"/>
  <c r="O1812" i="12"/>
  <c r="Q1812" i="12" s="1"/>
  <c r="I1812" i="12"/>
  <c r="H1812" i="12"/>
  <c r="S1811" i="12"/>
  <c r="P1811" i="12"/>
  <c r="O1811" i="12"/>
  <c r="Q1811" i="12" s="1"/>
  <c r="I1811" i="12"/>
  <c r="H1811" i="12"/>
  <c r="J1811" i="12" s="1"/>
  <c r="S1810" i="12"/>
  <c r="Q1810" i="12"/>
  <c r="P1810" i="12"/>
  <c r="O1810" i="12"/>
  <c r="J1810" i="12"/>
  <c r="I1810" i="12"/>
  <c r="H1810" i="12"/>
  <c r="P1809" i="12"/>
  <c r="O1809" i="12"/>
  <c r="J1809" i="12"/>
  <c r="I1809" i="12"/>
  <c r="H1809" i="12"/>
  <c r="P1808" i="12"/>
  <c r="O1808" i="12"/>
  <c r="I1808" i="12"/>
  <c r="H1808" i="12"/>
  <c r="J1808" i="12" s="1"/>
  <c r="P1807" i="12"/>
  <c r="O1807" i="12"/>
  <c r="J1807" i="12"/>
  <c r="I1807" i="12"/>
  <c r="H1807" i="12"/>
  <c r="P1806" i="12"/>
  <c r="O1806" i="12"/>
  <c r="I1806" i="12"/>
  <c r="H1806" i="12"/>
  <c r="J1806" i="12" s="1"/>
  <c r="P1805" i="12"/>
  <c r="O1805" i="12"/>
  <c r="Q1805" i="12" s="1"/>
  <c r="I1805" i="12"/>
  <c r="H1805" i="12"/>
  <c r="J1805" i="12" s="1"/>
  <c r="Q1804" i="12"/>
  <c r="P1804" i="12"/>
  <c r="O1804" i="12"/>
  <c r="I1804" i="12"/>
  <c r="H1804" i="12"/>
  <c r="P1803" i="12"/>
  <c r="O1803" i="12"/>
  <c r="I1803" i="12"/>
  <c r="H1803" i="12"/>
  <c r="J1803" i="12" s="1"/>
  <c r="S1802" i="12"/>
  <c r="P1802" i="12"/>
  <c r="O1802" i="12"/>
  <c r="Q1802" i="12" s="1"/>
  <c r="I1802" i="12"/>
  <c r="H1802" i="12"/>
  <c r="J1802" i="12" s="1"/>
  <c r="P1801" i="12"/>
  <c r="O1801" i="12"/>
  <c r="S1801" i="12" s="1"/>
  <c r="J1801" i="12"/>
  <c r="I1801" i="12"/>
  <c r="H1801" i="12"/>
  <c r="P1800" i="12"/>
  <c r="O1800" i="12"/>
  <c r="I1800" i="12"/>
  <c r="H1800" i="12"/>
  <c r="J1800" i="12" s="1"/>
  <c r="P1799" i="12"/>
  <c r="O1799" i="12"/>
  <c r="I1799" i="12"/>
  <c r="H1799" i="12"/>
  <c r="J1799" i="12" s="1"/>
  <c r="P1798" i="12"/>
  <c r="O1798" i="12"/>
  <c r="J1798" i="12"/>
  <c r="I1798" i="12"/>
  <c r="H1798" i="12"/>
  <c r="P1797" i="12"/>
  <c r="O1797" i="12"/>
  <c r="I1797" i="12"/>
  <c r="H1797" i="12"/>
  <c r="J1797" i="12" s="1"/>
  <c r="Q1796" i="12"/>
  <c r="P1796" i="12"/>
  <c r="O1796" i="12"/>
  <c r="I1796" i="12"/>
  <c r="H1796" i="12"/>
  <c r="S1795" i="12"/>
  <c r="P1795" i="12"/>
  <c r="O1795" i="12"/>
  <c r="Q1795" i="12" s="1"/>
  <c r="I1795" i="12"/>
  <c r="H1795" i="12"/>
  <c r="J1795" i="12" s="1"/>
  <c r="P1794" i="12"/>
  <c r="O1794" i="12"/>
  <c r="I1794" i="12"/>
  <c r="H1794" i="12"/>
  <c r="J1794" i="12" s="1"/>
  <c r="Q1793" i="12"/>
  <c r="P1793" i="12"/>
  <c r="O1793" i="12"/>
  <c r="I1793" i="12"/>
  <c r="H1793" i="12"/>
  <c r="J1793" i="12" s="1"/>
  <c r="P1792" i="12"/>
  <c r="O1792" i="12"/>
  <c r="I1792" i="12"/>
  <c r="H1792" i="12"/>
  <c r="J1792" i="12" s="1"/>
  <c r="P1791" i="12"/>
  <c r="O1791" i="12"/>
  <c r="I1791" i="12"/>
  <c r="H1791" i="12"/>
  <c r="J1791" i="12" s="1"/>
  <c r="S1790" i="12"/>
  <c r="P1790" i="12"/>
  <c r="O1790" i="12"/>
  <c r="Q1790" i="12" s="1"/>
  <c r="I1790" i="12"/>
  <c r="H1790" i="12"/>
  <c r="J1790" i="12" s="1"/>
  <c r="P1789" i="12"/>
  <c r="O1789" i="12"/>
  <c r="Q1789" i="12" s="1"/>
  <c r="I1789" i="12"/>
  <c r="H1789" i="12"/>
  <c r="P1788" i="12"/>
  <c r="O1788" i="12"/>
  <c r="Q1788" i="12" s="1"/>
  <c r="I1788" i="12"/>
  <c r="H1788" i="12"/>
  <c r="P1787" i="12"/>
  <c r="O1787" i="12"/>
  <c r="I1787" i="12"/>
  <c r="H1787" i="12"/>
  <c r="J1787" i="12" s="1"/>
  <c r="P1786" i="12"/>
  <c r="O1786" i="12"/>
  <c r="J1786" i="12"/>
  <c r="I1786" i="12"/>
  <c r="H1786" i="12"/>
  <c r="P1785" i="12"/>
  <c r="O1785" i="12"/>
  <c r="J1785" i="12"/>
  <c r="I1785" i="12"/>
  <c r="H1785" i="12"/>
  <c r="P1784" i="12"/>
  <c r="O1784" i="12"/>
  <c r="I1784" i="12"/>
  <c r="H1784" i="12"/>
  <c r="J1784" i="12" s="1"/>
  <c r="P1783" i="12"/>
  <c r="O1783" i="12"/>
  <c r="I1783" i="12"/>
  <c r="H1783" i="12"/>
  <c r="J1783" i="12" s="1"/>
  <c r="P1782" i="12"/>
  <c r="O1782" i="12"/>
  <c r="Q1782" i="12" s="1"/>
  <c r="I1782" i="12"/>
  <c r="H1782" i="12"/>
  <c r="J1782" i="12" s="1"/>
  <c r="S1781" i="12"/>
  <c r="Q1781" i="12"/>
  <c r="P1781" i="12"/>
  <c r="O1781" i="12"/>
  <c r="I1781" i="12"/>
  <c r="H1781" i="12"/>
  <c r="J1781" i="12" s="1"/>
  <c r="P1780" i="12"/>
  <c r="O1780" i="12"/>
  <c r="Q1780" i="12" s="1"/>
  <c r="I1780" i="12"/>
  <c r="H1780" i="12"/>
  <c r="P1779" i="12"/>
  <c r="O1779" i="12"/>
  <c r="Q1779" i="12" s="1"/>
  <c r="I1779" i="12"/>
  <c r="H1779" i="12"/>
  <c r="S1778" i="12"/>
  <c r="Q1778" i="12"/>
  <c r="P1778" i="12"/>
  <c r="O1778" i="12"/>
  <c r="I1778" i="12"/>
  <c r="H1778" i="12"/>
  <c r="J1778" i="12" s="1"/>
  <c r="P1777" i="12"/>
  <c r="O1777" i="12"/>
  <c r="S1777" i="12" s="1"/>
  <c r="J1777" i="12"/>
  <c r="I1777" i="12"/>
  <c r="H1777" i="12"/>
  <c r="P1776" i="12"/>
  <c r="O1776" i="12"/>
  <c r="I1776" i="12"/>
  <c r="H1776" i="12"/>
  <c r="J1776" i="12" s="1"/>
  <c r="P1775" i="12"/>
  <c r="O1775" i="12"/>
  <c r="J1775" i="12"/>
  <c r="I1775" i="12"/>
  <c r="H1775" i="12"/>
  <c r="P1774" i="12"/>
  <c r="O1774" i="12"/>
  <c r="J1774" i="12"/>
  <c r="I1774" i="12"/>
  <c r="H1774" i="12"/>
  <c r="P1773" i="12"/>
  <c r="O1773" i="12"/>
  <c r="I1773" i="12"/>
  <c r="H1773" i="12"/>
  <c r="J1773" i="12" s="1"/>
  <c r="Q1772" i="12"/>
  <c r="P1772" i="12"/>
  <c r="O1772" i="12"/>
  <c r="I1772" i="12"/>
  <c r="H1772" i="12"/>
  <c r="P1771" i="12"/>
  <c r="O1771" i="12"/>
  <c r="I1771" i="12"/>
  <c r="H1771" i="12"/>
  <c r="J1771" i="12" s="1"/>
  <c r="P1770" i="12"/>
  <c r="O1770" i="12"/>
  <c r="Q1770" i="12" s="1"/>
  <c r="I1770" i="12"/>
  <c r="H1770" i="12"/>
  <c r="Q1769" i="12"/>
  <c r="P1769" i="12"/>
  <c r="O1769" i="12"/>
  <c r="S1769" i="12" s="1"/>
  <c r="I1769" i="12"/>
  <c r="H1769" i="12"/>
  <c r="J1769" i="12" s="1"/>
  <c r="P1768" i="12"/>
  <c r="O1768" i="12"/>
  <c r="I1768" i="12"/>
  <c r="H1768" i="12"/>
  <c r="J1768" i="12" s="1"/>
  <c r="P1767" i="12"/>
  <c r="O1767" i="12"/>
  <c r="I1767" i="12"/>
  <c r="H1767" i="12"/>
  <c r="J1767" i="12" s="1"/>
  <c r="P1766" i="12"/>
  <c r="O1766" i="12"/>
  <c r="Q1766" i="12" s="1"/>
  <c r="J1766" i="12"/>
  <c r="I1766" i="12"/>
  <c r="H1766" i="12"/>
  <c r="P1765" i="12"/>
  <c r="O1765" i="12"/>
  <c r="I1765" i="12"/>
  <c r="H1765" i="12"/>
  <c r="J1765" i="12" s="1"/>
  <c r="Q1764" i="12"/>
  <c r="P1764" i="12"/>
  <c r="O1764" i="12"/>
  <c r="I1764" i="12"/>
  <c r="H1764" i="12"/>
  <c r="P1763" i="12"/>
  <c r="O1763" i="12"/>
  <c r="Q1763" i="12" s="1"/>
  <c r="I1763" i="12"/>
  <c r="H1763" i="12"/>
  <c r="J1763" i="12" s="1"/>
  <c r="P1762" i="12"/>
  <c r="O1762" i="12"/>
  <c r="J1762" i="12"/>
  <c r="I1762" i="12"/>
  <c r="H1762" i="12"/>
  <c r="P1761" i="12"/>
  <c r="O1761" i="12"/>
  <c r="J1761" i="12"/>
  <c r="I1761" i="12"/>
  <c r="H1761" i="12"/>
  <c r="P1760" i="12"/>
  <c r="O1760" i="12"/>
  <c r="I1760" i="12"/>
  <c r="H1760" i="12"/>
  <c r="J1760" i="12" s="1"/>
  <c r="P1759" i="12"/>
  <c r="O1759" i="12"/>
  <c r="J1759" i="12"/>
  <c r="I1759" i="12"/>
  <c r="H1759" i="12"/>
  <c r="P1758" i="12"/>
  <c r="O1758" i="12"/>
  <c r="Q1758" i="12" s="1"/>
  <c r="I1758" i="12"/>
  <c r="H1758" i="12"/>
  <c r="S1757" i="12"/>
  <c r="Q1757" i="12"/>
  <c r="P1757" i="12"/>
  <c r="O1757" i="12"/>
  <c r="I1757" i="12"/>
  <c r="H1757" i="12"/>
  <c r="J1757" i="12" s="1"/>
  <c r="Q1756" i="12"/>
  <c r="P1756" i="12"/>
  <c r="O1756" i="12"/>
  <c r="I1756" i="12"/>
  <c r="H1756" i="12"/>
  <c r="P1755" i="12"/>
  <c r="O1755" i="12"/>
  <c r="I1755" i="12"/>
  <c r="H1755" i="12"/>
  <c r="J1755" i="12" s="1"/>
  <c r="S1754" i="12"/>
  <c r="P1754" i="12"/>
  <c r="O1754" i="12"/>
  <c r="Q1754" i="12" s="1"/>
  <c r="J1754" i="12"/>
  <c r="I1754" i="12"/>
  <c r="H1754" i="12"/>
  <c r="P1753" i="12"/>
  <c r="O1753" i="12"/>
  <c r="J1753" i="12"/>
  <c r="I1753" i="12"/>
  <c r="H1753" i="12"/>
  <c r="P1752" i="12"/>
  <c r="O1752" i="12"/>
  <c r="I1752" i="12"/>
  <c r="H1752" i="12"/>
  <c r="J1752" i="12" s="1"/>
  <c r="P1751" i="12"/>
  <c r="O1751" i="12"/>
  <c r="I1751" i="12"/>
  <c r="H1751" i="12"/>
  <c r="J1751" i="12" s="1"/>
  <c r="P1750" i="12"/>
  <c r="O1750" i="12"/>
  <c r="Q1750" i="12" s="1"/>
  <c r="I1750" i="12"/>
  <c r="H1750" i="12"/>
  <c r="J1750" i="12" s="1"/>
  <c r="S1749" i="12"/>
  <c r="Q1749" i="12"/>
  <c r="P1749" i="12"/>
  <c r="O1749" i="12"/>
  <c r="I1749" i="12"/>
  <c r="H1749" i="12"/>
  <c r="J1749" i="12" s="1"/>
  <c r="P1748" i="12"/>
  <c r="O1748" i="12"/>
  <c r="Q1748" i="12" s="1"/>
  <c r="I1748" i="12"/>
  <c r="H1748" i="12"/>
  <c r="P1747" i="12"/>
  <c r="O1747" i="12"/>
  <c r="I1747" i="12"/>
  <c r="H1747" i="12"/>
  <c r="J1747" i="12" s="1"/>
  <c r="S1746" i="12"/>
  <c r="Q1746" i="12"/>
  <c r="P1746" i="12"/>
  <c r="O1746" i="12"/>
  <c r="I1746" i="12"/>
  <c r="H1746" i="12"/>
  <c r="J1746" i="12" s="1"/>
  <c r="Q1745" i="12"/>
  <c r="P1745" i="12"/>
  <c r="O1745" i="12"/>
  <c r="I1745" i="12"/>
  <c r="H1745" i="12"/>
  <c r="J1745" i="12" s="1"/>
  <c r="P1744" i="12"/>
  <c r="O1744" i="12"/>
  <c r="I1744" i="12"/>
  <c r="H1744" i="12"/>
  <c r="J1744" i="12" s="1"/>
  <c r="P1743" i="12"/>
  <c r="O1743" i="12"/>
  <c r="I1743" i="12"/>
  <c r="H1743" i="12"/>
  <c r="J1743" i="12" s="1"/>
  <c r="P1742" i="12"/>
  <c r="O1742" i="12"/>
  <c r="Q1742" i="12" s="1"/>
  <c r="J1742" i="12"/>
  <c r="I1742" i="12"/>
  <c r="H1742" i="12"/>
  <c r="P1741" i="12"/>
  <c r="O1741" i="12"/>
  <c r="Q1741" i="12" s="1"/>
  <c r="I1741" i="12"/>
  <c r="H1741" i="12"/>
  <c r="J1741" i="12" s="1"/>
  <c r="Q1740" i="12"/>
  <c r="P1740" i="12"/>
  <c r="O1740" i="12"/>
  <c r="I1740" i="12"/>
  <c r="H1740" i="12"/>
  <c r="P1739" i="12"/>
  <c r="O1739" i="12"/>
  <c r="I1739" i="12"/>
  <c r="H1739" i="12"/>
  <c r="J1739" i="12" s="1"/>
  <c r="P1738" i="12"/>
  <c r="O1738" i="12"/>
  <c r="Q1738" i="12" s="1"/>
  <c r="J1738" i="12"/>
  <c r="I1738" i="12"/>
  <c r="H1738" i="12"/>
  <c r="Q1737" i="12"/>
  <c r="P1737" i="12"/>
  <c r="O1737" i="12"/>
  <c r="I1737" i="12"/>
  <c r="H1737" i="12"/>
  <c r="J1737" i="12" s="1"/>
  <c r="P1736" i="12"/>
  <c r="O1736" i="12"/>
  <c r="I1736" i="12"/>
  <c r="H1736" i="12"/>
  <c r="J1736" i="12" s="1"/>
  <c r="P1735" i="12"/>
  <c r="O1735" i="12"/>
  <c r="I1735" i="12"/>
  <c r="H1735" i="12"/>
  <c r="J1735" i="12" s="1"/>
  <c r="S1734" i="12"/>
  <c r="P1734" i="12"/>
  <c r="O1734" i="12"/>
  <c r="Q1734" i="12" s="1"/>
  <c r="J1734" i="12"/>
  <c r="I1734" i="12"/>
  <c r="H1734" i="12"/>
  <c r="P1733" i="12"/>
  <c r="O1733" i="12"/>
  <c r="S1733" i="12" s="1"/>
  <c r="I1733" i="12"/>
  <c r="H1733" i="12"/>
  <c r="J1733" i="12" s="1"/>
  <c r="P1732" i="12"/>
  <c r="O1732" i="12"/>
  <c r="Q1732" i="12" s="1"/>
  <c r="I1732" i="12"/>
  <c r="H1732" i="12"/>
  <c r="S1731" i="12"/>
  <c r="P1731" i="12"/>
  <c r="O1731" i="12"/>
  <c r="Q1731" i="12" s="1"/>
  <c r="I1731" i="12"/>
  <c r="H1731" i="12"/>
  <c r="J1731" i="12" s="1"/>
  <c r="P1730" i="12"/>
  <c r="O1730" i="12"/>
  <c r="S1730" i="12" s="1"/>
  <c r="J1730" i="12"/>
  <c r="I1730" i="12"/>
  <c r="H1730" i="12"/>
  <c r="P1729" i="12"/>
  <c r="O1729" i="12"/>
  <c r="I1729" i="12"/>
  <c r="H1729" i="12"/>
  <c r="J1729" i="12" s="1"/>
  <c r="P1728" i="12"/>
  <c r="O1728" i="12"/>
  <c r="I1728" i="12"/>
  <c r="H1728" i="12"/>
  <c r="J1728" i="12" s="1"/>
  <c r="P1727" i="12"/>
  <c r="O1727" i="12"/>
  <c r="J1727" i="12"/>
  <c r="I1727" i="12"/>
  <c r="H1727" i="12"/>
  <c r="P1726" i="12"/>
  <c r="O1726" i="12"/>
  <c r="Q1726" i="12" s="1"/>
  <c r="J1726" i="12"/>
  <c r="I1726" i="12"/>
  <c r="H1726" i="12"/>
  <c r="Q1725" i="12"/>
  <c r="P1725" i="12"/>
  <c r="O1725" i="12"/>
  <c r="I1725" i="12"/>
  <c r="H1725" i="12"/>
  <c r="J1725" i="12" s="1"/>
  <c r="Q1724" i="12"/>
  <c r="P1724" i="12"/>
  <c r="O1724" i="12"/>
  <c r="I1724" i="12"/>
  <c r="H1724" i="12"/>
  <c r="P1723" i="12"/>
  <c r="O1723" i="12"/>
  <c r="I1723" i="12"/>
  <c r="H1723" i="12"/>
  <c r="J1723" i="12" s="1"/>
  <c r="P1722" i="12"/>
  <c r="O1722" i="12"/>
  <c r="Q1722" i="12" s="1"/>
  <c r="J1722" i="12"/>
  <c r="I1722" i="12"/>
  <c r="H1722" i="12"/>
  <c r="P1721" i="12"/>
  <c r="O1721" i="12"/>
  <c r="J1721" i="12"/>
  <c r="I1721" i="12"/>
  <c r="H1721" i="12"/>
  <c r="P1720" i="12"/>
  <c r="O1720" i="12"/>
  <c r="I1720" i="12"/>
  <c r="H1720" i="12"/>
  <c r="J1720" i="12" s="1"/>
  <c r="P1719" i="12"/>
  <c r="O1719" i="12"/>
  <c r="I1719" i="12"/>
  <c r="H1719" i="12"/>
  <c r="J1719" i="12" s="1"/>
  <c r="P1718" i="12"/>
  <c r="O1718" i="12"/>
  <c r="Q1718" i="12" s="1"/>
  <c r="J1718" i="12"/>
  <c r="I1718" i="12"/>
  <c r="H1718" i="12"/>
  <c r="Q1717" i="12"/>
  <c r="P1717" i="12"/>
  <c r="O1717" i="12"/>
  <c r="I1717" i="12"/>
  <c r="H1717" i="12"/>
  <c r="J1717" i="12" s="1"/>
  <c r="Q1716" i="12"/>
  <c r="P1716" i="12"/>
  <c r="O1716" i="12"/>
  <c r="I1716" i="12"/>
  <c r="H1716" i="12"/>
  <c r="P1715" i="12"/>
  <c r="O1715" i="12"/>
  <c r="I1715" i="12"/>
  <c r="H1715" i="12"/>
  <c r="J1715" i="12" s="1"/>
  <c r="S1714" i="12"/>
  <c r="Q1714" i="12"/>
  <c r="P1714" i="12"/>
  <c r="O1714" i="12"/>
  <c r="I1714" i="12"/>
  <c r="H1714" i="12"/>
  <c r="J1714" i="12" s="1"/>
  <c r="Q1713" i="12"/>
  <c r="P1713" i="12"/>
  <c r="O1713" i="12"/>
  <c r="I1713" i="12"/>
  <c r="H1713" i="12"/>
  <c r="J1713" i="12" s="1"/>
  <c r="P1712" i="12"/>
  <c r="O1712" i="12"/>
  <c r="I1712" i="12"/>
  <c r="H1712" i="12"/>
  <c r="J1712" i="12" s="1"/>
  <c r="P1711" i="12"/>
  <c r="O1711" i="12"/>
  <c r="I1711" i="12"/>
  <c r="H1711" i="12"/>
  <c r="J1711" i="12" s="1"/>
  <c r="P1710" i="12"/>
  <c r="O1710" i="12"/>
  <c r="Q1710" i="12" s="1"/>
  <c r="J1710" i="12"/>
  <c r="I1710" i="12"/>
  <c r="H1710" i="12"/>
  <c r="P1709" i="12"/>
  <c r="O1709" i="12"/>
  <c r="S1709" i="12" s="1"/>
  <c r="I1709" i="12"/>
  <c r="H1709" i="12"/>
  <c r="J1709" i="12" s="1"/>
  <c r="P1708" i="12"/>
  <c r="O1708" i="12"/>
  <c r="Q1708" i="12" s="1"/>
  <c r="I1708" i="12"/>
  <c r="H1708" i="12"/>
  <c r="P1707" i="12"/>
  <c r="O1707" i="12"/>
  <c r="I1707" i="12"/>
  <c r="H1707" i="12"/>
  <c r="J1707" i="12" s="1"/>
  <c r="P1706" i="12"/>
  <c r="O1706" i="12"/>
  <c r="J1706" i="12"/>
  <c r="I1706" i="12"/>
  <c r="H1706" i="12"/>
  <c r="Q1705" i="12"/>
  <c r="P1705" i="12"/>
  <c r="O1705" i="12"/>
  <c r="I1705" i="12"/>
  <c r="H1705" i="12"/>
  <c r="J1705" i="12" s="1"/>
  <c r="P1704" i="12"/>
  <c r="O1704" i="12"/>
  <c r="I1704" i="12"/>
  <c r="H1704" i="12"/>
  <c r="J1704" i="12" s="1"/>
  <c r="P1703" i="12"/>
  <c r="O1703" i="12"/>
  <c r="I1703" i="12"/>
  <c r="H1703" i="12"/>
  <c r="J1703" i="12" s="1"/>
  <c r="S1702" i="12"/>
  <c r="P1702" i="12"/>
  <c r="O1702" i="12"/>
  <c r="Q1702" i="12" s="1"/>
  <c r="I1702" i="12"/>
  <c r="H1702" i="12"/>
  <c r="J1702" i="12" s="1"/>
  <c r="Q1701" i="12"/>
  <c r="P1701" i="12"/>
  <c r="O1701" i="12"/>
  <c r="S1701" i="12" s="1"/>
  <c r="I1701" i="12"/>
  <c r="H1701" i="12"/>
  <c r="J1701" i="12" s="1"/>
  <c r="P1700" i="12"/>
  <c r="O1700" i="12"/>
  <c r="Q1700" i="12" s="1"/>
  <c r="I1700" i="12"/>
  <c r="H1700" i="12"/>
  <c r="S1699" i="12"/>
  <c r="P1699" i="12"/>
  <c r="O1699" i="12"/>
  <c r="Q1699" i="12" s="1"/>
  <c r="I1699" i="12"/>
  <c r="H1699" i="12"/>
  <c r="J1699" i="12" s="1"/>
  <c r="P1698" i="12"/>
  <c r="O1698" i="12"/>
  <c r="S1698" i="12" s="1"/>
  <c r="J1698" i="12"/>
  <c r="I1698" i="12"/>
  <c r="H1698" i="12"/>
  <c r="P1697" i="12"/>
  <c r="O1697" i="12"/>
  <c r="J1697" i="12"/>
  <c r="I1697" i="12"/>
  <c r="H1697" i="12"/>
  <c r="P1696" i="12"/>
  <c r="O1696" i="12"/>
  <c r="I1696" i="12"/>
  <c r="H1696" i="12"/>
  <c r="J1696" i="12" s="1"/>
  <c r="P1695" i="12"/>
  <c r="O1695" i="12"/>
  <c r="J1695" i="12"/>
  <c r="I1695" i="12"/>
  <c r="H1695" i="12"/>
  <c r="P1694" i="12"/>
  <c r="O1694" i="12"/>
  <c r="I1694" i="12"/>
  <c r="H1694" i="12"/>
  <c r="J1694" i="12" s="1"/>
  <c r="Q1693" i="12"/>
  <c r="P1693" i="12"/>
  <c r="O1693" i="12"/>
  <c r="I1693" i="12"/>
  <c r="H1693" i="12"/>
  <c r="J1693" i="12" s="1"/>
  <c r="P1692" i="12"/>
  <c r="O1692" i="12"/>
  <c r="Q1692" i="12" s="1"/>
  <c r="I1692" i="12"/>
  <c r="H1692" i="12"/>
  <c r="P1691" i="12"/>
  <c r="O1691" i="12"/>
  <c r="I1691" i="12"/>
  <c r="H1691" i="12"/>
  <c r="J1691" i="12" s="1"/>
  <c r="S1690" i="12"/>
  <c r="P1690" i="12"/>
  <c r="O1690" i="12"/>
  <c r="Q1690" i="12" s="1"/>
  <c r="I1690" i="12"/>
  <c r="H1690" i="12"/>
  <c r="J1690" i="12" s="1"/>
  <c r="P1689" i="12"/>
  <c r="O1689" i="12"/>
  <c r="S1689" i="12" s="1"/>
  <c r="J1689" i="12"/>
  <c r="I1689" i="12"/>
  <c r="H1689" i="12"/>
  <c r="P1688" i="12"/>
  <c r="O1688" i="12"/>
  <c r="I1688" i="12"/>
  <c r="H1688" i="12"/>
  <c r="J1688" i="12" s="1"/>
  <c r="P1687" i="12"/>
  <c r="O1687" i="12"/>
  <c r="I1687" i="12"/>
  <c r="H1687" i="12"/>
  <c r="J1687" i="12" s="1"/>
  <c r="P1686" i="12"/>
  <c r="O1686" i="12"/>
  <c r="I1686" i="12"/>
  <c r="H1686" i="12"/>
  <c r="J1686" i="12" s="1"/>
  <c r="P1685" i="12"/>
  <c r="O1685" i="12"/>
  <c r="Q1685" i="12" s="1"/>
  <c r="I1685" i="12"/>
  <c r="H1685" i="12"/>
  <c r="Q1684" i="12"/>
  <c r="P1684" i="12"/>
  <c r="O1684" i="12"/>
  <c r="I1684" i="12"/>
  <c r="H1684" i="12"/>
  <c r="P1683" i="12"/>
  <c r="O1683" i="12"/>
  <c r="I1683" i="12"/>
  <c r="H1683" i="12"/>
  <c r="J1683" i="12" s="1"/>
  <c r="P1682" i="12"/>
  <c r="O1682" i="12"/>
  <c r="Q1682" i="12" s="1"/>
  <c r="I1682" i="12"/>
  <c r="H1682" i="12"/>
  <c r="S1682" i="12" s="1"/>
  <c r="Q1681" i="12"/>
  <c r="P1681" i="12"/>
  <c r="O1681" i="12"/>
  <c r="I1681" i="12"/>
  <c r="H1681" i="12"/>
  <c r="J1681" i="12" s="1"/>
  <c r="P1680" i="12"/>
  <c r="O1680" i="12"/>
  <c r="I1680" i="12"/>
  <c r="H1680" i="12"/>
  <c r="J1680" i="12" s="1"/>
  <c r="P1679" i="12"/>
  <c r="O1679" i="12"/>
  <c r="I1679" i="12"/>
  <c r="H1679" i="12"/>
  <c r="J1679" i="12" s="1"/>
  <c r="S1678" i="12"/>
  <c r="P1678" i="12"/>
  <c r="O1678" i="12"/>
  <c r="Q1678" i="12" s="1"/>
  <c r="I1678" i="12"/>
  <c r="H1678" i="12"/>
  <c r="J1678" i="12" s="1"/>
  <c r="S1677" i="12"/>
  <c r="P1677" i="12"/>
  <c r="O1677" i="12"/>
  <c r="Q1677" i="12" s="1"/>
  <c r="I1677" i="12"/>
  <c r="H1677" i="12"/>
  <c r="J1677" i="12" s="1"/>
  <c r="P1676" i="12"/>
  <c r="O1676" i="12"/>
  <c r="Q1676" i="12" s="1"/>
  <c r="I1676" i="12"/>
  <c r="H1676" i="12"/>
  <c r="P1675" i="12"/>
  <c r="O1675" i="12"/>
  <c r="I1675" i="12"/>
  <c r="H1675" i="12"/>
  <c r="J1675" i="12" s="1"/>
  <c r="P1674" i="12"/>
  <c r="O1674" i="12"/>
  <c r="J1674" i="12"/>
  <c r="I1674" i="12"/>
  <c r="H1674" i="12"/>
  <c r="P1673" i="12"/>
  <c r="O1673" i="12"/>
  <c r="I1673" i="12"/>
  <c r="H1673" i="12"/>
  <c r="J1673" i="12" s="1"/>
  <c r="P1672" i="12"/>
  <c r="O1672" i="12"/>
  <c r="I1672" i="12"/>
  <c r="H1672" i="12"/>
  <c r="J1672" i="12" s="1"/>
  <c r="P1671" i="12"/>
  <c r="O1671" i="12"/>
  <c r="I1671" i="12"/>
  <c r="H1671" i="12"/>
  <c r="J1671" i="12" s="1"/>
  <c r="S1670" i="12"/>
  <c r="P1670" i="12"/>
  <c r="O1670" i="12"/>
  <c r="Q1670" i="12" s="1"/>
  <c r="I1670" i="12"/>
  <c r="H1670" i="12"/>
  <c r="J1670" i="12" s="1"/>
  <c r="S1669" i="12"/>
  <c r="Q1669" i="12"/>
  <c r="P1669" i="12"/>
  <c r="O1669" i="12"/>
  <c r="I1669" i="12"/>
  <c r="H1669" i="12"/>
  <c r="J1669" i="12" s="1"/>
  <c r="P1668" i="12"/>
  <c r="O1668" i="12"/>
  <c r="Q1668" i="12" s="1"/>
  <c r="I1668" i="12"/>
  <c r="H1668" i="12"/>
  <c r="P1667" i="12"/>
  <c r="O1667" i="12"/>
  <c r="Q1667" i="12" s="1"/>
  <c r="I1667" i="12"/>
  <c r="H1667" i="12"/>
  <c r="S1666" i="12"/>
  <c r="Q1666" i="12"/>
  <c r="P1666" i="12"/>
  <c r="O1666" i="12"/>
  <c r="I1666" i="12"/>
  <c r="H1666" i="12"/>
  <c r="J1666" i="12" s="1"/>
  <c r="P1665" i="12"/>
  <c r="O1665" i="12"/>
  <c r="S1665" i="12" s="1"/>
  <c r="J1665" i="12"/>
  <c r="I1665" i="12"/>
  <c r="H1665" i="12"/>
  <c r="P1664" i="12"/>
  <c r="O1664" i="12"/>
  <c r="I1664" i="12"/>
  <c r="H1664" i="12"/>
  <c r="J1664" i="12" s="1"/>
  <c r="P1663" i="12"/>
  <c r="O1663" i="12"/>
  <c r="J1663" i="12"/>
  <c r="I1663" i="12"/>
  <c r="H1663" i="12"/>
  <c r="P1662" i="12"/>
  <c r="O1662" i="12"/>
  <c r="J1662" i="12"/>
  <c r="I1662" i="12"/>
  <c r="H1662" i="12"/>
  <c r="P1661" i="12"/>
  <c r="O1661" i="12"/>
  <c r="Q1661" i="12" s="1"/>
  <c r="I1661" i="12"/>
  <c r="H1661" i="12"/>
  <c r="Q1660" i="12"/>
  <c r="P1660" i="12"/>
  <c r="O1660" i="12"/>
  <c r="I1660" i="12"/>
  <c r="H1660" i="12"/>
  <c r="P1659" i="12"/>
  <c r="O1659" i="12"/>
  <c r="I1659" i="12"/>
  <c r="H1659" i="12"/>
  <c r="J1659" i="12" s="1"/>
  <c r="P1658" i="12"/>
  <c r="O1658" i="12"/>
  <c r="Q1658" i="12" s="1"/>
  <c r="I1658" i="12"/>
  <c r="H1658" i="12"/>
  <c r="J1658" i="12" s="1"/>
  <c r="Q1657" i="12"/>
  <c r="P1657" i="12"/>
  <c r="O1657" i="12"/>
  <c r="S1657" i="12" s="1"/>
  <c r="J1657" i="12"/>
  <c r="I1657" i="12"/>
  <c r="H1657" i="12"/>
  <c r="P1656" i="12"/>
  <c r="O1656" i="12"/>
  <c r="I1656" i="12"/>
  <c r="H1656" i="12"/>
  <c r="J1656" i="12" s="1"/>
  <c r="P1655" i="12"/>
  <c r="O1655" i="12"/>
  <c r="I1655" i="12"/>
  <c r="H1655" i="12"/>
  <c r="J1655" i="12" s="1"/>
  <c r="P1654" i="12"/>
  <c r="O1654" i="12"/>
  <c r="J1654" i="12"/>
  <c r="I1654" i="12"/>
  <c r="H1654" i="12"/>
  <c r="P1653" i="12"/>
  <c r="O1653" i="12"/>
  <c r="I1653" i="12"/>
  <c r="H1653" i="12"/>
  <c r="J1653" i="12" s="1"/>
  <c r="Q1652" i="12"/>
  <c r="P1652" i="12"/>
  <c r="O1652" i="12"/>
  <c r="I1652" i="12"/>
  <c r="H1652" i="12"/>
  <c r="P1651" i="12"/>
  <c r="O1651" i="12"/>
  <c r="Q1651" i="12" s="1"/>
  <c r="I1651" i="12"/>
  <c r="H1651" i="12"/>
  <c r="J1651" i="12" s="1"/>
  <c r="P1650" i="12"/>
  <c r="O1650" i="12"/>
  <c r="I1650" i="12"/>
  <c r="H1650" i="12"/>
  <c r="J1650" i="12" s="1"/>
  <c r="Q1649" i="12"/>
  <c r="P1649" i="12"/>
  <c r="O1649" i="12"/>
  <c r="I1649" i="12"/>
  <c r="H1649" i="12"/>
  <c r="J1649" i="12" s="1"/>
  <c r="P1648" i="12"/>
  <c r="O1648" i="12"/>
  <c r="I1648" i="12"/>
  <c r="H1648" i="12"/>
  <c r="J1648" i="12" s="1"/>
  <c r="P1647" i="12"/>
  <c r="O1647" i="12"/>
  <c r="J1647" i="12"/>
  <c r="I1647" i="12"/>
  <c r="H1647" i="12"/>
  <c r="P1646" i="12"/>
  <c r="O1646" i="12"/>
  <c r="Q1646" i="12" s="1"/>
  <c r="I1646" i="12"/>
  <c r="H1646" i="12"/>
  <c r="J1646" i="12" s="1"/>
  <c r="S1645" i="12"/>
  <c r="Q1645" i="12"/>
  <c r="P1645" i="12"/>
  <c r="O1645" i="12"/>
  <c r="I1645" i="12"/>
  <c r="H1645" i="12"/>
  <c r="J1645" i="12" s="1"/>
  <c r="P1644" i="12"/>
  <c r="O1644" i="12"/>
  <c r="Q1644" i="12" s="1"/>
  <c r="I1644" i="12"/>
  <c r="H1644" i="12"/>
  <c r="P1643" i="12"/>
  <c r="O1643" i="12"/>
  <c r="I1643" i="12"/>
  <c r="H1643" i="12"/>
  <c r="J1643" i="12" s="1"/>
  <c r="S1642" i="12"/>
  <c r="P1642" i="12"/>
  <c r="O1642" i="12"/>
  <c r="Q1642" i="12" s="1"/>
  <c r="J1642" i="12"/>
  <c r="I1642" i="12"/>
  <c r="H1642" i="12"/>
  <c r="P1641" i="12"/>
  <c r="O1641" i="12"/>
  <c r="J1641" i="12"/>
  <c r="I1641" i="12"/>
  <c r="H1641" i="12"/>
  <c r="P1640" i="12"/>
  <c r="O1640" i="12"/>
  <c r="I1640" i="12"/>
  <c r="H1640" i="12"/>
  <c r="J1640" i="12" s="1"/>
  <c r="P1639" i="12"/>
  <c r="O1639" i="12"/>
  <c r="I1639" i="12"/>
  <c r="H1639" i="12"/>
  <c r="J1639" i="12" s="1"/>
  <c r="P1638" i="12"/>
  <c r="O1638" i="12"/>
  <c r="Q1638" i="12" s="1"/>
  <c r="I1638" i="12"/>
  <c r="H1638" i="12"/>
  <c r="S1637" i="12"/>
  <c r="Q1637" i="12"/>
  <c r="P1637" i="12"/>
  <c r="O1637" i="12"/>
  <c r="I1637" i="12"/>
  <c r="H1637" i="12"/>
  <c r="J1637" i="12" s="1"/>
  <c r="P1636" i="12"/>
  <c r="O1636" i="12"/>
  <c r="Q1636" i="12" s="1"/>
  <c r="I1636" i="12"/>
  <c r="H1636" i="12"/>
  <c r="P1635" i="12"/>
  <c r="O1635" i="12"/>
  <c r="Q1635" i="12" s="1"/>
  <c r="I1635" i="12"/>
  <c r="H1635" i="12"/>
  <c r="J1635" i="12" s="1"/>
  <c r="Q1634" i="12"/>
  <c r="P1634" i="12"/>
  <c r="O1634" i="12"/>
  <c r="I1634" i="12"/>
  <c r="H1634" i="12"/>
  <c r="J1634" i="12" s="1"/>
  <c r="P1633" i="12"/>
  <c r="O1633" i="12"/>
  <c r="S1633" i="12" s="1"/>
  <c r="J1633" i="12"/>
  <c r="I1633" i="12"/>
  <c r="H1633" i="12"/>
  <c r="P1632" i="12"/>
  <c r="O1632" i="12"/>
  <c r="I1632" i="12"/>
  <c r="H1632" i="12"/>
  <c r="J1632" i="12" s="1"/>
  <c r="P1631" i="12"/>
  <c r="O1631" i="12"/>
  <c r="I1631" i="12"/>
  <c r="H1631" i="12"/>
  <c r="J1631" i="12" s="1"/>
  <c r="S1630" i="12"/>
  <c r="P1630" i="12"/>
  <c r="O1630" i="12"/>
  <c r="Q1630" i="12" s="1"/>
  <c r="J1630" i="12"/>
  <c r="I1630" i="12"/>
  <c r="H1630" i="12"/>
  <c r="P1629" i="12"/>
  <c r="O1629" i="12"/>
  <c r="I1629" i="12"/>
  <c r="H1629" i="12"/>
  <c r="J1629" i="12" s="1"/>
  <c r="Q1628" i="12"/>
  <c r="P1628" i="12"/>
  <c r="O1628" i="12"/>
  <c r="I1628" i="12"/>
  <c r="H1628" i="12"/>
  <c r="P1627" i="12"/>
  <c r="O1627" i="12"/>
  <c r="I1627" i="12"/>
  <c r="H1627" i="12"/>
  <c r="J1627" i="12" s="1"/>
  <c r="P1626" i="12"/>
  <c r="O1626" i="12"/>
  <c r="Q1626" i="12" s="1"/>
  <c r="I1626" i="12"/>
  <c r="H1626" i="12"/>
  <c r="J1626" i="12" s="1"/>
  <c r="Q1625" i="12"/>
  <c r="P1625" i="12"/>
  <c r="O1625" i="12"/>
  <c r="I1625" i="12"/>
  <c r="H1625" i="12"/>
  <c r="J1625" i="12" s="1"/>
  <c r="P1624" i="12"/>
  <c r="O1624" i="12"/>
  <c r="I1624" i="12"/>
  <c r="H1624" i="12"/>
  <c r="J1624" i="12" s="1"/>
  <c r="P1623" i="12"/>
  <c r="O1623" i="12"/>
  <c r="I1623" i="12"/>
  <c r="H1623" i="12"/>
  <c r="J1623" i="12" s="1"/>
  <c r="P1622" i="12"/>
  <c r="O1622" i="12"/>
  <c r="Q1622" i="12" s="1"/>
  <c r="J1622" i="12"/>
  <c r="I1622" i="12"/>
  <c r="H1622" i="12"/>
  <c r="P1621" i="12"/>
  <c r="O1621" i="12"/>
  <c r="S1621" i="12" s="1"/>
  <c r="I1621" i="12"/>
  <c r="H1621" i="12"/>
  <c r="J1621" i="12" s="1"/>
  <c r="P1620" i="12"/>
  <c r="O1620" i="12"/>
  <c r="Q1620" i="12" s="1"/>
  <c r="I1620" i="12"/>
  <c r="H1620" i="12"/>
  <c r="S1619" i="12"/>
  <c r="P1619" i="12"/>
  <c r="O1619" i="12"/>
  <c r="Q1619" i="12" s="1"/>
  <c r="I1619" i="12"/>
  <c r="H1619" i="12"/>
  <c r="J1619" i="12" s="1"/>
  <c r="Q1618" i="12"/>
  <c r="P1618" i="12"/>
  <c r="O1618" i="12"/>
  <c r="S1618" i="12" s="1"/>
  <c r="J1618" i="12"/>
  <c r="I1618" i="12"/>
  <c r="H1618" i="12"/>
  <c r="P1617" i="12"/>
  <c r="O1617" i="12"/>
  <c r="J1617" i="12"/>
  <c r="I1617" i="12"/>
  <c r="H1617" i="12"/>
  <c r="P1616" i="12"/>
  <c r="O1616" i="12"/>
  <c r="I1616" i="12"/>
  <c r="H1616" i="12"/>
  <c r="J1616" i="12" s="1"/>
  <c r="P1615" i="12"/>
  <c r="O1615" i="12"/>
  <c r="J1615" i="12"/>
  <c r="I1615" i="12"/>
  <c r="H1615" i="12"/>
  <c r="P1614" i="12"/>
  <c r="O1614" i="12"/>
  <c r="Q1614" i="12" s="1"/>
  <c r="J1614" i="12"/>
  <c r="I1614" i="12"/>
  <c r="H1614" i="12"/>
  <c r="Q1613" i="12"/>
  <c r="P1613" i="12"/>
  <c r="O1613" i="12"/>
  <c r="I1613" i="12"/>
  <c r="H1613" i="12"/>
  <c r="J1613" i="12" s="1"/>
  <c r="Q1612" i="12"/>
  <c r="P1612" i="12"/>
  <c r="O1612" i="12"/>
  <c r="I1612" i="12"/>
  <c r="H1612" i="12"/>
  <c r="P1611" i="12"/>
  <c r="O1611" i="12"/>
  <c r="I1611" i="12"/>
  <c r="H1611" i="12"/>
  <c r="J1611" i="12" s="1"/>
  <c r="S1610" i="12"/>
  <c r="P1610" i="12"/>
  <c r="O1610" i="12"/>
  <c r="Q1610" i="12" s="1"/>
  <c r="J1610" i="12"/>
  <c r="I1610" i="12"/>
  <c r="H1610" i="12"/>
  <c r="P1609" i="12"/>
  <c r="O1609" i="12"/>
  <c r="J1609" i="12"/>
  <c r="I1609" i="12"/>
  <c r="H1609" i="12"/>
  <c r="P1608" i="12"/>
  <c r="O1608" i="12"/>
  <c r="I1608" i="12"/>
  <c r="H1608" i="12"/>
  <c r="J1608" i="12" s="1"/>
  <c r="P1607" i="12"/>
  <c r="O1607" i="12"/>
  <c r="I1607" i="12"/>
  <c r="H1607" i="12"/>
  <c r="J1607" i="12" s="1"/>
  <c r="P1606" i="12"/>
  <c r="O1606" i="12"/>
  <c r="Q1606" i="12" s="1"/>
  <c r="I1606" i="12"/>
  <c r="H1606" i="12"/>
  <c r="J1606" i="12" s="1"/>
  <c r="S1605" i="12"/>
  <c r="Q1605" i="12"/>
  <c r="P1605" i="12"/>
  <c r="O1605" i="12"/>
  <c r="I1605" i="12"/>
  <c r="H1605" i="12"/>
  <c r="J1605" i="12" s="1"/>
  <c r="Q1604" i="12"/>
  <c r="P1604" i="12"/>
  <c r="O1604" i="12"/>
  <c r="I1604" i="12"/>
  <c r="H1604" i="12"/>
  <c r="P1603" i="12"/>
  <c r="O1603" i="12"/>
  <c r="I1603" i="12"/>
  <c r="H1603" i="12"/>
  <c r="J1603" i="12" s="1"/>
  <c r="S1602" i="12"/>
  <c r="Q1602" i="12"/>
  <c r="P1602" i="12"/>
  <c r="O1602" i="12"/>
  <c r="I1602" i="12"/>
  <c r="H1602" i="12"/>
  <c r="J1602" i="12" s="1"/>
  <c r="Q1601" i="12"/>
  <c r="P1601" i="12"/>
  <c r="O1601" i="12"/>
  <c r="S1601" i="12" s="1"/>
  <c r="I1601" i="12"/>
  <c r="H1601" i="12"/>
  <c r="J1601" i="12" s="1"/>
  <c r="P1600" i="12"/>
  <c r="O1600" i="12"/>
  <c r="I1600" i="12"/>
  <c r="H1600" i="12"/>
  <c r="J1600" i="12" s="1"/>
  <c r="P1599" i="12"/>
  <c r="O1599" i="12"/>
  <c r="I1599" i="12"/>
  <c r="H1599" i="12"/>
  <c r="J1599" i="12" s="1"/>
  <c r="P1598" i="12"/>
  <c r="O1598" i="12"/>
  <c r="Q1598" i="12" s="1"/>
  <c r="J1598" i="12"/>
  <c r="I1598" i="12"/>
  <c r="H1598" i="12"/>
  <c r="P1597" i="12"/>
  <c r="O1597" i="12"/>
  <c r="Q1597" i="12" s="1"/>
  <c r="I1597" i="12"/>
  <c r="H1597" i="12"/>
  <c r="J1597" i="12" s="1"/>
  <c r="P1596" i="12"/>
  <c r="O1596" i="12"/>
  <c r="Q1596" i="12" s="1"/>
  <c r="I1596" i="12"/>
  <c r="H1596" i="12"/>
  <c r="S1595" i="12"/>
  <c r="Q1595" i="12"/>
  <c r="P1595" i="12"/>
  <c r="O1595" i="12"/>
  <c r="I1595" i="12"/>
  <c r="H1595" i="12"/>
  <c r="J1595" i="12" s="1"/>
  <c r="P1594" i="12"/>
  <c r="O1594" i="12"/>
  <c r="J1594" i="12"/>
  <c r="I1594" i="12"/>
  <c r="H1594" i="12"/>
  <c r="P1593" i="12"/>
  <c r="O1593" i="12"/>
  <c r="I1593" i="12"/>
  <c r="H1593" i="12"/>
  <c r="J1593" i="12" s="1"/>
  <c r="P1592" i="12"/>
  <c r="O1592" i="12"/>
  <c r="I1592" i="12"/>
  <c r="H1592" i="12"/>
  <c r="J1592" i="12" s="1"/>
  <c r="P1591" i="12"/>
  <c r="O1591" i="12"/>
  <c r="I1591" i="12"/>
  <c r="H1591" i="12"/>
  <c r="J1591" i="12" s="1"/>
  <c r="P1590" i="12"/>
  <c r="O1590" i="12"/>
  <c r="Q1590" i="12" s="1"/>
  <c r="I1590" i="12"/>
  <c r="H1590" i="12"/>
  <c r="P1589" i="12"/>
  <c r="O1589" i="12"/>
  <c r="Q1589" i="12" s="1"/>
  <c r="I1589" i="12"/>
  <c r="H1589" i="12"/>
  <c r="S1588" i="12"/>
  <c r="Q1588" i="12"/>
  <c r="P1588" i="12"/>
  <c r="O1588" i="12"/>
  <c r="I1588" i="12"/>
  <c r="H1588" i="12"/>
  <c r="J1588" i="12" s="1"/>
  <c r="P1587" i="12"/>
  <c r="O1587" i="12"/>
  <c r="S1587" i="12" s="1"/>
  <c r="I1587" i="12"/>
  <c r="H1587" i="12"/>
  <c r="J1587" i="12" s="1"/>
  <c r="P1586" i="12"/>
  <c r="O1586" i="12"/>
  <c r="I1586" i="12"/>
  <c r="H1586" i="12"/>
  <c r="J1586" i="12" s="1"/>
  <c r="Q1585" i="12"/>
  <c r="P1585" i="12"/>
  <c r="O1585" i="12"/>
  <c r="I1585" i="12"/>
  <c r="H1585" i="12"/>
  <c r="J1585" i="12" s="1"/>
  <c r="P1584" i="12"/>
  <c r="O1584" i="12"/>
  <c r="J1584" i="12"/>
  <c r="I1584" i="12"/>
  <c r="H1584" i="12"/>
  <c r="P1583" i="12"/>
  <c r="O1583" i="12"/>
  <c r="I1583" i="12"/>
  <c r="H1583" i="12"/>
  <c r="J1583" i="12" s="1"/>
  <c r="S1582" i="12"/>
  <c r="P1582" i="12"/>
  <c r="O1582" i="12"/>
  <c r="Q1582" i="12" s="1"/>
  <c r="I1582" i="12"/>
  <c r="H1582" i="12"/>
  <c r="J1582" i="12" s="1"/>
  <c r="P1581" i="12"/>
  <c r="O1581" i="12"/>
  <c r="I1581" i="12"/>
  <c r="H1581" i="12"/>
  <c r="J1581" i="12" s="1"/>
  <c r="P1580" i="12"/>
  <c r="O1580" i="12"/>
  <c r="I1580" i="12"/>
  <c r="H1580" i="12"/>
  <c r="J1580" i="12" s="1"/>
  <c r="P1579" i="12"/>
  <c r="O1579" i="12"/>
  <c r="I1579" i="12"/>
  <c r="H1579" i="12"/>
  <c r="J1579" i="12" s="1"/>
  <c r="S1578" i="12"/>
  <c r="P1578" i="12"/>
  <c r="O1578" i="12"/>
  <c r="Q1578" i="12" s="1"/>
  <c r="J1578" i="12"/>
  <c r="I1578" i="12"/>
  <c r="H1578" i="12"/>
  <c r="P1577" i="12"/>
  <c r="O1577" i="12"/>
  <c r="J1577" i="12"/>
  <c r="I1577" i="12"/>
  <c r="H1577" i="12"/>
  <c r="P1576" i="12"/>
  <c r="O1576" i="12"/>
  <c r="I1576" i="12"/>
  <c r="H1576" i="12"/>
  <c r="J1576" i="12" s="1"/>
  <c r="P1575" i="12"/>
  <c r="O1575" i="12"/>
  <c r="I1575" i="12"/>
  <c r="H1575" i="12"/>
  <c r="J1575" i="12" s="1"/>
  <c r="P1574" i="12"/>
  <c r="O1574" i="12"/>
  <c r="Q1574" i="12" s="1"/>
  <c r="I1574" i="12"/>
  <c r="H1574" i="12"/>
  <c r="S1573" i="12"/>
  <c r="Q1573" i="12"/>
  <c r="P1573" i="12"/>
  <c r="O1573" i="12"/>
  <c r="I1573" i="12"/>
  <c r="H1573" i="12"/>
  <c r="J1573" i="12" s="1"/>
  <c r="P1572" i="12"/>
  <c r="O1572" i="12"/>
  <c r="Q1572" i="12" s="1"/>
  <c r="I1572" i="12"/>
  <c r="H1572" i="12"/>
  <c r="P1571" i="12"/>
  <c r="O1571" i="12"/>
  <c r="I1571" i="12"/>
  <c r="H1571" i="12"/>
  <c r="J1571" i="12" s="1"/>
  <c r="S1570" i="12"/>
  <c r="Q1570" i="12"/>
  <c r="P1570" i="12"/>
  <c r="O1570" i="12"/>
  <c r="J1570" i="12"/>
  <c r="I1570" i="12"/>
  <c r="H1570" i="12"/>
  <c r="P1569" i="12"/>
  <c r="O1569" i="12"/>
  <c r="S1569" i="12" s="1"/>
  <c r="J1569" i="12"/>
  <c r="I1569" i="12"/>
  <c r="H1569" i="12"/>
  <c r="P1568" i="12"/>
  <c r="O1568" i="12"/>
  <c r="I1568" i="12"/>
  <c r="H1568" i="12"/>
  <c r="J1568" i="12" s="1"/>
  <c r="P1567" i="12"/>
  <c r="O1567" i="12"/>
  <c r="I1567" i="12"/>
  <c r="H1567" i="12"/>
  <c r="J1567" i="12" s="1"/>
  <c r="P1566" i="12"/>
  <c r="O1566" i="12"/>
  <c r="Q1566" i="12" s="1"/>
  <c r="I1566" i="12"/>
  <c r="H1566" i="12"/>
  <c r="S1565" i="12"/>
  <c r="Q1565" i="12"/>
  <c r="P1565" i="12"/>
  <c r="O1565" i="12"/>
  <c r="I1565" i="12"/>
  <c r="H1565" i="12"/>
  <c r="J1565" i="12" s="1"/>
  <c r="P1564" i="12"/>
  <c r="O1564" i="12"/>
  <c r="Q1564" i="12" s="1"/>
  <c r="I1564" i="12"/>
  <c r="H1564" i="12"/>
  <c r="J1564" i="12" s="1"/>
  <c r="P1563" i="12"/>
  <c r="O1563" i="12"/>
  <c r="Q1563" i="12" s="1"/>
  <c r="I1563" i="12"/>
  <c r="H1563" i="12"/>
  <c r="S1562" i="12"/>
  <c r="Q1562" i="12"/>
  <c r="P1562" i="12"/>
  <c r="O1562" i="12"/>
  <c r="I1562" i="12"/>
  <c r="H1562" i="12"/>
  <c r="J1562" i="12" s="1"/>
  <c r="P1561" i="12"/>
  <c r="O1561" i="12"/>
  <c r="S1561" i="12" s="1"/>
  <c r="J1561" i="12"/>
  <c r="I1561" i="12"/>
  <c r="H1561" i="12"/>
  <c r="P1560" i="12"/>
  <c r="O1560" i="12"/>
  <c r="I1560" i="12"/>
  <c r="H1560" i="12"/>
  <c r="J1560" i="12" s="1"/>
  <c r="P1559" i="12"/>
  <c r="O1559" i="12"/>
  <c r="I1559" i="12"/>
  <c r="H1559" i="12"/>
  <c r="J1559" i="12" s="1"/>
  <c r="P1558" i="12"/>
  <c r="O1558" i="12"/>
  <c r="J1558" i="12"/>
  <c r="I1558" i="12"/>
  <c r="H1558" i="12"/>
  <c r="P1557" i="12"/>
  <c r="O1557" i="12"/>
  <c r="Q1557" i="12" s="1"/>
  <c r="I1557" i="12"/>
  <c r="H1557" i="12"/>
  <c r="Q1556" i="12"/>
  <c r="P1556" i="12"/>
  <c r="O1556" i="12"/>
  <c r="I1556" i="12"/>
  <c r="H1556" i="12"/>
  <c r="Q1555" i="12"/>
  <c r="P1555" i="12"/>
  <c r="O1555" i="12"/>
  <c r="S1555" i="12" s="1"/>
  <c r="I1555" i="12"/>
  <c r="H1555" i="12"/>
  <c r="J1555" i="12" s="1"/>
  <c r="P1554" i="12"/>
  <c r="O1554" i="12"/>
  <c r="I1554" i="12"/>
  <c r="H1554" i="12"/>
  <c r="J1554" i="12" s="1"/>
  <c r="P1553" i="12"/>
  <c r="O1553" i="12"/>
  <c r="S1553" i="12" s="1"/>
  <c r="I1553" i="12"/>
  <c r="H1553" i="12"/>
  <c r="J1553" i="12" s="1"/>
  <c r="P1552" i="12"/>
  <c r="O1552" i="12"/>
  <c r="I1552" i="12"/>
  <c r="H1552" i="12"/>
  <c r="J1552" i="12" s="1"/>
  <c r="P1551" i="12"/>
  <c r="O1551" i="12"/>
  <c r="I1551" i="12"/>
  <c r="H1551" i="12"/>
  <c r="J1551" i="12" s="1"/>
  <c r="P1550" i="12"/>
  <c r="O1550" i="12"/>
  <c r="Q1550" i="12" s="1"/>
  <c r="J1550" i="12"/>
  <c r="I1550" i="12"/>
  <c r="H1550" i="12"/>
  <c r="P1549" i="12"/>
  <c r="O1549" i="12"/>
  <c r="Q1549" i="12" s="1"/>
  <c r="I1549" i="12"/>
  <c r="H1549" i="12"/>
  <c r="J1549" i="12" s="1"/>
  <c r="S1548" i="12"/>
  <c r="Q1548" i="12"/>
  <c r="P1548" i="12"/>
  <c r="O1548" i="12"/>
  <c r="I1548" i="12"/>
  <c r="H1548" i="12"/>
  <c r="J1548" i="12" s="1"/>
  <c r="S1547" i="12"/>
  <c r="Q1547" i="12"/>
  <c r="P1547" i="12"/>
  <c r="O1547" i="12"/>
  <c r="I1547" i="12"/>
  <c r="H1547" i="12"/>
  <c r="J1547" i="12" s="1"/>
  <c r="P1546" i="12"/>
  <c r="O1546" i="12"/>
  <c r="S1546" i="12" s="1"/>
  <c r="J1546" i="12"/>
  <c r="I1546" i="12"/>
  <c r="H1546" i="12"/>
  <c r="P1545" i="12"/>
  <c r="O1545" i="12"/>
  <c r="I1545" i="12"/>
  <c r="H1545" i="12"/>
  <c r="J1545" i="12" s="1"/>
  <c r="P1544" i="12"/>
  <c r="O1544" i="12"/>
  <c r="I1544" i="12"/>
  <c r="H1544" i="12"/>
  <c r="J1544" i="12" s="1"/>
  <c r="P1543" i="12"/>
  <c r="O1543" i="12"/>
  <c r="I1543" i="12"/>
  <c r="H1543" i="12"/>
  <c r="J1543" i="12" s="1"/>
  <c r="P1542" i="12"/>
  <c r="O1542" i="12"/>
  <c r="Q1542" i="12" s="1"/>
  <c r="I1542" i="12"/>
  <c r="H1542" i="12"/>
  <c r="P1541" i="12"/>
  <c r="O1541" i="12"/>
  <c r="Q1541" i="12" s="1"/>
  <c r="I1541" i="12"/>
  <c r="H1541" i="12"/>
  <c r="P1540" i="12"/>
  <c r="O1540" i="12"/>
  <c r="Q1540" i="12" s="1"/>
  <c r="I1540" i="12"/>
  <c r="H1540" i="12"/>
  <c r="Q1539" i="12"/>
  <c r="P1539" i="12"/>
  <c r="O1539" i="12"/>
  <c r="I1539" i="12"/>
  <c r="H1539" i="12"/>
  <c r="J1539" i="12" s="1"/>
  <c r="P1538" i="12"/>
  <c r="O1538" i="12"/>
  <c r="S1538" i="12" s="1"/>
  <c r="J1538" i="12"/>
  <c r="I1538" i="12"/>
  <c r="H1538" i="12"/>
  <c r="P1537" i="12"/>
  <c r="O1537" i="12"/>
  <c r="J1537" i="12"/>
  <c r="I1537" i="12"/>
  <c r="H1537" i="12"/>
  <c r="P1536" i="12"/>
  <c r="O1536" i="12"/>
  <c r="I1536" i="12"/>
  <c r="H1536" i="12"/>
  <c r="J1536" i="12" s="1"/>
  <c r="P1535" i="12"/>
  <c r="O1535" i="12"/>
  <c r="I1535" i="12"/>
  <c r="H1535" i="12"/>
  <c r="J1535" i="12" s="1"/>
  <c r="P1534" i="12"/>
  <c r="O1534" i="12"/>
  <c r="Q1534" i="12" s="1"/>
  <c r="I1534" i="12"/>
  <c r="H1534" i="12"/>
  <c r="Q1533" i="12"/>
  <c r="P1533" i="12"/>
  <c r="O1533" i="12"/>
  <c r="I1533" i="12"/>
  <c r="H1533" i="12"/>
  <c r="Q1532" i="12"/>
  <c r="P1532" i="12"/>
  <c r="O1532" i="12"/>
  <c r="S1532" i="12" s="1"/>
  <c r="I1532" i="12"/>
  <c r="H1532" i="12"/>
  <c r="J1532" i="12" s="1"/>
  <c r="P1531" i="12"/>
  <c r="O1531" i="12"/>
  <c r="Q1531" i="12" s="1"/>
  <c r="I1531" i="12"/>
  <c r="H1531" i="12"/>
  <c r="J1531" i="12" s="1"/>
  <c r="P1530" i="12"/>
  <c r="O1530" i="12"/>
  <c r="J1530" i="12"/>
  <c r="I1530" i="12"/>
  <c r="H1530" i="12"/>
  <c r="P1529" i="12"/>
  <c r="O1529" i="12"/>
  <c r="S1529" i="12" s="1"/>
  <c r="J1529" i="12"/>
  <c r="I1529" i="12"/>
  <c r="H1529" i="12"/>
  <c r="P1528" i="12"/>
  <c r="O1528" i="12"/>
  <c r="I1528" i="12"/>
  <c r="H1528" i="12"/>
  <c r="J1528" i="12" s="1"/>
  <c r="P1527" i="12"/>
  <c r="O1527" i="12"/>
  <c r="J1527" i="12"/>
  <c r="I1527" i="12"/>
  <c r="H1527" i="12"/>
  <c r="P1526" i="12"/>
  <c r="O1526" i="12"/>
  <c r="Q1526" i="12" s="1"/>
  <c r="I1526" i="12"/>
  <c r="H1526" i="12"/>
  <c r="S1526" i="12" s="1"/>
  <c r="Q1525" i="12"/>
  <c r="P1525" i="12"/>
  <c r="O1525" i="12"/>
  <c r="I1525" i="12"/>
  <c r="H1525" i="12"/>
  <c r="P1524" i="12"/>
  <c r="O1524" i="12"/>
  <c r="I1524" i="12"/>
  <c r="H1524" i="12"/>
  <c r="J1524" i="12" s="1"/>
  <c r="Q1523" i="12"/>
  <c r="P1523" i="12"/>
  <c r="O1523" i="12"/>
  <c r="I1523" i="12"/>
  <c r="H1523" i="12"/>
  <c r="J1523" i="12" s="1"/>
  <c r="P1522" i="12"/>
  <c r="O1522" i="12"/>
  <c r="J1522" i="12"/>
  <c r="I1522" i="12"/>
  <c r="H1522" i="12"/>
  <c r="P1521" i="12"/>
  <c r="O1521" i="12"/>
  <c r="I1521" i="12"/>
  <c r="H1521" i="12"/>
  <c r="J1521" i="12" s="1"/>
  <c r="P1520" i="12"/>
  <c r="O1520" i="12"/>
  <c r="I1520" i="12"/>
  <c r="H1520" i="12"/>
  <c r="J1520" i="12" s="1"/>
  <c r="P1519" i="12"/>
  <c r="O1519" i="12"/>
  <c r="J1519" i="12"/>
  <c r="I1519" i="12"/>
  <c r="H1519" i="12"/>
  <c r="P1518" i="12"/>
  <c r="O1518" i="12"/>
  <c r="Q1518" i="12" s="1"/>
  <c r="I1518" i="12"/>
  <c r="H1518" i="12"/>
  <c r="J1518" i="12" s="1"/>
  <c r="S1517" i="12"/>
  <c r="Q1517" i="12"/>
  <c r="P1517" i="12"/>
  <c r="O1517" i="12"/>
  <c r="I1517" i="12"/>
  <c r="H1517" i="12"/>
  <c r="J1517" i="12" s="1"/>
  <c r="P1516" i="12"/>
  <c r="O1516" i="12"/>
  <c r="I1516" i="12"/>
  <c r="H1516" i="12"/>
  <c r="J1516" i="12" s="1"/>
  <c r="P1515" i="12"/>
  <c r="O1515" i="12"/>
  <c r="I1515" i="12"/>
  <c r="H1515" i="12"/>
  <c r="J1515" i="12" s="1"/>
  <c r="P1514" i="12"/>
  <c r="O1514" i="12"/>
  <c r="Q1514" i="12" s="1"/>
  <c r="I1514" i="12"/>
  <c r="H1514" i="12"/>
  <c r="J1514" i="12" s="1"/>
  <c r="P1513" i="12"/>
  <c r="O1513" i="12"/>
  <c r="S1513" i="12" s="1"/>
  <c r="J1513" i="12"/>
  <c r="I1513" i="12"/>
  <c r="H1513" i="12"/>
  <c r="P1512" i="12"/>
  <c r="O1512" i="12"/>
  <c r="I1512" i="12"/>
  <c r="H1512" i="12"/>
  <c r="J1512" i="12" s="1"/>
  <c r="P1511" i="12"/>
  <c r="O1511" i="12"/>
  <c r="I1511" i="12"/>
  <c r="H1511" i="12"/>
  <c r="J1511" i="12" s="1"/>
  <c r="P1510" i="12"/>
  <c r="O1510" i="12"/>
  <c r="Q1510" i="12" s="1"/>
  <c r="I1510" i="12"/>
  <c r="H1510" i="12"/>
  <c r="S1509" i="12"/>
  <c r="Q1509" i="12"/>
  <c r="P1509" i="12"/>
  <c r="O1509" i="12"/>
  <c r="I1509" i="12"/>
  <c r="H1509" i="12"/>
  <c r="J1509" i="12" s="1"/>
  <c r="P1508" i="12"/>
  <c r="O1508" i="12"/>
  <c r="Q1508" i="12" s="1"/>
  <c r="I1508" i="12"/>
  <c r="H1508" i="12"/>
  <c r="P1507" i="12"/>
  <c r="O1507" i="12"/>
  <c r="I1507" i="12"/>
  <c r="H1507" i="12"/>
  <c r="J1507" i="12" s="1"/>
  <c r="Q1506" i="12"/>
  <c r="P1506" i="12"/>
  <c r="O1506" i="12"/>
  <c r="I1506" i="12"/>
  <c r="H1506" i="12"/>
  <c r="J1506" i="12" s="1"/>
  <c r="P1505" i="12"/>
  <c r="O1505" i="12"/>
  <c r="S1505" i="12" s="1"/>
  <c r="J1505" i="12"/>
  <c r="I1505" i="12"/>
  <c r="H1505" i="12"/>
  <c r="P1504" i="12"/>
  <c r="O1504" i="12"/>
  <c r="I1504" i="12"/>
  <c r="H1504" i="12"/>
  <c r="J1504" i="12" s="1"/>
  <c r="P1503" i="12"/>
  <c r="O1503" i="12"/>
  <c r="I1503" i="12"/>
  <c r="H1503" i="12"/>
  <c r="J1503" i="12" s="1"/>
  <c r="P1502" i="12"/>
  <c r="O1502" i="12"/>
  <c r="Q1502" i="12" s="1"/>
  <c r="I1502" i="12"/>
  <c r="H1502" i="12"/>
  <c r="J1502" i="12" s="1"/>
  <c r="P1501" i="12"/>
  <c r="O1501" i="12"/>
  <c r="I1501" i="12"/>
  <c r="H1501" i="12"/>
  <c r="J1501" i="12" s="1"/>
  <c r="Q1500" i="12"/>
  <c r="P1500" i="12"/>
  <c r="O1500" i="12"/>
  <c r="I1500" i="12"/>
  <c r="H1500" i="12"/>
  <c r="J1500" i="12" s="1"/>
  <c r="S1499" i="12"/>
  <c r="P1499" i="12"/>
  <c r="O1499" i="12"/>
  <c r="Q1499" i="12" s="1"/>
  <c r="I1499" i="12"/>
  <c r="H1499" i="12"/>
  <c r="J1499" i="12" s="1"/>
  <c r="P1498" i="12"/>
  <c r="O1498" i="12"/>
  <c r="I1498" i="12"/>
  <c r="H1498" i="12"/>
  <c r="J1498" i="12" s="1"/>
  <c r="Q1497" i="12"/>
  <c r="P1497" i="12"/>
  <c r="O1497" i="12"/>
  <c r="I1497" i="12"/>
  <c r="H1497" i="12"/>
  <c r="J1497" i="12" s="1"/>
  <c r="P1496" i="12"/>
  <c r="O1496" i="12"/>
  <c r="J1496" i="12"/>
  <c r="I1496" i="12"/>
  <c r="H1496" i="12"/>
  <c r="P1495" i="12"/>
  <c r="O1495" i="12"/>
  <c r="I1495" i="12"/>
  <c r="H1495" i="12"/>
  <c r="J1495" i="12" s="1"/>
  <c r="S1494" i="12"/>
  <c r="P1494" i="12"/>
  <c r="O1494" i="12"/>
  <c r="Q1494" i="12" s="1"/>
  <c r="I1494" i="12"/>
  <c r="H1494" i="12"/>
  <c r="J1494" i="12" s="1"/>
  <c r="P1493" i="12"/>
  <c r="O1493" i="12"/>
  <c r="Q1493" i="12" s="1"/>
  <c r="I1493" i="12"/>
  <c r="H1493" i="12"/>
  <c r="P1492" i="12"/>
  <c r="O1492" i="12"/>
  <c r="Q1492" i="12" s="1"/>
  <c r="I1492" i="12"/>
  <c r="H1492" i="12"/>
  <c r="S1491" i="12"/>
  <c r="Q1491" i="12"/>
  <c r="P1491" i="12"/>
  <c r="O1491" i="12"/>
  <c r="I1491" i="12"/>
  <c r="H1491" i="12"/>
  <c r="J1491" i="12" s="1"/>
  <c r="P1490" i="12"/>
  <c r="O1490" i="12"/>
  <c r="S1490" i="12" s="1"/>
  <c r="I1490" i="12"/>
  <c r="H1490" i="12"/>
  <c r="J1490" i="12" s="1"/>
  <c r="P1489" i="12"/>
  <c r="O1489" i="12"/>
  <c r="I1489" i="12"/>
  <c r="H1489" i="12"/>
  <c r="J1489" i="12" s="1"/>
  <c r="P1488" i="12"/>
  <c r="O1488" i="12"/>
  <c r="I1488" i="12"/>
  <c r="H1488" i="12"/>
  <c r="J1488" i="12" s="1"/>
  <c r="P1487" i="12"/>
  <c r="O1487" i="12"/>
  <c r="I1487" i="12"/>
  <c r="H1487" i="12"/>
  <c r="J1487" i="12" s="1"/>
  <c r="P1486" i="12"/>
  <c r="O1486" i="12"/>
  <c r="I1486" i="12"/>
  <c r="H1486" i="12"/>
  <c r="J1486" i="12" s="1"/>
  <c r="Q1485" i="12"/>
  <c r="P1485" i="12"/>
  <c r="O1485" i="12"/>
  <c r="I1485" i="12"/>
  <c r="H1485" i="12"/>
  <c r="J1485" i="12" s="1"/>
  <c r="S1484" i="12"/>
  <c r="P1484" i="12"/>
  <c r="O1484" i="12"/>
  <c r="Q1484" i="12" s="1"/>
  <c r="I1484" i="12"/>
  <c r="H1484" i="12"/>
  <c r="J1484" i="12" s="1"/>
  <c r="Q1483" i="12"/>
  <c r="P1483" i="12"/>
  <c r="O1483" i="12"/>
  <c r="S1483" i="12" s="1"/>
  <c r="I1483" i="12"/>
  <c r="H1483" i="12"/>
  <c r="J1483" i="12" s="1"/>
  <c r="P1482" i="12"/>
  <c r="O1482" i="12"/>
  <c r="J1482" i="12"/>
  <c r="I1482" i="12"/>
  <c r="H1482" i="12"/>
  <c r="P1481" i="12"/>
  <c r="O1481" i="12"/>
  <c r="I1481" i="12"/>
  <c r="H1481" i="12"/>
  <c r="J1481" i="12" s="1"/>
  <c r="P1480" i="12"/>
  <c r="O1480" i="12"/>
  <c r="I1480" i="12"/>
  <c r="H1480" i="12"/>
  <c r="J1480" i="12" s="1"/>
  <c r="P1479" i="12"/>
  <c r="O1479" i="12"/>
  <c r="I1479" i="12"/>
  <c r="H1479" i="12"/>
  <c r="J1479" i="12" s="1"/>
  <c r="P1478" i="12"/>
  <c r="O1478" i="12"/>
  <c r="Q1478" i="12" s="1"/>
  <c r="I1478" i="12"/>
  <c r="H1478" i="12"/>
  <c r="P1477" i="12"/>
  <c r="O1477" i="12"/>
  <c r="Q1477" i="12" s="1"/>
  <c r="I1477" i="12"/>
  <c r="H1477" i="12"/>
  <c r="P1476" i="12"/>
  <c r="O1476" i="12"/>
  <c r="Q1476" i="12" s="1"/>
  <c r="I1476" i="12"/>
  <c r="H1476" i="12"/>
  <c r="P1475" i="12"/>
  <c r="O1475" i="12"/>
  <c r="Q1475" i="12" s="1"/>
  <c r="I1475" i="12"/>
  <c r="H1475" i="12"/>
  <c r="J1475" i="12" s="1"/>
  <c r="P1474" i="12"/>
  <c r="O1474" i="12"/>
  <c r="I1474" i="12"/>
  <c r="H1474" i="12"/>
  <c r="J1474" i="12" s="1"/>
  <c r="P1473" i="12"/>
  <c r="O1473" i="12"/>
  <c r="J1473" i="12"/>
  <c r="I1473" i="12"/>
  <c r="H1473" i="12"/>
  <c r="P1472" i="12"/>
  <c r="O1472" i="12"/>
  <c r="I1472" i="12"/>
  <c r="H1472" i="12"/>
  <c r="J1472" i="12" s="1"/>
  <c r="P1471" i="12"/>
  <c r="O1471" i="12"/>
  <c r="J1471" i="12"/>
  <c r="I1471" i="12"/>
  <c r="H1471" i="12"/>
  <c r="P1470" i="12"/>
  <c r="O1470" i="12"/>
  <c r="Q1470" i="12" s="1"/>
  <c r="I1470" i="12"/>
  <c r="H1470" i="12"/>
  <c r="Q1469" i="12"/>
  <c r="P1469" i="12"/>
  <c r="O1469" i="12"/>
  <c r="I1469" i="12"/>
  <c r="H1469" i="12"/>
  <c r="J1469" i="12" s="1"/>
  <c r="P1468" i="12"/>
  <c r="O1468" i="12"/>
  <c r="S1468" i="12" s="1"/>
  <c r="I1468" i="12"/>
  <c r="H1468" i="12"/>
  <c r="J1468" i="12" s="1"/>
  <c r="P1467" i="12"/>
  <c r="O1467" i="12"/>
  <c r="I1467" i="12"/>
  <c r="H1467" i="12"/>
  <c r="J1467" i="12" s="1"/>
  <c r="P1466" i="12"/>
  <c r="O1466" i="12"/>
  <c r="I1466" i="12"/>
  <c r="H1466" i="12"/>
  <c r="J1466" i="12" s="1"/>
  <c r="P1465" i="12"/>
  <c r="O1465" i="12"/>
  <c r="S1465" i="12" s="1"/>
  <c r="J1465" i="12"/>
  <c r="I1465" i="12"/>
  <c r="H1465" i="12"/>
  <c r="P1464" i="12"/>
  <c r="O1464" i="12"/>
  <c r="I1464" i="12"/>
  <c r="H1464" i="12"/>
  <c r="J1464" i="12" s="1"/>
  <c r="P1463" i="12"/>
  <c r="O1463" i="12"/>
  <c r="I1463" i="12"/>
  <c r="H1463" i="12"/>
  <c r="J1463" i="12" s="1"/>
  <c r="P1462" i="12"/>
  <c r="O1462" i="12"/>
  <c r="Q1462" i="12" s="1"/>
  <c r="I1462" i="12"/>
  <c r="H1462" i="12"/>
  <c r="Q1461" i="12"/>
  <c r="P1461" i="12"/>
  <c r="O1461" i="12"/>
  <c r="I1461" i="12"/>
  <c r="H1461" i="12"/>
  <c r="P1460" i="12"/>
  <c r="O1460" i="12"/>
  <c r="I1460" i="12"/>
  <c r="H1460" i="12"/>
  <c r="J1460" i="12" s="1"/>
  <c r="P1459" i="12"/>
  <c r="O1459" i="12"/>
  <c r="I1459" i="12"/>
  <c r="H1459" i="12"/>
  <c r="J1459" i="12" s="1"/>
  <c r="P1458" i="12"/>
  <c r="O1458" i="12"/>
  <c r="I1458" i="12"/>
  <c r="H1458" i="12"/>
  <c r="J1458" i="12" s="1"/>
  <c r="P1457" i="12"/>
  <c r="O1457" i="12"/>
  <c r="S1457" i="12" s="1"/>
  <c r="J1457" i="12"/>
  <c r="I1457" i="12"/>
  <c r="H1457" i="12"/>
  <c r="P1456" i="12"/>
  <c r="O1456" i="12"/>
  <c r="I1456" i="12"/>
  <c r="H1456" i="12"/>
  <c r="J1456" i="12" s="1"/>
  <c r="P1455" i="12"/>
  <c r="O1455" i="12"/>
  <c r="I1455" i="12"/>
  <c r="H1455" i="12"/>
  <c r="J1455" i="12" s="1"/>
  <c r="S1454" i="12"/>
  <c r="P1454" i="12"/>
  <c r="O1454" i="12"/>
  <c r="Q1454" i="12" s="1"/>
  <c r="I1454" i="12"/>
  <c r="H1454" i="12"/>
  <c r="J1454" i="12" s="1"/>
  <c r="P1453" i="12"/>
  <c r="O1453" i="12"/>
  <c r="I1453" i="12"/>
  <c r="H1453" i="12"/>
  <c r="J1453" i="12" s="1"/>
  <c r="Q1452" i="12"/>
  <c r="P1452" i="12"/>
  <c r="O1452" i="12"/>
  <c r="I1452" i="12"/>
  <c r="H1452" i="12"/>
  <c r="P1451" i="12"/>
  <c r="O1451" i="12"/>
  <c r="I1451" i="12"/>
  <c r="H1451" i="12"/>
  <c r="J1451" i="12" s="1"/>
  <c r="P1450" i="12"/>
  <c r="O1450" i="12"/>
  <c r="I1450" i="12"/>
  <c r="H1450" i="12"/>
  <c r="J1450" i="12" s="1"/>
  <c r="Q1449" i="12"/>
  <c r="P1449" i="12"/>
  <c r="O1449" i="12"/>
  <c r="I1449" i="12"/>
  <c r="H1449" i="12"/>
  <c r="J1449" i="12" s="1"/>
  <c r="P1448" i="12"/>
  <c r="O1448" i="12"/>
  <c r="J1448" i="12"/>
  <c r="I1448" i="12"/>
  <c r="H1448" i="12"/>
  <c r="P1447" i="12"/>
  <c r="O1447" i="12"/>
  <c r="I1447" i="12"/>
  <c r="H1447" i="12"/>
  <c r="J1447" i="12" s="1"/>
  <c r="P1446" i="12"/>
  <c r="O1446" i="12"/>
  <c r="Q1446" i="12" s="1"/>
  <c r="I1446" i="12"/>
  <c r="H1446" i="12"/>
  <c r="P1445" i="12"/>
  <c r="O1445" i="12"/>
  <c r="I1445" i="12"/>
  <c r="H1445" i="12"/>
  <c r="J1445" i="12" s="1"/>
  <c r="Q1444" i="12"/>
  <c r="P1444" i="12"/>
  <c r="O1444" i="12"/>
  <c r="I1444" i="12"/>
  <c r="H1444" i="12"/>
  <c r="P1443" i="12"/>
  <c r="O1443" i="12"/>
  <c r="I1443" i="12"/>
  <c r="H1443" i="12"/>
  <c r="J1443" i="12" s="1"/>
  <c r="P1442" i="12"/>
  <c r="O1442" i="12"/>
  <c r="I1442" i="12"/>
  <c r="H1442" i="12"/>
  <c r="J1442" i="12" s="1"/>
  <c r="P1441" i="12"/>
  <c r="O1441" i="12"/>
  <c r="I1441" i="12"/>
  <c r="H1441" i="12"/>
  <c r="J1441" i="12" s="1"/>
  <c r="P1440" i="12"/>
  <c r="O1440" i="12"/>
  <c r="I1440" i="12"/>
  <c r="H1440" i="12"/>
  <c r="J1440" i="12" s="1"/>
  <c r="P1439" i="12"/>
  <c r="O1439" i="12"/>
  <c r="I1439" i="12"/>
  <c r="H1439" i="12"/>
  <c r="J1439" i="12" s="1"/>
  <c r="P1438" i="12"/>
  <c r="O1438" i="12"/>
  <c r="Q1438" i="12" s="1"/>
  <c r="I1438" i="12"/>
  <c r="H1438" i="12"/>
  <c r="J1438" i="12" s="1"/>
  <c r="P1437" i="12"/>
  <c r="O1437" i="12"/>
  <c r="S1437" i="12" s="1"/>
  <c r="I1437" i="12"/>
  <c r="H1437" i="12"/>
  <c r="J1437" i="12" s="1"/>
  <c r="Q1436" i="12"/>
  <c r="P1436" i="12"/>
  <c r="O1436" i="12"/>
  <c r="I1436" i="12"/>
  <c r="H1436" i="12"/>
  <c r="J1436" i="12" s="1"/>
  <c r="S1435" i="12"/>
  <c r="P1435" i="12"/>
  <c r="O1435" i="12"/>
  <c r="Q1435" i="12" s="1"/>
  <c r="I1435" i="12"/>
  <c r="H1435" i="12"/>
  <c r="J1435" i="12" s="1"/>
  <c r="P1434" i="12"/>
  <c r="O1434" i="12"/>
  <c r="S1434" i="12" s="1"/>
  <c r="J1434" i="12"/>
  <c r="I1434" i="12"/>
  <c r="H1434" i="12"/>
  <c r="P1433" i="12"/>
  <c r="O1433" i="12"/>
  <c r="I1433" i="12"/>
  <c r="H1433" i="12"/>
  <c r="J1433" i="12" s="1"/>
  <c r="P1432" i="12"/>
  <c r="O1432" i="12"/>
  <c r="I1432" i="12"/>
  <c r="H1432" i="12"/>
  <c r="J1432" i="12" s="1"/>
  <c r="P1431" i="12"/>
  <c r="O1431" i="12"/>
  <c r="I1431" i="12"/>
  <c r="H1431" i="12"/>
  <c r="J1431" i="12" s="1"/>
  <c r="S1430" i="12"/>
  <c r="P1430" i="12"/>
  <c r="O1430" i="12"/>
  <c r="Q1430" i="12" s="1"/>
  <c r="I1430" i="12"/>
  <c r="H1430" i="12"/>
  <c r="J1430" i="12" s="1"/>
  <c r="P1429" i="12"/>
  <c r="O1429" i="12"/>
  <c r="Q1429" i="12" s="1"/>
  <c r="I1429" i="12"/>
  <c r="H1429" i="12"/>
  <c r="P1428" i="12"/>
  <c r="O1428" i="12"/>
  <c r="Q1428" i="12" s="1"/>
  <c r="I1428" i="12"/>
  <c r="H1428" i="12"/>
  <c r="S1427" i="12"/>
  <c r="P1427" i="12"/>
  <c r="O1427" i="12"/>
  <c r="Q1427" i="12" s="1"/>
  <c r="I1427" i="12"/>
  <c r="H1427" i="12"/>
  <c r="J1427" i="12" s="1"/>
  <c r="Q1426" i="12"/>
  <c r="P1426" i="12"/>
  <c r="O1426" i="12"/>
  <c r="S1426" i="12" s="1"/>
  <c r="I1426" i="12"/>
  <c r="H1426" i="12"/>
  <c r="J1426" i="12" s="1"/>
  <c r="P1425" i="12"/>
  <c r="O1425" i="12"/>
  <c r="J1425" i="12"/>
  <c r="I1425" i="12"/>
  <c r="H1425" i="12"/>
  <c r="P1424" i="12"/>
  <c r="O1424" i="12"/>
  <c r="I1424" i="12"/>
  <c r="H1424" i="12"/>
  <c r="J1424" i="12" s="1"/>
  <c r="P1423" i="12"/>
  <c r="O1423" i="12"/>
  <c r="I1423" i="12"/>
  <c r="H1423" i="12"/>
  <c r="J1423" i="12" s="1"/>
  <c r="P1422" i="12"/>
  <c r="O1422" i="12"/>
  <c r="Q1422" i="12" s="1"/>
  <c r="I1422" i="12"/>
  <c r="H1422" i="12"/>
  <c r="J1422" i="12" s="1"/>
  <c r="S1421" i="12"/>
  <c r="Q1421" i="12"/>
  <c r="P1421" i="12"/>
  <c r="O1421" i="12"/>
  <c r="I1421" i="12"/>
  <c r="H1421" i="12"/>
  <c r="J1421" i="12" s="1"/>
  <c r="P1420" i="12"/>
  <c r="O1420" i="12"/>
  <c r="Q1420" i="12" s="1"/>
  <c r="I1420" i="12"/>
  <c r="H1420" i="12"/>
  <c r="P1419" i="12"/>
  <c r="O1419" i="12"/>
  <c r="I1419" i="12"/>
  <c r="H1419" i="12"/>
  <c r="J1419" i="12" s="1"/>
  <c r="S1418" i="12"/>
  <c r="Q1418" i="12"/>
  <c r="P1418" i="12"/>
  <c r="O1418" i="12"/>
  <c r="I1418" i="12"/>
  <c r="H1418" i="12"/>
  <c r="J1418" i="12" s="1"/>
  <c r="Q1417" i="12"/>
  <c r="P1417" i="12"/>
  <c r="O1417" i="12"/>
  <c r="I1417" i="12"/>
  <c r="H1417" i="12"/>
  <c r="J1417" i="12" s="1"/>
  <c r="P1416" i="12"/>
  <c r="O1416" i="12"/>
  <c r="S1416" i="12" s="1"/>
  <c r="J1416" i="12"/>
  <c r="I1416" i="12"/>
  <c r="H1416" i="12"/>
  <c r="P1415" i="12"/>
  <c r="O1415" i="12"/>
  <c r="I1415" i="12"/>
  <c r="H1415" i="12"/>
  <c r="J1415" i="12" s="1"/>
  <c r="P1414" i="12"/>
  <c r="O1414" i="12"/>
  <c r="Q1414" i="12" s="1"/>
  <c r="I1414" i="12"/>
  <c r="H1414" i="12"/>
  <c r="J1414" i="12" s="1"/>
  <c r="P1413" i="12"/>
  <c r="O1413" i="12"/>
  <c r="Q1413" i="12" s="1"/>
  <c r="I1413" i="12"/>
  <c r="H1413" i="12"/>
  <c r="P1412" i="12"/>
  <c r="O1412" i="12"/>
  <c r="Q1412" i="12" s="1"/>
  <c r="I1412" i="12"/>
  <c r="H1412" i="12"/>
  <c r="J1412" i="12" s="1"/>
  <c r="P1411" i="12"/>
  <c r="O1411" i="12"/>
  <c r="Q1411" i="12" s="1"/>
  <c r="I1411" i="12"/>
  <c r="H1411" i="12"/>
  <c r="J1411" i="12" s="1"/>
  <c r="P1410" i="12"/>
  <c r="O1410" i="12"/>
  <c r="I1410" i="12"/>
  <c r="H1410" i="12"/>
  <c r="J1410" i="12" s="1"/>
  <c r="P1409" i="12"/>
  <c r="O1409" i="12"/>
  <c r="I1409" i="12"/>
  <c r="H1409" i="12"/>
  <c r="J1409" i="12" s="1"/>
  <c r="P1408" i="12"/>
  <c r="O1408" i="12"/>
  <c r="J1408" i="12"/>
  <c r="I1408" i="12"/>
  <c r="H1408" i="12"/>
  <c r="P1407" i="12"/>
  <c r="O1407" i="12"/>
  <c r="Q1407" i="12" s="1"/>
  <c r="I1407" i="12"/>
  <c r="H1407" i="12"/>
  <c r="J1407" i="12" s="1"/>
  <c r="P1406" i="12"/>
  <c r="O1406" i="12"/>
  <c r="Q1406" i="12" s="1"/>
  <c r="I1406" i="12"/>
  <c r="H1406" i="12"/>
  <c r="J1406" i="12" s="1"/>
  <c r="S1405" i="12"/>
  <c r="Q1405" i="12"/>
  <c r="P1405" i="12"/>
  <c r="O1405" i="12"/>
  <c r="J1405" i="12"/>
  <c r="I1405" i="12"/>
  <c r="H1405" i="12"/>
  <c r="P1404" i="12"/>
  <c r="O1404" i="12"/>
  <c r="J1404" i="12"/>
  <c r="I1404" i="12"/>
  <c r="H1404" i="12"/>
  <c r="P1403" i="12"/>
  <c r="O1403" i="12"/>
  <c r="I1403" i="12"/>
  <c r="H1403" i="12"/>
  <c r="J1403" i="12" s="1"/>
  <c r="P1402" i="12"/>
  <c r="O1402" i="12"/>
  <c r="Q1402" i="12" s="1"/>
  <c r="J1402" i="12"/>
  <c r="I1402" i="12"/>
  <c r="H1402" i="12"/>
  <c r="P1401" i="12"/>
  <c r="O1401" i="12"/>
  <c r="I1401" i="12"/>
  <c r="H1401" i="12"/>
  <c r="J1401" i="12" s="1"/>
  <c r="P1400" i="12"/>
  <c r="O1400" i="12"/>
  <c r="Q1400" i="12" s="1"/>
  <c r="I1400" i="12"/>
  <c r="H1400" i="12"/>
  <c r="J1400" i="12" s="1"/>
  <c r="P1399" i="12"/>
  <c r="O1399" i="12"/>
  <c r="S1399" i="12" s="1"/>
  <c r="I1399" i="12"/>
  <c r="H1399" i="12"/>
  <c r="J1399" i="12" s="1"/>
  <c r="P1398" i="12"/>
  <c r="O1398" i="12"/>
  <c r="I1398" i="12"/>
  <c r="H1398" i="12"/>
  <c r="J1398" i="12" s="1"/>
  <c r="P1397" i="12"/>
  <c r="O1397" i="12"/>
  <c r="I1397" i="12"/>
  <c r="H1397" i="12"/>
  <c r="J1397" i="12" s="1"/>
  <c r="Q1396" i="12"/>
  <c r="P1396" i="12"/>
  <c r="O1396" i="12"/>
  <c r="I1396" i="12"/>
  <c r="H1396" i="12"/>
  <c r="J1396" i="12" s="1"/>
  <c r="P1395" i="12"/>
  <c r="O1395" i="12"/>
  <c r="Q1395" i="12" s="1"/>
  <c r="I1395" i="12"/>
  <c r="H1395" i="12"/>
  <c r="P1394" i="12"/>
  <c r="O1394" i="12"/>
  <c r="I1394" i="12"/>
  <c r="H1394" i="12"/>
  <c r="J1394" i="12" s="1"/>
  <c r="P1393" i="12"/>
  <c r="O1393" i="12"/>
  <c r="I1393" i="12"/>
  <c r="H1393" i="12"/>
  <c r="J1393" i="12" s="1"/>
  <c r="P1392" i="12"/>
  <c r="O1392" i="12"/>
  <c r="I1392" i="12"/>
  <c r="H1392" i="12"/>
  <c r="J1392" i="12" s="1"/>
  <c r="P1391" i="12"/>
  <c r="O1391" i="12"/>
  <c r="J1391" i="12"/>
  <c r="I1391" i="12"/>
  <c r="H1391" i="12"/>
  <c r="P1390" i="12"/>
  <c r="O1390" i="12"/>
  <c r="Q1390" i="12" s="1"/>
  <c r="I1390" i="12"/>
  <c r="H1390" i="12"/>
  <c r="J1390" i="12" s="1"/>
  <c r="Q1389" i="12"/>
  <c r="P1389" i="12"/>
  <c r="O1389" i="12"/>
  <c r="I1389" i="12"/>
  <c r="H1389" i="12"/>
  <c r="J1389" i="12" s="1"/>
  <c r="P1388" i="12"/>
  <c r="O1388" i="12"/>
  <c r="I1388" i="12"/>
  <c r="H1388" i="12"/>
  <c r="J1388" i="12" s="1"/>
  <c r="Q1387" i="12"/>
  <c r="P1387" i="12"/>
  <c r="O1387" i="12"/>
  <c r="I1387" i="12"/>
  <c r="H1387" i="12"/>
  <c r="P1386" i="12"/>
  <c r="O1386" i="12"/>
  <c r="I1386" i="12"/>
  <c r="H1386" i="12"/>
  <c r="J1386" i="12" s="1"/>
  <c r="P1385" i="12"/>
  <c r="O1385" i="12"/>
  <c r="I1385" i="12"/>
  <c r="H1385" i="12"/>
  <c r="J1385" i="12" s="1"/>
  <c r="P1384" i="12"/>
  <c r="O1384" i="12"/>
  <c r="Q1384" i="12" s="1"/>
  <c r="J1384" i="12"/>
  <c r="I1384" i="12"/>
  <c r="H1384" i="12"/>
  <c r="P1383" i="12"/>
  <c r="O1383" i="12"/>
  <c r="Q1383" i="12" s="1"/>
  <c r="I1383" i="12"/>
  <c r="H1383" i="12"/>
  <c r="J1383" i="12" s="1"/>
  <c r="S1382" i="12"/>
  <c r="P1382" i="12"/>
  <c r="O1382" i="12"/>
  <c r="Q1382" i="12" s="1"/>
  <c r="I1382" i="12"/>
  <c r="H1382" i="12"/>
  <c r="J1382" i="12" s="1"/>
  <c r="P1381" i="12"/>
  <c r="O1381" i="12"/>
  <c r="S1381" i="12" s="1"/>
  <c r="J1381" i="12"/>
  <c r="I1381" i="12"/>
  <c r="H1381" i="12"/>
  <c r="P1380" i="12"/>
  <c r="O1380" i="12"/>
  <c r="Q1380" i="12" s="1"/>
  <c r="I1380" i="12"/>
  <c r="H1380" i="12"/>
  <c r="P1379" i="12"/>
  <c r="O1379" i="12"/>
  <c r="I1379" i="12"/>
  <c r="H1379" i="12"/>
  <c r="J1379" i="12" s="1"/>
  <c r="P1378" i="12"/>
  <c r="O1378" i="12"/>
  <c r="Q1378" i="12" s="1"/>
  <c r="I1378" i="12"/>
  <c r="H1378" i="12"/>
  <c r="P1377" i="12"/>
  <c r="O1377" i="12"/>
  <c r="I1377" i="12"/>
  <c r="H1377" i="12"/>
  <c r="J1377" i="12" s="1"/>
  <c r="S1376" i="12"/>
  <c r="P1376" i="12"/>
  <c r="O1376" i="12"/>
  <c r="Q1376" i="12" s="1"/>
  <c r="I1376" i="12"/>
  <c r="H1376" i="12"/>
  <c r="J1376" i="12" s="1"/>
  <c r="P1375" i="12"/>
  <c r="O1375" i="12"/>
  <c r="I1375" i="12"/>
  <c r="H1375" i="12"/>
  <c r="J1375" i="12" s="1"/>
  <c r="P1374" i="12"/>
  <c r="O1374" i="12"/>
  <c r="I1374" i="12"/>
  <c r="H1374" i="12"/>
  <c r="J1374" i="12" s="1"/>
  <c r="P1373" i="12"/>
  <c r="O1373" i="12"/>
  <c r="I1373" i="12"/>
  <c r="H1373" i="12"/>
  <c r="J1373" i="12" s="1"/>
  <c r="Q1372" i="12"/>
  <c r="P1372" i="12"/>
  <c r="O1372" i="12"/>
  <c r="I1372" i="12"/>
  <c r="H1372" i="12"/>
  <c r="S1371" i="12"/>
  <c r="Q1371" i="12"/>
  <c r="P1371" i="12"/>
  <c r="O1371" i="12"/>
  <c r="I1371" i="12"/>
  <c r="H1371" i="12"/>
  <c r="J1371" i="12" s="1"/>
  <c r="P1370" i="12"/>
  <c r="O1370" i="12"/>
  <c r="I1370" i="12"/>
  <c r="H1370" i="12"/>
  <c r="J1370" i="12" s="1"/>
  <c r="Q1369" i="12"/>
  <c r="P1369" i="12"/>
  <c r="O1369" i="12"/>
  <c r="I1369" i="12"/>
  <c r="H1369" i="12"/>
  <c r="J1369" i="12" s="1"/>
  <c r="P1368" i="12"/>
  <c r="O1368" i="12"/>
  <c r="J1368" i="12"/>
  <c r="I1368" i="12"/>
  <c r="H1368" i="12"/>
  <c r="P1367" i="12"/>
  <c r="O1367" i="12"/>
  <c r="I1367" i="12"/>
  <c r="H1367" i="12"/>
  <c r="J1367" i="12" s="1"/>
  <c r="P1366" i="12"/>
  <c r="O1366" i="12"/>
  <c r="Q1366" i="12" s="1"/>
  <c r="I1366" i="12"/>
  <c r="H1366" i="12"/>
  <c r="P1365" i="12"/>
  <c r="O1365" i="12"/>
  <c r="S1365" i="12" s="1"/>
  <c r="I1365" i="12"/>
  <c r="H1365" i="12"/>
  <c r="J1365" i="12" s="1"/>
  <c r="P1364" i="12"/>
  <c r="O1364" i="12"/>
  <c r="I1364" i="12"/>
  <c r="H1364" i="12"/>
  <c r="J1364" i="12" s="1"/>
  <c r="P1363" i="12"/>
  <c r="O1363" i="12"/>
  <c r="I1363" i="12"/>
  <c r="H1363" i="12"/>
  <c r="J1363" i="12" s="1"/>
  <c r="P1362" i="12"/>
  <c r="O1362" i="12"/>
  <c r="J1362" i="12"/>
  <c r="I1362" i="12"/>
  <c r="H1362" i="12"/>
  <c r="P1361" i="12"/>
  <c r="O1361" i="12"/>
  <c r="I1361" i="12"/>
  <c r="H1361" i="12"/>
  <c r="J1361" i="12" s="1"/>
  <c r="Q1360" i="12"/>
  <c r="P1360" i="12"/>
  <c r="O1360" i="12"/>
  <c r="I1360" i="12"/>
  <c r="H1360" i="12"/>
  <c r="P1359" i="12"/>
  <c r="O1359" i="12"/>
  <c r="I1359" i="12"/>
  <c r="H1359" i="12"/>
  <c r="J1359" i="12" s="1"/>
  <c r="P1358" i="12"/>
  <c r="O1358" i="12"/>
  <c r="Q1358" i="12" s="1"/>
  <c r="I1358" i="12"/>
  <c r="H1358" i="12"/>
  <c r="J1358" i="12" s="1"/>
  <c r="P1357" i="12"/>
  <c r="O1357" i="12"/>
  <c r="I1357" i="12"/>
  <c r="H1357" i="12"/>
  <c r="J1357" i="12" s="1"/>
  <c r="P1356" i="12"/>
  <c r="O1356" i="12"/>
  <c r="Q1356" i="12" s="1"/>
  <c r="I1356" i="12"/>
  <c r="H1356" i="12"/>
  <c r="P1355" i="12"/>
  <c r="O1355" i="12"/>
  <c r="Q1355" i="12" s="1"/>
  <c r="I1355" i="12"/>
  <c r="H1355" i="12"/>
  <c r="P1354" i="12"/>
  <c r="O1354" i="12"/>
  <c r="Q1354" i="12" s="1"/>
  <c r="I1354" i="12"/>
  <c r="H1354" i="12"/>
  <c r="J1354" i="12" s="1"/>
  <c r="P1353" i="12"/>
  <c r="O1353" i="12"/>
  <c r="J1353" i="12"/>
  <c r="I1353" i="12"/>
  <c r="H1353" i="12"/>
  <c r="P1352" i="12"/>
  <c r="O1352" i="12"/>
  <c r="J1352" i="12"/>
  <c r="I1352" i="12"/>
  <c r="H1352" i="12"/>
  <c r="P1351" i="12"/>
  <c r="O1351" i="12"/>
  <c r="I1351" i="12"/>
  <c r="H1351" i="12"/>
  <c r="J1351" i="12" s="1"/>
  <c r="P1350" i="12"/>
  <c r="O1350" i="12"/>
  <c r="Q1350" i="12" s="1"/>
  <c r="J1350" i="12"/>
  <c r="I1350" i="12"/>
  <c r="H1350" i="12"/>
  <c r="P1349" i="12"/>
  <c r="O1349" i="12"/>
  <c r="Q1349" i="12" s="1"/>
  <c r="I1349" i="12"/>
  <c r="H1349" i="12"/>
  <c r="S1348" i="12"/>
  <c r="Q1348" i="12"/>
  <c r="P1348" i="12"/>
  <c r="O1348" i="12"/>
  <c r="I1348" i="12"/>
  <c r="H1348" i="12"/>
  <c r="J1348" i="12" s="1"/>
  <c r="P1347" i="12"/>
  <c r="O1347" i="12"/>
  <c r="I1347" i="12"/>
  <c r="H1347" i="12"/>
  <c r="J1347" i="12" s="1"/>
  <c r="Q1346" i="12"/>
  <c r="P1346" i="12"/>
  <c r="O1346" i="12"/>
  <c r="I1346" i="12"/>
  <c r="H1346" i="12"/>
  <c r="J1346" i="12" s="1"/>
  <c r="P1345" i="12"/>
  <c r="O1345" i="12"/>
  <c r="J1345" i="12"/>
  <c r="I1345" i="12"/>
  <c r="H1345" i="12"/>
  <c r="P1344" i="12"/>
  <c r="O1344" i="12"/>
  <c r="I1344" i="12"/>
  <c r="H1344" i="12"/>
  <c r="J1344" i="12" s="1"/>
  <c r="Q1343" i="12"/>
  <c r="P1343" i="12"/>
  <c r="O1343" i="12"/>
  <c r="I1343" i="12"/>
  <c r="H1343" i="12"/>
  <c r="J1343" i="12" s="1"/>
  <c r="P1342" i="12"/>
  <c r="O1342" i="12"/>
  <c r="I1342" i="12"/>
  <c r="H1342" i="12"/>
  <c r="J1342" i="12" s="1"/>
  <c r="P1341" i="12"/>
  <c r="O1341" i="12"/>
  <c r="I1341" i="12"/>
  <c r="H1341" i="12"/>
  <c r="J1341" i="12" s="1"/>
  <c r="P1340" i="12"/>
  <c r="O1340" i="12"/>
  <c r="I1340" i="12"/>
  <c r="H1340" i="12"/>
  <c r="J1340" i="12" s="1"/>
  <c r="P1339" i="12"/>
  <c r="O1339" i="12"/>
  <c r="I1339" i="12"/>
  <c r="H1339" i="12"/>
  <c r="J1339" i="12" s="1"/>
  <c r="P1338" i="12"/>
  <c r="O1338" i="12"/>
  <c r="Q1338" i="12" s="1"/>
  <c r="J1338" i="12"/>
  <c r="I1338" i="12"/>
  <c r="H1338" i="12"/>
  <c r="Q1337" i="12"/>
  <c r="P1337" i="12"/>
  <c r="O1337" i="12"/>
  <c r="S1337" i="12" s="1"/>
  <c r="I1337" i="12"/>
  <c r="H1337" i="12"/>
  <c r="J1337" i="12" s="1"/>
  <c r="P1336" i="12"/>
  <c r="O1336" i="12"/>
  <c r="Q1336" i="12" s="1"/>
  <c r="I1336" i="12"/>
  <c r="H1336" i="12"/>
  <c r="J1336" i="12" s="1"/>
  <c r="P1335" i="12"/>
  <c r="O1335" i="12"/>
  <c r="Q1335" i="12" s="1"/>
  <c r="I1335" i="12"/>
  <c r="H1335" i="12"/>
  <c r="J1335" i="12" s="1"/>
  <c r="P1334" i="12"/>
  <c r="O1334" i="12"/>
  <c r="J1334" i="12"/>
  <c r="I1334" i="12"/>
  <c r="H1334" i="12"/>
  <c r="P1333" i="12"/>
  <c r="O1333" i="12"/>
  <c r="J1333" i="12"/>
  <c r="I1333" i="12"/>
  <c r="H1333" i="12"/>
  <c r="Q1332" i="12"/>
  <c r="P1332" i="12"/>
  <c r="O1332" i="12"/>
  <c r="I1332" i="12"/>
  <c r="H1332" i="12"/>
  <c r="J1332" i="12" s="1"/>
  <c r="Q1331" i="12"/>
  <c r="P1331" i="12"/>
  <c r="O1331" i="12"/>
  <c r="I1331" i="12"/>
  <c r="H1331" i="12"/>
  <c r="P1330" i="12"/>
  <c r="O1330" i="12"/>
  <c r="I1330" i="12"/>
  <c r="H1330" i="12"/>
  <c r="J1330" i="12" s="1"/>
  <c r="S1329" i="12"/>
  <c r="Q1329" i="12"/>
  <c r="P1329" i="12"/>
  <c r="O1329" i="12"/>
  <c r="J1329" i="12"/>
  <c r="I1329" i="12"/>
  <c r="H1329" i="12"/>
  <c r="Q1328" i="12"/>
  <c r="P1328" i="12"/>
  <c r="O1328" i="12"/>
  <c r="S1328" i="12" s="1"/>
  <c r="J1328" i="12"/>
  <c r="I1328" i="12"/>
  <c r="H1328" i="12"/>
  <c r="P1327" i="12"/>
  <c r="O1327" i="12"/>
  <c r="J1327" i="12"/>
  <c r="I1327" i="12"/>
  <c r="H1327" i="12"/>
  <c r="P1326" i="12"/>
  <c r="O1326" i="12"/>
  <c r="Q1326" i="12" s="1"/>
  <c r="I1326" i="12"/>
  <c r="H1326" i="12"/>
  <c r="J1326" i="12" s="1"/>
  <c r="P1325" i="12"/>
  <c r="O1325" i="12"/>
  <c r="I1325" i="12"/>
  <c r="H1325" i="12"/>
  <c r="J1325" i="12" s="1"/>
  <c r="P1324" i="12"/>
  <c r="O1324" i="12"/>
  <c r="Q1324" i="12" s="1"/>
  <c r="I1324" i="12"/>
  <c r="H1324" i="12"/>
  <c r="S1323" i="12"/>
  <c r="Q1323" i="12"/>
  <c r="P1323" i="12"/>
  <c r="O1323" i="12"/>
  <c r="I1323" i="12"/>
  <c r="H1323" i="12"/>
  <c r="J1323" i="12" s="1"/>
  <c r="P1322" i="12"/>
  <c r="O1322" i="12"/>
  <c r="I1322" i="12"/>
  <c r="H1322" i="12"/>
  <c r="J1322" i="12" s="1"/>
  <c r="P1321" i="12"/>
  <c r="O1321" i="12"/>
  <c r="I1321" i="12"/>
  <c r="H1321" i="12"/>
  <c r="J1321" i="12" s="1"/>
  <c r="P1320" i="12"/>
  <c r="O1320" i="12"/>
  <c r="J1320" i="12"/>
  <c r="I1320" i="12"/>
  <c r="H1320" i="12"/>
  <c r="P1319" i="12"/>
  <c r="O1319" i="12"/>
  <c r="Q1319" i="12" s="1"/>
  <c r="I1319" i="12"/>
  <c r="H1319" i="12"/>
  <c r="J1319" i="12" s="1"/>
  <c r="S1318" i="12"/>
  <c r="P1318" i="12"/>
  <c r="O1318" i="12"/>
  <c r="Q1318" i="12" s="1"/>
  <c r="I1318" i="12"/>
  <c r="H1318" i="12"/>
  <c r="J1318" i="12" s="1"/>
  <c r="P1317" i="12"/>
  <c r="O1317" i="12"/>
  <c r="S1317" i="12" s="1"/>
  <c r="I1317" i="12"/>
  <c r="H1317" i="12"/>
  <c r="J1317" i="12" s="1"/>
  <c r="P1316" i="12"/>
  <c r="O1316" i="12"/>
  <c r="Q1316" i="12" s="1"/>
  <c r="I1316" i="12"/>
  <c r="H1316" i="12"/>
  <c r="P1315" i="12"/>
  <c r="O1315" i="12"/>
  <c r="I1315" i="12"/>
  <c r="H1315" i="12"/>
  <c r="J1315" i="12" s="1"/>
  <c r="P1314" i="12"/>
  <c r="O1314" i="12"/>
  <c r="Q1314" i="12" s="1"/>
  <c r="I1314" i="12"/>
  <c r="H1314" i="12"/>
  <c r="Q1313" i="12"/>
  <c r="P1313" i="12"/>
  <c r="O1313" i="12"/>
  <c r="I1313" i="12"/>
  <c r="H1313" i="12"/>
  <c r="J1313" i="12" s="1"/>
  <c r="P1312" i="12"/>
  <c r="O1312" i="12"/>
  <c r="I1312" i="12"/>
  <c r="H1312" i="12"/>
  <c r="J1312" i="12" s="1"/>
  <c r="P1311" i="12"/>
  <c r="O1311" i="12"/>
  <c r="J1311" i="12"/>
  <c r="I1311" i="12"/>
  <c r="H1311" i="12"/>
  <c r="P1310" i="12"/>
  <c r="O1310" i="12"/>
  <c r="I1310" i="12"/>
  <c r="H1310" i="12"/>
  <c r="J1310" i="12" s="1"/>
  <c r="P1309" i="12"/>
  <c r="O1309" i="12"/>
  <c r="Q1309" i="12" s="1"/>
  <c r="J1309" i="12"/>
  <c r="I1309" i="12"/>
  <c r="H1309" i="12"/>
  <c r="S1309" i="12" s="1"/>
  <c r="P1308" i="12"/>
  <c r="O1308" i="12"/>
  <c r="Q1308" i="12" s="1"/>
  <c r="I1308" i="12"/>
  <c r="H1308" i="12"/>
  <c r="S1307" i="12"/>
  <c r="Q1307" i="12"/>
  <c r="P1307" i="12"/>
  <c r="O1307" i="12"/>
  <c r="I1307" i="12"/>
  <c r="H1307" i="12"/>
  <c r="J1307" i="12" s="1"/>
  <c r="P1306" i="12"/>
  <c r="O1306" i="12"/>
  <c r="J1306" i="12"/>
  <c r="I1306" i="12"/>
  <c r="H1306" i="12"/>
  <c r="P1305" i="12"/>
  <c r="O1305" i="12"/>
  <c r="I1305" i="12"/>
  <c r="H1305" i="12"/>
  <c r="J1305" i="12" s="1"/>
  <c r="P1304" i="12"/>
  <c r="O1304" i="12"/>
  <c r="I1304" i="12"/>
  <c r="H1304" i="12"/>
  <c r="J1304" i="12" s="1"/>
  <c r="P1303" i="12"/>
  <c r="O1303" i="12"/>
  <c r="I1303" i="12"/>
  <c r="H1303" i="12"/>
  <c r="J1303" i="12" s="1"/>
  <c r="P1302" i="12"/>
  <c r="O1302" i="12"/>
  <c r="Q1302" i="12" s="1"/>
  <c r="I1302" i="12"/>
  <c r="H1302" i="12"/>
  <c r="P1301" i="12"/>
  <c r="O1301" i="12"/>
  <c r="I1301" i="12"/>
  <c r="H1301" i="12"/>
  <c r="J1301" i="12" s="1"/>
  <c r="P1300" i="12"/>
  <c r="O1300" i="12"/>
  <c r="Q1300" i="12" s="1"/>
  <c r="J1300" i="12"/>
  <c r="I1300" i="12"/>
  <c r="H1300" i="12"/>
  <c r="S1300" i="12" s="1"/>
  <c r="P1299" i="12"/>
  <c r="O1299" i="12"/>
  <c r="S1299" i="12" s="1"/>
  <c r="I1299" i="12"/>
  <c r="H1299" i="12"/>
  <c r="J1299" i="12" s="1"/>
  <c r="P1298" i="12"/>
  <c r="O1298" i="12"/>
  <c r="I1298" i="12"/>
  <c r="H1298" i="12"/>
  <c r="J1298" i="12" s="1"/>
  <c r="P1297" i="12"/>
  <c r="O1297" i="12"/>
  <c r="Q1297" i="12" s="1"/>
  <c r="I1297" i="12"/>
  <c r="H1297" i="12"/>
  <c r="Q1296" i="12"/>
  <c r="P1296" i="12"/>
  <c r="O1296" i="12"/>
  <c r="I1296" i="12"/>
  <c r="H1296" i="12"/>
  <c r="P1295" i="12"/>
  <c r="O1295" i="12"/>
  <c r="I1295" i="12"/>
  <c r="H1295" i="12"/>
  <c r="J1295" i="12" s="1"/>
  <c r="P1294" i="12"/>
  <c r="O1294" i="12"/>
  <c r="Q1294" i="12" s="1"/>
  <c r="I1294" i="12"/>
  <c r="H1294" i="12"/>
  <c r="P1293" i="12"/>
  <c r="O1293" i="12"/>
  <c r="J1293" i="12"/>
  <c r="I1293" i="12"/>
  <c r="H1293" i="12"/>
  <c r="P1292" i="12"/>
  <c r="O1292" i="12"/>
  <c r="Q1292" i="12" s="1"/>
  <c r="J1292" i="12"/>
  <c r="I1292" i="12"/>
  <c r="H1292" i="12"/>
  <c r="P1291" i="12"/>
  <c r="O1291" i="12"/>
  <c r="Q1291" i="12" s="1"/>
  <c r="I1291" i="12"/>
  <c r="H1291" i="12"/>
  <c r="J1291" i="12" s="1"/>
  <c r="Q1290" i="12"/>
  <c r="P1290" i="12"/>
  <c r="O1290" i="12"/>
  <c r="I1290" i="12"/>
  <c r="H1290" i="12"/>
  <c r="P1289" i="12"/>
  <c r="O1289" i="12"/>
  <c r="I1289" i="12"/>
  <c r="H1289" i="12"/>
  <c r="J1289" i="12" s="1"/>
  <c r="P1288" i="12"/>
  <c r="O1288" i="12"/>
  <c r="Q1288" i="12" s="1"/>
  <c r="J1288" i="12"/>
  <c r="I1288" i="12"/>
  <c r="H1288" i="12"/>
  <c r="S1288" i="12" s="1"/>
  <c r="P1287" i="12"/>
  <c r="O1287" i="12"/>
  <c r="I1287" i="12"/>
  <c r="H1287" i="12"/>
  <c r="J1287" i="12" s="1"/>
  <c r="P1286" i="12"/>
  <c r="O1286" i="12"/>
  <c r="Q1286" i="12" s="1"/>
  <c r="I1286" i="12"/>
  <c r="H1286" i="12"/>
  <c r="J1286" i="12" s="1"/>
  <c r="Q1285" i="12"/>
  <c r="P1285" i="12"/>
  <c r="O1285" i="12"/>
  <c r="I1285" i="12"/>
  <c r="H1285" i="12"/>
  <c r="Q1284" i="12"/>
  <c r="P1284" i="12"/>
  <c r="O1284" i="12"/>
  <c r="S1284" i="12" s="1"/>
  <c r="I1284" i="12"/>
  <c r="H1284" i="12"/>
  <c r="J1284" i="12" s="1"/>
  <c r="P1283" i="12"/>
  <c r="O1283" i="12"/>
  <c r="I1283" i="12"/>
  <c r="H1283" i="12"/>
  <c r="J1283" i="12" s="1"/>
  <c r="P1282" i="12"/>
  <c r="O1282" i="12"/>
  <c r="S1282" i="12" s="1"/>
  <c r="I1282" i="12"/>
  <c r="H1282" i="12"/>
  <c r="J1282" i="12" s="1"/>
  <c r="P1281" i="12"/>
  <c r="O1281" i="12"/>
  <c r="J1281" i="12"/>
  <c r="I1281" i="12"/>
  <c r="H1281" i="12"/>
  <c r="P1280" i="12"/>
  <c r="O1280" i="12"/>
  <c r="I1280" i="12"/>
  <c r="H1280" i="12"/>
  <c r="J1280" i="12" s="1"/>
  <c r="Q1279" i="12"/>
  <c r="P1279" i="12"/>
  <c r="O1279" i="12"/>
  <c r="I1279" i="12"/>
  <c r="H1279" i="12"/>
  <c r="J1279" i="12" s="1"/>
  <c r="P1278" i="12"/>
  <c r="O1278" i="12"/>
  <c r="I1278" i="12"/>
  <c r="H1278" i="12"/>
  <c r="J1278" i="12" s="1"/>
  <c r="P1277" i="12"/>
  <c r="O1277" i="12"/>
  <c r="Q1277" i="12" s="1"/>
  <c r="I1277" i="12"/>
  <c r="H1277" i="12"/>
  <c r="J1277" i="12" s="1"/>
  <c r="S1276" i="12"/>
  <c r="Q1276" i="12"/>
  <c r="P1276" i="12"/>
  <c r="O1276" i="12"/>
  <c r="I1276" i="12"/>
  <c r="H1276" i="12"/>
  <c r="J1276" i="12" s="1"/>
  <c r="P1275" i="12"/>
  <c r="O1275" i="12"/>
  <c r="I1275" i="12"/>
  <c r="H1275" i="12"/>
  <c r="J1275" i="12" s="1"/>
  <c r="P1274" i="12"/>
  <c r="O1274" i="12"/>
  <c r="Q1274" i="12" s="1"/>
  <c r="I1274" i="12"/>
  <c r="H1274" i="12"/>
  <c r="S1273" i="12"/>
  <c r="Q1273" i="12"/>
  <c r="P1273" i="12"/>
  <c r="O1273" i="12"/>
  <c r="I1273" i="12"/>
  <c r="H1273" i="12"/>
  <c r="J1273" i="12" s="1"/>
  <c r="Q1272" i="12"/>
  <c r="P1272" i="12"/>
  <c r="O1272" i="12"/>
  <c r="I1272" i="12"/>
  <c r="H1272" i="12"/>
  <c r="P1271" i="12"/>
  <c r="O1271" i="12"/>
  <c r="J1271" i="12"/>
  <c r="I1271" i="12"/>
  <c r="H1271" i="12"/>
  <c r="P1270" i="12"/>
  <c r="O1270" i="12"/>
  <c r="I1270" i="12"/>
  <c r="H1270" i="12"/>
  <c r="J1270" i="12" s="1"/>
  <c r="P1269" i="12"/>
  <c r="O1269" i="12"/>
  <c r="J1269" i="12"/>
  <c r="I1269" i="12"/>
  <c r="H1269" i="12"/>
  <c r="Q1268" i="12"/>
  <c r="P1268" i="12"/>
  <c r="O1268" i="12"/>
  <c r="I1268" i="12"/>
  <c r="H1268" i="12"/>
  <c r="Q1267" i="12"/>
  <c r="P1267" i="12"/>
  <c r="O1267" i="12"/>
  <c r="I1267" i="12"/>
  <c r="H1267" i="12"/>
  <c r="P1266" i="12"/>
  <c r="O1266" i="12"/>
  <c r="I1266" i="12"/>
  <c r="H1266" i="12"/>
  <c r="J1266" i="12" s="1"/>
  <c r="Q1265" i="12"/>
  <c r="P1265" i="12"/>
  <c r="O1265" i="12"/>
  <c r="I1265" i="12"/>
  <c r="H1265" i="12"/>
  <c r="J1265" i="12" s="1"/>
  <c r="P1264" i="12"/>
  <c r="O1264" i="12"/>
  <c r="J1264" i="12"/>
  <c r="I1264" i="12"/>
  <c r="H1264" i="12"/>
  <c r="P1263" i="12"/>
  <c r="O1263" i="12"/>
  <c r="J1263" i="12"/>
  <c r="I1263" i="12"/>
  <c r="H1263" i="12"/>
  <c r="S1262" i="12"/>
  <c r="P1262" i="12"/>
  <c r="O1262" i="12"/>
  <c r="Q1262" i="12" s="1"/>
  <c r="I1262" i="12"/>
  <c r="H1262" i="12"/>
  <c r="J1262" i="12" s="1"/>
  <c r="Q1261" i="12"/>
  <c r="P1261" i="12"/>
  <c r="O1261" i="12"/>
  <c r="I1261" i="12"/>
  <c r="H1261" i="12"/>
  <c r="J1261" i="12" s="1"/>
  <c r="P1260" i="12"/>
  <c r="O1260" i="12"/>
  <c r="I1260" i="12"/>
  <c r="H1260" i="12"/>
  <c r="J1260" i="12" s="1"/>
  <c r="Q1259" i="12"/>
  <c r="P1259" i="12"/>
  <c r="O1259" i="12"/>
  <c r="I1259" i="12"/>
  <c r="H1259" i="12"/>
  <c r="J1259" i="12" s="1"/>
  <c r="P1258" i="12"/>
  <c r="O1258" i="12"/>
  <c r="I1258" i="12"/>
  <c r="H1258" i="12"/>
  <c r="J1258" i="12" s="1"/>
  <c r="P1257" i="12"/>
  <c r="O1257" i="12"/>
  <c r="I1257" i="12"/>
  <c r="H1257" i="12"/>
  <c r="J1257" i="12" s="1"/>
  <c r="S1256" i="12"/>
  <c r="P1256" i="12"/>
  <c r="O1256" i="12"/>
  <c r="Q1256" i="12" s="1"/>
  <c r="I1256" i="12"/>
  <c r="H1256" i="12"/>
  <c r="J1256" i="12" s="1"/>
  <c r="P1255" i="12"/>
  <c r="O1255" i="12"/>
  <c r="Q1255" i="12" s="1"/>
  <c r="I1255" i="12"/>
  <c r="H1255" i="12"/>
  <c r="J1255" i="12" s="1"/>
  <c r="P1254" i="12"/>
  <c r="O1254" i="12"/>
  <c r="Q1254" i="12" s="1"/>
  <c r="I1254" i="12"/>
  <c r="H1254" i="12"/>
  <c r="Q1253" i="12"/>
  <c r="P1253" i="12"/>
  <c r="O1253" i="12"/>
  <c r="S1253" i="12" s="1"/>
  <c r="I1253" i="12"/>
  <c r="H1253" i="12"/>
  <c r="J1253" i="12" s="1"/>
  <c r="Q1252" i="12"/>
  <c r="P1252" i="12"/>
  <c r="O1252" i="12"/>
  <c r="J1252" i="12"/>
  <c r="I1252" i="12"/>
  <c r="H1252" i="12"/>
  <c r="P1251" i="12"/>
  <c r="O1251" i="12"/>
  <c r="I1251" i="12"/>
  <c r="H1251" i="12"/>
  <c r="J1251" i="12" s="1"/>
  <c r="Q1250" i="12"/>
  <c r="P1250" i="12"/>
  <c r="O1250" i="12"/>
  <c r="I1250" i="12"/>
  <c r="H1250" i="12"/>
  <c r="Q1249" i="12"/>
  <c r="P1249" i="12"/>
  <c r="O1249" i="12"/>
  <c r="S1249" i="12" s="1"/>
  <c r="J1249" i="12"/>
  <c r="I1249" i="12"/>
  <c r="H1249" i="12"/>
  <c r="P1248" i="12"/>
  <c r="O1248" i="12"/>
  <c r="I1248" i="12"/>
  <c r="H1248" i="12"/>
  <c r="J1248" i="12" s="1"/>
  <c r="P1247" i="12"/>
  <c r="O1247" i="12"/>
  <c r="S1247" i="12" s="1"/>
  <c r="I1247" i="12"/>
  <c r="H1247" i="12"/>
  <c r="J1247" i="12" s="1"/>
  <c r="P1246" i="12"/>
  <c r="O1246" i="12"/>
  <c r="J1246" i="12"/>
  <c r="I1246" i="12"/>
  <c r="H1246" i="12"/>
  <c r="P1245" i="12"/>
  <c r="O1245" i="12"/>
  <c r="Q1245" i="12" s="1"/>
  <c r="I1245" i="12"/>
  <c r="H1245" i="12"/>
  <c r="J1245" i="12" s="1"/>
  <c r="Q1244" i="12"/>
  <c r="P1244" i="12"/>
  <c r="O1244" i="12"/>
  <c r="I1244" i="12"/>
  <c r="H1244" i="12"/>
  <c r="P1243" i="12"/>
  <c r="O1243" i="12"/>
  <c r="I1243" i="12"/>
  <c r="H1243" i="12"/>
  <c r="J1243" i="12" s="1"/>
  <c r="P1242" i="12"/>
  <c r="O1242" i="12"/>
  <c r="J1242" i="12"/>
  <c r="I1242" i="12"/>
  <c r="H1242" i="12"/>
  <c r="P1241" i="12"/>
  <c r="O1241" i="12"/>
  <c r="J1241" i="12"/>
  <c r="I1241" i="12"/>
  <c r="H1241" i="12"/>
  <c r="P1240" i="12"/>
  <c r="O1240" i="12"/>
  <c r="I1240" i="12"/>
  <c r="H1240" i="12"/>
  <c r="J1240" i="12" s="1"/>
  <c r="P1239" i="12"/>
  <c r="O1239" i="12"/>
  <c r="I1239" i="12"/>
  <c r="H1239" i="12"/>
  <c r="J1239" i="12" s="1"/>
  <c r="P1238" i="12"/>
  <c r="O1238" i="12"/>
  <c r="Q1238" i="12" s="1"/>
  <c r="I1238" i="12"/>
  <c r="H1238" i="12"/>
  <c r="S1237" i="12"/>
  <c r="P1237" i="12"/>
  <c r="O1237" i="12"/>
  <c r="Q1237" i="12" s="1"/>
  <c r="I1237" i="12"/>
  <c r="H1237" i="12"/>
  <c r="J1237" i="12" s="1"/>
  <c r="P1236" i="12"/>
  <c r="O1236" i="12"/>
  <c r="J1236" i="12"/>
  <c r="I1236" i="12"/>
  <c r="H1236" i="12"/>
  <c r="Q1235" i="12"/>
  <c r="P1235" i="12"/>
  <c r="O1235" i="12"/>
  <c r="I1235" i="12"/>
  <c r="H1235" i="12"/>
  <c r="J1235" i="12" s="1"/>
  <c r="P1234" i="12"/>
  <c r="O1234" i="12"/>
  <c r="J1234" i="12"/>
  <c r="I1234" i="12"/>
  <c r="H1234" i="12"/>
  <c r="P1233" i="12"/>
  <c r="O1233" i="12"/>
  <c r="I1233" i="12"/>
  <c r="H1233" i="12"/>
  <c r="J1233" i="12" s="1"/>
  <c r="Q1232" i="12"/>
  <c r="P1232" i="12"/>
  <c r="O1232" i="12"/>
  <c r="I1232" i="12"/>
  <c r="H1232" i="12"/>
  <c r="P1231" i="12"/>
  <c r="O1231" i="12"/>
  <c r="S1231" i="12" s="1"/>
  <c r="I1231" i="12"/>
  <c r="H1231" i="12"/>
  <c r="J1231" i="12" s="1"/>
  <c r="P1230" i="12"/>
  <c r="O1230" i="12"/>
  <c r="Q1230" i="12" s="1"/>
  <c r="I1230" i="12"/>
  <c r="H1230" i="12"/>
  <c r="J1230" i="12" s="1"/>
  <c r="P1229" i="12"/>
  <c r="O1229" i="12"/>
  <c r="I1229" i="12"/>
  <c r="H1229" i="12"/>
  <c r="J1229" i="12" s="1"/>
  <c r="P1228" i="12"/>
  <c r="O1228" i="12"/>
  <c r="Q1228" i="12" s="1"/>
  <c r="J1228" i="12"/>
  <c r="I1228" i="12"/>
  <c r="H1228" i="12"/>
  <c r="P1227" i="12"/>
  <c r="O1227" i="12"/>
  <c r="I1227" i="12"/>
  <c r="H1227" i="12"/>
  <c r="J1227" i="12" s="1"/>
  <c r="S1226" i="12"/>
  <c r="Q1226" i="12"/>
  <c r="P1226" i="12"/>
  <c r="O1226" i="12"/>
  <c r="I1226" i="12"/>
  <c r="H1226" i="12"/>
  <c r="J1226" i="12" s="1"/>
  <c r="P1225" i="12"/>
  <c r="O1225" i="12"/>
  <c r="S1225" i="12" s="1"/>
  <c r="J1225" i="12"/>
  <c r="I1225" i="12"/>
  <c r="H1225" i="12"/>
  <c r="Q1224" i="12"/>
  <c r="P1224" i="12"/>
  <c r="O1224" i="12"/>
  <c r="S1224" i="12" s="1"/>
  <c r="J1224" i="12"/>
  <c r="I1224" i="12"/>
  <c r="H1224" i="12"/>
  <c r="P1223" i="12"/>
  <c r="O1223" i="12"/>
  <c r="I1223" i="12"/>
  <c r="H1223" i="12"/>
  <c r="J1223" i="12" s="1"/>
  <c r="P1222" i="12"/>
  <c r="O1222" i="12"/>
  <c r="Q1222" i="12" s="1"/>
  <c r="J1222" i="12"/>
  <c r="I1222" i="12"/>
  <c r="H1222" i="12"/>
  <c r="P1221" i="12"/>
  <c r="O1221" i="12"/>
  <c r="Q1221" i="12" s="1"/>
  <c r="I1221" i="12"/>
  <c r="H1221" i="12"/>
  <c r="P1220" i="12"/>
  <c r="O1220" i="12"/>
  <c r="Q1220" i="12" s="1"/>
  <c r="I1220" i="12"/>
  <c r="H1220" i="12"/>
  <c r="S1219" i="12"/>
  <c r="Q1219" i="12"/>
  <c r="P1219" i="12"/>
  <c r="O1219" i="12"/>
  <c r="I1219" i="12"/>
  <c r="H1219" i="12"/>
  <c r="J1219" i="12" s="1"/>
  <c r="P1218" i="12"/>
  <c r="O1218" i="12"/>
  <c r="S1218" i="12" s="1"/>
  <c r="J1218" i="12"/>
  <c r="I1218" i="12"/>
  <c r="H1218" i="12"/>
  <c r="P1217" i="12"/>
  <c r="O1217" i="12"/>
  <c r="I1217" i="12"/>
  <c r="H1217" i="12"/>
  <c r="J1217" i="12" s="1"/>
  <c r="P1216" i="12"/>
  <c r="O1216" i="12"/>
  <c r="J1216" i="12"/>
  <c r="I1216" i="12"/>
  <c r="H1216" i="12"/>
  <c r="P1215" i="12"/>
  <c r="O1215" i="12"/>
  <c r="Q1215" i="12" s="1"/>
  <c r="I1215" i="12"/>
  <c r="H1215" i="12"/>
  <c r="J1215" i="12" s="1"/>
  <c r="P1214" i="12"/>
  <c r="O1214" i="12"/>
  <c r="Q1214" i="12" s="1"/>
  <c r="I1214" i="12"/>
  <c r="H1214" i="12"/>
  <c r="J1214" i="12" s="1"/>
  <c r="P1213" i="12"/>
  <c r="O1213" i="12"/>
  <c r="J1213" i="12"/>
  <c r="I1213" i="12"/>
  <c r="H1213" i="12"/>
  <c r="P1212" i="12"/>
  <c r="O1212" i="12"/>
  <c r="S1212" i="12" s="1"/>
  <c r="J1212" i="12"/>
  <c r="I1212" i="12"/>
  <c r="H1212" i="12"/>
  <c r="P1211" i="12"/>
  <c r="O1211" i="12"/>
  <c r="I1211" i="12"/>
  <c r="H1211" i="12"/>
  <c r="J1211" i="12" s="1"/>
  <c r="S1210" i="12"/>
  <c r="P1210" i="12"/>
  <c r="O1210" i="12"/>
  <c r="Q1210" i="12" s="1"/>
  <c r="I1210" i="12"/>
  <c r="H1210" i="12"/>
  <c r="J1210" i="12" s="1"/>
  <c r="Q1209" i="12"/>
  <c r="P1209" i="12"/>
  <c r="O1209" i="12"/>
  <c r="S1209" i="12" s="1"/>
  <c r="J1209" i="12"/>
  <c r="I1209" i="12"/>
  <c r="H1209" i="12"/>
  <c r="P1208" i="12"/>
  <c r="O1208" i="12"/>
  <c r="I1208" i="12"/>
  <c r="H1208" i="12"/>
  <c r="J1208" i="12" s="1"/>
  <c r="Q1207" i="12"/>
  <c r="P1207" i="12"/>
  <c r="O1207" i="12"/>
  <c r="I1207" i="12"/>
  <c r="H1207" i="12"/>
  <c r="J1207" i="12" s="1"/>
  <c r="P1206" i="12"/>
  <c r="O1206" i="12"/>
  <c r="I1206" i="12"/>
  <c r="H1206" i="12"/>
  <c r="J1206" i="12" s="1"/>
  <c r="P1205" i="12"/>
  <c r="O1205" i="12"/>
  <c r="J1205" i="12"/>
  <c r="I1205" i="12"/>
  <c r="H1205" i="12"/>
  <c r="Q1204" i="12"/>
  <c r="P1204" i="12"/>
  <c r="O1204" i="12"/>
  <c r="I1204" i="12"/>
  <c r="H1204" i="12"/>
  <c r="Q1203" i="12"/>
  <c r="P1203" i="12"/>
  <c r="O1203" i="12"/>
  <c r="I1203" i="12"/>
  <c r="H1203" i="12"/>
  <c r="P1202" i="12"/>
  <c r="O1202" i="12"/>
  <c r="I1202" i="12"/>
  <c r="H1202" i="12"/>
  <c r="J1202" i="12" s="1"/>
  <c r="P1201" i="12"/>
  <c r="O1201" i="12"/>
  <c r="I1201" i="12"/>
  <c r="H1201" i="12"/>
  <c r="J1201" i="12" s="1"/>
  <c r="P1200" i="12"/>
  <c r="O1200" i="12"/>
  <c r="I1200" i="12"/>
  <c r="H1200" i="12"/>
  <c r="J1200" i="12" s="1"/>
  <c r="P1199" i="12"/>
  <c r="O1199" i="12"/>
  <c r="J1199" i="12"/>
  <c r="I1199" i="12"/>
  <c r="H1199" i="12"/>
  <c r="P1198" i="12"/>
  <c r="O1198" i="12"/>
  <c r="I1198" i="12"/>
  <c r="H1198" i="12"/>
  <c r="J1198" i="12" s="1"/>
  <c r="S1197" i="12"/>
  <c r="Q1197" i="12"/>
  <c r="P1197" i="12"/>
  <c r="O1197" i="12"/>
  <c r="I1197" i="12"/>
  <c r="H1197" i="12"/>
  <c r="J1197" i="12" s="1"/>
  <c r="S1196" i="12"/>
  <c r="Q1196" i="12"/>
  <c r="P1196" i="12"/>
  <c r="O1196" i="12"/>
  <c r="I1196" i="12"/>
  <c r="H1196" i="12"/>
  <c r="J1196" i="12" s="1"/>
  <c r="Q1195" i="12"/>
  <c r="P1195" i="12"/>
  <c r="O1195" i="12"/>
  <c r="S1195" i="12" s="1"/>
  <c r="I1195" i="12"/>
  <c r="H1195" i="12"/>
  <c r="J1195" i="12" s="1"/>
  <c r="P1194" i="12"/>
  <c r="O1194" i="12"/>
  <c r="I1194" i="12"/>
  <c r="H1194" i="12"/>
  <c r="J1194" i="12" s="1"/>
  <c r="P1193" i="12"/>
  <c r="O1193" i="12"/>
  <c r="J1193" i="12"/>
  <c r="I1193" i="12"/>
  <c r="H1193" i="12"/>
  <c r="P1192" i="12"/>
  <c r="O1192" i="12"/>
  <c r="I1192" i="12"/>
  <c r="H1192" i="12"/>
  <c r="J1192" i="12" s="1"/>
  <c r="Q1191" i="12"/>
  <c r="P1191" i="12"/>
  <c r="O1191" i="12"/>
  <c r="I1191" i="12"/>
  <c r="H1191" i="12"/>
  <c r="J1191" i="12" s="1"/>
  <c r="S1190" i="12"/>
  <c r="P1190" i="12"/>
  <c r="O1190" i="12"/>
  <c r="Q1190" i="12" s="1"/>
  <c r="J1190" i="12"/>
  <c r="I1190" i="12"/>
  <c r="H1190" i="12"/>
  <c r="P1189" i="12"/>
  <c r="O1189" i="12"/>
  <c r="S1189" i="12" s="1"/>
  <c r="J1189" i="12"/>
  <c r="I1189" i="12"/>
  <c r="H1189" i="12"/>
  <c r="Q1188" i="12"/>
  <c r="P1188" i="12"/>
  <c r="O1188" i="12"/>
  <c r="I1188" i="12"/>
  <c r="H1188" i="12"/>
  <c r="S1188" i="12" s="1"/>
  <c r="P1187" i="12"/>
  <c r="O1187" i="12"/>
  <c r="I1187" i="12"/>
  <c r="H1187" i="12"/>
  <c r="J1187" i="12" s="1"/>
  <c r="P1186" i="12"/>
  <c r="O1186" i="12"/>
  <c r="Q1186" i="12" s="1"/>
  <c r="I1186" i="12"/>
  <c r="H1186" i="12"/>
  <c r="S1185" i="12"/>
  <c r="Q1185" i="12"/>
  <c r="P1185" i="12"/>
  <c r="O1185" i="12"/>
  <c r="I1185" i="12"/>
  <c r="H1185" i="12"/>
  <c r="J1185" i="12" s="1"/>
  <c r="P1184" i="12"/>
  <c r="O1184" i="12"/>
  <c r="I1184" i="12"/>
  <c r="H1184" i="12"/>
  <c r="J1184" i="12" s="1"/>
  <c r="P1183" i="12"/>
  <c r="O1183" i="12"/>
  <c r="I1183" i="12"/>
  <c r="H1183" i="12"/>
  <c r="J1183" i="12" s="1"/>
  <c r="P1182" i="12"/>
  <c r="O1182" i="12"/>
  <c r="J1182" i="12"/>
  <c r="I1182" i="12"/>
  <c r="H1182" i="12"/>
  <c r="P1181" i="12"/>
  <c r="O1181" i="12"/>
  <c r="I1181" i="12"/>
  <c r="H1181" i="12"/>
  <c r="J1181" i="12" s="1"/>
  <c r="Q1180" i="12"/>
  <c r="P1180" i="12"/>
  <c r="O1180" i="12"/>
  <c r="I1180" i="12"/>
  <c r="H1180" i="12"/>
  <c r="S1179" i="12"/>
  <c r="Q1179" i="12"/>
  <c r="P1179" i="12"/>
  <c r="O1179" i="12"/>
  <c r="I1179" i="12"/>
  <c r="H1179" i="12"/>
  <c r="J1179" i="12" s="1"/>
  <c r="Q1178" i="12"/>
  <c r="P1178" i="12"/>
  <c r="O1178" i="12"/>
  <c r="S1178" i="12" s="1"/>
  <c r="J1178" i="12"/>
  <c r="I1178" i="12"/>
  <c r="H1178" i="12"/>
  <c r="P1177" i="12"/>
  <c r="O1177" i="12"/>
  <c r="J1177" i="12"/>
  <c r="I1177" i="12"/>
  <c r="H1177" i="12"/>
  <c r="P1176" i="12"/>
  <c r="O1176" i="12"/>
  <c r="I1176" i="12"/>
  <c r="H1176" i="12"/>
  <c r="J1176" i="12" s="1"/>
  <c r="P1175" i="12"/>
  <c r="O1175" i="12"/>
  <c r="I1175" i="12"/>
  <c r="H1175" i="12"/>
  <c r="J1175" i="12" s="1"/>
  <c r="P1174" i="12"/>
  <c r="O1174" i="12"/>
  <c r="Q1174" i="12" s="1"/>
  <c r="I1174" i="12"/>
  <c r="H1174" i="12"/>
  <c r="P1173" i="12"/>
  <c r="O1173" i="12"/>
  <c r="S1173" i="12" s="1"/>
  <c r="I1173" i="12"/>
  <c r="H1173" i="12"/>
  <c r="J1173" i="12" s="1"/>
  <c r="Q1172" i="12"/>
  <c r="P1172" i="12"/>
  <c r="O1172" i="12"/>
  <c r="I1172" i="12"/>
  <c r="H1172" i="12"/>
  <c r="J1172" i="12" s="1"/>
  <c r="Q1171" i="12"/>
  <c r="P1171" i="12"/>
  <c r="O1171" i="12"/>
  <c r="I1171" i="12"/>
  <c r="H1171" i="12"/>
  <c r="J1171" i="12" s="1"/>
  <c r="P1170" i="12"/>
  <c r="O1170" i="12"/>
  <c r="J1170" i="12"/>
  <c r="I1170" i="12"/>
  <c r="H1170" i="12"/>
  <c r="P1169" i="12"/>
  <c r="O1169" i="12"/>
  <c r="Q1169" i="12" s="1"/>
  <c r="I1169" i="12"/>
  <c r="H1169" i="12"/>
  <c r="Q1168" i="12"/>
  <c r="P1168" i="12"/>
  <c r="O1168" i="12"/>
  <c r="I1168" i="12"/>
  <c r="H1168" i="12"/>
  <c r="P1167" i="12"/>
  <c r="O1167" i="12"/>
  <c r="I1167" i="12"/>
  <c r="H1167" i="12"/>
  <c r="J1167" i="12" s="1"/>
  <c r="P1166" i="12"/>
  <c r="O1166" i="12"/>
  <c r="Q1166" i="12" s="1"/>
  <c r="I1166" i="12"/>
  <c r="H1166" i="12"/>
  <c r="J1166" i="12" s="1"/>
  <c r="P1165" i="12"/>
  <c r="O1165" i="12"/>
  <c r="I1165" i="12"/>
  <c r="H1165" i="12"/>
  <c r="J1165" i="12" s="1"/>
  <c r="P1164" i="12"/>
  <c r="O1164" i="12"/>
  <c r="Q1164" i="12" s="1"/>
  <c r="I1164" i="12"/>
  <c r="H1164" i="12"/>
  <c r="P1163" i="12"/>
  <c r="O1163" i="12"/>
  <c r="Q1163" i="12" s="1"/>
  <c r="I1163" i="12"/>
  <c r="H1163" i="12"/>
  <c r="J1163" i="12" s="1"/>
  <c r="P1162" i="12"/>
  <c r="O1162" i="12"/>
  <c r="Q1162" i="12" s="1"/>
  <c r="I1162" i="12"/>
  <c r="H1162" i="12"/>
  <c r="J1162" i="12" s="1"/>
  <c r="P1161" i="12"/>
  <c r="O1161" i="12"/>
  <c r="I1161" i="12"/>
  <c r="H1161" i="12"/>
  <c r="J1161" i="12" s="1"/>
  <c r="S1160" i="12"/>
  <c r="Q1160" i="12"/>
  <c r="P1160" i="12"/>
  <c r="O1160" i="12"/>
  <c r="I1160" i="12"/>
  <c r="H1160" i="12"/>
  <c r="J1160" i="12" s="1"/>
  <c r="P1159" i="12"/>
  <c r="O1159" i="12"/>
  <c r="J1159" i="12"/>
  <c r="I1159" i="12"/>
  <c r="H1159" i="12"/>
  <c r="P1158" i="12"/>
  <c r="O1158" i="12"/>
  <c r="Q1158" i="12" s="1"/>
  <c r="I1158" i="12"/>
  <c r="H1158" i="12"/>
  <c r="J1158" i="12" s="1"/>
  <c r="Q1157" i="12"/>
  <c r="P1157" i="12"/>
  <c r="O1157" i="12"/>
  <c r="I1157" i="12"/>
  <c r="H1157" i="12"/>
  <c r="P1156" i="12"/>
  <c r="O1156" i="12"/>
  <c r="Q1156" i="12" s="1"/>
  <c r="I1156" i="12"/>
  <c r="H1156" i="12"/>
  <c r="J1156" i="12" s="1"/>
  <c r="S1155" i="12"/>
  <c r="P1155" i="12"/>
  <c r="O1155" i="12"/>
  <c r="Q1155" i="12" s="1"/>
  <c r="I1155" i="12"/>
  <c r="H1155" i="12"/>
  <c r="J1155" i="12" s="1"/>
  <c r="P1154" i="12"/>
  <c r="O1154" i="12"/>
  <c r="J1154" i="12"/>
  <c r="I1154" i="12"/>
  <c r="H1154" i="12"/>
  <c r="P1153" i="12"/>
  <c r="O1153" i="12"/>
  <c r="I1153" i="12"/>
  <c r="H1153" i="12"/>
  <c r="J1153" i="12" s="1"/>
  <c r="P1152" i="12"/>
  <c r="O1152" i="12"/>
  <c r="J1152" i="12"/>
  <c r="I1152" i="12"/>
  <c r="H1152" i="12"/>
  <c r="P1151" i="12"/>
  <c r="O1151" i="12"/>
  <c r="Q1151" i="12" s="1"/>
  <c r="I1151" i="12"/>
  <c r="H1151" i="12"/>
  <c r="J1151" i="12" s="1"/>
  <c r="P1150" i="12"/>
  <c r="O1150" i="12"/>
  <c r="Q1150" i="12" s="1"/>
  <c r="I1150" i="12"/>
  <c r="H1150" i="12"/>
  <c r="J1150" i="12" s="1"/>
  <c r="S1149" i="12"/>
  <c r="P1149" i="12"/>
  <c r="O1149" i="12"/>
  <c r="Q1149" i="12" s="1"/>
  <c r="J1149" i="12"/>
  <c r="I1149" i="12"/>
  <c r="H1149" i="12"/>
  <c r="P1148" i="12"/>
  <c r="O1148" i="12"/>
  <c r="S1148" i="12" s="1"/>
  <c r="J1148" i="12"/>
  <c r="I1148" i="12"/>
  <c r="H1148" i="12"/>
  <c r="P1147" i="12"/>
  <c r="O1147" i="12"/>
  <c r="I1147" i="12"/>
  <c r="H1147" i="12"/>
  <c r="J1147" i="12" s="1"/>
  <c r="P1146" i="12"/>
  <c r="O1146" i="12"/>
  <c r="Q1146" i="12" s="1"/>
  <c r="J1146" i="12"/>
  <c r="I1146" i="12"/>
  <c r="H1146" i="12"/>
  <c r="P1145" i="12"/>
  <c r="O1145" i="12"/>
  <c r="J1145" i="12"/>
  <c r="I1145" i="12"/>
  <c r="H1145" i="12"/>
  <c r="P1144" i="12"/>
  <c r="O1144" i="12"/>
  <c r="Q1144" i="12" s="1"/>
  <c r="I1144" i="12"/>
  <c r="H1144" i="12"/>
  <c r="J1144" i="12" s="1"/>
  <c r="Q1143" i="12"/>
  <c r="P1143" i="12"/>
  <c r="O1143" i="12"/>
  <c r="I1143" i="12"/>
  <c r="H1143" i="12"/>
  <c r="J1143" i="12" s="1"/>
  <c r="P1142" i="12"/>
  <c r="O1142" i="12"/>
  <c r="J1142" i="12"/>
  <c r="I1142" i="12"/>
  <c r="H1142" i="12"/>
  <c r="P1141" i="12"/>
  <c r="O1141" i="12"/>
  <c r="J1141" i="12"/>
  <c r="I1141" i="12"/>
  <c r="H1141" i="12"/>
  <c r="Q1140" i="12"/>
  <c r="P1140" i="12"/>
  <c r="O1140" i="12"/>
  <c r="I1140" i="12"/>
  <c r="H1140" i="12"/>
  <c r="J1140" i="12" s="1"/>
  <c r="Q1139" i="12"/>
  <c r="P1139" i="12"/>
  <c r="O1139" i="12"/>
  <c r="I1139" i="12"/>
  <c r="H1139" i="12"/>
  <c r="P1138" i="12"/>
  <c r="O1138" i="12"/>
  <c r="I1138" i="12"/>
  <c r="H1138" i="12"/>
  <c r="J1138" i="12" s="1"/>
  <c r="Q1137" i="12"/>
  <c r="P1137" i="12"/>
  <c r="O1137" i="12"/>
  <c r="I1137" i="12"/>
  <c r="H1137" i="12"/>
  <c r="J1137" i="12" s="1"/>
  <c r="P1136" i="12"/>
  <c r="O1136" i="12"/>
  <c r="J1136" i="12"/>
  <c r="I1136" i="12"/>
  <c r="H1136" i="12"/>
  <c r="P1135" i="12"/>
  <c r="O1135" i="12"/>
  <c r="J1135" i="12"/>
  <c r="I1135" i="12"/>
  <c r="H1135" i="12"/>
  <c r="P1134" i="12"/>
  <c r="O1134" i="12"/>
  <c r="Q1134" i="12" s="1"/>
  <c r="I1134" i="12"/>
  <c r="H1134" i="12"/>
  <c r="J1134" i="12" s="1"/>
  <c r="Q1133" i="12"/>
  <c r="P1133" i="12"/>
  <c r="O1133" i="12"/>
  <c r="S1133" i="12" s="1"/>
  <c r="I1133" i="12"/>
  <c r="H1133" i="12"/>
  <c r="J1133" i="12" s="1"/>
  <c r="P1132" i="12"/>
  <c r="O1132" i="12"/>
  <c r="I1132" i="12"/>
  <c r="H1132" i="12"/>
  <c r="J1132" i="12" s="1"/>
  <c r="Q1131" i="12"/>
  <c r="P1131" i="12"/>
  <c r="O1131" i="12"/>
  <c r="I1131" i="12"/>
  <c r="H1131" i="12"/>
  <c r="P1130" i="12"/>
  <c r="O1130" i="12"/>
  <c r="I1130" i="12"/>
  <c r="H1130" i="12"/>
  <c r="J1130" i="12" s="1"/>
  <c r="P1129" i="12"/>
  <c r="O1129" i="12"/>
  <c r="I1129" i="12"/>
  <c r="H1129" i="12"/>
  <c r="J1129" i="12" s="1"/>
  <c r="P1128" i="12"/>
  <c r="O1128" i="12"/>
  <c r="Q1128" i="12" s="1"/>
  <c r="J1128" i="12"/>
  <c r="I1128" i="12"/>
  <c r="H1128" i="12"/>
  <c r="P1127" i="12"/>
  <c r="O1127" i="12"/>
  <c r="Q1127" i="12" s="1"/>
  <c r="I1127" i="12"/>
  <c r="H1127" i="12"/>
  <c r="J1127" i="12" s="1"/>
  <c r="P1126" i="12"/>
  <c r="O1126" i="12"/>
  <c r="Q1126" i="12" s="1"/>
  <c r="I1126" i="12"/>
  <c r="H1126" i="12"/>
  <c r="P1125" i="12"/>
  <c r="O1125" i="12"/>
  <c r="S1125" i="12" s="1"/>
  <c r="J1125" i="12"/>
  <c r="I1125" i="12"/>
  <c r="H1125" i="12"/>
  <c r="P1124" i="12"/>
  <c r="O1124" i="12"/>
  <c r="Q1124" i="12" s="1"/>
  <c r="J1124" i="12"/>
  <c r="I1124" i="12"/>
  <c r="H1124" i="12"/>
  <c r="P1123" i="12"/>
  <c r="O1123" i="12"/>
  <c r="I1123" i="12"/>
  <c r="H1123" i="12"/>
  <c r="J1123" i="12" s="1"/>
  <c r="Q1122" i="12"/>
  <c r="P1122" i="12"/>
  <c r="O1122" i="12"/>
  <c r="I1122" i="12"/>
  <c r="H1122" i="12"/>
  <c r="P1121" i="12"/>
  <c r="O1121" i="12"/>
  <c r="J1121" i="12"/>
  <c r="I1121" i="12"/>
  <c r="H1121" i="12"/>
  <c r="P1120" i="12"/>
  <c r="O1120" i="12"/>
  <c r="I1120" i="12"/>
  <c r="H1120" i="12"/>
  <c r="J1120" i="12" s="1"/>
  <c r="Q1119" i="12"/>
  <c r="P1119" i="12"/>
  <c r="O1119" i="12"/>
  <c r="I1119" i="12"/>
  <c r="H1119" i="12"/>
  <c r="J1119" i="12" s="1"/>
  <c r="P1118" i="12"/>
  <c r="O1118" i="12"/>
  <c r="J1118" i="12"/>
  <c r="I1118" i="12"/>
  <c r="H1118" i="12"/>
  <c r="P1117" i="12"/>
  <c r="O1117" i="12"/>
  <c r="I1117" i="12"/>
  <c r="H1117" i="12"/>
  <c r="J1117" i="12" s="1"/>
  <c r="Q1116" i="12"/>
  <c r="P1116" i="12"/>
  <c r="O1116" i="12"/>
  <c r="I1116" i="12"/>
  <c r="H1116" i="12"/>
  <c r="P1115" i="12"/>
  <c r="O1115" i="12"/>
  <c r="I1115" i="12"/>
  <c r="H1115" i="12"/>
  <c r="J1115" i="12" s="1"/>
  <c r="P1114" i="12"/>
  <c r="O1114" i="12"/>
  <c r="J1114" i="12"/>
  <c r="I1114" i="12"/>
  <c r="H1114" i="12"/>
  <c r="P1113" i="12"/>
  <c r="O1113" i="12"/>
  <c r="J1113" i="12"/>
  <c r="I1113" i="12"/>
  <c r="H1113" i="12"/>
  <c r="P1112" i="12"/>
  <c r="O1112" i="12"/>
  <c r="I1112" i="12"/>
  <c r="H1112" i="12"/>
  <c r="J1112" i="12" s="1"/>
  <c r="P1111" i="12"/>
  <c r="O1111" i="12"/>
  <c r="J1111" i="12"/>
  <c r="I1111" i="12"/>
  <c r="H1111" i="12"/>
  <c r="P1110" i="12"/>
  <c r="O1110" i="12"/>
  <c r="Q1110" i="12" s="1"/>
  <c r="I1110" i="12"/>
  <c r="H1110" i="12"/>
  <c r="S1109" i="12"/>
  <c r="Q1109" i="12"/>
  <c r="P1109" i="12"/>
  <c r="O1109" i="12"/>
  <c r="I1109" i="12"/>
  <c r="H1109" i="12"/>
  <c r="J1109" i="12" s="1"/>
  <c r="P1108" i="12"/>
  <c r="O1108" i="12"/>
  <c r="S1108" i="12" s="1"/>
  <c r="J1108" i="12"/>
  <c r="I1108" i="12"/>
  <c r="H1108" i="12"/>
  <c r="P1107" i="12"/>
  <c r="O1107" i="12"/>
  <c r="I1107" i="12"/>
  <c r="H1107" i="12"/>
  <c r="J1107" i="12" s="1"/>
  <c r="P1106" i="12"/>
  <c r="O1106" i="12"/>
  <c r="J1106" i="12"/>
  <c r="I1106" i="12"/>
  <c r="H1106" i="12"/>
  <c r="P1105" i="12"/>
  <c r="O1105" i="12"/>
  <c r="J1105" i="12"/>
  <c r="I1105" i="12"/>
  <c r="H1105" i="12"/>
  <c r="P1104" i="12"/>
  <c r="O1104" i="12"/>
  <c r="Q1104" i="12" s="1"/>
  <c r="I1104" i="12"/>
  <c r="H1104" i="12"/>
  <c r="P1103" i="12"/>
  <c r="O1103" i="12"/>
  <c r="I1103" i="12"/>
  <c r="H1103" i="12"/>
  <c r="J1103" i="12" s="1"/>
  <c r="P1102" i="12"/>
  <c r="O1102" i="12"/>
  <c r="Q1102" i="12" s="1"/>
  <c r="I1102" i="12"/>
  <c r="H1102" i="12"/>
  <c r="J1102" i="12" s="1"/>
  <c r="P1101" i="12"/>
  <c r="O1101" i="12"/>
  <c r="I1101" i="12"/>
  <c r="H1101" i="12"/>
  <c r="J1101" i="12" s="1"/>
  <c r="P1100" i="12"/>
  <c r="O1100" i="12"/>
  <c r="Q1100" i="12" s="1"/>
  <c r="J1100" i="12"/>
  <c r="I1100" i="12"/>
  <c r="H1100" i="12"/>
  <c r="P1099" i="12"/>
  <c r="O1099" i="12"/>
  <c r="Q1099" i="12" s="1"/>
  <c r="I1099" i="12"/>
  <c r="H1099" i="12"/>
  <c r="P1098" i="12"/>
  <c r="O1098" i="12"/>
  <c r="Q1098" i="12" s="1"/>
  <c r="I1098" i="12"/>
  <c r="H1098" i="12"/>
  <c r="J1098" i="12" s="1"/>
  <c r="P1097" i="12"/>
  <c r="O1097" i="12"/>
  <c r="J1097" i="12"/>
  <c r="I1097" i="12"/>
  <c r="H1097" i="12"/>
  <c r="P1096" i="12"/>
  <c r="O1096" i="12"/>
  <c r="J1096" i="12"/>
  <c r="I1096" i="12"/>
  <c r="H1096" i="12"/>
  <c r="P1095" i="12"/>
  <c r="O1095" i="12"/>
  <c r="I1095" i="12"/>
  <c r="H1095" i="12"/>
  <c r="J1095" i="12" s="1"/>
  <c r="P1094" i="12"/>
  <c r="O1094" i="12"/>
  <c r="Q1094" i="12" s="1"/>
  <c r="J1094" i="12"/>
  <c r="I1094" i="12"/>
  <c r="H1094" i="12"/>
  <c r="P1093" i="12"/>
  <c r="O1093" i="12"/>
  <c r="Q1093" i="12" s="1"/>
  <c r="I1093" i="12"/>
  <c r="H1093" i="12"/>
  <c r="S1092" i="12"/>
  <c r="Q1092" i="12"/>
  <c r="P1092" i="12"/>
  <c r="O1092" i="12"/>
  <c r="I1092" i="12"/>
  <c r="H1092" i="12"/>
  <c r="J1092" i="12" s="1"/>
  <c r="P1091" i="12"/>
  <c r="O1091" i="12"/>
  <c r="S1091" i="12" s="1"/>
  <c r="I1091" i="12"/>
  <c r="H1091" i="12"/>
  <c r="J1091" i="12" s="1"/>
  <c r="P1090" i="12"/>
  <c r="O1090" i="12"/>
  <c r="I1090" i="12"/>
  <c r="H1090" i="12"/>
  <c r="J1090" i="12" s="1"/>
  <c r="P1089" i="12"/>
  <c r="O1089" i="12"/>
  <c r="I1089" i="12"/>
  <c r="H1089" i="12"/>
  <c r="J1089" i="12" s="1"/>
  <c r="P1088" i="12"/>
  <c r="O1088" i="12"/>
  <c r="J1088" i="12"/>
  <c r="I1088" i="12"/>
  <c r="H1088" i="12"/>
  <c r="P1087" i="12"/>
  <c r="O1087" i="12"/>
  <c r="Q1087" i="12" s="1"/>
  <c r="I1087" i="12"/>
  <c r="H1087" i="12"/>
  <c r="J1087" i="12" s="1"/>
  <c r="S1086" i="12"/>
  <c r="P1086" i="12"/>
  <c r="O1086" i="12"/>
  <c r="Q1086" i="12" s="1"/>
  <c r="I1086" i="12"/>
  <c r="H1086" i="12"/>
  <c r="J1086" i="12" s="1"/>
  <c r="Q1085" i="12"/>
  <c r="P1085" i="12"/>
  <c r="O1085" i="12"/>
  <c r="S1085" i="12" s="1"/>
  <c r="J1085" i="12"/>
  <c r="I1085" i="12"/>
  <c r="H1085" i="12"/>
  <c r="P1084" i="12"/>
  <c r="O1084" i="12"/>
  <c r="J1084" i="12"/>
  <c r="I1084" i="12"/>
  <c r="H1084" i="12"/>
  <c r="P1083" i="12"/>
  <c r="O1083" i="12"/>
  <c r="I1083" i="12"/>
  <c r="H1083" i="12"/>
  <c r="J1083" i="12" s="1"/>
  <c r="S1082" i="12"/>
  <c r="P1082" i="12"/>
  <c r="O1082" i="12"/>
  <c r="Q1082" i="12" s="1"/>
  <c r="J1082" i="12"/>
  <c r="I1082" i="12"/>
  <c r="H1082" i="12"/>
  <c r="P1081" i="12"/>
  <c r="O1081" i="12"/>
  <c r="S1081" i="12" s="1"/>
  <c r="J1081" i="12"/>
  <c r="I1081" i="12"/>
  <c r="H1081" i="12"/>
  <c r="P1080" i="12"/>
  <c r="O1080" i="12"/>
  <c r="Q1080" i="12" s="1"/>
  <c r="I1080" i="12"/>
  <c r="H1080" i="12"/>
  <c r="J1080" i="12" s="1"/>
  <c r="Q1079" i="12"/>
  <c r="P1079" i="12"/>
  <c r="O1079" i="12"/>
  <c r="I1079" i="12"/>
  <c r="H1079" i="12"/>
  <c r="J1079" i="12" s="1"/>
  <c r="P1078" i="12"/>
  <c r="O1078" i="12"/>
  <c r="J1078" i="12"/>
  <c r="I1078" i="12"/>
  <c r="H1078" i="12"/>
  <c r="P1077" i="12"/>
  <c r="O1077" i="12"/>
  <c r="I1077" i="12"/>
  <c r="H1077" i="12"/>
  <c r="J1077" i="12" s="1"/>
  <c r="Q1076" i="12"/>
  <c r="P1076" i="12"/>
  <c r="O1076" i="12"/>
  <c r="I1076" i="12"/>
  <c r="H1076" i="12"/>
  <c r="J1076" i="12" s="1"/>
  <c r="P1075" i="12"/>
  <c r="O1075" i="12"/>
  <c r="Q1075" i="12" s="1"/>
  <c r="I1075" i="12"/>
  <c r="H1075" i="12"/>
  <c r="P1074" i="12"/>
  <c r="O1074" i="12"/>
  <c r="I1074" i="12"/>
  <c r="H1074" i="12"/>
  <c r="J1074" i="12" s="1"/>
  <c r="S1073" i="12"/>
  <c r="Q1073" i="12"/>
  <c r="P1073" i="12"/>
  <c r="O1073" i="12"/>
  <c r="I1073" i="12"/>
  <c r="H1073" i="12"/>
  <c r="J1073" i="12" s="1"/>
  <c r="Q1072" i="12"/>
  <c r="P1072" i="12"/>
  <c r="O1072" i="12"/>
  <c r="S1072" i="12" s="1"/>
  <c r="J1072" i="12"/>
  <c r="I1072" i="12"/>
  <c r="H1072" i="12"/>
  <c r="P1071" i="12"/>
  <c r="O1071" i="12"/>
  <c r="J1071" i="12"/>
  <c r="I1071" i="12"/>
  <c r="H1071" i="12"/>
  <c r="S1070" i="12"/>
  <c r="P1070" i="12"/>
  <c r="O1070" i="12"/>
  <c r="Q1070" i="12" s="1"/>
  <c r="I1070" i="12"/>
  <c r="H1070" i="12"/>
  <c r="J1070" i="12" s="1"/>
  <c r="P1069" i="12"/>
  <c r="O1069" i="12"/>
  <c r="I1069" i="12"/>
  <c r="H1069" i="12"/>
  <c r="J1069" i="12" s="1"/>
  <c r="P1068" i="12"/>
  <c r="O1068" i="12"/>
  <c r="I1068" i="12"/>
  <c r="H1068" i="12"/>
  <c r="J1068" i="12" s="1"/>
  <c r="P1067" i="12"/>
  <c r="O1067" i="12"/>
  <c r="Q1067" i="12" s="1"/>
  <c r="I1067" i="12"/>
  <c r="H1067" i="12"/>
  <c r="P1066" i="12"/>
  <c r="O1066" i="12"/>
  <c r="I1066" i="12"/>
  <c r="H1066" i="12"/>
  <c r="J1066" i="12" s="1"/>
  <c r="P1065" i="12"/>
  <c r="O1065" i="12"/>
  <c r="J1065" i="12"/>
  <c r="I1065" i="12"/>
  <c r="H1065" i="12"/>
  <c r="P1064" i="12"/>
  <c r="O1064" i="12"/>
  <c r="Q1064" i="12" s="1"/>
  <c r="I1064" i="12"/>
  <c r="H1064" i="12"/>
  <c r="Q1063" i="12"/>
  <c r="P1063" i="12"/>
  <c r="O1063" i="12"/>
  <c r="I1063" i="12"/>
  <c r="H1063" i="12"/>
  <c r="J1063" i="12" s="1"/>
  <c r="P1062" i="12"/>
  <c r="O1062" i="12"/>
  <c r="I1062" i="12"/>
  <c r="H1062" i="12"/>
  <c r="J1062" i="12" s="1"/>
  <c r="Q1061" i="12"/>
  <c r="P1061" i="12"/>
  <c r="O1061" i="12"/>
  <c r="I1061" i="12"/>
  <c r="H1061" i="12"/>
  <c r="J1061" i="12" s="1"/>
  <c r="Q1060" i="12"/>
  <c r="P1060" i="12"/>
  <c r="O1060" i="12"/>
  <c r="I1060" i="12"/>
  <c r="H1060" i="12"/>
  <c r="P1059" i="12"/>
  <c r="O1059" i="12"/>
  <c r="I1059" i="12"/>
  <c r="H1059" i="12"/>
  <c r="J1059" i="12" s="1"/>
  <c r="Q1058" i="12"/>
  <c r="P1058" i="12"/>
  <c r="O1058" i="12"/>
  <c r="I1058" i="12"/>
  <c r="H1058" i="12"/>
  <c r="P1057" i="12"/>
  <c r="O1057" i="12"/>
  <c r="J1057" i="12"/>
  <c r="I1057" i="12"/>
  <c r="H1057" i="12"/>
  <c r="P1056" i="12"/>
  <c r="O1056" i="12"/>
  <c r="I1056" i="12"/>
  <c r="H1056" i="12"/>
  <c r="J1056" i="12" s="1"/>
  <c r="Q1055" i="12"/>
  <c r="P1055" i="12"/>
  <c r="O1055" i="12"/>
  <c r="I1055" i="12"/>
  <c r="H1055" i="12"/>
  <c r="J1055" i="12" s="1"/>
  <c r="P1054" i="12"/>
  <c r="O1054" i="12"/>
  <c r="J1054" i="12"/>
  <c r="I1054" i="12"/>
  <c r="H1054" i="12"/>
  <c r="P1053" i="12"/>
  <c r="O1053" i="12"/>
  <c r="Q1053" i="12" s="1"/>
  <c r="I1053" i="12"/>
  <c r="H1053" i="12"/>
  <c r="S1053" i="12" s="1"/>
  <c r="Q1052" i="12"/>
  <c r="P1052" i="12"/>
  <c r="O1052" i="12"/>
  <c r="I1052" i="12"/>
  <c r="H1052" i="12"/>
  <c r="P1051" i="12"/>
  <c r="O1051" i="12"/>
  <c r="I1051" i="12"/>
  <c r="H1051" i="12"/>
  <c r="J1051" i="12" s="1"/>
  <c r="P1050" i="12"/>
  <c r="O1050" i="12"/>
  <c r="J1050" i="12"/>
  <c r="I1050" i="12"/>
  <c r="H1050" i="12"/>
  <c r="P1049" i="12"/>
  <c r="O1049" i="12"/>
  <c r="I1049" i="12"/>
  <c r="H1049" i="12"/>
  <c r="J1049" i="12" s="1"/>
  <c r="P1048" i="12"/>
  <c r="O1048" i="12"/>
  <c r="I1048" i="12"/>
  <c r="H1048" i="12"/>
  <c r="J1048" i="12" s="1"/>
  <c r="P1047" i="12"/>
  <c r="O1047" i="12"/>
  <c r="J1047" i="12"/>
  <c r="I1047" i="12"/>
  <c r="H1047" i="12"/>
  <c r="P1046" i="12"/>
  <c r="O1046" i="12"/>
  <c r="Q1046" i="12" s="1"/>
  <c r="I1046" i="12"/>
  <c r="H1046" i="12"/>
  <c r="Q1045" i="12"/>
  <c r="P1045" i="12"/>
  <c r="O1045" i="12"/>
  <c r="S1045" i="12" s="1"/>
  <c r="I1045" i="12"/>
  <c r="H1045" i="12"/>
  <c r="J1045" i="12" s="1"/>
  <c r="P1044" i="12"/>
  <c r="O1044" i="12"/>
  <c r="J1044" i="12"/>
  <c r="I1044" i="12"/>
  <c r="H1044" i="12"/>
  <c r="P1043" i="12"/>
  <c r="O1043" i="12"/>
  <c r="I1043" i="12"/>
  <c r="H1043" i="12"/>
  <c r="J1043" i="12" s="1"/>
  <c r="P1042" i="12"/>
  <c r="O1042" i="12"/>
  <c r="J1042" i="12"/>
  <c r="I1042" i="12"/>
  <c r="H1042" i="12"/>
  <c r="P1041" i="12"/>
  <c r="O1041" i="12"/>
  <c r="Q1041" i="12" s="1"/>
  <c r="I1041" i="12"/>
  <c r="H1041" i="12"/>
  <c r="J1041" i="12" s="1"/>
  <c r="Q1040" i="12"/>
  <c r="P1040" i="12"/>
  <c r="O1040" i="12"/>
  <c r="I1040" i="12"/>
  <c r="H1040" i="12"/>
  <c r="P1039" i="12"/>
  <c r="O1039" i="12"/>
  <c r="I1039" i="12"/>
  <c r="H1039" i="12"/>
  <c r="J1039" i="12" s="1"/>
  <c r="P1038" i="12"/>
  <c r="O1038" i="12"/>
  <c r="Q1038" i="12" s="1"/>
  <c r="I1038" i="12"/>
  <c r="H1038" i="12"/>
  <c r="J1038" i="12" s="1"/>
  <c r="P1037" i="12"/>
  <c r="O1037" i="12"/>
  <c r="I1037" i="12"/>
  <c r="H1037" i="12"/>
  <c r="J1037" i="12" s="1"/>
  <c r="Q1036" i="12"/>
  <c r="P1036" i="12"/>
  <c r="O1036" i="12"/>
  <c r="J1036" i="12"/>
  <c r="I1036" i="12"/>
  <c r="H1036" i="12"/>
  <c r="P1035" i="12"/>
  <c r="O1035" i="12"/>
  <c r="I1035" i="12"/>
  <c r="H1035" i="12"/>
  <c r="J1035" i="12" s="1"/>
  <c r="Q1034" i="12"/>
  <c r="P1034" i="12"/>
  <c r="O1034" i="12"/>
  <c r="I1034" i="12"/>
  <c r="H1034" i="12"/>
  <c r="P1033" i="12"/>
  <c r="O1033" i="12"/>
  <c r="S1033" i="12" s="1"/>
  <c r="J1033" i="12"/>
  <c r="I1033" i="12"/>
  <c r="H1033" i="12"/>
  <c r="P1032" i="12"/>
  <c r="O1032" i="12"/>
  <c r="J1032" i="12"/>
  <c r="I1032" i="12"/>
  <c r="H1032" i="12"/>
  <c r="P1031" i="12"/>
  <c r="O1031" i="12"/>
  <c r="I1031" i="12"/>
  <c r="H1031" i="12"/>
  <c r="J1031" i="12" s="1"/>
  <c r="P1030" i="12"/>
  <c r="O1030" i="12"/>
  <c r="Q1030" i="12" s="1"/>
  <c r="I1030" i="12"/>
  <c r="H1030" i="12"/>
  <c r="J1030" i="12" s="1"/>
  <c r="Q1029" i="12"/>
  <c r="P1029" i="12"/>
  <c r="O1029" i="12"/>
  <c r="I1029" i="12"/>
  <c r="H1029" i="12"/>
  <c r="S1028" i="12"/>
  <c r="Q1028" i="12"/>
  <c r="P1028" i="12"/>
  <c r="O1028" i="12"/>
  <c r="I1028" i="12"/>
  <c r="H1028" i="12"/>
  <c r="J1028" i="12" s="1"/>
  <c r="P1027" i="12"/>
  <c r="O1027" i="12"/>
  <c r="S1027" i="12" s="1"/>
  <c r="I1027" i="12"/>
  <c r="H1027" i="12"/>
  <c r="J1027" i="12" s="1"/>
  <c r="P1026" i="12"/>
  <c r="O1026" i="12"/>
  <c r="I1026" i="12"/>
  <c r="H1026" i="12"/>
  <c r="J1026" i="12" s="1"/>
  <c r="P1025" i="12"/>
  <c r="O1025" i="12"/>
  <c r="J1025" i="12"/>
  <c r="I1025" i="12"/>
  <c r="H1025" i="12"/>
  <c r="P1024" i="12"/>
  <c r="O1024" i="12"/>
  <c r="I1024" i="12"/>
  <c r="H1024" i="12"/>
  <c r="J1024" i="12" s="1"/>
  <c r="Q1023" i="12"/>
  <c r="P1023" i="12"/>
  <c r="O1023" i="12"/>
  <c r="I1023" i="12"/>
  <c r="H1023" i="12"/>
  <c r="J1023" i="12" s="1"/>
  <c r="P1022" i="12"/>
  <c r="O1022" i="12"/>
  <c r="Q1022" i="12" s="1"/>
  <c r="I1022" i="12"/>
  <c r="H1022" i="12"/>
  <c r="J1022" i="12" s="1"/>
  <c r="P1021" i="12"/>
  <c r="O1021" i="12"/>
  <c r="J1021" i="12"/>
  <c r="I1021" i="12"/>
  <c r="H1021" i="12"/>
  <c r="P1020" i="12"/>
  <c r="O1020" i="12"/>
  <c r="J1020" i="12"/>
  <c r="I1020" i="12"/>
  <c r="H1020" i="12"/>
  <c r="P1019" i="12"/>
  <c r="O1019" i="12"/>
  <c r="I1019" i="12"/>
  <c r="H1019" i="12"/>
  <c r="J1019" i="12" s="1"/>
  <c r="S1018" i="12"/>
  <c r="P1018" i="12"/>
  <c r="O1018" i="12"/>
  <c r="Q1018" i="12" s="1"/>
  <c r="I1018" i="12"/>
  <c r="H1018" i="12"/>
  <c r="J1018" i="12" s="1"/>
  <c r="P1017" i="12"/>
  <c r="O1017" i="12"/>
  <c r="J1017" i="12"/>
  <c r="I1017" i="12"/>
  <c r="H1017" i="12"/>
  <c r="Q1016" i="12"/>
  <c r="P1016" i="12"/>
  <c r="O1016" i="12"/>
  <c r="I1016" i="12"/>
  <c r="H1016" i="12"/>
  <c r="Q1015" i="12"/>
  <c r="P1015" i="12"/>
  <c r="O1015" i="12"/>
  <c r="S1015" i="12" s="1"/>
  <c r="J1015" i="12"/>
  <c r="I1015" i="12"/>
  <c r="H1015" i="12"/>
  <c r="P1014" i="12"/>
  <c r="O1014" i="12"/>
  <c r="I1014" i="12"/>
  <c r="H1014" i="12"/>
  <c r="J1014" i="12" s="1"/>
  <c r="P1013" i="12"/>
  <c r="O1013" i="12"/>
  <c r="I1013" i="12"/>
  <c r="H1013" i="12"/>
  <c r="J1013" i="12" s="1"/>
  <c r="P1012" i="12"/>
  <c r="O1012" i="12"/>
  <c r="Q1012" i="12" s="1"/>
  <c r="J1012" i="12"/>
  <c r="I1012" i="12"/>
  <c r="H1012" i="12"/>
  <c r="P1011" i="12"/>
  <c r="O1011" i="12"/>
  <c r="Q1011" i="12" s="1"/>
  <c r="I1011" i="12"/>
  <c r="H1011" i="12"/>
  <c r="P1010" i="12"/>
  <c r="O1010" i="12"/>
  <c r="I1010" i="12"/>
  <c r="H1010" i="12"/>
  <c r="J1010" i="12" s="1"/>
  <c r="P1009" i="12"/>
  <c r="O1009" i="12"/>
  <c r="J1009" i="12"/>
  <c r="I1009" i="12"/>
  <c r="H1009" i="12"/>
  <c r="P1008" i="12"/>
  <c r="O1008" i="12"/>
  <c r="I1008" i="12"/>
  <c r="H1008" i="12"/>
  <c r="J1008" i="12" s="1"/>
  <c r="P1007" i="12"/>
  <c r="O1007" i="12"/>
  <c r="I1007" i="12"/>
  <c r="H1007" i="12"/>
  <c r="J1007" i="12" s="1"/>
  <c r="P1006" i="12"/>
  <c r="O1006" i="12"/>
  <c r="Q1006" i="12" s="1"/>
  <c r="I1006" i="12"/>
  <c r="H1006" i="12"/>
  <c r="J1006" i="12" s="1"/>
  <c r="P1005" i="12"/>
  <c r="O1005" i="12"/>
  <c r="Q1005" i="12" s="1"/>
  <c r="I1005" i="12"/>
  <c r="H1005" i="12"/>
  <c r="J1005" i="12" s="1"/>
  <c r="S1004" i="12"/>
  <c r="Q1004" i="12"/>
  <c r="P1004" i="12"/>
  <c r="O1004" i="12"/>
  <c r="I1004" i="12"/>
  <c r="H1004" i="12"/>
  <c r="J1004" i="12" s="1"/>
  <c r="P1003" i="12"/>
  <c r="O1003" i="12"/>
  <c r="S1003" i="12" s="1"/>
  <c r="I1003" i="12"/>
  <c r="H1003" i="12"/>
  <c r="J1003" i="12" s="1"/>
  <c r="P1002" i="12"/>
  <c r="O1002" i="12"/>
  <c r="I1002" i="12"/>
  <c r="H1002" i="12"/>
  <c r="J1002" i="12" s="1"/>
  <c r="P1001" i="12"/>
  <c r="O1001" i="12"/>
  <c r="J1001" i="12"/>
  <c r="I1001" i="12"/>
  <c r="H1001" i="12"/>
  <c r="P1000" i="12"/>
  <c r="O1000" i="12"/>
  <c r="I1000" i="12"/>
  <c r="H1000" i="12"/>
  <c r="J1000" i="12" s="1"/>
  <c r="Q999" i="12"/>
  <c r="P999" i="12"/>
  <c r="O999" i="12"/>
  <c r="I999" i="12"/>
  <c r="H999" i="12"/>
  <c r="J999" i="12" s="1"/>
  <c r="S998" i="12"/>
  <c r="P998" i="12"/>
  <c r="O998" i="12"/>
  <c r="Q998" i="12" s="1"/>
  <c r="J998" i="12"/>
  <c r="I998" i="12"/>
  <c r="H998" i="12"/>
  <c r="P997" i="12"/>
  <c r="O997" i="12"/>
  <c r="J997" i="12"/>
  <c r="I997" i="12"/>
  <c r="H997" i="12"/>
  <c r="P996" i="12"/>
  <c r="O996" i="12"/>
  <c r="Q996" i="12" s="1"/>
  <c r="J996" i="12"/>
  <c r="I996" i="12"/>
  <c r="H996" i="12"/>
  <c r="S996" i="12" s="1"/>
  <c r="P995" i="12"/>
  <c r="O995" i="12"/>
  <c r="I995" i="12"/>
  <c r="H995" i="12"/>
  <c r="J995" i="12" s="1"/>
  <c r="P994" i="12"/>
  <c r="O994" i="12"/>
  <c r="Q994" i="12" s="1"/>
  <c r="I994" i="12"/>
  <c r="H994" i="12"/>
  <c r="P993" i="12"/>
  <c r="O993" i="12"/>
  <c r="Q993" i="12" s="1"/>
  <c r="I993" i="12"/>
  <c r="H993" i="12"/>
  <c r="Q992" i="12"/>
  <c r="P992" i="12"/>
  <c r="O992" i="12"/>
  <c r="I992" i="12"/>
  <c r="H992" i="12"/>
  <c r="J992" i="12" s="1"/>
  <c r="P991" i="12"/>
  <c r="O991" i="12"/>
  <c r="S991" i="12" s="1"/>
  <c r="J991" i="12"/>
  <c r="I991" i="12"/>
  <c r="H991" i="12"/>
  <c r="P990" i="12"/>
  <c r="O990" i="12"/>
  <c r="I990" i="12"/>
  <c r="H990" i="12"/>
  <c r="J990" i="12" s="1"/>
  <c r="S989" i="12"/>
  <c r="P989" i="12"/>
  <c r="O989" i="12"/>
  <c r="Q989" i="12" s="1"/>
  <c r="I989" i="12"/>
  <c r="H989" i="12"/>
  <c r="J989" i="12" s="1"/>
  <c r="Q988" i="12"/>
  <c r="P988" i="12"/>
  <c r="O988" i="12"/>
  <c r="I988" i="12"/>
  <c r="H988" i="12"/>
  <c r="P987" i="12"/>
  <c r="O987" i="12"/>
  <c r="I987" i="12"/>
  <c r="H987" i="12"/>
  <c r="J987" i="12" s="1"/>
  <c r="Q986" i="12"/>
  <c r="P986" i="12"/>
  <c r="O986" i="12"/>
  <c r="I986" i="12"/>
  <c r="H986" i="12"/>
  <c r="Q985" i="12"/>
  <c r="P985" i="12"/>
  <c r="O985" i="12"/>
  <c r="S985" i="12" s="1"/>
  <c r="I985" i="12"/>
  <c r="H985" i="12"/>
  <c r="J985" i="12" s="1"/>
  <c r="P984" i="12"/>
  <c r="O984" i="12"/>
  <c r="J984" i="12"/>
  <c r="I984" i="12"/>
  <c r="H984" i="12"/>
  <c r="P983" i="12"/>
  <c r="O983" i="12"/>
  <c r="I983" i="12"/>
  <c r="H983" i="12"/>
  <c r="J983" i="12" s="1"/>
  <c r="P982" i="12"/>
  <c r="O982" i="12"/>
  <c r="Q982" i="12" s="1"/>
  <c r="I982" i="12"/>
  <c r="H982" i="12"/>
  <c r="P981" i="12"/>
  <c r="O981" i="12"/>
  <c r="Q981" i="12" s="1"/>
  <c r="I981" i="12"/>
  <c r="H981" i="12"/>
  <c r="J981" i="12" s="1"/>
  <c r="S980" i="12"/>
  <c r="Q980" i="12"/>
  <c r="P980" i="12"/>
  <c r="O980" i="12"/>
  <c r="I980" i="12"/>
  <c r="H980" i="12"/>
  <c r="J980" i="12" s="1"/>
  <c r="P979" i="12"/>
  <c r="O979" i="12"/>
  <c r="I979" i="12"/>
  <c r="H979" i="12"/>
  <c r="J979" i="12" s="1"/>
  <c r="P978" i="12"/>
  <c r="O978" i="12"/>
  <c r="I978" i="12"/>
  <c r="H978" i="12"/>
  <c r="J978" i="12" s="1"/>
  <c r="S977" i="12"/>
  <c r="P977" i="12"/>
  <c r="O977" i="12"/>
  <c r="Q977" i="12" s="1"/>
  <c r="I977" i="12"/>
  <c r="H977" i="12"/>
  <c r="J977" i="12" s="1"/>
  <c r="P976" i="12"/>
  <c r="O976" i="12"/>
  <c r="Q976" i="12" s="1"/>
  <c r="I976" i="12"/>
  <c r="H976" i="12"/>
  <c r="P975" i="12"/>
  <c r="O975" i="12"/>
  <c r="I975" i="12"/>
  <c r="H975" i="12"/>
  <c r="J975" i="12" s="1"/>
  <c r="S974" i="12"/>
  <c r="P974" i="12"/>
  <c r="O974" i="12"/>
  <c r="Q974" i="12" s="1"/>
  <c r="I974" i="12"/>
  <c r="H974" i="12"/>
  <c r="J974" i="12" s="1"/>
  <c r="P973" i="12"/>
  <c r="O973" i="12"/>
  <c r="J973" i="12"/>
  <c r="I973" i="12"/>
  <c r="H973" i="12"/>
  <c r="P972" i="12"/>
  <c r="O972" i="12"/>
  <c r="Q972" i="12" s="1"/>
  <c r="J972" i="12"/>
  <c r="I972" i="12"/>
  <c r="H972" i="12"/>
  <c r="S972" i="12" s="1"/>
  <c r="S971" i="12"/>
  <c r="P971" i="12"/>
  <c r="O971" i="12"/>
  <c r="Q971" i="12" s="1"/>
  <c r="I971" i="12"/>
  <c r="H971" i="12"/>
  <c r="J971" i="12" s="1"/>
  <c r="S970" i="12"/>
  <c r="Q970" i="12"/>
  <c r="P970" i="12"/>
  <c r="O970" i="12"/>
  <c r="I970" i="12"/>
  <c r="H970" i="12"/>
  <c r="J970" i="12" s="1"/>
  <c r="P969" i="12"/>
  <c r="O969" i="12"/>
  <c r="J969" i="12"/>
  <c r="I969" i="12"/>
  <c r="H969" i="12"/>
  <c r="P968" i="12"/>
  <c r="O968" i="12"/>
  <c r="Q968" i="12" s="1"/>
  <c r="I968" i="12"/>
  <c r="H968" i="12"/>
  <c r="S968" i="12" s="1"/>
  <c r="P967" i="12"/>
  <c r="O967" i="12"/>
  <c r="I967" i="12"/>
  <c r="H967" i="12"/>
  <c r="J967" i="12" s="1"/>
  <c r="P966" i="12"/>
  <c r="O966" i="12"/>
  <c r="Q966" i="12" s="1"/>
  <c r="I966" i="12"/>
  <c r="H966" i="12"/>
  <c r="J966" i="12" s="1"/>
  <c r="Q965" i="12"/>
  <c r="P965" i="12"/>
  <c r="O965" i="12"/>
  <c r="I965" i="12"/>
  <c r="H965" i="12"/>
  <c r="S964" i="12"/>
  <c r="Q964" i="12"/>
  <c r="P964" i="12"/>
  <c r="O964" i="12"/>
  <c r="I964" i="12"/>
  <c r="H964" i="12"/>
  <c r="J964" i="12" s="1"/>
  <c r="P963" i="12"/>
  <c r="O963" i="12"/>
  <c r="I963" i="12"/>
  <c r="H963" i="12"/>
  <c r="J963" i="12" s="1"/>
  <c r="P962" i="12"/>
  <c r="O962" i="12"/>
  <c r="I962" i="12"/>
  <c r="H962" i="12"/>
  <c r="J962" i="12" s="1"/>
  <c r="P961" i="12"/>
  <c r="O961" i="12"/>
  <c r="J961" i="12"/>
  <c r="I961" i="12"/>
  <c r="H961" i="12"/>
  <c r="P960" i="12"/>
  <c r="O960" i="12"/>
  <c r="I960" i="12"/>
  <c r="H960" i="12"/>
  <c r="J960" i="12" s="1"/>
  <c r="Q959" i="12"/>
  <c r="P959" i="12"/>
  <c r="O959" i="12"/>
  <c r="I959" i="12"/>
  <c r="H959" i="12"/>
  <c r="J959" i="12" s="1"/>
  <c r="P958" i="12"/>
  <c r="O958" i="12"/>
  <c r="Q958" i="12" s="1"/>
  <c r="I958" i="12"/>
  <c r="H958" i="12"/>
  <c r="J958" i="12" s="1"/>
  <c r="P957" i="12"/>
  <c r="O957" i="12"/>
  <c r="I957" i="12"/>
  <c r="H957" i="12"/>
  <c r="J957" i="12" s="1"/>
  <c r="P956" i="12"/>
  <c r="O956" i="12"/>
  <c r="Q956" i="12" s="1"/>
  <c r="J956" i="12"/>
  <c r="I956" i="12"/>
  <c r="H956" i="12"/>
  <c r="S956" i="12" s="1"/>
  <c r="Q955" i="12"/>
  <c r="P955" i="12"/>
  <c r="O955" i="12"/>
  <c r="I955" i="12"/>
  <c r="H955" i="12"/>
  <c r="J955" i="12" s="1"/>
  <c r="P954" i="12"/>
  <c r="O954" i="12"/>
  <c r="I954" i="12"/>
  <c r="H954" i="12"/>
  <c r="J954" i="12" s="1"/>
  <c r="P953" i="12"/>
  <c r="O953" i="12"/>
  <c r="I953" i="12"/>
  <c r="H953" i="12"/>
  <c r="J953" i="12" s="1"/>
  <c r="S952" i="12"/>
  <c r="P952" i="12"/>
  <c r="O952" i="12"/>
  <c r="Q952" i="12" s="1"/>
  <c r="I952" i="12"/>
  <c r="H952" i="12"/>
  <c r="J952" i="12" s="1"/>
  <c r="P951" i="12"/>
  <c r="O951" i="12"/>
  <c r="Q951" i="12" s="1"/>
  <c r="I951" i="12"/>
  <c r="H951" i="12"/>
  <c r="P950" i="12"/>
  <c r="O950" i="12"/>
  <c r="Q950" i="12" s="1"/>
  <c r="I950" i="12"/>
  <c r="H950" i="12"/>
  <c r="J950" i="12" s="1"/>
  <c r="P949" i="12"/>
  <c r="O949" i="12"/>
  <c r="I949" i="12"/>
  <c r="H949" i="12"/>
  <c r="J949" i="12" s="1"/>
  <c r="P948" i="12"/>
  <c r="O948" i="12"/>
  <c r="J948" i="12"/>
  <c r="I948" i="12"/>
  <c r="H948" i="12"/>
  <c r="P947" i="12"/>
  <c r="O947" i="12"/>
  <c r="I947" i="12"/>
  <c r="H947" i="12"/>
  <c r="J947" i="12" s="1"/>
  <c r="P946" i="12"/>
  <c r="O946" i="12"/>
  <c r="I946" i="12"/>
  <c r="H946" i="12"/>
  <c r="J946" i="12" s="1"/>
  <c r="P945" i="12"/>
  <c r="O945" i="12"/>
  <c r="J945" i="12"/>
  <c r="I945" i="12"/>
  <c r="H945" i="12"/>
  <c r="P944" i="12"/>
  <c r="O944" i="12"/>
  <c r="Q944" i="12" s="1"/>
  <c r="I944" i="12"/>
  <c r="H944" i="12"/>
  <c r="Q943" i="12"/>
  <c r="P943" i="12"/>
  <c r="O943" i="12"/>
  <c r="I943" i="12"/>
  <c r="H943" i="12"/>
  <c r="P942" i="12"/>
  <c r="O942" i="12"/>
  <c r="I942" i="12"/>
  <c r="H942" i="12"/>
  <c r="J942" i="12" s="1"/>
  <c r="P941" i="12"/>
  <c r="O941" i="12"/>
  <c r="S941" i="12" s="1"/>
  <c r="I941" i="12"/>
  <c r="H941" i="12"/>
  <c r="J941" i="12" s="1"/>
  <c r="P940" i="12"/>
  <c r="O940" i="12"/>
  <c r="J940" i="12"/>
  <c r="I940" i="12"/>
  <c r="H940" i="12"/>
  <c r="P939" i="12"/>
  <c r="O939" i="12"/>
  <c r="I939" i="12"/>
  <c r="H939" i="12"/>
  <c r="J939" i="12" s="1"/>
  <c r="P938" i="12"/>
  <c r="O938" i="12"/>
  <c r="I938" i="12"/>
  <c r="H938" i="12"/>
  <c r="J938" i="12" s="1"/>
  <c r="P937" i="12"/>
  <c r="O937" i="12"/>
  <c r="J937" i="12"/>
  <c r="I937" i="12"/>
  <c r="H937" i="12"/>
  <c r="P936" i="12"/>
  <c r="O936" i="12"/>
  <c r="I936" i="12"/>
  <c r="H936" i="12"/>
  <c r="J936" i="12" s="1"/>
  <c r="Q935" i="12"/>
  <c r="P935" i="12"/>
  <c r="O935" i="12"/>
  <c r="I935" i="12"/>
  <c r="H935" i="12"/>
  <c r="Q934" i="12"/>
  <c r="P934" i="12"/>
  <c r="O934" i="12"/>
  <c r="I934" i="12"/>
  <c r="H934" i="12"/>
  <c r="P933" i="12"/>
  <c r="O933" i="12"/>
  <c r="I933" i="12"/>
  <c r="H933" i="12"/>
  <c r="J933" i="12" s="1"/>
  <c r="S932" i="12"/>
  <c r="Q932" i="12"/>
  <c r="P932" i="12"/>
  <c r="O932" i="12"/>
  <c r="I932" i="12"/>
  <c r="H932" i="12"/>
  <c r="J932" i="12" s="1"/>
  <c r="P931" i="12"/>
  <c r="O931" i="12"/>
  <c r="J931" i="12"/>
  <c r="I931" i="12"/>
  <c r="H931" i="12"/>
  <c r="P930" i="12"/>
  <c r="O930" i="12"/>
  <c r="I930" i="12"/>
  <c r="H930" i="12"/>
  <c r="J930" i="12" s="1"/>
  <c r="P929" i="12"/>
  <c r="O929" i="12"/>
  <c r="J929" i="12"/>
  <c r="I929" i="12"/>
  <c r="H929" i="12"/>
  <c r="P928" i="12"/>
  <c r="O928" i="12"/>
  <c r="I928" i="12"/>
  <c r="H928" i="12"/>
  <c r="J928" i="12" s="1"/>
  <c r="Q927" i="12"/>
  <c r="P927" i="12"/>
  <c r="O927" i="12"/>
  <c r="I927" i="12"/>
  <c r="H927" i="12"/>
  <c r="Q926" i="12"/>
  <c r="P926" i="12"/>
  <c r="O926" i="12"/>
  <c r="I926" i="12"/>
  <c r="H926" i="12"/>
  <c r="J926" i="12" s="1"/>
  <c r="P925" i="12"/>
  <c r="O925" i="12"/>
  <c r="I925" i="12"/>
  <c r="H925" i="12"/>
  <c r="J925" i="12" s="1"/>
  <c r="S924" i="12"/>
  <c r="Q924" i="12"/>
  <c r="P924" i="12"/>
  <c r="O924" i="12"/>
  <c r="I924" i="12"/>
  <c r="H924" i="12"/>
  <c r="J924" i="12" s="1"/>
  <c r="P923" i="12"/>
  <c r="O923" i="12"/>
  <c r="S923" i="12" s="1"/>
  <c r="J923" i="12"/>
  <c r="I923" i="12"/>
  <c r="H923" i="12"/>
  <c r="P922" i="12"/>
  <c r="O922" i="12"/>
  <c r="I922" i="12"/>
  <c r="H922" i="12"/>
  <c r="J922" i="12" s="1"/>
  <c r="P921" i="12"/>
  <c r="O921" i="12"/>
  <c r="I921" i="12"/>
  <c r="H921" i="12"/>
  <c r="J921" i="12" s="1"/>
  <c r="P920" i="12"/>
  <c r="O920" i="12"/>
  <c r="J920" i="12"/>
  <c r="I920" i="12"/>
  <c r="H920" i="12"/>
  <c r="P919" i="12"/>
  <c r="O919" i="12"/>
  <c r="Q919" i="12" s="1"/>
  <c r="I919" i="12"/>
  <c r="H919" i="12"/>
  <c r="Q918" i="12"/>
  <c r="P918" i="12"/>
  <c r="O918" i="12"/>
  <c r="I918" i="12"/>
  <c r="H918" i="12"/>
  <c r="J918" i="12" s="1"/>
  <c r="P917" i="12"/>
  <c r="O917" i="12"/>
  <c r="I917" i="12"/>
  <c r="H917" i="12"/>
  <c r="J917" i="12" s="1"/>
  <c r="P916" i="12"/>
  <c r="O916" i="12"/>
  <c r="Q916" i="12" s="1"/>
  <c r="J916" i="12"/>
  <c r="I916" i="12"/>
  <c r="H916" i="12"/>
  <c r="S916" i="12" s="1"/>
  <c r="P915" i="12"/>
  <c r="O915" i="12"/>
  <c r="S915" i="12" s="1"/>
  <c r="I915" i="12"/>
  <c r="H915" i="12"/>
  <c r="J915" i="12" s="1"/>
  <c r="P914" i="12"/>
  <c r="O914" i="12"/>
  <c r="I914" i="12"/>
  <c r="H914" i="12"/>
  <c r="J914" i="12" s="1"/>
  <c r="P913" i="12"/>
  <c r="O913" i="12"/>
  <c r="I913" i="12"/>
  <c r="H913" i="12"/>
  <c r="J913" i="12" s="1"/>
  <c r="P912" i="12"/>
  <c r="O912" i="12"/>
  <c r="Q912" i="12" s="1"/>
  <c r="J912" i="12"/>
  <c r="I912" i="12"/>
  <c r="H912" i="12"/>
  <c r="P911" i="12"/>
  <c r="O911" i="12"/>
  <c r="Q911" i="12" s="1"/>
  <c r="I911" i="12"/>
  <c r="H911" i="12"/>
  <c r="S910" i="12"/>
  <c r="Q910" i="12"/>
  <c r="P910" i="12"/>
  <c r="O910" i="12"/>
  <c r="I910" i="12"/>
  <c r="H910" i="12"/>
  <c r="J910" i="12" s="1"/>
  <c r="P909" i="12"/>
  <c r="O909" i="12"/>
  <c r="S909" i="12" s="1"/>
  <c r="I909" i="12"/>
  <c r="H909" i="12"/>
  <c r="J909" i="12" s="1"/>
  <c r="P908" i="12"/>
  <c r="O908" i="12"/>
  <c r="I908" i="12"/>
  <c r="H908" i="12"/>
  <c r="J908" i="12" s="1"/>
  <c r="Q907" i="12"/>
  <c r="P907" i="12"/>
  <c r="O907" i="12"/>
  <c r="I907" i="12"/>
  <c r="H907" i="12"/>
  <c r="J907" i="12" s="1"/>
  <c r="P906" i="12"/>
  <c r="O906" i="12"/>
  <c r="J906" i="12"/>
  <c r="I906" i="12"/>
  <c r="H906" i="12"/>
  <c r="P905" i="12"/>
  <c r="O905" i="12"/>
  <c r="I905" i="12"/>
  <c r="H905" i="12"/>
  <c r="J905" i="12" s="1"/>
  <c r="P904" i="12"/>
  <c r="O904" i="12"/>
  <c r="Q904" i="12" s="1"/>
  <c r="I904" i="12"/>
  <c r="H904" i="12"/>
  <c r="Q903" i="12"/>
  <c r="P903" i="12"/>
  <c r="O903" i="12"/>
  <c r="I903" i="12"/>
  <c r="H903" i="12"/>
  <c r="P902" i="12"/>
  <c r="O902" i="12"/>
  <c r="Q902" i="12" s="1"/>
  <c r="I902" i="12"/>
  <c r="H902" i="12"/>
  <c r="P901" i="12"/>
  <c r="O901" i="12"/>
  <c r="S901" i="12" s="1"/>
  <c r="I901" i="12"/>
  <c r="H901" i="12"/>
  <c r="J901" i="12" s="1"/>
  <c r="Q900" i="12"/>
  <c r="P900" i="12"/>
  <c r="O900" i="12"/>
  <c r="S900" i="12" s="1"/>
  <c r="J900" i="12"/>
  <c r="I900" i="12"/>
  <c r="H900" i="12"/>
  <c r="P899" i="12"/>
  <c r="O899" i="12"/>
  <c r="J899" i="12"/>
  <c r="I899" i="12"/>
  <c r="H899" i="12"/>
  <c r="P898" i="12"/>
  <c r="O898" i="12"/>
  <c r="I898" i="12"/>
  <c r="H898" i="12"/>
  <c r="J898" i="12" s="1"/>
  <c r="P897" i="12"/>
  <c r="O897" i="12"/>
  <c r="J897" i="12"/>
  <c r="I897" i="12"/>
  <c r="H897" i="12"/>
  <c r="P896" i="12"/>
  <c r="O896" i="12"/>
  <c r="Q896" i="12" s="1"/>
  <c r="I896" i="12"/>
  <c r="H896" i="12"/>
  <c r="Q895" i="12"/>
  <c r="P895" i="12"/>
  <c r="O895" i="12"/>
  <c r="I895" i="12"/>
  <c r="H895" i="12"/>
  <c r="P894" i="12"/>
  <c r="O894" i="12"/>
  <c r="Q894" i="12" s="1"/>
  <c r="I894" i="12"/>
  <c r="H894" i="12"/>
  <c r="J894" i="12" s="1"/>
  <c r="S893" i="12"/>
  <c r="Q893" i="12"/>
  <c r="P893" i="12"/>
  <c r="O893" i="12"/>
  <c r="I893" i="12"/>
  <c r="H893" i="12"/>
  <c r="J893" i="12" s="1"/>
  <c r="S892" i="12"/>
  <c r="Q892" i="12"/>
  <c r="P892" i="12"/>
  <c r="O892" i="12"/>
  <c r="I892" i="12"/>
  <c r="H892" i="12"/>
  <c r="J892" i="12" s="1"/>
  <c r="P891" i="12"/>
  <c r="O891" i="12"/>
  <c r="S891" i="12" s="1"/>
  <c r="J891" i="12"/>
  <c r="I891" i="12"/>
  <c r="H891" i="12"/>
  <c r="P890" i="12"/>
  <c r="O890" i="12"/>
  <c r="I890" i="12"/>
  <c r="H890" i="12"/>
  <c r="J890" i="12" s="1"/>
  <c r="P889" i="12"/>
  <c r="O889" i="12"/>
  <c r="J889" i="12"/>
  <c r="I889" i="12"/>
  <c r="H889" i="12"/>
  <c r="P888" i="12"/>
  <c r="O888" i="12"/>
  <c r="I888" i="12"/>
  <c r="H888" i="12"/>
  <c r="J888" i="12" s="1"/>
  <c r="Q887" i="12"/>
  <c r="P887" i="12"/>
  <c r="O887" i="12"/>
  <c r="I887" i="12"/>
  <c r="H887" i="12"/>
  <c r="P886" i="12"/>
  <c r="O886" i="12"/>
  <c r="Q886" i="12" s="1"/>
  <c r="I886" i="12"/>
  <c r="H886" i="12"/>
  <c r="J886" i="12" s="1"/>
  <c r="P885" i="12"/>
  <c r="O885" i="12"/>
  <c r="I885" i="12"/>
  <c r="H885" i="12"/>
  <c r="J885" i="12" s="1"/>
  <c r="S884" i="12"/>
  <c r="Q884" i="12"/>
  <c r="P884" i="12"/>
  <c r="O884" i="12"/>
  <c r="I884" i="12"/>
  <c r="H884" i="12"/>
  <c r="J884" i="12" s="1"/>
  <c r="P883" i="12"/>
  <c r="O883" i="12"/>
  <c r="S883" i="12" s="1"/>
  <c r="J883" i="12"/>
  <c r="I883" i="12"/>
  <c r="H883" i="12"/>
  <c r="P882" i="12"/>
  <c r="O882" i="12"/>
  <c r="I882" i="12"/>
  <c r="H882" i="12"/>
  <c r="J882" i="12" s="1"/>
  <c r="P881" i="12"/>
  <c r="O881" i="12"/>
  <c r="J881" i="12"/>
  <c r="I881" i="12"/>
  <c r="H881" i="12"/>
  <c r="P880" i="12"/>
  <c r="O880" i="12"/>
  <c r="Q880" i="12" s="1"/>
  <c r="I880" i="12"/>
  <c r="H880" i="12"/>
  <c r="Q879" i="12"/>
  <c r="P879" i="12"/>
  <c r="O879" i="12"/>
  <c r="I879" i="12"/>
  <c r="H879" i="12"/>
  <c r="S878" i="12"/>
  <c r="Q878" i="12"/>
  <c r="P878" i="12"/>
  <c r="O878" i="12"/>
  <c r="I878" i="12"/>
  <c r="H878" i="12"/>
  <c r="J878" i="12" s="1"/>
  <c r="P877" i="12"/>
  <c r="O877" i="12"/>
  <c r="S877" i="12" s="1"/>
  <c r="I877" i="12"/>
  <c r="H877" i="12"/>
  <c r="J877" i="12" s="1"/>
  <c r="S876" i="12"/>
  <c r="Q876" i="12"/>
  <c r="P876" i="12"/>
  <c r="O876" i="12"/>
  <c r="I876" i="12"/>
  <c r="H876" i="12"/>
  <c r="J876" i="12" s="1"/>
  <c r="Q875" i="12"/>
  <c r="P875" i="12"/>
  <c r="O875" i="12"/>
  <c r="S875" i="12" s="1"/>
  <c r="I875" i="12"/>
  <c r="H875" i="12"/>
  <c r="J875" i="12" s="1"/>
  <c r="P874" i="12"/>
  <c r="O874" i="12"/>
  <c r="J874" i="12"/>
  <c r="I874" i="12"/>
  <c r="H874" i="12"/>
  <c r="P873" i="12"/>
  <c r="O873" i="12"/>
  <c r="I873" i="12"/>
  <c r="H873" i="12"/>
  <c r="J873" i="12" s="1"/>
  <c r="S872" i="12"/>
  <c r="P872" i="12"/>
  <c r="O872" i="12"/>
  <c r="Q872" i="12" s="1"/>
  <c r="I872" i="12"/>
  <c r="H872" i="12"/>
  <c r="J872" i="12" s="1"/>
  <c r="P871" i="12"/>
  <c r="O871" i="12"/>
  <c r="Q871" i="12" s="1"/>
  <c r="I871" i="12"/>
  <c r="H871" i="12"/>
  <c r="Q870" i="12"/>
  <c r="P870" i="12"/>
  <c r="O870" i="12"/>
  <c r="I870" i="12"/>
  <c r="H870" i="12"/>
  <c r="P869" i="12"/>
  <c r="O869" i="12"/>
  <c r="S869" i="12" s="1"/>
  <c r="I869" i="12"/>
  <c r="H869" i="12"/>
  <c r="J869" i="12" s="1"/>
  <c r="P868" i="12"/>
  <c r="O868" i="12"/>
  <c r="J868" i="12"/>
  <c r="I868" i="12"/>
  <c r="H868" i="12"/>
  <c r="P867" i="12"/>
  <c r="O867" i="12"/>
  <c r="I867" i="12"/>
  <c r="H867" i="12"/>
  <c r="J867" i="12" s="1"/>
  <c r="P866" i="12"/>
  <c r="O866" i="12"/>
  <c r="I866" i="12"/>
  <c r="H866" i="12"/>
  <c r="J866" i="12" s="1"/>
  <c r="P865" i="12"/>
  <c r="O865" i="12"/>
  <c r="I865" i="12"/>
  <c r="H865" i="12"/>
  <c r="J865" i="12" s="1"/>
  <c r="S864" i="12"/>
  <c r="P864" i="12"/>
  <c r="O864" i="12"/>
  <c r="Q864" i="12" s="1"/>
  <c r="I864" i="12"/>
  <c r="H864" i="12"/>
  <c r="J864" i="12" s="1"/>
  <c r="P863" i="12"/>
  <c r="O863" i="12"/>
  <c r="Q863" i="12" s="1"/>
  <c r="I863" i="12"/>
  <c r="H863" i="12"/>
  <c r="Q862" i="12"/>
  <c r="P862" i="12"/>
  <c r="O862" i="12"/>
  <c r="I862" i="12"/>
  <c r="H862" i="12"/>
  <c r="J862" i="12" s="1"/>
  <c r="S861" i="12"/>
  <c r="Q861" i="12"/>
  <c r="P861" i="12"/>
  <c r="O861" i="12"/>
  <c r="I861" i="12"/>
  <c r="H861" i="12"/>
  <c r="J861" i="12" s="1"/>
  <c r="Q860" i="12"/>
  <c r="P860" i="12"/>
  <c r="O860" i="12"/>
  <c r="S860" i="12" s="1"/>
  <c r="J860" i="12"/>
  <c r="I860" i="12"/>
  <c r="H860" i="12"/>
  <c r="P859" i="12"/>
  <c r="O859" i="12"/>
  <c r="J859" i="12"/>
  <c r="I859" i="12"/>
  <c r="H859" i="12"/>
  <c r="P858" i="12"/>
  <c r="O858" i="12"/>
  <c r="I858" i="12"/>
  <c r="H858" i="12"/>
  <c r="J858" i="12" s="1"/>
  <c r="P857" i="12"/>
  <c r="O857" i="12"/>
  <c r="J857" i="12"/>
  <c r="I857" i="12"/>
  <c r="H857" i="12"/>
  <c r="P856" i="12"/>
  <c r="O856" i="12"/>
  <c r="Q856" i="12" s="1"/>
  <c r="I856" i="12"/>
  <c r="H856" i="12"/>
  <c r="Q855" i="12"/>
  <c r="P855" i="12"/>
  <c r="O855" i="12"/>
  <c r="I855" i="12"/>
  <c r="H855" i="12"/>
  <c r="P854" i="12"/>
  <c r="O854" i="12"/>
  <c r="Q854" i="12" s="1"/>
  <c r="I854" i="12"/>
  <c r="H854" i="12"/>
  <c r="J854" i="12" s="1"/>
  <c r="P853" i="12"/>
  <c r="O853" i="12"/>
  <c r="I853" i="12"/>
  <c r="H853" i="12"/>
  <c r="J853" i="12" s="1"/>
  <c r="S852" i="12"/>
  <c r="Q852" i="12"/>
  <c r="P852" i="12"/>
  <c r="O852" i="12"/>
  <c r="J852" i="12"/>
  <c r="I852" i="12"/>
  <c r="H852" i="12"/>
  <c r="P851" i="12"/>
  <c r="O851" i="12"/>
  <c r="S851" i="12" s="1"/>
  <c r="J851" i="12"/>
  <c r="I851" i="12"/>
  <c r="H851" i="12"/>
  <c r="P850" i="12"/>
  <c r="O850" i="12"/>
  <c r="I850" i="12"/>
  <c r="H850" i="12"/>
  <c r="J850" i="12" s="1"/>
  <c r="P849" i="12"/>
  <c r="O849" i="12"/>
  <c r="J849" i="12"/>
  <c r="I849" i="12"/>
  <c r="H849" i="12"/>
  <c r="P848" i="12"/>
  <c r="O848" i="12"/>
  <c r="Q848" i="12" s="1"/>
  <c r="I848" i="12"/>
  <c r="H848" i="12"/>
  <c r="Q847" i="12"/>
  <c r="P847" i="12"/>
  <c r="O847" i="12"/>
  <c r="I847" i="12"/>
  <c r="H847" i="12"/>
  <c r="P846" i="12"/>
  <c r="O846" i="12"/>
  <c r="I846" i="12"/>
  <c r="H846" i="12"/>
  <c r="J846" i="12" s="1"/>
  <c r="P845" i="12"/>
  <c r="O845" i="12"/>
  <c r="I845" i="12"/>
  <c r="H845" i="12"/>
  <c r="J845" i="12" s="1"/>
  <c r="S844" i="12"/>
  <c r="Q844" i="12"/>
  <c r="P844" i="12"/>
  <c r="O844" i="12"/>
  <c r="I844" i="12"/>
  <c r="H844" i="12"/>
  <c r="J844" i="12" s="1"/>
  <c r="Q843" i="12"/>
  <c r="P843" i="12"/>
  <c r="O843" i="12"/>
  <c r="S843" i="12" s="1"/>
  <c r="J843" i="12"/>
  <c r="I843" i="12"/>
  <c r="H843" i="12"/>
  <c r="P842" i="12"/>
  <c r="O842" i="12"/>
  <c r="I842" i="12"/>
  <c r="H842" i="12"/>
  <c r="J842" i="12" s="1"/>
  <c r="P841" i="12"/>
  <c r="O841" i="12"/>
  <c r="I841" i="12"/>
  <c r="H841" i="12"/>
  <c r="J841" i="12" s="1"/>
  <c r="S840" i="12"/>
  <c r="P840" i="12"/>
  <c r="O840" i="12"/>
  <c r="Q840" i="12" s="1"/>
  <c r="I840" i="12"/>
  <c r="H840" i="12"/>
  <c r="J840" i="12" s="1"/>
  <c r="P839" i="12"/>
  <c r="O839" i="12"/>
  <c r="Q839" i="12" s="1"/>
  <c r="I839" i="12"/>
  <c r="H839" i="12"/>
  <c r="Q838" i="12"/>
  <c r="P838" i="12"/>
  <c r="O838" i="12"/>
  <c r="I838" i="12"/>
  <c r="H838" i="12"/>
  <c r="P837" i="12"/>
  <c r="O837" i="12"/>
  <c r="S837" i="12" s="1"/>
  <c r="I837" i="12"/>
  <c r="H837" i="12"/>
  <c r="J837" i="12" s="1"/>
  <c r="Q836" i="12"/>
  <c r="P836" i="12"/>
  <c r="O836" i="12"/>
  <c r="I836" i="12"/>
  <c r="H836" i="12"/>
  <c r="P835" i="12"/>
  <c r="O835" i="12"/>
  <c r="J835" i="12"/>
  <c r="I835" i="12"/>
  <c r="H835" i="12"/>
  <c r="P834" i="12"/>
  <c r="O834" i="12"/>
  <c r="I834" i="12"/>
  <c r="H834" i="12"/>
  <c r="J834" i="12" s="1"/>
  <c r="P833" i="12"/>
  <c r="O833" i="12"/>
  <c r="I833" i="12"/>
  <c r="H833" i="12"/>
  <c r="J833" i="12" s="1"/>
  <c r="P832" i="12"/>
  <c r="O832" i="12"/>
  <c r="Q832" i="12" s="1"/>
  <c r="I832" i="12"/>
  <c r="H832" i="12"/>
  <c r="J832" i="12" s="1"/>
  <c r="P831" i="12"/>
  <c r="O831" i="12"/>
  <c r="Q831" i="12" s="1"/>
  <c r="I831" i="12"/>
  <c r="H831" i="12"/>
  <c r="Q830" i="12"/>
  <c r="P830" i="12"/>
  <c r="O830" i="12"/>
  <c r="I830" i="12"/>
  <c r="H830" i="12"/>
  <c r="J830" i="12" s="1"/>
  <c r="P829" i="12"/>
  <c r="O829" i="12"/>
  <c r="Q829" i="12" s="1"/>
  <c r="I829" i="12"/>
  <c r="H829" i="12"/>
  <c r="J829" i="12" s="1"/>
  <c r="P828" i="12"/>
  <c r="O828" i="12"/>
  <c r="I828" i="12"/>
  <c r="H828" i="12"/>
  <c r="J828" i="12" s="1"/>
  <c r="S827" i="12"/>
  <c r="Q827" i="12"/>
  <c r="P827" i="12"/>
  <c r="O827" i="12"/>
  <c r="I827" i="12"/>
  <c r="H827" i="12"/>
  <c r="J827" i="12" s="1"/>
  <c r="P826" i="12"/>
  <c r="O826" i="12"/>
  <c r="I826" i="12"/>
  <c r="H826" i="12"/>
  <c r="J826" i="12" s="1"/>
  <c r="P825" i="12"/>
  <c r="O825" i="12"/>
  <c r="I825" i="12"/>
  <c r="H825" i="12"/>
  <c r="J825" i="12" s="1"/>
  <c r="P824" i="12"/>
  <c r="O824" i="12"/>
  <c r="I824" i="12"/>
  <c r="H824" i="12"/>
  <c r="J824" i="12" s="1"/>
  <c r="P823" i="12"/>
  <c r="O823" i="12"/>
  <c r="Q823" i="12" s="1"/>
  <c r="J823" i="12"/>
  <c r="I823" i="12"/>
  <c r="H823" i="12"/>
  <c r="S823" i="12" s="1"/>
  <c r="Q822" i="12"/>
  <c r="P822" i="12"/>
  <c r="O822" i="12"/>
  <c r="I822" i="12"/>
  <c r="H822" i="12"/>
  <c r="P821" i="12"/>
  <c r="O821" i="12"/>
  <c r="S821" i="12" s="1"/>
  <c r="I821" i="12"/>
  <c r="H821" i="12"/>
  <c r="J821" i="12" s="1"/>
  <c r="P820" i="12"/>
  <c r="O820" i="12"/>
  <c r="Q820" i="12" s="1"/>
  <c r="I820" i="12"/>
  <c r="H820" i="12"/>
  <c r="S820" i="12" s="1"/>
  <c r="Q819" i="12"/>
  <c r="P819" i="12"/>
  <c r="O819" i="12"/>
  <c r="I819" i="12"/>
  <c r="H819" i="12"/>
  <c r="Q818" i="12"/>
  <c r="P818" i="12"/>
  <c r="O818" i="12"/>
  <c r="S818" i="12" s="1"/>
  <c r="I818" i="12"/>
  <c r="H818" i="12"/>
  <c r="J818" i="12" s="1"/>
  <c r="P817" i="12"/>
  <c r="O817" i="12"/>
  <c r="J817" i="12"/>
  <c r="I817" i="12"/>
  <c r="H817" i="12"/>
  <c r="P816" i="12"/>
  <c r="O816" i="12"/>
  <c r="Q816" i="12" s="1"/>
  <c r="I816" i="12"/>
  <c r="H816" i="12"/>
  <c r="J816" i="12" s="1"/>
  <c r="S815" i="12"/>
  <c r="Q815" i="12"/>
  <c r="P815" i="12"/>
  <c r="O815" i="12"/>
  <c r="I815" i="12"/>
  <c r="H815" i="12"/>
  <c r="J815" i="12" s="1"/>
  <c r="P814" i="12"/>
  <c r="O814" i="12"/>
  <c r="I814" i="12"/>
  <c r="H814" i="12"/>
  <c r="J814" i="12" s="1"/>
  <c r="P813" i="12"/>
  <c r="O813" i="12"/>
  <c r="I813" i="12"/>
  <c r="H813" i="12"/>
  <c r="J813" i="12" s="1"/>
  <c r="P812" i="12"/>
  <c r="O812" i="12"/>
  <c r="S812" i="12" s="1"/>
  <c r="J812" i="12"/>
  <c r="I812" i="12"/>
  <c r="H812" i="12"/>
  <c r="P811" i="12"/>
  <c r="O811" i="12"/>
  <c r="J811" i="12"/>
  <c r="I811" i="12"/>
  <c r="H811" i="12"/>
  <c r="P810" i="12"/>
  <c r="O810" i="12"/>
  <c r="Q810" i="12" s="1"/>
  <c r="I810" i="12"/>
  <c r="H810" i="12"/>
  <c r="J810" i="12" s="1"/>
  <c r="P809" i="12"/>
  <c r="O809" i="12"/>
  <c r="J809" i="12"/>
  <c r="I809" i="12"/>
  <c r="H809" i="12"/>
  <c r="P808" i="12"/>
  <c r="O808" i="12"/>
  <c r="Q808" i="12" s="1"/>
  <c r="J808" i="12"/>
  <c r="I808" i="12"/>
  <c r="H808" i="12"/>
  <c r="P807" i="12"/>
  <c r="O807" i="12"/>
  <c r="Q807" i="12" s="1"/>
  <c r="I807" i="12"/>
  <c r="H807" i="12"/>
  <c r="Q806" i="12"/>
  <c r="P806" i="12"/>
  <c r="O806" i="12"/>
  <c r="I806" i="12"/>
  <c r="H806" i="12"/>
  <c r="J806" i="12" s="1"/>
  <c r="P805" i="12"/>
  <c r="O805" i="12"/>
  <c r="I805" i="12"/>
  <c r="H805" i="12"/>
  <c r="J805" i="12" s="1"/>
  <c r="P804" i="12"/>
  <c r="O804" i="12"/>
  <c r="S804" i="12" s="1"/>
  <c r="I804" i="12"/>
  <c r="H804" i="12"/>
  <c r="J804" i="12" s="1"/>
  <c r="P803" i="12"/>
  <c r="O803" i="12"/>
  <c r="S803" i="12" s="1"/>
  <c r="J803" i="12"/>
  <c r="I803" i="12"/>
  <c r="H803" i="12"/>
  <c r="P802" i="12"/>
  <c r="O802" i="12"/>
  <c r="I802" i="12"/>
  <c r="H802" i="12"/>
  <c r="J802" i="12" s="1"/>
  <c r="P801" i="12"/>
  <c r="O801" i="12"/>
  <c r="I801" i="12"/>
  <c r="H801" i="12"/>
  <c r="J801" i="12" s="1"/>
  <c r="P800" i="12"/>
  <c r="O800" i="12"/>
  <c r="Q800" i="12" s="1"/>
  <c r="I800" i="12"/>
  <c r="H800" i="12"/>
  <c r="J800" i="12" s="1"/>
  <c r="Q799" i="12"/>
  <c r="P799" i="12"/>
  <c r="O799" i="12"/>
  <c r="I799" i="12"/>
  <c r="H799" i="12"/>
  <c r="P798" i="12"/>
  <c r="O798" i="12"/>
  <c r="Q798" i="12" s="1"/>
  <c r="I798" i="12"/>
  <c r="H798" i="12"/>
  <c r="J798" i="12" s="1"/>
  <c r="Q797" i="12"/>
  <c r="P797" i="12"/>
  <c r="O797" i="12"/>
  <c r="I797" i="12"/>
  <c r="H797" i="12"/>
  <c r="J797" i="12" s="1"/>
  <c r="P796" i="12"/>
  <c r="O796" i="12"/>
  <c r="J796" i="12"/>
  <c r="I796" i="12"/>
  <c r="H796" i="12"/>
  <c r="P795" i="12"/>
  <c r="O795" i="12"/>
  <c r="J795" i="12"/>
  <c r="I795" i="12"/>
  <c r="H795" i="12"/>
  <c r="P794" i="12"/>
  <c r="O794" i="12"/>
  <c r="I794" i="12"/>
  <c r="H794" i="12"/>
  <c r="J794" i="12" s="1"/>
  <c r="P793" i="12"/>
  <c r="O793" i="12"/>
  <c r="I793" i="12"/>
  <c r="H793" i="12"/>
  <c r="J793" i="12" s="1"/>
  <c r="P792" i="12"/>
  <c r="O792" i="12"/>
  <c r="I792" i="12"/>
  <c r="H792" i="12"/>
  <c r="J792" i="12" s="1"/>
  <c r="S791" i="12"/>
  <c r="Q791" i="12"/>
  <c r="P791" i="12"/>
  <c r="O791" i="12"/>
  <c r="I791" i="12"/>
  <c r="H791" i="12"/>
  <c r="J791" i="12" s="1"/>
  <c r="Q790" i="12"/>
  <c r="P790" i="12"/>
  <c r="O790" i="12"/>
  <c r="I790" i="12"/>
  <c r="H790" i="12"/>
  <c r="P789" i="12"/>
  <c r="O789" i="12"/>
  <c r="I789" i="12"/>
  <c r="H789" i="12"/>
  <c r="J789" i="12" s="1"/>
  <c r="S788" i="12"/>
  <c r="Q788" i="12"/>
  <c r="P788" i="12"/>
  <c r="O788" i="12"/>
  <c r="I788" i="12"/>
  <c r="H788" i="12"/>
  <c r="J788" i="12" s="1"/>
  <c r="S787" i="12"/>
  <c r="Q787" i="12"/>
  <c r="P787" i="12"/>
  <c r="O787" i="12"/>
  <c r="J787" i="12"/>
  <c r="I787" i="12"/>
  <c r="H787" i="12"/>
  <c r="P786" i="12"/>
  <c r="O786" i="12"/>
  <c r="J786" i="12"/>
  <c r="I786" i="12"/>
  <c r="H786" i="12"/>
  <c r="P785" i="12"/>
  <c r="O785" i="12"/>
  <c r="I785" i="12"/>
  <c r="H785" i="12"/>
  <c r="J785" i="12" s="1"/>
  <c r="S784" i="12"/>
  <c r="P784" i="12"/>
  <c r="O784" i="12"/>
  <c r="Q784" i="12" s="1"/>
  <c r="I784" i="12"/>
  <c r="H784" i="12"/>
  <c r="J784" i="12" s="1"/>
  <c r="Q783" i="12"/>
  <c r="P783" i="12"/>
  <c r="O783" i="12"/>
  <c r="S783" i="12" s="1"/>
  <c r="I783" i="12"/>
  <c r="H783" i="12"/>
  <c r="J783" i="12" s="1"/>
  <c r="P782" i="12"/>
  <c r="O782" i="12"/>
  <c r="I782" i="12"/>
  <c r="H782" i="12"/>
  <c r="J782" i="12" s="1"/>
  <c r="P781" i="12"/>
  <c r="O781" i="12"/>
  <c r="S781" i="12" s="1"/>
  <c r="I781" i="12"/>
  <c r="H781" i="12"/>
  <c r="J781" i="12" s="1"/>
  <c r="P780" i="12"/>
  <c r="O780" i="12"/>
  <c r="I780" i="12"/>
  <c r="H780" i="12"/>
  <c r="J780" i="12" s="1"/>
  <c r="P779" i="12"/>
  <c r="O779" i="12"/>
  <c r="Q779" i="12" s="1"/>
  <c r="I779" i="12"/>
  <c r="H779" i="12"/>
  <c r="Q778" i="12"/>
  <c r="P778" i="12"/>
  <c r="O778" i="12"/>
  <c r="I778" i="12"/>
  <c r="H778" i="12"/>
  <c r="J778" i="12" s="1"/>
  <c r="P777" i="12"/>
  <c r="O777" i="12"/>
  <c r="J777" i="12"/>
  <c r="I777" i="12"/>
  <c r="H777" i="12"/>
  <c r="P776" i="12"/>
  <c r="O776" i="12"/>
  <c r="Q776" i="12" s="1"/>
  <c r="I776" i="12"/>
  <c r="H776" i="12"/>
  <c r="J776" i="12" s="1"/>
  <c r="S775" i="12"/>
  <c r="Q775" i="12"/>
  <c r="P775" i="12"/>
  <c r="O775" i="12"/>
  <c r="I775" i="12"/>
  <c r="H775" i="12"/>
  <c r="J775" i="12" s="1"/>
  <c r="P774" i="12"/>
  <c r="O774" i="12"/>
  <c r="Q774" i="12" s="1"/>
  <c r="I774" i="12"/>
  <c r="H774" i="12"/>
  <c r="J774" i="12" s="1"/>
  <c r="P773" i="12"/>
  <c r="O773" i="12"/>
  <c r="I773" i="12"/>
  <c r="H773" i="12"/>
  <c r="J773" i="12" s="1"/>
  <c r="Q772" i="12"/>
  <c r="P772" i="12"/>
  <c r="O772" i="12"/>
  <c r="S772" i="12" s="1"/>
  <c r="J772" i="12"/>
  <c r="I772" i="12"/>
  <c r="H772" i="12"/>
  <c r="P771" i="12"/>
  <c r="O771" i="12"/>
  <c r="J771" i="12"/>
  <c r="I771" i="12"/>
  <c r="H771" i="12"/>
  <c r="P770" i="12"/>
  <c r="O770" i="12"/>
  <c r="I770" i="12"/>
  <c r="H770" i="12"/>
  <c r="J770" i="12" s="1"/>
  <c r="P769" i="12"/>
  <c r="O769" i="12"/>
  <c r="I769" i="12"/>
  <c r="H769" i="12"/>
  <c r="J769" i="12" s="1"/>
  <c r="P768" i="12"/>
  <c r="O768" i="12"/>
  <c r="Q768" i="12" s="1"/>
  <c r="I768" i="12"/>
  <c r="H768" i="12"/>
  <c r="Q767" i="12"/>
  <c r="P767" i="12"/>
  <c r="O767" i="12"/>
  <c r="I767" i="12"/>
  <c r="H767" i="12"/>
  <c r="P766" i="12"/>
  <c r="O766" i="12"/>
  <c r="Q766" i="12" s="1"/>
  <c r="I766" i="12"/>
  <c r="H766" i="12"/>
  <c r="J766" i="12" s="1"/>
  <c r="Q765" i="12"/>
  <c r="P765" i="12"/>
  <c r="O765" i="12"/>
  <c r="I765" i="12"/>
  <c r="H765" i="12"/>
  <c r="J765" i="12" s="1"/>
  <c r="P764" i="12"/>
  <c r="O764" i="12"/>
  <c r="J764" i="12"/>
  <c r="I764" i="12"/>
  <c r="H764" i="12"/>
  <c r="P763" i="12"/>
  <c r="O763" i="12"/>
  <c r="J763" i="12"/>
  <c r="I763" i="12"/>
  <c r="H763" i="12"/>
  <c r="P762" i="12"/>
  <c r="O762" i="12"/>
  <c r="I762" i="12"/>
  <c r="H762" i="12"/>
  <c r="J762" i="12" s="1"/>
  <c r="P761" i="12"/>
  <c r="O761" i="12"/>
  <c r="I761" i="12"/>
  <c r="H761" i="12"/>
  <c r="J761" i="12" s="1"/>
  <c r="P760" i="12"/>
  <c r="O760" i="12"/>
  <c r="I760" i="12"/>
  <c r="H760" i="12"/>
  <c r="J760" i="12" s="1"/>
  <c r="S759" i="12"/>
  <c r="Q759" i="12"/>
  <c r="P759" i="12"/>
  <c r="O759" i="12"/>
  <c r="I759" i="12"/>
  <c r="H759" i="12"/>
  <c r="J759" i="12" s="1"/>
  <c r="Q758" i="12"/>
  <c r="P758" i="12"/>
  <c r="O758" i="12"/>
  <c r="I758" i="12"/>
  <c r="H758" i="12"/>
  <c r="P757" i="12"/>
  <c r="O757" i="12"/>
  <c r="I757" i="12"/>
  <c r="H757" i="12"/>
  <c r="J757" i="12" s="1"/>
  <c r="S756" i="12"/>
  <c r="Q756" i="12"/>
  <c r="P756" i="12"/>
  <c r="O756" i="12"/>
  <c r="I756" i="12"/>
  <c r="H756" i="12"/>
  <c r="J756" i="12" s="1"/>
  <c r="S755" i="12"/>
  <c r="Q755" i="12"/>
  <c r="P755" i="12"/>
  <c r="O755" i="12"/>
  <c r="J755" i="12"/>
  <c r="I755" i="12"/>
  <c r="H755" i="12"/>
  <c r="P754" i="12"/>
  <c r="O754" i="12"/>
  <c r="J754" i="12"/>
  <c r="I754" i="12"/>
  <c r="H754" i="12"/>
  <c r="P753" i="12"/>
  <c r="O753" i="12"/>
  <c r="I753" i="12"/>
  <c r="H753" i="12"/>
  <c r="J753" i="12" s="1"/>
  <c r="S752" i="12"/>
  <c r="P752" i="12"/>
  <c r="O752" i="12"/>
  <c r="Q752" i="12" s="1"/>
  <c r="I752" i="12"/>
  <c r="H752" i="12"/>
  <c r="J752" i="12" s="1"/>
  <c r="P751" i="12"/>
  <c r="O751" i="12"/>
  <c r="Q751" i="12" s="1"/>
  <c r="I751" i="12"/>
  <c r="H751" i="12"/>
  <c r="J751" i="12" s="1"/>
  <c r="P750" i="12"/>
  <c r="O750" i="12"/>
  <c r="Q750" i="12" s="1"/>
  <c r="I750" i="12"/>
  <c r="H750" i="12"/>
  <c r="P749" i="12"/>
  <c r="O749" i="12"/>
  <c r="S749" i="12" s="1"/>
  <c r="I749" i="12"/>
  <c r="H749" i="12"/>
  <c r="J749" i="12" s="1"/>
  <c r="P748" i="12"/>
  <c r="O748" i="12"/>
  <c r="J748" i="12"/>
  <c r="I748" i="12"/>
  <c r="H748" i="12"/>
  <c r="S747" i="12"/>
  <c r="P747" i="12"/>
  <c r="O747" i="12"/>
  <c r="Q747" i="12" s="1"/>
  <c r="I747" i="12"/>
  <c r="H747" i="12"/>
  <c r="J747" i="12" s="1"/>
  <c r="Q746" i="12"/>
  <c r="P746" i="12"/>
  <c r="O746" i="12"/>
  <c r="I746" i="12"/>
  <c r="H746" i="12"/>
  <c r="J746" i="12" s="1"/>
  <c r="P745" i="12"/>
  <c r="O745" i="12"/>
  <c r="J745" i="12"/>
  <c r="I745" i="12"/>
  <c r="H745" i="12"/>
  <c r="P744" i="12"/>
  <c r="O744" i="12"/>
  <c r="Q744" i="12" s="1"/>
  <c r="I744" i="12"/>
  <c r="H744" i="12"/>
  <c r="J744" i="12" s="1"/>
  <c r="S743" i="12"/>
  <c r="Q743" i="12"/>
  <c r="P743" i="12"/>
  <c r="O743" i="12"/>
  <c r="J743" i="12"/>
  <c r="I743" i="12"/>
  <c r="H743" i="12"/>
  <c r="P742" i="12"/>
  <c r="O742" i="12"/>
  <c r="Q742" i="12" s="1"/>
  <c r="I742" i="12"/>
  <c r="H742" i="12"/>
  <c r="J742" i="12" s="1"/>
  <c r="P741" i="12"/>
  <c r="O741" i="12"/>
  <c r="I741" i="12"/>
  <c r="H741" i="12"/>
  <c r="J741" i="12" s="1"/>
  <c r="Q740" i="12"/>
  <c r="P740" i="12"/>
  <c r="O740" i="12"/>
  <c r="S740" i="12" s="1"/>
  <c r="J740" i="12"/>
  <c r="I740" i="12"/>
  <c r="H740" i="12"/>
  <c r="P739" i="12"/>
  <c r="O739" i="12"/>
  <c r="J739" i="12"/>
  <c r="I739" i="12"/>
  <c r="H739" i="12"/>
  <c r="P738" i="12"/>
  <c r="O738" i="12"/>
  <c r="I738" i="12"/>
  <c r="H738" i="12"/>
  <c r="J738" i="12" s="1"/>
  <c r="P737" i="12"/>
  <c r="O737" i="12"/>
  <c r="I737" i="12"/>
  <c r="H737" i="12"/>
  <c r="J737" i="12" s="1"/>
  <c r="P736" i="12"/>
  <c r="O736" i="12"/>
  <c r="Q736" i="12" s="1"/>
  <c r="I736" i="12"/>
  <c r="H736" i="12"/>
  <c r="Q735" i="12"/>
  <c r="P735" i="12"/>
  <c r="O735" i="12"/>
  <c r="I735" i="12"/>
  <c r="H735" i="12"/>
  <c r="P734" i="12"/>
  <c r="O734" i="12"/>
  <c r="Q734" i="12" s="1"/>
  <c r="I734" i="12"/>
  <c r="H734" i="12"/>
  <c r="J734" i="12" s="1"/>
  <c r="Q733" i="12"/>
  <c r="P733" i="12"/>
  <c r="O733" i="12"/>
  <c r="I733" i="12"/>
  <c r="H733" i="12"/>
  <c r="J733" i="12" s="1"/>
  <c r="P732" i="12"/>
  <c r="O732" i="12"/>
  <c r="J732" i="12"/>
  <c r="I732" i="12"/>
  <c r="H732" i="12"/>
  <c r="P731" i="12"/>
  <c r="O731" i="12"/>
  <c r="I731" i="12"/>
  <c r="H731" i="12"/>
  <c r="J731" i="12" s="1"/>
  <c r="P730" i="12"/>
  <c r="O730" i="12"/>
  <c r="I730" i="12"/>
  <c r="H730" i="12"/>
  <c r="J730" i="12" s="1"/>
  <c r="P729" i="12"/>
  <c r="O729" i="12"/>
  <c r="I729" i="12"/>
  <c r="H729" i="12"/>
  <c r="J729" i="12" s="1"/>
  <c r="P728" i="12"/>
  <c r="O728" i="12"/>
  <c r="I728" i="12"/>
  <c r="H728" i="12"/>
  <c r="J728" i="12" s="1"/>
  <c r="P727" i="12"/>
  <c r="O727" i="12"/>
  <c r="I727" i="12"/>
  <c r="H727" i="12"/>
  <c r="J727" i="12" s="1"/>
  <c r="Q726" i="12"/>
  <c r="P726" i="12"/>
  <c r="O726" i="12"/>
  <c r="I726" i="12"/>
  <c r="H726" i="12"/>
  <c r="P725" i="12"/>
  <c r="O725" i="12"/>
  <c r="I725" i="12"/>
  <c r="H725" i="12"/>
  <c r="J725" i="12" s="1"/>
  <c r="P724" i="12"/>
  <c r="O724" i="12"/>
  <c r="I724" i="12"/>
  <c r="H724" i="12"/>
  <c r="J724" i="12" s="1"/>
  <c r="S723" i="12"/>
  <c r="Q723" i="12"/>
  <c r="P723" i="12"/>
  <c r="O723" i="12"/>
  <c r="J723" i="12"/>
  <c r="I723" i="12"/>
  <c r="H723" i="12"/>
  <c r="P722" i="12"/>
  <c r="O722" i="12"/>
  <c r="J722" i="12"/>
  <c r="I722" i="12"/>
  <c r="H722" i="12"/>
  <c r="P721" i="12"/>
  <c r="O721" i="12"/>
  <c r="I721" i="12"/>
  <c r="H721" i="12"/>
  <c r="J721" i="12" s="1"/>
  <c r="S720" i="12"/>
  <c r="P720" i="12"/>
  <c r="O720" i="12"/>
  <c r="Q720" i="12" s="1"/>
  <c r="I720" i="12"/>
  <c r="H720" i="12"/>
  <c r="J720" i="12" s="1"/>
  <c r="P719" i="12"/>
  <c r="O719" i="12"/>
  <c r="Q719" i="12" s="1"/>
  <c r="I719" i="12"/>
  <c r="H719" i="12"/>
  <c r="J719" i="12" s="1"/>
  <c r="P718" i="12"/>
  <c r="O718" i="12"/>
  <c r="Q718" i="12" s="1"/>
  <c r="I718" i="12"/>
  <c r="H718" i="12"/>
  <c r="P717" i="12"/>
  <c r="O717" i="12"/>
  <c r="S717" i="12" s="1"/>
  <c r="I717" i="12"/>
  <c r="H717" i="12"/>
  <c r="J717" i="12" s="1"/>
  <c r="P716" i="12"/>
  <c r="O716" i="12"/>
  <c r="I716" i="12"/>
  <c r="H716" i="12"/>
  <c r="J716" i="12" s="1"/>
  <c r="S715" i="12"/>
  <c r="P715" i="12"/>
  <c r="O715" i="12"/>
  <c r="Q715" i="12" s="1"/>
  <c r="I715" i="12"/>
  <c r="H715" i="12"/>
  <c r="J715" i="12" s="1"/>
  <c r="P714" i="12"/>
  <c r="O714" i="12"/>
  <c r="Q714" i="12" s="1"/>
  <c r="I714" i="12"/>
  <c r="H714" i="12"/>
  <c r="J714" i="12" s="1"/>
  <c r="P713" i="12"/>
  <c r="O713" i="12"/>
  <c r="I713" i="12"/>
  <c r="H713" i="12"/>
  <c r="J713" i="12" s="1"/>
  <c r="P712" i="12"/>
  <c r="O712" i="12"/>
  <c r="Q712" i="12" s="1"/>
  <c r="I712" i="12"/>
  <c r="H712" i="12"/>
  <c r="J712" i="12" s="1"/>
  <c r="P711" i="12"/>
  <c r="O711" i="12"/>
  <c r="J711" i="12"/>
  <c r="I711" i="12"/>
  <c r="H711" i="12"/>
  <c r="Q710" i="12"/>
  <c r="P710" i="12"/>
  <c r="O710" i="12"/>
  <c r="I710" i="12"/>
  <c r="H710" i="12"/>
  <c r="J710" i="12" s="1"/>
  <c r="P709" i="12"/>
  <c r="O709" i="12"/>
  <c r="I709" i="12"/>
  <c r="H709" i="12"/>
  <c r="J709" i="12" s="1"/>
  <c r="Q708" i="12"/>
  <c r="P708" i="12"/>
  <c r="O708" i="12"/>
  <c r="S708" i="12" s="1"/>
  <c r="J708" i="12"/>
  <c r="I708" i="12"/>
  <c r="H708" i="12"/>
  <c r="P707" i="12"/>
  <c r="O707" i="12"/>
  <c r="J707" i="12"/>
  <c r="I707" i="12"/>
  <c r="H707" i="12"/>
  <c r="P706" i="12"/>
  <c r="O706" i="12"/>
  <c r="I706" i="12"/>
  <c r="H706" i="12"/>
  <c r="J706" i="12" s="1"/>
  <c r="P705" i="12"/>
  <c r="O705" i="12"/>
  <c r="I705" i="12"/>
  <c r="H705" i="12"/>
  <c r="J705" i="12" s="1"/>
  <c r="S704" i="12"/>
  <c r="P704" i="12"/>
  <c r="O704" i="12"/>
  <c r="Q704" i="12" s="1"/>
  <c r="J704" i="12"/>
  <c r="I704" i="12"/>
  <c r="H704" i="12"/>
  <c r="P703" i="12"/>
  <c r="O703" i="12"/>
  <c r="Q703" i="12" s="1"/>
  <c r="I703" i="12"/>
  <c r="H703" i="12"/>
  <c r="Q702" i="12"/>
  <c r="P702" i="12"/>
  <c r="O702" i="12"/>
  <c r="I702" i="12"/>
  <c r="H702" i="12"/>
  <c r="J702" i="12" s="1"/>
  <c r="P701" i="12"/>
  <c r="O701" i="12"/>
  <c r="Q701" i="12" s="1"/>
  <c r="I701" i="12"/>
  <c r="H701" i="12"/>
  <c r="J701" i="12" s="1"/>
  <c r="P700" i="12"/>
  <c r="O700" i="12"/>
  <c r="J700" i="12"/>
  <c r="I700" i="12"/>
  <c r="H700" i="12"/>
  <c r="S699" i="12"/>
  <c r="Q699" i="12"/>
  <c r="P699" i="12"/>
  <c r="O699" i="12"/>
  <c r="I699" i="12"/>
  <c r="H699" i="12"/>
  <c r="J699" i="12" s="1"/>
  <c r="P698" i="12"/>
  <c r="O698" i="12"/>
  <c r="I698" i="12"/>
  <c r="H698" i="12"/>
  <c r="J698" i="12" s="1"/>
  <c r="P697" i="12"/>
  <c r="O697" i="12"/>
  <c r="I697" i="12"/>
  <c r="H697" i="12"/>
  <c r="J697" i="12" s="1"/>
  <c r="P696" i="12"/>
  <c r="O696" i="12"/>
  <c r="I696" i="12"/>
  <c r="H696" i="12"/>
  <c r="J696" i="12" s="1"/>
  <c r="P695" i="12"/>
  <c r="O695" i="12"/>
  <c r="I695" i="12"/>
  <c r="H695" i="12"/>
  <c r="J695" i="12" s="1"/>
  <c r="Q694" i="12"/>
  <c r="P694" i="12"/>
  <c r="O694" i="12"/>
  <c r="I694" i="12"/>
  <c r="H694" i="12"/>
  <c r="P693" i="12"/>
  <c r="O693" i="12"/>
  <c r="S693" i="12" s="1"/>
  <c r="I693" i="12"/>
  <c r="H693" i="12"/>
  <c r="J693" i="12" s="1"/>
  <c r="Q692" i="12"/>
  <c r="P692" i="12"/>
  <c r="O692" i="12"/>
  <c r="I692" i="12"/>
  <c r="H692" i="12"/>
  <c r="J692" i="12" s="1"/>
  <c r="Q691" i="12"/>
  <c r="P691" i="12"/>
  <c r="O691" i="12"/>
  <c r="I691" i="12"/>
  <c r="H691" i="12"/>
  <c r="J691" i="12" s="1"/>
  <c r="Q690" i="12"/>
  <c r="P690" i="12"/>
  <c r="O690" i="12"/>
  <c r="S690" i="12" s="1"/>
  <c r="J690" i="12"/>
  <c r="I690" i="12"/>
  <c r="H690" i="12"/>
  <c r="P689" i="12"/>
  <c r="O689" i="12"/>
  <c r="J689" i="12"/>
  <c r="I689" i="12"/>
  <c r="H689" i="12"/>
  <c r="P688" i="12"/>
  <c r="O688" i="12"/>
  <c r="Q688" i="12" s="1"/>
  <c r="I688" i="12"/>
  <c r="H688" i="12"/>
  <c r="P687" i="12"/>
  <c r="O687" i="12"/>
  <c r="Q687" i="12" s="1"/>
  <c r="I687" i="12"/>
  <c r="H687" i="12"/>
  <c r="J687" i="12" s="1"/>
  <c r="P686" i="12"/>
  <c r="O686" i="12"/>
  <c r="I686" i="12"/>
  <c r="H686" i="12"/>
  <c r="J686" i="12" s="1"/>
  <c r="Q685" i="12"/>
  <c r="P685" i="12"/>
  <c r="O685" i="12"/>
  <c r="S685" i="12" s="1"/>
  <c r="I685" i="12"/>
  <c r="H685" i="12"/>
  <c r="J685" i="12" s="1"/>
  <c r="P684" i="12"/>
  <c r="O684" i="12"/>
  <c r="S684" i="12" s="1"/>
  <c r="J684" i="12"/>
  <c r="I684" i="12"/>
  <c r="H684" i="12"/>
  <c r="P683" i="12"/>
  <c r="O683" i="12"/>
  <c r="Q683" i="12" s="1"/>
  <c r="I683" i="12"/>
  <c r="H683" i="12"/>
  <c r="S683" i="12" s="1"/>
  <c r="Q682" i="12"/>
  <c r="P682" i="12"/>
  <c r="O682" i="12"/>
  <c r="I682" i="12"/>
  <c r="H682" i="12"/>
  <c r="J682" i="12" s="1"/>
  <c r="P681" i="12"/>
  <c r="O681" i="12"/>
  <c r="J681" i="12"/>
  <c r="I681" i="12"/>
  <c r="H681" i="12"/>
  <c r="P680" i="12"/>
  <c r="O680" i="12"/>
  <c r="Q680" i="12" s="1"/>
  <c r="I680" i="12"/>
  <c r="H680" i="12"/>
  <c r="J680" i="12" s="1"/>
  <c r="S679" i="12"/>
  <c r="Q679" i="12"/>
  <c r="P679" i="12"/>
  <c r="O679" i="12"/>
  <c r="I679" i="12"/>
  <c r="H679" i="12"/>
  <c r="J679" i="12" s="1"/>
  <c r="P678" i="12"/>
  <c r="O678" i="12"/>
  <c r="Q678" i="12" s="1"/>
  <c r="I678" i="12"/>
  <c r="H678" i="12"/>
  <c r="J678" i="12" s="1"/>
  <c r="P677" i="12"/>
  <c r="O677" i="12"/>
  <c r="I677" i="12"/>
  <c r="H677" i="12"/>
  <c r="J677" i="12" s="1"/>
  <c r="P676" i="12"/>
  <c r="O676" i="12"/>
  <c r="S676" i="12" s="1"/>
  <c r="J676" i="12"/>
  <c r="I676" i="12"/>
  <c r="H676" i="12"/>
  <c r="P675" i="12"/>
  <c r="O675" i="12"/>
  <c r="I675" i="12"/>
  <c r="H675" i="12"/>
  <c r="J675" i="12" s="1"/>
  <c r="P674" i="12"/>
  <c r="O674" i="12"/>
  <c r="I674" i="12"/>
  <c r="H674" i="12"/>
  <c r="J674" i="12" s="1"/>
  <c r="P673" i="12"/>
  <c r="O673" i="12"/>
  <c r="I673" i="12"/>
  <c r="H673" i="12"/>
  <c r="J673" i="12" s="1"/>
  <c r="P672" i="12"/>
  <c r="O672" i="12"/>
  <c r="I672" i="12"/>
  <c r="H672" i="12"/>
  <c r="J672" i="12" s="1"/>
  <c r="Q671" i="12"/>
  <c r="P671" i="12"/>
  <c r="O671" i="12"/>
  <c r="I671" i="12"/>
  <c r="H671" i="12"/>
  <c r="P670" i="12"/>
  <c r="O670" i="12"/>
  <c r="Q670" i="12" s="1"/>
  <c r="I670" i="12"/>
  <c r="H670" i="12"/>
  <c r="J670" i="12" s="1"/>
  <c r="P669" i="12"/>
  <c r="O669" i="12"/>
  <c r="Q669" i="12" s="1"/>
  <c r="I669" i="12"/>
  <c r="H669" i="12"/>
  <c r="J669" i="12" s="1"/>
  <c r="P668" i="12"/>
  <c r="O668" i="12"/>
  <c r="J668" i="12"/>
  <c r="I668" i="12"/>
  <c r="H668" i="12"/>
  <c r="P667" i="12"/>
  <c r="O667" i="12"/>
  <c r="J667" i="12"/>
  <c r="I667" i="12"/>
  <c r="H667" i="12"/>
  <c r="P666" i="12"/>
  <c r="O666" i="12"/>
  <c r="I666" i="12"/>
  <c r="H666" i="12"/>
  <c r="J666" i="12" s="1"/>
  <c r="P665" i="12"/>
  <c r="O665" i="12"/>
  <c r="I665" i="12"/>
  <c r="H665" i="12"/>
  <c r="J665" i="12" s="1"/>
  <c r="P664" i="12"/>
  <c r="O664" i="12"/>
  <c r="I664" i="12"/>
  <c r="H664" i="12"/>
  <c r="J664" i="12" s="1"/>
  <c r="S663" i="12"/>
  <c r="Q663" i="12"/>
  <c r="P663" i="12"/>
  <c r="O663" i="12"/>
  <c r="J663" i="12"/>
  <c r="I663" i="12"/>
  <c r="H663" i="12"/>
  <c r="P662" i="12"/>
  <c r="O662" i="12"/>
  <c r="Q662" i="12" s="1"/>
  <c r="I662" i="12"/>
  <c r="H662" i="12"/>
  <c r="P661" i="12"/>
  <c r="O661" i="12"/>
  <c r="S661" i="12" s="1"/>
  <c r="I661" i="12"/>
  <c r="H661" i="12"/>
  <c r="J661" i="12" s="1"/>
  <c r="S660" i="12"/>
  <c r="Q660" i="12"/>
  <c r="P660" i="12"/>
  <c r="O660" i="12"/>
  <c r="J660" i="12"/>
  <c r="I660" i="12"/>
  <c r="H660" i="12"/>
  <c r="P659" i="12"/>
  <c r="O659" i="12"/>
  <c r="S659" i="12" s="1"/>
  <c r="I659" i="12"/>
  <c r="H659" i="12"/>
  <c r="J659" i="12" s="1"/>
  <c r="Q658" i="12"/>
  <c r="P658" i="12"/>
  <c r="O658" i="12"/>
  <c r="S658" i="12" s="1"/>
  <c r="J658" i="12"/>
  <c r="I658" i="12"/>
  <c r="H658" i="12"/>
  <c r="P657" i="12"/>
  <c r="O657" i="12"/>
  <c r="I657" i="12"/>
  <c r="H657" i="12"/>
  <c r="J657" i="12" s="1"/>
  <c r="S656" i="12"/>
  <c r="P656" i="12"/>
  <c r="O656" i="12"/>
  <c r="Q656" i="12" s="1"/>
  <c r="I656" i="12"/>
  <c r="H656" i="12"/>
  <c r="J656" i="12" s="1"/>
  <c r="P655" i="12"/>
  <c r="O655" i="12"/>
  <c r="Q655" i="12" s="1"/>
  <c r="I655" i="12"/>
  <c r="H655" i="12"/>
  <c r="J655" i="12" s="1"/>
  <c r="Q654" i="12"/>
  <c r="P654" i="12"/>
  <c r="O654" i="12"/>
  <c r="S654" i="12" s="1"/>
  <c r="I654" i="12"/>
  <c r="H654" i="12"/>
  <c r="J654" i="12" s="1"/>
  <c r="Q653" i="12"/>
  <c r="P653" i="12"/>
  <c r="O653" i="12"/>
  <c r="I653" i="12"/>
  <c r="H653" i="12"/>
  <c r="J653" i="12" s="1"/>
  <c r="P652" i="12"/>
  <c r="O652" i="12"/>
  <c r="I652" i="12"/>
  <c r="H652" i="12"/>
  <c r="J652" i="12" s="1"/>
  <c r="P651" i="12"/>
  <c r="O651" i="12"/>
  <c r="J651" i="12"/>
  <c r="I651" i="12"/>
  <c r="H651" i="12"/>
  <c r="Q650" i="12"/>
  <c r="P650" i="12"/>
  <c r="O650" i="12"/>
  <c r="I650" i="12"/>
  <c r="H650" i="12"/>
  <c r="J650" i="12" s="1"/>
  <c r="P649" i="12"/>
  <c r="O649" i="12"/>
  <c r="J649" i="12"/>
  <c r="I649" i="12"/>
  <c r="H649" i="12"/>
  <c r="P648" i="12"/>
  <c r="O648" i="12"/>
  <c r="Q648" i="12" s="1"/>
  <c r="J648" i="12"/>
  <c r="I648" i="12"/>
  <c r="H648" i="12"/>
  <c r="Q647" i="12"/>
  <c r="P647" i="12"/>
  <c r="O647" i="12"/>
  <c r="J647" i="12"/>
  <c r="I647" i="12"/>
  <c r="H647" i="12"/>
  <c r="S647" i="12" s="1"/>
  <c r="Q646" i="12"/>
  <c r="P646" i="12"/>
  <c r="O646" i="12"/>
  <c r="I646" i="12"/>
  <c r="H646" i="12"/>
  <c r="J646" i="12" s="1"/>
  <c r="P645" i="12"/>
  <c r="O645" i="12"/>
  <c r="I645" i="12"/>
  <c r="H645" i="12"/>
  <c r="J645" i="12" s="1"/>
  <c r="Q644" i="12"/>
  <c r="P644" i="12"/>
  <c r="O644" i="12"/>
  <c r="I644" i="12"/>
  <c r="H644" i="12"/>
  <c r="J644" i="12" s="1"/>
  <c r="P643" i="12"/>
  <c r="O643" i="12"/>
  <c r="S643" i="12" s="1"/>
  <c r="J643" i="12"/>
  <c r="I643" i="12"/>
  <c r="H643" i="12"/>
  <c r="P642" i="12"/>
  <c r="O642" i="12"/>
  <c r="J642" i="12"/>
  <c r="I642" i="12"/>
  <c r="H642" i="12"/>
  <c r="P641" i="12"/>
  <c r="O641" i="12"/>
  <c r="I641" i="12"/>
  <c r="H641" i="12"/>
  <c r="J641" i="12" s="1"/>
  <c r="S640" i="12"/>
  <c r="P640" i="12"/>
  <c r="O640" i="12"/>
  <c r="Q640" i="12" s="1"/>
  <c r="J640" i="12"/>
  <c r="I640" i="12"/>
  <c r="H640" i="12"/>
  <c r="P639" i="12"/>
  <c r="O639" i="12"/>
  <c r="Q639" i="12" s="1"/>
  <c r="I639" i="12"/>
  <c r="H639" i="12"/>
  <c r="Q638" i="12"/>
  <c r="P638" i="12"/>
  <c r="O638" i="12"/>
  <c r="I638" i="12"/>
  <c r="H638" i="12"/>
  <c r="J638" i="12" s="1"/>
  <c r="P637" i="12"/>
  <c r="O637" i="12"/>
  <c r="Q637" i="12" s="1"/>
  <c r="I637" i="12"/>
  <c r="H637" i="12"/>
  <c r="J637" i="12" s="1"/>
  <c r="P636" i="12"/>
  <c r="O636" i="12"/>
  <c r="I636" i="12"/>
  <c r="H636" i="12"/>
  <c r="J636" i="12" s="1"/>
  <c r="S635" i="12"/>
  <c r="Q635" i="12"/>
  <c r="P635" i="12"/>
  <c r="O635" i="12"/>
  <c r="J635" i="12"/>
  <c r="I635" i="12"/>
  <c r="H635" i="12"/>
  <c r="P634" i="12"/>
  <c r="O634" i="12"/>
  <c r="I634" i="12"/>
  <c r="H634" i="12"/>
  <c r="J634" i="12" s="1"/>
  <c r="P633" i="12"/>
  <c r="O633" i="12"/>
  <c r="I633" i="12"/>
  <c r="H633" i="12"/>
  <c r="J633" i="12" s="1"/>
  <c r="P632" i="12"/>
  <c r="O632" i="12"/>
  <c r="I632" i="12"/>
  <c r="H632" i="12"/>
  <c r="J632" i="12" s="1"/>
  <c r="Q631" i="12"/>
  <c r="P631" i="12"/>
  <c r="O631" i="12"/>
  <c r="I631" i="12"/>
  <c r="H631" i="12"/>
  <c r="J631" i="12" s="1"/>
  <c r="Q630" i="12"/>
  <c r="P630" i="12"/>
  <c r="O630" i="12"/>
  <c r="I630" i="12"/>
  <c r="H630" i="12"/>
  <c r="P629" i="12"/>
  <c r="O629" i="12"/>
  <c r="I629" i="12"/>
  <c r="H629" i="12"/>
  <c r="J629" i="12" s="1"/>
  <c r="Q628" i="12"/>
  <c r="P628" i="12"/>
  <c r="O628" i="12"/>
  <c r="I628" i="12"/>
  <c r="H628" i="12"/>
  <c r="J628" i="12" s="1"/>
  <c r="S627" i="12"/>
  <c r="Q627" i="12"/>
  <c r="P627" i="12"/>
  <c r="O627" i="12"/>
  <c r="I627" i="12"/>
  <c r="H627" i="12"/>
  <c r="J627" i="12" s="1"/>
  <c r="Q626" i="12"/>
  <c r="P626" i="12"/>
  <c r="O626" i="12"/>
  <c r="J626" i="12"/>
  <c r="I626" i="12"/>
  <c r="H626" i="12"/>
  <c r="P625" i="12"/>
  <c r="O625" i="12"/>
  <c r="J625" i="12"/>
  <c r="I625" i="12"/>
  <c r="H625" i="12"/>
  <c r="P624" i="12"/>
  <c r="O624" i="12"/>
  <c r="Q624" i="12" s="1"/>
  <c r="I624" i="12"/>
  <c r="H624" i="12"/>
  <c r="Q623" i="12"/>
  <c r="P623" i="12"/>
  <c r="O623" i="12"/>
  <c r="I623" i="12"/>
  <c r="H623" i="12"/>
  <c r="J623" i="12" s="1"/>
  <c r="Q622" i="12"/>
  <c r="P622" i="12"/>
  <c r="O622" i="12"/>
  <c r="S622" i="12" s="1"/>
  <c r="I622" i="12"/>
  <c r="H622" i="12"/>
  <c r="J622" i="12" s="1"/>
  <c r="Q621" i="12"/>
  <c r="P621" i="12"/>
  <c r="O621" i="12"/>
  <c r="I621" i="12"/>
  <c r="H621" i="12"/>
  <c r="J621" i="12" s="1"/>
  <c r="P620" i="12"/>
  <c r="O620" i="12"/>
  <c r="S620" i="12" s="1"/>
  <c r="J620" i="12"/>
  <c r="I620" i="12"/>
  <c r="H620" i="12"/>
  <c r="P619" i="12"/>
  <c r="O619" i="12"/>
  <c r="J619" i="12"/>
  <c r="I619" i="12"/>
  <c r="H619" i="12"/>
  <c r="Q618" i="12"/>
  <c r="P618" i="12"/>
  <c r="O618" i="12"/>
  <c r="I618" i="12"/>
  <c r="H618" i="12"/>
  <c r="J618" i="12" s="1"/>
  <c r="P617" i="12"/>
  <c r="O617" i="12"/>
  <c r="J617" i="12"/>
  <c r="I617" i="12"/>
  <c r="H617" i="12"/>
  <c r="P616" i="12"/>
  <c r="O616" i="12"/>
  <c r="Q616" i="12" s="1"/>
  <c r="J616" i="12"/>
  <c r="I616" i="12"/>
  <c r="H616" i="12"/>
  <c r="Q615" i="12"/>
  <c r="P615" i="12"/>
  <c r="O615" i="12"/>
  <c r="S615" i="12" s="1"/>
  <c r="J615" i="12"/>
  <c r="I615" i="12"/>
  <c r="H615" i="12"/>
  <c r="Q614" i="12"/>
  <c r="P614" i="12"/>
  <c r="O614" i="12"/>
  <c r="I614" i="12"/>
  <c r="H614" i="12"/>
  <c r="J614" i="12" s="1"/>
  <c r="P613" i="12"/>
  <c r="O613" i="12"/>
  <c r="I613" i="12"/>
  <c r="H613" i="12"/>
  <c r="J613" i="12" s="1"/>
  <c r="Q612" i="12"/>
  <c r="P612" i="12"/>
  <c r="O612" i="12"/>
  <c r="I612" i="12"/>
  <c r="H612" i="12"/>
  <c r="J612" i="12" s="1"/>
  <c r="P611" i="12"/>
  <c r="O611" i="12"/>
  <c r="S611" i="12" s="1"/>
  <c r="J611" i="12"/>
  <c r="I611" i="12"/>
  <c r="H611" i="12"/>
  <c r="P610" i="12"/>
  <c r="O610" i="12"/>
  <c r="J610" i="12"/>
  <c r="I610" i="12"/>
  <c r="H610" i="12"/>
  <c r="P609" i="12"/>
  <c r="O609" i="12"/>
  <c r="I609" i="12"/>
  <c r="H609" i="12"/>
  <c r="J609" i="12" s="1"/>
  <c r="P608" i="12"/>
  <c r="O608" i="12"/>
  <c r="Q608" i="12" s="1"/>
  <c r="J608" i="12"/>
  <c r="I608" i="12"/>
  <c r="H608" i="12"/>
  <c r="P607" i="12"/>
  <c r="O607" i="12"/>
  <c r="Q607" i="12" s="1"/>
  <c r="I607" i="12"/>
  <c r="H607" i="12"/>
  <c r="Q606" i="12"/>
  <c r="P606" i="12"/>
  <c r="O606" i="12"/>
  <c r="I606" i="12"/>
  <c r="H606" i="12"/>
  <c r="J606" i="12" s="1"/>
  <c r="P605" i="12"/>
  <c r="O605" i="12"/>
  <c r="Q605" i="12" s="1"/>
  <c r="I605" i="12"/>
  <c r="H605" i="12"/>
  <c r="J605" i="12" s="1"/>
  <c r="P604" i="12"/>
  <c r="O604" i="12"/>
  <c r="I604" i="12"/>
  <c r="H604" i="12"/>
  <c r="J604" i="12" s="1"/>
  <c r="S603" i="12"/>
  <c r="Q603" i="12"/>
  <c r="P603" i="12"/>
  <c r="O603" i="12"/>
  <c r="I603" i="12"/>
  <c r="H603" i="12"/>
  <c r="J603" i="12" s="1"/>
  <c r="P602" i="12"/>
  <c r="O602" i="12"/>
  <c r="I602" i="12"/>
  <c r="H602" i="12"/>
  <c r="J602" i="12" s="1"/>
  <c r="P601" i="12"/>
  <c r="O601" i="12"/>
  <c r="I601" i="12"/>
  <c r="H601" i="12"/>
  <c r="J601" i="12" s="1"/>
  <c r="P600" i="12"/>
  <c r="O600" i="12"/>
  <c r="I600" i="12"/>
  <c r="H600" i="12"/>
  <c r="J600" i="12" s="1"/>
  <c r="S599" i="12"/>
  <c r="P599" i="12"/>
  <c r="O599" i="12"/>
  <c r="Q599" i="12" s="1"/>
  <c r="I599" i="12"/>
  <c r="H599" i="12"/>
  <c r="J599" i="12" s="1"/>
  <c r="Q598" i="12"/>
  <c r="P598" i="12"/>
  <c r="O598" i="12"/>
  <c r="I598" i="12"/>
  <c r="H598" i="12"/>
  <c r="P597" i="12"/>
  <c r="O597" i="12"/>
  <c r="I597" i="12"/>
  <c r="H597" i="12"/>
  <c r="J597" i="12" s="1"/>
  <c r="S596" i="12"/>
  <c r="P596" i="12"/>
  <c r="O596" i="12"/>
  <c r="Q596" i="12" s="1"/>
  <c r="I596" i="12"/>
  <c r="H596" i="12"/>
  <c r="J596" i="12" s="1"/>
  <c r="P595" i="12"/>
  <c r="O595" i="12"/>
  <c r="S595" i="12" s="1"/>
  <c r="J595" i="12"/>
  <c r="I595" i="12"/>
  <c r="H595" i="12"/>
  <c r="P594" i="12"/>
  <c r="O594" i="12"/>
  <c r="I594" i="12"/>
  <c r="H594" i="12"/>
  <c r="J594" i="12" s="1"/>
  <c r="P593" i="12"/>
  <c r="O593" i="12"/>
  <c r="I593" i="12"/>
  <c r="H593" i="12"/>
  <c r="J593" i="12" s="1"/>
  <c r="P592" i="12"/>
  <c r="O592" i="12"/>
  <c r="I592" i="12"/>
  <c r="H592" i="12"/>
  <c r="J592" i="12" s="1"/>
  <c r="P591" i="12"/>
  <c r="O591" i="12"/>
  <c r="Q591" i="12" s="1"/>
  <c r="I591" i="12"/>
  <c r="H591" i="12"/>
  <c r="J591" i="12" s="1"/>
  <c r="S590" i="12"/>
  <c r="Q590" i="12"/>
  <c r="P590" i="12"/>
  <c r="O590" i="12"/>
  <c r="I590" i="12"/>
  <c r="H590" i="12"/>
  <c r="J590" i="12" s="1"/>
  <c r="P589" i="12"/>
  <c r="O589" i="12"/>
  <c r="Q589" i="12" s="1"/>
  <c r="I589" i="12"/>
  <c r="H589" i="12"/>
  <c r="J589" i="12" s="1"/>
  <c r="P588" i="12"/>
  <c r="O588" i="12"/>
  <c r="I588" i="12"/>
  <c r="H588" i="12"/>
  <c r="J588" i="12" s="1"/>
  <c r="S587" i="12"/>
  <c r="P587" i="12"/>
  <c r="O587" i="12"/>
  <c r="Q587" i="12" s="1"/>
  <c r="J587" i="12"/>
  <c r="I587" i="12"/>
  <c r="H587" i="12"/>
  <c r="P586" i="12"/>
  <c r="O586" i="12"/>
  <c r="Q586" i="12" s="1"/>
  <c r="I586" i="12"/>
  <c r="H586" i="12"/>
  <c r="J586" i="12" s="1"/>
  <c r="P585" i="12"/>
  <c r="O585" i="12"/>
  <c r="J585" i="12"/>
  <c r="I585" i="12"/>
  <c r="H585" i="12"/>
  <c r="P584" i="12"/>
  <c r="O584" i="12"/>
  <c r="Q584" i="12" s="1"/>
  <c r="J584" i="12"/>
  <c r="I584" i="12"/>
  <c r="H584" i="12"/>
  <c r="P583" i="12"/>
  <c r="O583" i="12"/>
  <c r="Q583" i="12" s="1"/>
  <c r="I583" i="12"/>
  <c r="H583" i="12"/>
  <c r="S583" i="12" s="1"/>
  <c r="Q582" i="12"/>
  <c r="P582" i="12"/>
  <c r="O582" i="12"/>
  <c r="I582" i="12"/>
  <c r="H582" i="12"/>
  <c r="J582" i="12" s="1"/>
  <c r="P581" i="12"/>
  <c r="O581" i="12"/>
  <c r="I581" i="12"/>
  <c r="H581" i="12"/>
  <c r="J581" i="12" s="1"/>
  <c r="Q580" i="12"/>
  <c r="P580" i="12"/>
  <c r="O580" i="12"/>
  <c r="I580" i="12"/>
  <c r="H580" i="12"/>
  <c r="J580" i="12" s="1"/>
  <c r="P579" i="12"/>
  <c r="O579" i="12"/>
  <c r="S579" i="12" s="1"/>
  <c r="J579" i="12"/>
  <c r="I579" i="12"/>
  <c r="H579" i="12"/>
  <c r="P578" i="12"/>
  <c r="O578" i="12"/>
  <c r="I578" i="12"/>
  <c r="H578" i="12"/>
  <c r="J578" i="12" s="1"/>
  <c r="P577" i="12"/>
  <c r="O577" i="12"/>
  <c r="I577" i="12"/>
  <c r="H577" i="12"/>
  <c r="J577" i="12" s="1"/>
  <c r="P576" i="12"/>
  <c r="O576" i="12"/>
  <c r="Q576" i="12" s="1"/>
  <c r="I576" i="12"/>
  <c r="H576" i="12"/>
  <c r="J576" i="12" s="1"/>
  <c r="Q575" i="12"/>
  <c r="P575" i="12"/>
  <c r="O575" i="12"/>
  <c r="I575" i="12"/>
  <c r="H575" i="12"/>
  <c r="P574" i="12"/>
  <c r="O574" i="12"/>
  <c r="Q574" i="12" s="1"/>
  <c r="I574" i="12"/>
  <c r="H574" i="12"/>
  <c r="J574" i="12" s="1"/>
  <c r="P573" i="12"/>
  <c r="O573" i="12"/>
  <c r="Q573" i="12" s="1"/>
  <c r="I573" i="12"/>
  <c r="H573" i="12"/>
  <c r="J573" i="12" s="1"/>
  <c r="P572" i="12"/>
  <c r="O572" i="12"/>
  <c r="I572" i="12"/>
  <c r="H572" i="12"/>
  <c r="J572" i="12" s="1"/>
  <c r="P571" i="12"/>
  <c r="O571" i="12"/>
  <c r="S571" i="12" s="1"/>
  <c r="J571" i="12"/>
  <c r="I571" i="12"/>
  <c r="H571" i="12"/>
  <c r="P570" i="12"/>
  <c r="O570" i="12"/>
  <c r="I570" i="12"/>
  <c r="H570" i="12"/>
  <c r="J570" i="12" s="1"/>
  <c r="P569" i="12"/>
  <c r="O569" i="12"/>
  <c r="I569" i="12"/>
  <c r="H569" i="12"/>
  <c r="J569" i="12" s="1"/>
  <c r="P568" i="12"/>
  <c r="O568" i="12"/>
  <c r="I568" i="12"/>
  <c r="H568" i="12"/>
  <c r="J568" i="12" s="1"/>
  <c r="Q567" i="12"/>
  <c r="P567" i="12"/>
  <c r="O567" i="12"/>
  <c r="I567" i="12"/>
  <c r="H567" i="12"/>
  <c r="J567" i="12" s="1"/>
  <c r="P566" i="12"/>
  <c r="O566" i="12"/>
  <c r="Q566" i="12" s="1"/>
  <c r="I566" i="12"/>
  <c r="H566" i="12"/>
  <c r="P565" i="12"/>
  <c r="O565" i="12"/>
  <c r="I565" i="12"/>
  <c r="H565" i="12"/>
  <c r="J565" i="12" s="1"/>
  <c r="Q564" i="12"/>
  <c r="P564" i="12"/>
  <c r="O564" i="12"/>
  <c r="I564" i="12"/>
  <c r="H564" i="12"/>
  <c r="J564" i="12" s="1"/>
  <c r="S563" i="12"/>
  <c r="Q563" i="12"/>
  <c r="P563" i="12"/>
  <c r="O563" i="12"/>
  <c r="I563" i="12"/>
  <c r="H563" i="12"/>
  <c r="J563" i="12" s="1"/>
  <c r="Q562" i="12"/>
  <c r="P562" i="12"/>
  <c r="O562" i="12"/>
  <c r="S562" i="12" s="1"/>
  <c r="J562" i="12"/>
  <c r="I562" i="12"/>
  <c r="H562" i="12"/>
  <c r="P561" i="12"/>
  <c r="O561" i="12"/>
  <c r="J561" i="12"/>
  <c r="I561" i="12"/>
  <c r="H561" i="12"/>
  <c r="S560" i="12"/>
  <c r="P560" i="12"/>
  <c r="O560" i="12"/>
  <c r="Q560" i="12" s="1"/>
  <c r="I560" i="12"/>
  <c r="H560" i="12"/>
  <c r="J560" i="12" s="1"/>
  <c r="S559" i="12"/>
  <c r="Q559" i="12"/>
  <c r="P559" i="12"/>
  <c r="O559" i="12"/>
  <c r="I559" i="12"/>
  <c r="H559" i="12"/>
  <c r="J559" i="12" s="1"/>
  <c r="P558" i="12"/>
  <c r="O558" i="12"/>
  <c r="I558" i="12"/>
  <c r="H558" i="12"/>
  <c r="J558" i="12" s="1"/>
  <c r="P557" i="12"/>
  <c r="O557" i="12"/>
  <c r="I557" i="12"/>
  <c r="H557" i="12"/>
  <c r="J557" i="12" s="1"/>
  <c r="P556" i="12"/>
  <c r="O556" i="12"/>
  <c r="S556" i="12" s="1"/>
  <c r="J556" i="12"/>
  <c r="I556" i="12"/>
  <c r="H556" i="12"/>
  <c r="P555" i="12"/>
  <c r="O555" i="12"/>
  <c r="Q555" i="12" s="1"/>
  <c r="I555" i="12"/>
  <c r="H555" i="12"/>
  <c r="J555" i="12" s="1"/>
  <c r="Q554" i="12"/>
  <c r="P554" i="12"/>
  <c r="O554" i="12"/>
  <c r="I554" i="12"/>
  <c r="H554" i="12"/>
  <c r="J554" i="12" s="1"/>
  <c r="P553" i="12"/>
  <c r="O553" i="12"/>
  <c r="J553" i="12"/>
  <c r="I553" i="12"/>
  <c r="H553" i="12"/>
  <c r="P552" i="12"/>
  <c r="O552" i="12"/>
  <c r="Q552" i="12" s="1"/>
  <c r="I552" i="12"/>
  <c r="H552" i="12"/>
  <c r="J552" i="12" s="1"/>
  <c r="S551" i="12"/>
  <c r="Q551" i="12"/>
  <c r="P551" i="12"/>
  <c r="O551" i="12"/>
  <c r="I551" i="12"/>
  <c r="H551" i="12"/>
  <c r="J551" i="12" s="1"/>
  <c r="P550" i="12"/>
  <c r="O550" i="12"/>
  <c r="Q550" i="12" s="1"/>
  <c r="I550" i="12"/>
  <c r="H550" i="12"/>
  <c r="J550" i="12" s="1"/>
  <c r="P549" i="12"/>
  <c r="O549" i="12"/>
  <c r="I549" i="12"/>
  <c r="H549" i="12"/>
  <c r="J549" i="12" s="1"/>
  <c r="P548" i="12"/>
  <c r="O548" i="12"/>
  <c r="Q548" i="12" s="1"/>
  <c r="J548" i="12"/>
  <c r="I548" i="12"/>
  <c r="H548" i="12"/>
  <c r="P547" i="12"/>
  <c r="O547" i="12"/>
  <c r="I547" i="12"/>
  <c r="H547" i="12"/>
  <c r="J547" i="12" s="1"/>
  <c r="P546" i="12"/>
  <c r="O546" i="12"/>
  <c r="I546" i="12"/>
  <c r="H546" i="12"/>
  <c r="J546" i="12" s="1"/>
  <c r="P545" i="12"/>
  <c r="O545" i="12"/>
  <c r="I545" i="12"/>
  <c r="H545" i="12"/>
  <c r="J545" i="12" s="1"/>
  <c r="P544" i="12"/>
  <c r="O544" i="12"/>
  <c r="Q544" i="12" s="1"/>
  <c r="I544" i="12"/>
  <c r="H544" i="12"/>
  <c r="J544" i="12" s="1"/>
  <c r="P543" i="12"/>
  <c r="O543" i="12"/>
  <c r="Q543" i="12" s="1"/>
  <c r="I543" i="12"/>
  <c r="H543" i="12"/>
  <c r="P542" i="12"/>
  <c r="O542" i="12"/>
  <c r="Q542" i="12" s="1"/>
  <c r="I542" i="12"/>
  <c r="H542" i="12"/>
  <c r="J542" i="12" s="1"/>
  <c r="Q541" i="12"/>
  <c r="P541" i="12"/>
  <c r="O541" i="12"/>
  <c r="I541" i="12"/>
  <c r="H541" i="12"/>
  <c r="J541" i="12" s="1"/>
  <c r="P540" i="12"/>
  <c r="O540" i="12"/>
  <c r="I540" i="12"/>
  <c r="H540" i="12"/>
  <c r="J540" i="12" s="1"/>
  <c r="Q539" i="12"/>
  <c r="P539" i="12"/>
  <c r="O539" i="12"/>
  <c r="I539" i="12"/>
  <c r="H539" i="12"/>
  <c r="J539" i="12" s="1"/>
  <c r="P538" i="12"/>
  <c r="O538" i="12"/>
  <c r="I538" i="12"/>
  <c r="H538" i="12"/>
  <c r="J538" i="12" s="1"/>
  <c r="P537" i="12"/>
  <c r="O537" i="12"/>
  <c r="I537" i="12"/>
  <c r="H537" i="12"/>
  <c r="J537" i="12" s="1"/>
  <c r="P536" i="12"/>
  <c r="O536" i="12"/>
  <c r="I536" i="12"/>
  <c r="H536" i="12"/>
  <c r="J536" i="12" s="1"/>
  <c r="P535" i="12"/>
  <c r="O535" i="12"/>
  <c r="J535" i="12"/>
  <c r="I535" i="12"/>
  <c r="H535" i="12"/>
  <c r="P534" i="12"/>
  <c r="O534" i="12"/>
  <c r="Q534" i="12" s="1"/>
  <c r="I534" i="12"/>
  <c r="H534" i="12"/>
  <c r="P533" i="12"/>
  <c r="O533" i="12"/>
  <c r="I533" i="12"/>
  <c r="H533" i="12"/>
  <c r="J533" i="12" s="1"/>
  <c r="P532" i="12"/>
  <c r="O532" i="12"/>
  <c r="J532" i="12"/>
  <c r="I532" i="12"/>
  <c r="H532" i="12"/>
  <c r="P531" i="12"/>
  <c r="O531" i="12"/>
  <c r="I531" i="12"/>
  <c r="H531" i="12"/>
  <c r="J531" i="12" s="1"/>
  <c r="Q530" i="12"/>
  <c r="P530" i="12"/>
  <c r="O530" i="12"/>
  <c r="I530" i="12"/>
  <c r="H530" i="12"/>
  <c r="J530" i="12" s="1"/>
  <c r="P529" i="12"/>
  <c r="O529" i="12"/>
  <c r="J529" i="12"/>
  <c r="I529" i="12"/>
  <c r="H529" i="12"/>
  <c r="P528" i="12"/>
  <c r="O528" i="12"/>
  <c r="I528" i="12"/>
  <c r="H528" i="12"/>
  <c r="J528" i="12" s="1"/>
  <c r="P527" i="12"/>
  <c r="O527" i="12"/>
  <c r="I527" i="12"/>
  <c r="H527" i="12"/>
  <c r="J527" i="12" s="1"/>
  <c r="S526" i="12"/>
  <c r="Q526" i="12"/>
  <c r="P526" i="12"/>
  <c r="O526" i="12"/>
  <c r="I526" i="12"/>
  <c r="H526" i="12"/>
  <c r="J526" i="12" s="1"/>
  <c r="P525" i="12"/>
  <c r="O525" i="12"/>
  <c r="I525" i="12"/>
  <c r="H525" i="12"/>
  <c r="J525" i="12" s="1"/>
  <c r="P524" i="12"/>
  <c r="O524" i="12"/>
  <c r="I524" i="12"/>
  <c r="H524" i="12"/>
  <c r="J524" i="12" s="1"/>
  <c r="P523" i="12"/>
  <c r="O523" i="12"/>
  <c r="Q523" i="12" s="1"/>
  <c r="J523" i="12"/>
  <c r="I523" i="12"/>
  <c r="H523" i="12"/>
  <c r="P522" i="12"/>
  <c r="O522" i="12"/>
  <c r="Q522" i="12" s="1"/>
  <c r="I522" i="12"/>
  <c r="H522" i="12"/>
  <c r="J522" i="12" s="1"/>
  <c r="P521" i="12"/>
  <c r="O521" i="12"/>
  <c r="I521" i="12"/>
  <c r="H521" i="12"/>
  <c r="J521" i="12" s="1"/>
  <c r="P520" i="12"/>
  <c r="O520" i="12"/>
  <c r="Q520" i="12" s="1"/>
  <c r="J520" i="12"/>
  <c r="I520" i="12"/>
  <c r="H520" i="12"/>
  <c r="P519" i="12"/>
  <c r="O519" i="12"/>
  <c r="I519" i="12"/>
  <c r="H519" i="12"/>
  <c r="J519" i="12" s="1"/>
  <c r="Q518" i="12"/>
  <c r="P518" i="12"/>
  <c r="O518" i="12"/>
  <c r="I518" i="12"/>
  <c r="H518" i="12"/>
  <c r="J518" i="12" s="1"/>
  <c r="P517" i="12"/>
  <c r="O517" i="12"/>
  <c r="I517" i="12"/>
  <c r="H517" i="12"/>
  <c r="J517" i="12" s="1"/>
  <c r="P516" i="12"/>
  <c r="O516" i="12"/>
  <c r="I516" i="12"/>
  <c r="H516" i="12"/>
  <c r="J516" i="12" s="1"/>
  <c r="P515" i="12"/>
  <c r="O515" i="12"/>
  <c r="S515" i="12" s="1"/>
  <c r="J515" i="12"/>
  <c r="I515" i="12"/>
  <c r="H515" i="12"/>
  <c r="P514" i="12"/>
  <c r="O514" i="12"/>
  <c r="I514" i="12"/>
  <c r="H514" i="12"/>
  <c r="J514" i="12" s="1"/>
  <c r="P513" i="12"/>
  <c r="O513" i="12"/>
  <c r="I513" i="12"/>
  <c r="H513" i="12"/>
  <c r="J513" i="12" s="1"/>
  <c r="P512" i="12"/>
  <c r="O512" i="12"/>
  <c r="Q512" i="12" s="1"/>
  <c r="J512" i="12"/>
  <c r="I512" i="12"/>
  <c r="H512" i="12"/>
  <c r="Q511" i="12"/>
  <c r="P511" i="12"/>
  <c r="O511" i="12"/>
  <c r="I511" i="12"/>
  <c r="H511" i="12"/>
  <c r="Q510" i="12"/>
  <c r="P510" i="12"/>
  <c r="O510" i="12"/>
  <c r="I510" i="12"/>
  <c r="H510" i="12"/>
  <c r="J510" i="12" s="1"/>
  <c r="P509" i="12"/>
  <c r="O509" i="12"/>
  <c r="Q509" i="12" s="1"/>
  <c r="I509" i="12"/>
  <c r="H509" i="12"/>
  <c r="J509" i="12" s="1"/>
  <c r="P508" i="12"/>
  <c r="O508" i="12"/>
  <c r="I508" i="12"/>
  <c r="H508" i="12"/>
  <c r="J508" i="12" s="1"/>
  <c r="P507" i="12"/>
  <c r="O507" i="12"/>
  <c r="S507" i="12" s="1"/>
  <c r="J507" i="12"/>
  <c r="I507" i="12"/>
  <c r="H507" i="12"/>
  <c r="P506" i="12"/>
  <c r="O506" i="12"/>
  <c r="I506" i="12"/>
  <c r="H506" i="12"/>
  <c r="J506" i="12" s="1"/>
  <c r="P505" i="12"/>
  <c r="O505" i="12"/>
  <c r="I505" i="12"/>
  <c r="H505" i="12"/>
  <c r="J505" i="12" s="1"/>
  <c r="P504" i="12"/>
  <c r="O504" i="12"/>
  <c r="I504" i="12"/>
  <c r="H504" i="12"/>
  <c r="J504" i="12" s="1"/>
  <c r="S503" i="12"/>
  <c r="Q503" i="12"/>
  <c r="P503" i="12"/>
  <c r="O503" i="12"/>
  <c r="I503" i="12"/>
  <c r="H503" i="12"/>
  <c r="J503" i="12" s="1"/>
  <c r="Q502" i="12"/>
  <c r="P502" i="12"/>
  <c r="O502" i="12"/>
  <c r="I502" i="12"/>
  <c r="H502" i="12"/>
  <c r="P501" i="12"/>
  <c r="O501" i="12"/>
  <c r="I501" i="12"/>
  <c r="H501" i="12"/>
  <c r="J501" i="12" s="1"/>
  <c r="S500" i="12"/>
  <c r="Q500" i="12"/>
  <c r="P500" i="12"/>
  <c r="O500" i="12"/>
  <c r="I500" i="12"/>
  <c r="H500" i="12"/>
  <c r="J500" i="12" s="1"/>
  <c r="S499" i="12"/>
  <c r="Q499" i="12"/>
  <c r="P499" i="12"/>
  <c r="O499" i="12"/>
  <c r="I499" i="12"/>
  <c r="H499" i="12"/>
  <c r="J499" i="12" s="1"/>
  <c r="P498" i="12"/>
  <c r="O498" i="12"/>
  <c r="S498" i="12" s="1"/>
  <c r="J498" i="12"/>
  <c r="I498" i="12"/>
  <c r="H498" i="12"/>
  <c r="P497" i="12"/>
  <c r="O497" i="12"/>
  <c r="I497" i="12"/>
  <c r="H497" i="12"/>
  <c r="J497" i="12" s="1"/>
  <c r="P496" i="12"/>
  <c r="O496" i="12"/>
  <c r="Q496" i="12" s="1"/>
  <c r="I496" i="12"/>
  <c r="H496" i="12"/>
  <c r="S495" i="12"/>
  <c r="Q495" i="12"/>
  <c r="P495" i="12"/>
  <c r="O495" i="12"/>
  <c r="I495" i="12"/>
  <c r="H495" i="12"/>
  <c r="J495" i="12" s="1"/>
  <c r="Q494" i="12"/>
  <c r="P494" i="12"/>
  <c r="O494" i="12"/>
  <c r="S494" i="12" s="1"/>
  <c r="I494" i="12"/>
  <c r="H494" i="12"/>
  <c r="J494" i="12" s="1"/>
  <c r="P493" i="12"/>
  <c r="O493" i="12"/>
  <c r="I493" i="12"/>
  <c r="H493" i="12"/>
  <c r="J493" i="12" s="1"/>
  <c r="P492" i="12"/>
  <c r="O492" i="12"/>
  <c r="S492" i="12" s="1"/>
  <c r="J492" i="12"/>
  <c r="I492" i="12"/>
  <c r="H492" i="12"/>
  <c r="P491" i="12"/>
  <c r="O491" i="12"/>
  <c r="J491" i="12"/>
  <c r="I491" i="12"/>
  <c r="H491" i="12"/>
  <c r="Q490" i="12"/>
  <c r="P490" i="12"/>
  <c r="O490" i="12"/>
  <c r="I490" i="12"/>
  <c r="H490" i="12"/>
  <c r="J490" i="12" s="1"/>
  <c r="P489" i="12"/>
  <c r="O489" i="12"/>
  <c r="J489" i="12"/>
  <c r="I489" i="12"/>
  <c r="H489" i="12"/>
  <c r="P488" i="12"/>
  <c r="O488" i="12"/>
  <c r="Q488" i="12" s="1"/>
  <c r="J488" i="12"/>
  <c r="I488" i="12"/>
  <c r="H488" i="12"/>
  <c r="Q487" i="12"/>
  <c r="P487" i="12"/>
  <c r="O487" i="12"/>
  <c r="I487" i="12"/>
  <c r="H487" i="12"/>
  <c r="J487" i="12" s="1"/>
  <c r="Q486" i="12"/>
  <c r="P486" i="12"/>
  <c r="O486" i="12"/>
  <c r="I486" i="12"/>
  <c r="H486" i="12"/>
  <c r="J486" i="12" s="1"/>
  <c r="P485" i="12"/>
  <c r="O485" i="12"/>
  <c r="I485" i="12"/>
  <c r="H485" i="12"/>
  <c r="J485" i="12" s="1"/>
  <c r="P484" i="12"/>
  <c r="O484" i="12"/>
  <c r="Q484" i="12" s="1"/>
  <c r="J484" i="12"/>
  <c r="I484" i="12"/>
  <c r="H484" i="12"/>
  <c r="P483" i="12"/>
  <c r="O483" i="12"/>
  <c r="S483" i="12" s="1"/>
  <c r="J483" i="12"/>
  <c r="I483" i="12"/>
  <c r="H483" i="12"/>
  <c r="P482" i="12"/>
  <c r="O482" i="12"/>
  <c r="I482" i="12"/>
  <c r="H482" i="12"/>
  <c r="J482" i="12" s="1"/>
  <c r="P481" i="12"/>
  <c r="O481" i="12"/>
  <c r="I481" i="12"/>
  <c r="H481" i="12"/>
  <c r="J481" i="12" s="1"/>
  <c r="P480" i="12"/>
  <c r="O480" i="12"/>
  <c r="Q480" i="12" s="1"/>
  <c r="I480" i="12"/>
  <c r="H480" i="12"/>
  <c r="J480" i="12" s="1"/>
  <c r="Q479" i="12"/>
  <c r="P479" i="12"/>
  <c r="O479" i="12"/>
  <c r="I479" i="12"/>
  <c r="H479" i="12"/>
  <c r="P478" i="12"/>
  <c r="O478" i="12"/>
  <c r="Q478" i="12" s="1"/>
  <c r="I478" i="12"/>
  <c r="H478" i="12"/>
  <c r="J478" i="12" s="1"/>
  <c r="Q477" i="12"/>
  <c r="P477" i="12"/>
  <c r="O477" i="12"/>
  <c r="I477" i="12"/>
  <c r="H477" i="12"/>
  <c r="J477" i="12" s="1"/>
  <c r="P476" i="12"/>
  <c r="O476" i="12"/>
  <c r="J476" i="12"/>
  <c r="I476" i="12"/>
  <c r="H476" i="12"/>
  <c r="P475" i="12"/>
  <c r="O475" i="12"/>
  <c r="I475" i="12"/>
  <c r="H475" i="12"/>
  <c r="J475" i="12" s="1"/>
  <c r="P474" i="12"/>
  <c r="O474" i="12"/>
  <c r="I474" i="12"/>
  <c r="H474" i="12"/>
  <c r="J474" i="12" s="1"/>
  <c r="P473" i="12"/>
  <c r="O473" i="12"/>
  <c r="I473" i="12"/>
  <c r="H473" i="12"/>
  <c r="J473" i="12" s="1"/>
  <c r="P472" i="12"/>
  <c r="O472" i="12"/>
  <c r="I472" i="12"/>
  <c r="H472" i="12"/>
  <c r="J472" i="12" s="1"/>
  <c r="P471" i="12"/>
  <c r="O471" i="12"/>
  <c r="S471" i="12" s="1"/>
  <c r="J471" i="12"/>
  <c r="I471" i="12"/>
  <c r="H471" i="12"/>
  <c r="P470" i="12"/>
  <c r="O470" i="12"/>
  <c r="Q470" i="12" s="1"/>
  <c r="I470" i="12"/>
  <c r="H470" i="12"/>
  <c r="P469" i="12"/>
  <c r="O469" i="12"/>
  <c r="I469" i="12"/>
  <c r="H469" i="12"/>
  <c r="J469" i="12" s="1"/>
  <c r="P468" i="12"/>
  <c r="O468" i="12"/>
  <c r="S468" i="12" s="1"/>
  <c r="J468" i="12"/>
  <c r="I468" i="12"/>
  <c r="H468" i="12"/>
  <c r="Q467" i="12"/>
  <c r="P467" i="12"/>
  <c r="O467" i="12"/>
  <c r="S467" i="12" s="1"/>
  <c r="J467" i="12"/>
  <c r="I467" i="12"/>
  <c r="H467" i="12"/>
  <c r="P466" i="12"/>
  <c r="O466" i="12"/>
  <c r="J466" i="12"/>
  <c r="I466" i="12"/>
  <c r="H466" i="12"/>
  <c r="P465" i="12"/>
  <c r="O465" i="12"/>
  <c r="I465" i="12"/>
  <c r="H465" i="12"/>
  <c r="J465" i="12" s="1"/>
  <c r="S464" i="12"/>
  <c r="P464" i="12"/>
  <c r="O464" i="12"/>
  <c r="Q464" i="12" s="1"/>
  <c r="I464" i="12"/>
  <c r="H464" i="12"/>
  <c r="J464" i="12" s="1"/>
  <c r="P463" i="12"/>
  <c r="O463" i="12"/>
  <c r="I463" i="12"/>
  <c r="H463" i="12"/>
  <c r="J463" i="12" s="1"/>
  <c r="P462" i="12"/>
  <c r="O462" i="12"/>
  <c r="I462" i="12"/>
  <c r="H462" i="12"/>
  <c r="J462" i="12" s="1"/>
  <c r="P461" i="12"/>
  <c r="O461" i="12"/>
  <c r="S461" i="12" s="1"/>
  <c r="I461" i="12"/>
  <c r="H461" i="12"/>
  <c r="J461" i="12" s="1"/>
  <c r="P460" i="12"/>
  <c r="O460" i="12"/>
  <c r="I460" i="12"/>
  <c r="H460" i="12"/>
  <c r="J460" i="12" s="1"/>
  <c r="S459" i="12"/>
  <c r="P459" i="12"/>
  <c r="O459" i="12"/>
  <c r="Q459" i="12" s="1"/>
  <c r="I459" i="12"/>
  <c r="H459" i="12"/>
  <c r="J459" i="12" s="1"/>
  <c r="P458" i="12"/>
  <c r="O458" i="12"/>
  <c r="Q458" i="12" s="1"/>
  <c r="I458" i="12"/>
  <c r="H458" i="12"/>
  <c r="J458" i="12" s="1"/>
  <c r="P457" i="12"/>
  <c r="O457" i="12"/>
  <c r="I457" i="12"/>
  <c r="H457" i="12"/>
  <c r="J457" i="12" s="1"/>
  <c r="P456" i="12"/>
  <c r="O456" i="12"/>
  <c r="Q456" i="12" s="1"/>
  <c r="I456" i="12"/>
  <c r="H456" i="12"/>
  <c r="J456" i="12" s="1"/>
  <c r="S455" i="12"/>
  <c r="P455" i="12"/>
  <c r="O455" i="12"/>
  <c r="Q455" i="12" s="1"/>
  <c r="I455" i="12"/>
  <c r="H455" i="12"/>
  <c r="J455" i="12" s="1"/>
  <c r="P454" i="12"/>
  <c r="O454" i="12"/>
  <c r="Q454" i="12" s="1"/>
  <c r="I454" i="12"/>
  <c r="H454" i="12"/>
  <c r="J454" i="12" s="1"/>
  <c r="S453" i="12"/>
  <c r="P453" i="12"/>
  <c r="O453" i="12"/>
  <c r="Q453" i="12" s="1"/>
  <c r="I453" i="12"/>
  <c r="H453" i="12"/>
  <c r="J453" i="12" s="1"/>
  <c r="P452" i="12"/>
  <c r="O452" i="12"/>
  <c r="Q452" i="12" s="1"/>
  <c r="J452" i="12"/>
  <c r="I452" i="12"/>
  <c r="H452" i="12"/>
  <c r="P451" i="12"/>
  <c r="O451" i="12"/>
  <c r="I451" i="12"/>
  <c r="H451" i="12"/>
  <c r="J451" i="12" s="1"/>
  <c r="P450" i="12"/>
  <c r="O450" i="12"/>
  <c r="I450" i="12"/>
  <c r="H450" i="12"/>
  <c r="J450" i="12" s="1"/>
  <c r="P449" i="12"/>
  <c r="O449" i="12"/>
  <c r="I449" i="12"/>
  <c r="H449" i="12"/>
  <c r="J449" i="12" s="1"/>
  <c r="P448" i="12"/>
  <c r="O448" i="12"/>
  <c r="Q448" i="12" s="1"/>
  <c r="J448" i="12"/>
  <c r="I448" i="12"/>
  <c r="H448" i="12"/>
  <c r="P447" i="12"/>
  <c r="O447" i="12"/>
  <c r="Q447" i="12" s="1"/>
  <c r="I447" i="12"/>
  <c r="H447" i="12"/>
  <c r="Q446" i="12"/>
  <c r="P446" i="12"/>
  <c r="O446" i="12"/>
  <c r="I446" i="12"/>
  <c r="H446" i="12"/>
  <c r="J446" i="12" s="1"/>
  <c r="Q445" i="12"/>
  <c r="P445" i="12"/>
  <c r="O445" i="12"/>
  <c r="I445" i="12"/>
  <c r="H445" i="12"/>
  <c r="J445" i="12" s="1"/>
  <c r="P444" i="12"/>
  <c r="O444" i="12"/>
  <c r="Q444" i="12" s="1"/>
  <c r="I444" i="12"/>
  <c r="H444" i="12"/>
  <c r="J444" i="12" s="1"/>
  <c r="Q443" i="12"/>
  <c r="P443" i="12"/>
  <c r="O443" i="12"/>
  <c r="I443" i="12"/>
  <c r="H443" i="12"/>
  <c r="J443" i="12" s="1"/>
  <c r="P442" i="12"/>
  <c r="O442" i="12"/>
  <c r="I442" i="12"/>
  <c r="H442" i="12"/>
  <c r="J442" i="12" s="1"/>
  <c r="P441" i="12"/>
  <c r="O441" i="12"/>
  <c r="I441" i="12"/>
  <c r="H441" i="12"/>
  <c r="J441" i="12" s="1"/>
  <c r="P440" i="12"/>
  <c r="O440" i="12"/>
  <c r="I440" i="12"/>
  <c r="H440" i="12"/>
  <c r="J440" i="12" s="1"/>
  <c r="P439" i="12"/>
  <c r="O439" i="12"/>
  <c r="J439" i="12"/>
  <c r="I439" i="12"/>
  <c r="H439" i="12"/>
  <c r="Q438" i="12"/>
  <c r="P438" i="12"/>
  <c r="O438" i="12"/>
  <c r="I438" i="12"/>
  <c r="H438" i="12"/>
  <c r="P437" i="12"/>
  <c r="O437" i="12"/>
  <c r="S437" i="12" s="1"/>
  <c r="I437" i="12"/>
  <c r="H437" i="12"/>
  <c r="J437" i="12" s="1"/>
  <c r="P436" i="12"/>
  <c r="O436" i="12"/>
  <c r="J436" i="12"/>
  <c r="I436" i="12"/>
  <c r="H436" i="12"/>
  <c r="P435" i="12"/>
  <c r="O435" i="12"/>
  <c r="J435" i="12"/>
  <c r="I435" i="12"/>
  <c r="H435" i="12"/>
  <c r="Q434" i="12"/>
  <c r="P434" i="12"/>
  <c r="O434" i="12"/>
  <c r="I434" i="12"/>
  <c r="H434" i="12"/>
  <c r="J434" i="12" s="1"/>
  <c r="P433" i="12"/>
  <c r="O433" i="12"/>
  <c r="J433" i="12"/>
  <c r="I433" i="12"/>
  <c r="H433" i="12"/>
  <c r="P432" i="12"/>
  <c r="O432" i="12"/>
  <c r="Q432" i="12" s="1"/>
  <c r="I432" i="12"/>
  <c r="H432" i="12"/>
  <c r="J432" i="12" s="1"/>
  <c r="Q431" i="12"/>
  <c r="P431" i="12"/>
  <c r="O431" i="12"/>
  <c r="I431" i="12"/>
  <c r="H431" i="12"/>
  <c r="J431" i="12" s="1"/>
  <c r="S430" i="12"/>
  <c r="Q430" i="12"/>
  <c r="P430" i="12"/>
  <c r="O430" i="12"/>
  <c r="I430" i="12"/>
  <c r="H430" i="12"/>
  <c r="J430" i="12" s="1"/>
  <c r="P429" i="12"/>
  <c r="O429" i="12"/>
  <c r="I429" i="12"/>
  <c r="H429" i="12"/>
  <c r="J429" i="12" s="1"/>
  <c r="P428" i="12"/>
  <c r="O428" i="12"/>
  <c r="J428" i="12"/>
  <c r="I428" i="12"/>
  <c r="H428" i="12"/>
  <c r="P427" i="12"/>
  <c r="O427" i="12"/>
  <c r="Q427" i="12" s="1"/>
  <c r="J427" i="12"/>
  <c r="I427" i="12"/>
  <c r="H427" i="12"/>
  <c r="P426" i="12"/>
  <c r="O426" i="12"/>
  <c r="Q426" i="12" s="1"/>
  <c r="I426" i="12"/>
  <c r="H426" i="12"/>
  <c r="J426" i="12" s="1"/>
  <c r="P425" i="12"/>
  <c r="O425" i="12"/>
  <c r="J425" i="12"/>
  <c r="I425" i="12"/>
  <c r="H425" i="12"/>
  <c r="P424" i="12"/>
  <c r="O424" i="12"/>
  <c r="Q424" i="12" s="1"/>
  <c r="J424" i="12"/>
  <c r="I424" i="12"/>
  <c r="H424" i="12"/>
  <c r="P423" i="12"/>
  <c r="O423" i="12"/>
  <c r="I423" i="12"/>
  <c r="H423" i="12"/>
  <c r="J423" i="12" s="1"/>
  <c r="Q422" i="12"/>
  <c r="P422" i="12"/>
  <c r="O422" i="12"/>
  <c r="I422" i="12"/>
  <c r="H422" i="12"/>
  <c r="J422" i="12" s="1"/>
  <c r="P421" i="12"/>
  <c r="O421" i="12"/>
  <c r="Q421" i="12" s="1"/>
  <c r="I421" i="12"/>
  <c r="H421" i="12"/>
  <c r="J421" i="12" s="1"/>
  <c r="P420" i="12"/>
  <c r="O420" i="12"/>
  <c r="I420" i="12"/>
  <c r="H420" i="12"/>
  <c r="J420" i="12" s="1"/>
  <c r="P419" i="12"/>
  <c r="O419" i="12"/>
  <c r="J419" i="12"/>
  <c r="I419" i="12"/>
  <c r="H419" i="12"/>
  <c r="P418" i="12"/>
  <c r="O418" i="12"/>
  <c r="I418" i="12"/>
  <c r="H418" i="12"/>
  <c r="J418" i="12" s="1"/>
  <c r="P417" i="12"/>
  <c r="O417" i="12"/>
  <c r="I417" i="12"/>
  <c r="H417" i="12"/>
  <c r="J417" i="12" s="1"/>
  <c r="P416" i="12"/>
  <c r="O416" i="12"/>
  <c r="Q416" i="12" s="1"/>
  <c r="I416" i="12"/>
  <c r="H416" i="12"/>
  <c r="J416" i="12" s="1"/>
  <c r="Q415" i="12"/>
  <c r="P415" i="12"/>
  <c r="O415" i="12"/>
  <c r="I415" i="12"/>
  <c r="H415" i="12"/>
  <c r="P414" i="12"/>
  <c r="O414" i="12"/>
  <c r="Q414" i="12" s="1"/>
  <c r="I414" i="12"/>
  <c r="H414" i="12"/>
  <c r="J414" i="12" s="1"/>
  <c r="P413" i="12"/>
  <c r="O413" i="12"/>
  <c r="Q413" i="12" s="1"/>
  <c r="I413" i="12"/>
  <c r="H413" i="12"/>
  <c r="J413" i="12" s="1"/>
  <c r="P412" i="12"/>
  <c r="O412" i="12"/>
  <c r="Q412" i="12" s="1"/>
  <c r="J412" i="12"/>
  <c r="I412" i="12"/>
  <c r="H412" i="12"/>
  <c r="S411" i="12"/>
  <c r="P411" i="12"/>
  <c r="O411" i="12"/>
  <c r="Q411" i="12" s="1"/>
  <c r="J411" i="12"/>
  <c r="I411" i="12"/>
  <c r="H411" i="12"/>
  <c r="P410" i="12"/>
  <c r="O410" i="12"/>
  <c r="I410" i="12"/>
  <c r="H410" i="12"/>
  <c r="J410" i="12" s="1"/>
  <c r="P409" i="12"/>
  <c r="O409" i="12"/>
  <c r="I409" i="12"/>
  <c r="H409" i="12"/>
  <c r="J409" i="12" s="1"/>
  <c r="P408" i="12"/>
  <c r="O408" i="12"/>
  <c r="I408" i="12"/>
  <c r="H408" i="12"/>
  <c r="J408" i="12" s="1"/>
  <c r="Q407" i="12"/>
  <c r="P407" i="12"/>
  <c r="O407" i="12"/>
  <c r="I407" i="12"/>
  <c r="H407" i="12"/>
  <c r="J407" i="12" s="1"/>
  <c r="Q406" i="12"/>
  <c r="P406" i="12"/>
  <c r="O406" i="12"/>
  <c r="I406" i="12"/>
  <c r="H406" i="12"/>
  <c r="P405" i="12"/>
  <c r="O405" i="12"/>
  <c r="S405" i="12" s="1"/>
  <c r="I405" i="12"/>
  <c r="H405" i="12"/>
  <c r="J405" i="12" s="1"/>
  <c r="Q404" i="12"/>
  <c r="P404" i="12"/>
  <c r="O404" i="12"/>
  <c r="I404" i="12"/>
  <c r="H404" i="12"/>
  <c r="J404" i="12" s="1"/>
  <c r="Q403" i="12"/>
  <c r="P403" i="12"/>
  <c r="O403" i="12"/>
  <c r="I403" i="12"/>
  <c r="H403" i="12"/>
  <c r="J403" i="12" s="1"/>
  <c r="Q402" i="12"/>
  <c r="P402" i="12"/>
  <c r="O402" i="12"/>
  <c r="S402" i="12" s="1"/>
  <c r="J402" i="12"/>
  <c r="I402" i="12"/>
  <c r="H402" i="12"/>
  <c r="P401" i="12"/>
  <c r="O401" i="12"/>
  <c r="J401" i="12"/>
  <c r="I401" i="12"/>
  <c r="H401" i="12"/>
  <c r="P400" i="12"/>
  <c r="O400" i="12"/>
  <c r="Q400" i="12" s="1"/>
  <c r="I400" i="12"/>
  <c r="H400" i="12"/>
  <c r="J400" i="12" s="1"/>
  <c r="S399" i="12"/>
  <c r="Q399" i="12"/>
  <c r="P399" i="12"/>
  <c r="O399" i="12"/>
  <c r="I399" i="12"/>
  <c r="H399" i="12"/>
  <c r="J399" i="12" s="1"/>
  <c r="P398" i="12"/>
  <c r="O398" i="12"/>
  <c r="I398" i="12"/>
  <c r="H398" i="12"/>
  <c r="J398" i="12" s="1"/>
  <c r="P397" i="12"/>
  <c r="O397" i="12"/>
  <c r="Q397" i="12" s="1"/>
  <c r="I397" i="12"/>
  <c r="H397" i="12"/>
  <c r="J397" i="12" s="1"/>
  <c r="P396" i="12"/>
  <c r="O396" i="12"/>
  <c r="S396" i="12" s="1"/>
  <c r="J396" i="12"/>
  <c r="I396" i="12"/>
  <c r="H396" i="12"/>
  <c r="P395" i="12"/>
  <c r="O395" i="12"/>
  <c r="Q395" i="12" s="1"/>
  <c r="I395" i="12"/>
  <c r="H395" i="12"/>
  <c r="S395" i="12" s="1"/>
  <c r="Q394" i="12"/>
  <c r="P394" i="12"/>
  <c r="O394" i="12"/>
  <c r="I394" i="12"/>
  <c r="H394" i="12"/>
  <c r="J394" i="12" s="1"/>
  <c r="P393" i="12"/>
  <c r="O393" i="12"/>
  <c r="J393" i="12"/>
  <c r="I393" i="12"/>
  <c r="H393" i="12"/>
  <c r="P392" i="12"/>
  <c r="O392" i="12"/>
  <c r="Q392" i="12" s="1"/>
  <c r="I392" i="12"/>
  <c r="H392" i="12"/>
  <c r="J392" i="12" s="1"/>
  <c r="S391" i="12"/>
  <c r="Q391" i="12"/>
  <c r="P391" i="12"/>
  <c r="O391" i="12"/>
  <c r="I391" i="12"/>
  <c r="H391" i="12"/>
  <c r="J391" i="12" s="1"/>
  <c r="P390" i="12"/>
  <c r="O390" i="12"/>
  <c r="Q390" i="12" s="1"/>
  <c r="I390" i="12"/>
  <c r="H390" i="12"/>
  <c r="J390" i="12" s="1"/>
  <c r="P389" i="12"/>
  <c r="O389" i="12"/>
  <c r="Q389" i="12" s="1"/>
  <c r="I389" i="12"/>
  <c r="H389" i="12"/>
  <c r="P388" i="12"/>
  <c r="O388" i="12"/>
  <c r="S388" i="12" s="1"/>
  <c r="J388" i="12"/>
  <c r="I388" i="12"/>
  <c r="H388" i="12"/>
  <c r="P387" i="12"/>
  <c r="O387" i="12"/>
  <c r="I387" i="12"/>
  <c r="H387" i="12"/>
  <c r="J387" i="12" s="1"/>
  <c r="P386" i="12"/>
  <c r="O386" i="12"/>
  <c r="I386" i="12"/>
  <c r="H386" i="12"/>
  <c r="J386" i="12" s="1"/>
  <c r="P385" i="12"/>
  <c r="O385" i="12"/>
  <c r="I385" i="12"/>
  <c r="H385" i="12"/>
  <c r="J385" i="12" s="1"/>
  <c r="P384" i="12"/>
  <c r="O384" i="12"/>
  <c r="Q384" i="12" s="1"/>
  <c r="I384" i="12"/>
  <c r="H384" i="12"/>
  <c r="J384" i="12" s="1"/>
  <c r="Q383" i="12"/>
  <c r="P383" i="12"/>
  <c r="O383" i="12"/>
  <c r="I383" i="12"/>
  <c r="H383" i="12"/>
  <c r="P382" i="12"/>
  <c r="O382" i="12"/>
  <c r="Q382" i="12" s="1"/>
  <c r="I382" i="12"/>
  <c r="H382" i="12"/>
  <c r="J382" i="12" s="1"/>
  <c r="Q381" i="12"/>
  <c r="P381" i="12"/>
  <c r="O381" i="12"/>
  <c r="I381" i="12"/>
  <c r="H381" i="12"/>
  <c r="J381" i="12" s="1"/>
  <c r="S380" i="12"/>
  <c r="P380" i="12"/>
  <c r="O380" i="12"/>
  <c r="Q380" i="12" s="1"/>
  <c r="J380" i="12"/>
  <c r="I380" i="12"/>
  <c r="H380" i="12"/>
  <c r="P379" i="12"/>
  <c r="O379" i="12"/>
  <c r="J379" i="12"/>
  <c r="I379" i="12"/>
  <c r="H379" i="12"/>
  <c r="P378" i="12"/>
  <c r="O378" i="12"/>
  <c r="I378" i="12"/>
  <c r="H378" i="12"/>
  <c r="J378" i="12" s="1"/>
  <c r="P377" i="12"/>
  <c r="O377" i="12"/>
  <c r="I377" i="12"/>
  <c r="H377" i="12"/>
  <c r="J377" i="12" s="1"/>
  <c r="P376" i="12"/>
  <c r="O376" i="12"/>
  <c r="I376" i="12"/>
  <c r="H376" i="12"/>
  <c r="J376" i="12" s="1"/>
  <c r="S375" i="12"/>
  <c r="Q375" i="12"/>
  <c r="P375" i="12"/>
  <c r="O375" i="12"/>
  <c r="I375" i="12"/>
  <c r="H375" i="12"/>
  <c r="J375" i="12" s="1"/>
  <c r="P374" i="12"/>
  <c r="O374" i="12"/>
  <c r="Q374" i="12" s="1"/>
  <c r="I374" i="12"/>
  <c r="H374" i="12"/>
  <c r="P373" i="12"/>
  <c r="O373" i="12"/>
  <c r="I373" i="12"/>
  <c r="H373" i="12"/>
  <c r="J373" i="12" s="1"/>
  <c r="S372" i="12"/>
  <c r="Q372" i="12"/>
  <c r="P372" i="12"/>
  <c r="O372" i="12"/>
  <c r="I372" i="12"/>
  <c r="H372" i="12"/>
  <c r="J372" i="12" s="1"/>
  <c r="P371" i="12"/>
  <c r="O371" i="12"/>
  <c r="S371" i="12" s="1"/>
  <c r="J371" i="12"/>
  <c r="I371" i="12"/>
  <c r="H371" i="12"/>
  <c r="P370" i="12"/>
  <c r="O370" i="12"/>
  <c r="J370" i="12"/>
  <c r="I370" i="12"/>
  <c r="H370" i="12"/>
  <c r="P369" i="12"/>
  <c r="O369" i="12"/>
  <c r="I369" i="12"/>
  <c r="H369" i="12"/>
  <c r="J369" i="12" s="1"/>
  <c r="P368" i="12"/>
  <c r="O368" i="12"/>
  <c r="Q368" i="12" s="1"/>
  <c r="I368" i="12"/>
  <c r="H368" i="12"/>
  <c r="J368" i="12" s="1"/>
  <c r="P367" i="12"/>
  <c r="O367" i="12"/>
  <c r="I367" i="12"/>
  <c r="H367" i="12"/>
  <c r="J367" i="12" s="1"/>
  <c r="Q366" i="12"/>
  <c r="P366" i="12"/>
  <c r="O366" i="12"/>
  <c r="I366" i="12"/>
  <c r="H366" i="12"/>
  <c r="J366" i="12" s="1"/>
  <c r="P365" i="12"/>
  <c r="O365" i="12"/>
  <c r="I365" i="12"/>
  <c r="H365" i="12"/>
  <c r="J365" i="12" s="1"/>
  <c r="P364" i="12"/>
  <c r="O364" i="12"/>
  <c r="I364" i="12"/>
  <c r="H364" i="12"/>
  <c r="J364" i="12" s="1"/>
  <c r="P363" i="12"/>
  <c r="O363" i="12"/>
  <c r="Q363" i="12" s="1"/>
  <c r="I363" i="12"/>
  <c r="H363" i="12"/>
  <c r="J363" i="12" s="1"/>
  <c r="P362" i="12"/>
  <c r="O362" i="12"/>
  <c r="Q362" i="12" s="1"/>
  <c r="I362" i="12"/>
  <c r="H362" i="12"/>
  <c r="J362" i="12" s="1"/>
  <c r="P361" i="12"/>
  <c r="O361" i="12"/>
  <c r="I361" i="12"/>
  <c r="H361" i="12"/>
  <c r="J361" i="12" s="1"/>
  <c r="P360" i="12"/>
  <c r="O360" i="12"/>
  <c r="Q360" i="12" s="1"/>
  <c r="I360" i="12"/>
  <c r="H360" i="12"/>
  <c r="J360" i="12" s="1"/>
  <c r="P359" i="12"/>
  <c r="O359" i="12"/>
  <c r="Q359" i="12" s="1"/>
  <c r="I359" i="12"/>
  <c r="H359" i="12"/>
  <c r="J359" i="12" s="1"/>
  <c r="P358" i="12"/>
  <c r="O358" i="12"/>
  <c r="Q358" i="12" s="1"/>
  <c r="I358" i="12"/>
  <c r="H358" i="12"/>
  <c r="J358" i="12" s="1"/>
  <c r="P357" i="12"/>
  <c r="O357" i="12"/>
  <c r="Q357" i="12" s="1"/>
  <c r="I357" i="12"/>
  <c r="H357" i="12"/>
  <c r="J357" i="12" s="1"/>
  <c r="P356" i="12"/>
  <c r="O356" i="12"/>
  <c r="I356" i="12"/>
  <c r="H356" i="12"/>
  <c r="J356" i="12" s="1"/>
  <c r="P355" i="12"/>
  <c r="O355" i="12"/>
  <c r="I355" i="12"/>
  <c r="H355" i="12"/>
  <c r="J355" i="12" s="1"/>
  <c r="P354" i="12"/>
  <c r="O354" i="12"/>
  <c r="I354" i="12"/>
  <c r="H354" i="12"/>
  <c r="J354" i="12" s="1"/>
  <c r="P353" i="12"/>
  <c r="O353" i="12"/>
  <c r="I353" i="12"/>
  <c r="H353" i="12"/>
  <c r="J353" i="12" s="1"/>
  <c r="P352" i="12"/>
  <c r="O352" i="12"/>
  <c r="Q352" i="12" s="1"/>
  <c r="J352" i="12"/>
  <c r="I352" i="12"/>
  <c r="H352" i="12"/>
  <c r="P351" i="12"/>
  <c r="O351" i="12"/>
  <c r="Q351" i="12" s="1"/>
  <c r="I351" i="12"/>
  <c r="H351" i="12"/>
  <c r="Q350" i="12"/>
  <c r="P350" i="12"/>
  <c r="O350" i="12"/>
  <c r="I350" i="12"/>
  <c r="H350" i="12"/>
  <c r="J350" i="12" s="1"/>
  <c r="Q349" i="12"/>
  <c r="P349" i="12"/>
  <c r="O349" i="12"/>
  <c r="I349" i="12"/>
  <c r="H349" i="12"/>
  <c r="J349" i="12" s="1"/>
  <c r="P348" i="12"/>
  <c r="O348" i="12"/>
  <c r="Q348" i="12" s="1"/>
  <c r="J348" i="12"/>
  <c r="I348" i="12"/>
  <c r="H348" i="12"/>
  <c r="Q347" i="12"/>
  <c r="P347" i="12"/>
  <c r="O347" i="12"/>
  <c r="I347" i="12"/>
  <c r="H347" i="12"/>
  <c r="J347" i="12" s="1"/>
  <c r="P346" i="12"/>
  <c r="O346" i="12"/>
  <c r="I346" i="12"/>
  <c r="H346" i="12"/>
  <c r="J346" i="12" s="1"/>
  <c r="P345" i="12"/>
  <c r="O345" i="12"/>
  <c r="I345" i="12"/>
  <c r="H345" i="12"/>
  <c r="J345" i="12" s="1"/>
  <c r="P344" i="12"/>
  <c r="O344" i="12"/>
  <c r="I344" i="12"/>
  <c r="H344" i="12"/>
  <c r="J344" i="12" s="1"/>
  <c r="P343" i="12"/>
  <c r="O343" i="12"/>
  <c r="J343" i="12"/>
  <c r="I343" i="12"/>
  <c r="H343" i="12"/>
  <c r="P342" i="12"/>
  <c r="O342" i="12"/>
  <c r="Q342" i="12" s="1"/>
  <c r="I342" i="12"/>
  <c r="H342" i="12"/>
  <c r="P341" i="12"/>
  <c r="O341" i="12"/>
  <c r="S341" i="12" s="1"/>
  <c r="I341" i="12"/>
  <c r="H341" i="12"/>
  <c r="J341" i="12" s="1"/>
  <c r="P340" i="12"/>
  <c r="O340" i="12"/>
  <c r="S340" i="12" s="1"/>
  <c r="J340" i="12"/>
  <c r="I340" i="12"/>
  <c r="H340" i="12"/>
  <c r="S339" i="12"/>
  <c r="P339" i="12"/>
  <c r="O339" i="12"/>
  <c r="Q339" i="12" s="1"/>
  <c r="I339" i="12"/>
  <c r="H339" i="12"/>
  <c r="J339" i="12" s="1"/>
  <c r="Q338" i="12"/>
  <c r="P338" i="12"/>
  <c r="O338" i="12"/>
  <c r="J338" i="12"/>
  <c r="I338" i="12"/>
  <c r="H338" i="12"/>
  <c r="P337" i="12"/>
  <c r="O337" i="12"/>
  <c r="J337" i="12"/>
  <c r="I337" i="12"/>
  <c r="H337" i="12"/>
  <c r="P336" i="12"/>
  <c r="O336" i="12"/>
  <c r="Q336" i="12" s="1"/>
  <c r="I336" i="12"/>
  <c r="H336" i="12"/>
  <c r="J336" i="12" s="1"/>
  <c r="S335" i="12"/>
  <c r="Q335" i="12"/>
  <c r="P335" i="12"/>
  <c r="O335" i="12"/>
  <c r="I335" i="12"/>
  <c r="H335" i="12"/>
  <c r="J335" i="12" s="1"/>
  <c r="S334" i="12"/>
  <c r="Q334" i="12"/>
  <c r="P334" i="12"/>
  <c r="O334" i="12"/>
  <c r="I334" i="12"/>
  <c r="H334" i="12"/>
  <c r="J334" i="12" s="1"/>
  <c r="P333" i="12"/>
  <c r="O333" i="12"/>
  <c r="Q333" i="12" s="1"/>
  <c r="I333" i="12"/>
  <c r="H333" i="12"/>
  <c r="J333" i="12" s="1"/>
  <c r="P332" i="12"/>
  <c r="O332" i="12"/>
  <c r="J332" i="12"/>
  <c r="I332" i="12"/>
  <c r="H332" i="12"/>
  <c r="P331" i="12"/>
  <c r="O331" i="12"/>
  <c r="Q331" i="12" s="1"/>
  <c r="I331" i="12"/>
  <c r="H331" i="12"/>
  <c r="J331" i="12" s="1"/>
  <c r="P330" i="12"/>
  <c r="O330" i="12"/>
  <c r="Q330" i="12" s="1"/>
  <c r="I330" i="12"/>
  <c r="H330" i="12"/>
  <c r="J330" i="12" s="1"/>
  <c r="P329" i="12"/>
  <c r="O329" i="12"/>
  <c r="I329" i="12"/>
  <c r="H329" i="12"/>
  <c r="J329" i="12" s="1"/>
  <c r="P328" i="12"/>
  <c r="O328" i="12"/>
  <c r="Q328" i="12" s="1"/>
  <c r="J328" i="12"/>
  <c r="I328" i="12"/>
  <c r="H328" i="12"/>
  <c r="P327" i="12"/>
  <c r="O327" i="12"/>
  <c r="Q327" i="12" s="1"/>
  <c r="I327" i="12"/>
  <c r="H327" i="12"/>
  <c r="J327" i="12" s="1"/>
  <c r="P326" i="12"/>
  <c r="O326" i="12"/>
  <c r="Q326" i="12" s="1"/>
  <c r="I326" i="12"/>
  <c r="H326" i="12"/>
  <c r="J326" i="12" s="1"/>
  <c r="P325" i="12"/>
  <c r="O325" i="12"/>
  <c r="Q325" i="12" s="1"/>
  <c r="I325" i="12"/>
  <c r="H325" i="12"/>
  <c r="J325" i="12" s="1"/>
  <c r="P324" i="12"/>
  <c r="O324" i="12"/>
  <c r="I324" i="12"/>
  <c r="H324" i="12"/>
  <c r="J324" i="12" s="1"/>
  <c r="P323" i="12"/>
  <c r="O323" i="12"/>
  <c r="I323" i="12"/>
  <c r="H323" i="12"/>
  <c r="J323" i="12" s="1"/>
  <c r="P322" i="12"/>
  <c r="O322" i="12"/>
  <c r="I322" i="12"/>
  <c r="H322" i="12"/>
  <c r="J322" i="12" s="1"/>
  <c r="P321" i="12"/>
  <c r="O321" i="12"/>
  <c r="I321" i="12"/>
  <c r="H321" i="12"/>
  <c r="J321" i="12" s="1"/>
  <c r="P320" i="12"/>
  <c r="O320" i="12"/>
  <c r="Q320" i="12" s="1"/>
  <c r="J320" i="12"/>
  <c r="I320" i="12"/>
  <c r="H320" i="12"/>
  <c r="P319" i="12"/>
  <c r="O319" i="12"/>
  <c r="Q319" i="12" s="1"/>
  <c r="I319" i="12"/>
  <c r="H319" i="12"/>
  <c r="Q318" i="12"/>
  <c r="P318" i="12"/>
  <c r="O318" i="12"/>
  <c r="I318" i="12"/>
  <c r="H318" i="12"/>
  <c r="J318" i="12" s="1"/>
  <c r="P317" i="12"/>
  <c r="O317" i="12"/>
  <c r="Q317" i="12" s="1"/>
  <c r="I317" i="12"/>
  <c r="H317" i="12"/>
  <c r="J317" i="12" s="1"/>
  <c r="P316" i="12"/>
  <c r="O316" i="12"/>
  <c r="Q316" i="12" s="1"/>
  <c r="I316" i="12"/>
  <c r="H316" i="12"/>
  <c r="J316" i="12" s="1"/>
  <c r="S315" i="12"/>
  <c r="Q315" i="12"/>
  <c r="P315" i="12"/>
  <c r="O315" i="12"/>
  <c r="J315" i="12"/>
  <c r="I315" i="12"/>
  <c r="H315" i="12"/>
  <c r="P314" i="12"/>
  <c r="O314" i="12"/>
  <c r="J314" i="12"/>
  <c r="I314" i="12"/>
  <c r="H314" i="12"/>
  <c r="P313" i="12"/>
  <c r="O313" i="12"/>
  <c r="I313" i="12"/>
  <c r="H313" i="12"/>
  <c r="J313" i="12" s="1"/>
  <c r="P312" i="12"/>
  <c r="O312" i="12"/>
  <c r="Q312" i="12" s="1"/>
  <c r="I312" i="12"/>
  <c r="H312" i="12"/>
  <c r="J312" i="12" s="1"/>
  <c r="P311" i="12"/>
  <c r="O311" i="12"/>
  <c r="I311" i="12"/>
  <c r="H311" i="12"/>
  <c r="J311" i="12" s="1"/>
  <c r="Q310" i="12"/>
  <c r="P310" i="12"/>
  <c r="O310" i="12"/>
  <c r="I310" i="12"/>
  <c r="H310" i="12"/>
  <c r="P309" i="12"/>
  <c r="O309" i="12"/>
  <c r="S309" i="12" s="1"/>
  <c r="I309" i="12"/>
  <c r="H309" i="12"/>
  <c r="J309" i="12" s="1"/>
  <c r="P308" i="12"/>
  <c r="O308" i="12"/>
  <c r="I308" i="12"/>
  <c r="H308" i="12"/>
  <c r="J308" i="12" s="1"/>
  <c r="S307" i="12"/>
  <c r="Q307" i="12"/>
  <c r="P307" i="12"/>
  <c r="O307" i="12"/>
  <c r="I307" i="12"/>
  <c r="H307" i="12"/>
  <c r="J307" i="12" s="1"/>
  <c r="Q306" i="12"/>
  <c r="P306" i="12"/>
  <c r="O306" i="12"/>
  <c r="I306" i="12"/>
  <c r="H306" i="12"/>
  <c r="J306" i="12" s="1"/>
  <c r="P305" i="12"/>
  <c r="O305" i="12"/>
  <c r="J305" i="12"/>
  <c r="I305" i="12"/>
  <c r="H305" i="12"/>
  <c r="P304" i="12"/>
  <c r="O304" i="12"/>
  <c r="Q304" i="12" s="1"/>
  <c r="I304" i="12"/>
  <c r="H304" i="12"/>
  <c r="J304" i="12" s="1"/>
  <c r="S303" i="12"/>
  <c r="Q303" i="12"/>
  <c r="P303" i="12"/>
  <c r="O303" i="12"/>
  <c r="I303" i="12"/>
  <c r="H303" i="12"/>
  <c r="J303" i="12" s="1"/>
  <c r="P302" i="12"/>
  <c r="O302" i="12"/>
  <c r="S302" i="12" s="1"/>
  <c r="I302" i="12"/>
  <c r="H302" i="12"/>
  <c r="J302" i="12" s="1"/>
  <c r="P301" i="12"/>
  <c r="O301" i="12"/>
  <c r="I301" i="12"/>
  <c r="H301" i="12"/>
  <c r="J301" i="12" s="1"/>
  <c r="P300" i="12"/>
  <c r="O300" i="12"/>
  <c r="S300" i="12" s="1"/>
  <c r="J300" i="12"/>
  <c r="I300" i="12"/>
  <c r="H300" i="12"/>
  <c r="P299" i="12"/>
  <c r="O299" i="12"/>
  <c r="I299" i="12"/>
  <c r="H299" i="12"/>
  <c r="J299" i="12" s="1"/>
  <c r="Q298" i="12"/>
  <c r="P298" i="12"/>
  <c r="O298" i="12"/>
  <c r="I298" i="12"/>
  <c r="H298" i="12"/>
  <c r="J298" i="12" s="1"/>
  <c r="P297" i="12"/>
  <c r="O297" i="12"/>
  <c r="J297" i="12"/>
  <c r="I297" i="12"/>
  <c r="H297" i="12"/>
  <c r="P296" i="12"/>
  <c r="O296" i="12"/>
  <c r="Q296" i="12" s="1"/>
  <c r="I296" i="12"/>
  <c r="H296" i="12"/>
  <c r="J296" i="12" s="1"/>
  <c r="Q295" i="12"/>
  <c r="P295" i="12"/>
  <c r="O295" i="12"/>
  <c r="I295" i="12"/>
  <c r="H295" i="12"/>
  <c r="J295" i="12" s="1"/>
  <c r="P294" i="12"/>
  <c r="O294" i="12"/>
  <c r="Q294" i="12" s="1"/>
  <c r="I294" i="12"/>
  <c r="H294" i="12"/>
  <c r="J294" i="12" s="1"/>
  <c r="P293" i="12"/>
  <c r="O293" i="12"/>
  <c r="Q293" i="12" s="1"/>
  <c r="I293" i="12"/>
  <c r="H293" i="12"/>
  <c r="J293" i="12" s="1"/>
  <c r="P292" i="12"/>
  <c r="O292" i="12"/>
  <c r="J292" i="12"/>
  <c r="I292" i="12"/>
  <c r="H292" i="12"/>
  <c r="P291" i="12"/>
  <c r="O291" i="12"/>
  <c r="J291" i="12"/>
  <c r="I291" i="12"/>
  <c r="H291" i="12"/>
  <c r="P290" i="12"/>
  <c r="O290" i="12"/>
  <c r="I290" i="12"/>
  <c r="H290" i="12"/>
  <c r="J290" i="12" s="1"/>
  <c r="P289" i="12"/>
  <c r="O289" i="12"/>
  <c r="I289" i="12"/>
  <c r="H289" i="12"/>
  <c r="J289" i="12" s="1"/>
  <c r="P288" i="12"/>
  <c r="O288" i="12"/>
  <c r="I288" i="12"/>
  <c r="H288" i="12"/>
  <c r="J288" i="12" s="1"/>
  <c r="Q287" i="12"/>
  <c r="P287" i="12"/>
  <c r="O287" i="12"/>
  <c r="I287" i="12"/>
  <c r="H287" i="12"/>
  <c r="P286" i="12"/>
  <c r="O286" i="12"/>
  <c r="Q286" i="12" s="1"/>
  <c r="I286" i="12"/>
  <c r="H286" i="12"/>
  <c r="Q285" i="12"/>
  <c r="P285" i="12"/>
  <c r="O285" i="12"/>
  <c r="I285" i="12"/>
  <c r="H285" i="12"/>
  <c r="J285" i="12" s="1"/>
  <c r="P284" i="12"/>
  <c r="O284" i="12"/>
  <c r="J284" i="12"/>
  <c r="I284" i="12"/>
  <c r="H284" i="12"/>
  <c r="Q283" i="12"/>
  <c r="P283" i="12"/>
  <c r="O283" i="12"/>
  <c r="S283" i="12" s="1"/>
  <c r="J283" i="12"/>
  <c r="I283" i="12"/>
  <c r="H283" i="12"/>
  <c r="P282" i="12"/>
  <c r="O282" i="12"/>
  <c r="I282" i="12"/>
  <c r="H282" i="12"/>
  <c r="J282" i="12" s="1"/>
  <c r="P281" i="12"/>
  <c r="O281" i="12"/>
  <c r="I281" i="12"/>
  <c r="H281" i="12"/>
  <c r="J281" i="12" s="1"/>
  <c r="S280" i="12"/>
  <c r="P280" i="12"/>
  <c r="O280" i="12"/>
  <c r="Q280" i="12" s="1"/>
  <c r="I280" i="12"/>
  <c r="H280" i="12"/>
  <c r="J280" i="12" s="1"/>
  <c r="P279" i="12"/>
  <c r="O279" i="12"/>
  <c r="Q279" i="12" s="1"/>
  <c r="I279" i="12"/>
  <c r="H279" i="12"/>
  <c r="J279" i="12" s="1"/>
  <c r="P278" i="12"/>
  <c r="O278" i="12"/>
  <c r="Q278" i="12" s="1"/>
  <c r="I278" i="12"/>
  <c r="H278" i="12"/>
  <c r="P277" i="12"/>
  <c r="O277" i="12"/>
  <c r="I277" i="12"/>
  <c r="H277" i="12"/>
  <c r="J277" i="12" s="1"/>
  <c r="P276" i="12"/>
  <c r="O276" i="12"/>
  <c r="S276" i="12" s="1"/>
  <c r="I276" i="12"/>
  <c r="H276" i="12"/>
  <c r="J276" i="12" s="1"/>
  <c r="P275" i="12"/>
  <c r="O275" i="12"/>
  <c r="Q275" i="12" s="1"/>
  <c r="I275" i="12"/>
  <c r="H275" i="12"/>
  <c r="S275" i="12" s="1"/>
  <c r="Q274" i="12"/>
  <c r="P274" i="12"/>
  <c r="O274" i="12"/>
  <c r="I274" i="12"/>
  <c r="H274" i="12"/>
  <c r="J274" i="12" s="1"/>
  <c r="P273" i="12"/>
  <c r="O273" i="12"/>
  <c r="J273" i="12"/>
  <c r="I273" i="12"/>
  <c r="H273" i="12"/>
  <c r="P272" i="12"/>
  <c r="O272" i="12"/>
  <c r="Q272" i="12" s="1"/>
  <c r="I272" i="12"/>
  <c r="H272" i="12"/>
  <c r="J272" i="12" s="1"/>
  <c r="S271" i="12"/>
  <c r="Q271" i="12"/>
  <c r="P271" i="12"/>
  <c r="O271" i="12"/>
  <c r="I271" i="12"/>
  <c r="H271" i="12"/>
  <c r="J271" i="12" s="1"/>
  <c r="P270" i="12"/>
  <c r="O270" i="12"/>
  <c r="S270" i="12" s="1"/>
  <c r="I270" i="12"/>
  <c r="H270" i="12"/>
  <c r="J270" i="12" s="1"/>
  <c r="P269" i="12"/>
  <c r="O269" i="12"/>
  <c r="I269" i="12"/>
  <c r="H269" i="12"/>
  <c r="J269" i="12" s="1"/>
  <c r="P268" i="12"/>
  <c r="O268" i="12"/>
  <c r="S268" i="12" s="1"/>
  <c r="J268" i="12"/>
  <c r="I268" i="12"/>
  <c r="H268" i="12"/>
  <c r="P267" i="12"/>
  <c r="O267" i="12"/>
  <c r="Q267" i="12" s="1"/>
  <c r="J267" i="12"/>
  <c r="I267" i="12"/>
  <c r="H267" i="12"/>
  <c r="P266" i="12"/>
  <c r="O266" i="12"/>
  <c r="Q266" i="12" s="1"/>
  <c r="I266" i="12"/>
  <c r="H266" i="12"/>
  <c r="J266" i="12" s="1"/>
  <c r="P265" i="12"/>
  <c r="O265" i="12"/>
  <c r="J265" i="12"/>
  <c r="I265" i="12"/>
  <c r="H265" i="12"/>
  <c r="P264" i="12"/>
  <c r="O264" i="12"/>
  <c r="Q264" i="12" s="1"/>
  <c r="I264" i="12"/>
  <c r="H264" i="12"/>
  <c r="J264" i="12" s="1"/>
  <c r="P263" i="12"/>
  <c r="O263" i="12"/>
  <c r="Q263" i="12" s="1"/>
  <c r="I263" i="12"/>
  <c r="H263" i="12"/>
  <c r="J263" i="12" s="1"/>
  <c r="Q262" i="12"/>
  <c r="P262" i="12"/>
  <c r="O262" i="12"/>
  <c r="I262" i="12"/>
  <c r="H262" i="12"/>
  <c r="J262" i="12" s="1"/>
  <c r="P261" i="12"/>
  <c r="O261" i="12"/>
  <c r="Q261" i="12" s="1"/>
  <c r="I261" i="12"/>
  <c r="H261" i="12"/>
  <c r="J261" i="12" s="1"/>
  <c r="P260" i="12"/>
  <c r="O260" i="12"/>
  <c r="J260" i="12"/>
  <c r="I260" i="12"/>
  <c r="H260" i="12"/>
  <c r="P259" i="12"/>
  <c r="O259" i="12"/>
  <c r="J259" i="12"/>
  <c r="I259" i="12"/>
  <c r="H259" i="12"/>
  <c r="P258" i="12"/>
  <c r="O258" i="12"/>
  <c r="I258" i="12"/>
  <c r="H258" i="12"/>
  <c r="J258" i="12" s="1"/>
  <c r="P257" i="12"/>
  <c r="O257" i="12"/>
  <c r="I257" i="12"/>
  <c r="H257" i="12"/>
  <c r="J257" i="12" s="1"/>
  <c r="P256" i="12"/>
  <c r="O256" i="12"/>
  <c r="I256" i="12"/>
  <c r="H256" i="12"/>
  <c r="J256" i="12" s="1"/>
  <c r="Q255" i="12"/>
  <c r="P255" i="12"/>
  <c r="O255" i="12"/>
  <c r="J255" i="12"/>
  <c r="I255" i="12"/>
  <c r="H255" i="12"/>
  <c r="P254" i="12"/>
  <c r="O254" i="12"/>
  <c r="Q254" i="12" s="1"/>
  <c r="I254" i="12"/>
  <c r="H254" i="12"/>
  <c r="Q253" i="12"/>
  <c r="P253" i="12"/>
  <c r="O253" i="12"/>
  <c r="I253" i="12"/>
  <c r="H253" i="12"/>
  <c r="J253" i="12" s="1"/>
  <c r="Q252" i="12"/>
  <c r="P252" i="12"/>
  <c r="O252" i="12"/>
  <c r="S252" i="12" s="1"/>
  <c r="J252" i="12"/>
  <c r="I252" i="12"/>
  <c r="H252" i="12"/>
  <c r="P251" i="12"/>
  <c r="O251" i="12"/>
  <c r="S251" i="12" s="1"/>
  <c r="J251" i="12"/>
  <c r="I251" i="12"/>
  <c r="H251" i="12"/>
  <c r="P250" i="12"/>
  <c r="O250" i="12"/>
  <c r="I250" i="12"/>
  <c r="H250" i="12"/>
  <c r="J250" i="12" s="1"/>
  <c r="P249" i="12"/>
  <c r="O249" i="12"/>
  <c r="I249" i="12"/>
  <c r="H249" i="12"/>
  <c r="J249" i="12" s="1"/>
  <c r="P248" i="12"/>
  <c r="O248" i="12"/>
  <c r="Q248" i="12" s="1"/>
  <c r="I248" i="12"/>
  <c r="H248" i="12"/>
  <c r="J248" i="12" s="1"/>
  <c r="Q247" i="12"/>
  <c r="P247" i="12"/>
  <c r="O247" i="12"/>
  <c r="I247" i="12"/>
  <c r="H247" i="12"/>
  <c r="J247" i="12" s="1"/>
  <c r="Q246" i="12"/>
  <c r="P246" i="12"/>
  <c r="O246" i="12"/>
  <c r="I246" i="12"/>
  <c r="H246" i="12"/>
  <c r="P245" i="12"/>
  <c r="O245" i="12"/>
  <c r="I245" i="12"/>
  <c r="H245" i="12"/>
  <c r="J245" i="12" s="1"/>
  <c r="Q244" i="12"/>
  <c r="P244" i="12"/>
  <c r="O244" i="12"/>
  <c r="I244" i="12"/>
  <c r="H244" i="12"/>
  <c r="S243" i="12"/>
  <c r="Q243" i="12"/>
  <c r="P243" i="12"/>
  <c r="O243" i="12"/>
  <c r="I243" i="12"/>
  <c r="H243" i="12"/>
  <c r="J243" i="12" s="1"/>
  <c r="P242" i="12"/>
  <c r="O242" i="12"/>
  <c r="I242" i="12"/>
  <c r="H242" i="12"/>
  <c r="J242" i="12" s="1"/>
  <c r="P241" i="12"/>
  <c r="O241" i="12"/>
  <c r="Q241" i="12" s="1"/>
  <c r="I241" i="12"/>
  <c r="H241" i="12"/>
  <c r="J241" i="12" s="1"/>
  <c r="P240" i="12"/>
  <c r="O240" i="12"/>
  <c r="I240" i="12"/>
  <c r="H240" i="12"/>
  <c r="J240" i="12" s="1"/>
  <c r="P239" i="12"/>
  <c r="O239" i="12"/>
  <c r="J239" i="12"/>
  <c r="I239" i="12"/>
  <c r="H239" i="12"/>
  <c r="P238" i="12"/>
  <c r="O238" i="12"/>
  <c r="I238" i="12"/>
  <c r="H238" i="12"/>
  <c r="J238" i="12" s="1"/>
  <c r="S237" i="12"/>
  <c r="P237" i="12"/>
  <c r="O237" i="12"/>
  <c r="Q237" i="12" s="1"/>
  <c r="I237" i="12"/>
  <c r="H237" i="12"/>
  <c r="J237" i="12" s="1"/>
  <c r="P236" i="12"/>
  <c r="O236" i="12"/>
  <c r="Q236" i="12" s="1"/>
  <c r="I236" i="12"/>
  <c r="H236" i="12"/>
  <c r="P235" i="12"/>
  <c r="O235" i="12"/>
  <c r="Q235" i="12" s="1"/>
  <c r="I235" i="12"/>
  <c r="H235" i="12"/>
  <c r="J235" i="12" s="1"/>
  <c r="S234" i="12"/>
  <c r="P234" i="12"/>
  <c r="O234" i="12"/>
  <c r="Q234" i="12" s="1"/>
  <c r="I234" i="12"/>
  <c r="H234" i="12"/>
  <c r="J234" i="12" s="1"/>
  <c r="P233" i="12"/>
  <c r="O233" i="12"/>
  <c r="S233" i="12" s="1"/>
  <c r="J233" i="12"/>
  <c r="I233" i="12"/>
  <c r="H233" i="12"/>
  <c r="P232" i="12"/>
  <c r="O232" i="12"/>
  <c r="I232" i="12"/>
  <c r="H232" i="12"/>
  <c r="J232" i="12" s="1"/>
  <c r="P231" i="12"/>
  <c r="O231" i="12"/>
  <c r="I231" i="12"/>
  <c r="H231" i="12"/>
  <c r="J231" i="12" s="1"/>
  <c r="P230" i="12"/>
  <c r="O230" i="12"/>
  <c r="I230" i="12"/>
  <c r="H230" i="12"/>
  <c r="J230" i="12" s="1"/>
  <c r="P229" i="12"/>
  <c r="O229" i="12"/>
  <c r="Q229" i="12" s="1"/>
  <c r="I229" i="12"/>
  <c r="H229" i="12"/>
  <c r="J229" i="12" s="1"/>
  <c r="P228" i="12"/>
  <c r="O228" i="12"/>
  <c r="Q228" i="12" s="1"/>
  <c r="I228" i="12"/>
  <c r="H228" i="12"/>
  <c r="P227" i="12"/>
  <c r="O227" i="12"/>
  <c r="Q227" i="12" s="1"/>
  <c r="I227" i="12"/>
  <c r="H227" i="12"/>
  <c r="J227" i="12" s="1"/>
  <c r="S226" i="12"/>
  <c r="Q226" i="12"/>
  <c r="P226" i="12"/>
  <c r="O226" i="12"/>
  <c r="I226" i="12"/>
  <c r="H226" i="12"/>
  <c r="J226" i="12" s="1"/>
  <c r="P225" i="12"/>
  <c r="O225" i="12"/>
  <c r="S225" i="12" s="1"/>
  <c r="J225" i="12"/>
  <c r="I225" i="12"/>
  <c r="H225" i="12"/>
  <c r="P224" i="12"/>
  <c r="O224" i="12"/>
  <c r="I224" i="12"/>
  <c r="H224" i="12"/>
  <c r="J224" i="12" s="1"/>
  <c r="P223" i="12"/>
  <c r="O223" i="12"/>
  <c r="I223" i="12"/>
  <c r="H223" i="12"/>
  <c r="J223" i="12" s="1"/>
  <c r="P222" i="12"/>
  <c r="O222" i="12"/>
  <c r="S222" i="12" s="1"/>
  <c r="J222" i="12"/>
  <c r="I222" i="12"/>
  <c r="H222" i="12"/>
  <c r="P221" i="12"/>
  <c r="O221" i="12"/>
  <c r="Q221" i="12" s="1"/>
  <c r="I221" i="12"/>
  <c r="H221" i="12"/>
  <c r="J221" i="12" s="1"/>
  <c r="Q220" i="12"/>
  <c r="P220" i="12"/>
  <c r="O220" i="12"/>
  <c r="I220" i="12"/>
  <c r="H220" i="12"/>
  <c r="P219" i="12"/>
  <c r="O219" i="12"/>
  <c r="S219" i="12" s="1"/>
  <c r="I219" i="12"/>
  <c r="H219" i="12"/>
  <c r="J219" i="12" s="1"/>
  <c r="P218" i="12"/>
  <c r="O218" i="12"/>
  <c r="Q218" i="12" s="1"/>
  <c r="I218" i="12"/>
  <c r="H218" i="12"/>
  <c r="J218" i="12" s="1"/>
  <c r="S217" i="12"/>
  <c r="Q217" i="12"/>
  <c r="P217" i="12"/>
  <c r="O217" i="12"/>
  <c r="I217" i="12"/>
  <c r="H217" i="12"/>
  <c r="J217" i="12" s="1"/>
  <c r="P216" i="12"/>
  <c r="O216" i="12"/>
  <c r="J216" i="12"/>
  <c r="I216" i="12"/>
  <c r="H216" i="12"/>
  <c r="P215" i="12"/>
  <c r="O215" i="12"/>
  <c r="I215" i="12"/>
  <c r="H215" i="12"/>
  <c r="J215" i="12" s="1"/>
  <c r="P214" i="12"/>
  <c r="O214" i="12"/>
  <c r="S214" i="12" s="1"/>
  <c r="I214" i="12"/>
  <c r="H214" i="12"/>
  <c r="J214" i="12" s="1"/>
  <c r="P213" i="12"/>
  <c r="O213" i="12"/>
  <c r="Q213" i="12" s="1"/>
  <c r="I213" i="12"/>
  <c r="H213" i="12"/>
  <c r="J213" i="12" s="1"/>
  <c r="Q212" i="12"/>
  <c r="P212" i="12"/>
  <c r="O212" i="12"/>
  <c r="I212" i="12"/>
  <c r="H212" i="12"/>
  <c r="P211" i="12"/>
  <c r="O211" i="12"/>
  <c r="Q211" i="12" s="1"/>
  <c r="I211" i="12"/>
  <c r="H211" i="12"/>
  <c r="J211" i="12" s="1"/>
  <c r="P210" i="12"/>
  <c r="O210" i="12"/>
  <c r="S210" i="12" s="1"/>
  <c r="I210" i="12"/>
  <c r="H210" i="12"/>
  <c r="J210" i="12" s="1"/>
  <c r="Q209" i="12"/>
  <c r="P209" i="12"/>
  <c r="O209" i="12"/>
  <c r="I209" i="12"/>
  <c r="H209" i="12"/>
  <c r="J209" i="12" s="1"/>
  <c r="P208" i="12"/>
  <c r="O208" i="12"/>
  <c r="J208" i="12"/>
  <c r="I208" i="12"/>
  <c r="H208" i="12"/>
  <c r="P207" i="12"/>
  <c r="O207" i="12"/>
  <c r="J207" i="12"/>
  <c r="I207" i="12"/>
  <c r="H207" i="12"/>
  <c r="P206" i="12"/>
  <c r="O206" i="12"/>
  <c r="I206" i="12"/>
  <c r="H206" i="12"/>
  <c r="J206" i="12" s="1"/>
  <c r="S205" i="12"/>
  <c r="P205" i="12"/>
  <c r="O205" i="12"/>
  <c r="Q205" i="12" s="1"/>
  <c r="I205" i="12"/>
  <c r="H205" i="12"/>
  <c r="J205" i="12" s="1"/>
  <c r="P204" i="12"/>
  <c r="O204" i="12"/>
  <c r="Q204" i="12" s="1"/>
  <c r="I204" i="12"/>
  <c r="H204" i="12"/>
  <c r="Q203" i="12"/>
  <c r="P203" i="12"/>
  <c r="O203" i="12"/>
  <c r="I203" i="12"/>
  <c r="H203" i="12"/>
  <c r="J203" i="12" s="1"/>
  <c r="S202" i="12"/>
  <c r="P202" i="12"/>
  <c r="O202" i="12"/>
  <c r="Q202" i="12" s="1"/>
  <c r="I202" i="12"/>
  <c r="H202" i="12"/>
  <c r="J202" i="12" s="1"/>
  <c r="P201" i="12"/>
  <c r="O201" i="12"/>
  <c r="S201" i="12" s="1"/>
  <c r="I201" i="12"/>
  <c r="H201" i="12"/>
  <c r="J201" i="12" s="1"/>
  <c r="P200" i="12"/>
  <c r="O200" i="12"/>
  <c r="I200" i="12"/>
  <c r="H200" i="12"/>
  <c r="J200" i="12" s="1"/>
  <c r="P199" i="12"/>
  <c r="O199" i="12"/>
  <c r="I199" i="12"/>
  <c r="H199" i="12"/>
  <c r="J199" i="12" s="1"/>
  <c r="P198" i="12"/>
  <c r="O198" i="12"/>
  <c r="I198" i="12"/>
  <c r="H198" i="12"/>
  <c r="J198" i="12" s="1"/>
  <c r="P197" i="12"/>
  <c r="O197" i="12"/>
  <c r="Q197" i="12" s="1"/>
  <c r="I197" i="12"/>
  <c r="H197" i="12"/>
  <c r="J197" i="12" s="1"/>
  <c r="P196" i="12"/>
  <c r="O196" i="12"/>
  <c r="Q196" i="12" s="1"/>
  <c r="I196" i="12"/>
  <c r="H196" i="12"/>
  <c r="S195" i="12"/>
  <c r="Q195" i="12"/>
  <c r="P195" i="12"/>
  <c r="O195" i="12"/>
  <c r="I195" i="12"/>
  <c r="H195" i="12"/>
  <c r="J195" i="12" s="1"/>
  <c r="P194" i="12"/>
  <c r="O194" i="12"/>
  <c r="Q194" i="12" s="1"/>
  <c r="I194" i="12"/>
  <c r="H194" i="12"/>
  <c r="J194" i="12" s="1"/>
  <c r="Q193" i="12"/>
  <c r="P193" i="12"/>
  <c r="O193" i="12"/>
  <c r="J193" i="12"/>
  <c r="I193" i="12"/>
  <c r="H193" i="12"/>
  <c r="S193" i="12" s="1"/>
  <c r="P192" i="12"/>
  <c r="O192" i="12"/>
  <c r="J192" i="12"/>
  <c r="I192" i="12"/>
  <c r="H192" i="12"/>
  <c r="P191" i="12"/>
  <c r="O191" i="12"/>
  <c r="J191" i="12"/>
  <c r="I191" i="12"/>
  <c r="H191" i="12"/>
  <c r="P190" i="12"/>
  <c r="O190" i="12"/>
  <c r="I190" i="12"/>
  <c r="H190" i="12"/>
  <c r="J190" i="12" s="1"/>
  <c r="S189" i="12"/>
  <c r="P189" i="12"/>
  <c r="O189" i="12"/>
  <c r="Q189" i="12" s="1"/>
  <c r="I189" i="12"/>
  <c r="H189" i="12"/>
  <c r="J189" i="12" s="1"/>
  <c r="P188" i="12"/>
  <c r="O188" i="12"/>
  <c r="Q188" i="12" s="1"/>
  <c r="I188" i="12"/>
  <c r="H188" i="12"/>
  <c r="Q187" i="12"/>
  <c r="P187" i="12"/>
  <c r="O187" i="12"/>
  <c r="I187" i="12"/>
  <c r="H187" i="12"/>
  <c r="J187" i="12" s="1"/>
  <c r="S186" i="12"/>
  <c r="P186" i="12"/>
  <c r="O186" i="12"/>
  <c r="Q186" i="12" s="1"/>
  <c r="I186" i="12"/>
  <c r="H186" i="12"/>
  <c r="J186" i="12" s="1"/>
  <c r="P185" i="12"/>
  <c r="O185" i="12"/>
  <c r="S185" i="12" s="1"/>
  <c r="J185" i="12"/>
  <c r="I185" i="12"/>
  <c r="H185" i="12"/>
  <c r="P184" i="12"/>
  <c r="O184" i="12"/>
  <c r="I184" i="12"/>
  <c r="H184" i="12"/>
  <c r="J184" i="12" s="1"/>
  <c r="P183" i="12"/>
  <c r="O183" i="12"/>
  <c r="I183" i="12"/>
  <c r="H183" i="12"/>
  <c r="J183" i="12" s="1"/>
  <c r="P182" i="12"/>
  <c r="O182" i="12"/>
  <c r="I182" i="12"/>
  <c r="H182" i="12"/>
  <c r="J182" i="12" s="1"/>
  <c r="P181" i="12"/>
  <c r="O181" i="12"/>
  <c r="Q181" i="12" s="1"/>
  <c r="I181" i="12"/>
  <c r="H181" i="12"/>
  <c r="J181" i="12" s="1"/>
  <c r="P180" i="12"/>
  <c r="O180" i="12"/>
  <c r="Q180" i="12" s="1"/>
  <c r="I180" i="12"/>
  <c r="H180" i="12"/>
  <c r="P179" i="12"/>
  <c r="O179" i="12"/>
  <c r="Q179" i="12" s="1"/>
  <c r="I179" i="12"/>
  <c r="H179" i="12"/>
  <c r="J179" i="12" s="1"/>
  <c r="S178" i="12"/>
  <c r="Q178" i="12"/>
  <c r="P178" i="12"/>
  <c r="O178" i="12"/>
  <c r="I178" i="12"/>
  <c r="H178" i="12"/>
  <c r="J178" i="12" s="1"/>
  <c r="P177" i="12"/>
  <c r="O177" i="12"/>
  <c r="S177" i="12" s="1"/>
  <c r="J177" i="12"/>
  <c r="I177" i="12"/>
  <c r="H177" i="12"/>
  <c r="P176" i="12"/>
  <c r="O176" i="12"/>
  <c r="I176" i="12"/>
  <c r="H176" i="12"/>
  <c r="J176" i="12" s="1"/>
  <c r="P175" i="12"/>
  <c r="O175" i="12"/>
  <c r="I175" i="12"/>
  <c r="H175" i="12"/>
  <c r="J175" i="12" s="1"/>
  <c r="P174" i="12"/>
  <c r="O174" i="12"/>
  <c r="S174" i="12" s="1"/>
  <c r="J174" i="12"/>
  <c r="I174" i="12"/>
  <c r="H174" i="12"/>
  <c r="P173" i="12"/>
  <c r="O173" i="12"/>
  <c r="I173" i="12"/>
  <c r="H173" i="12"/>
  <c r="J173" i="12" s="1"/>
  <c r="P172" i="12"/>
  <c r="O172" i="12"/>
  <c r="Q172" i="12" s="1"/>
  <c r="I172" i="12"/>
  <c r="H172" i="12"/>
  <c r="P171" i="12"/>
  <c r="O171" i="12"/>
  <c r="S171" i="12" s="1"/>
  <c r="I171" i="12"/>
  <c r="H171" i="12"/>
  <c r="J171" i="12" s="1"/>
  <c r="P170" i="12"/>
  <c r="O170" i="12"/>
  <c r="I170" i="12"/>
  <c r="H170" i="12"/>
  <c r="J170" i="12" s="1"/>
  <c r="S169" i="12"/>
  <c r="Q169" i="12"/>
  <c r="P169" i="12"/>
  <c r="O169" i="12"/>
  <c r="J169" i="12"/>
  <c r="I169" i="12"/>
  <c r="H169" i="12"/>
  <c r="P168" i="12"/>
  <c r="O168" i="12"/>
  <c r="J168" i="12"/>
  <c r="I168" i="12"/>
  <c r="H168" i="12"/>
  <c r="P167" i="12"/>
  <c r="O167" i="12"/>
  <c r="I167" i="12"/>
  <c r="H167" i="12"/>
  <c r="J167" i="12" s="1"/>
  <c r="P166" i="12"/>
  <c r="O166" i="12"/>
  <c r="S166" i="12" s="1"/>
  <c r="J166" i="12"/>
  <c r="I166" i="12"/>
  <c r="H166" i="12"/>
  <c r="P165" i="12"/>
  <c r="O165" i="12"/>
  <c r="Q165" i="12" s="1"/>
  <c r="I165" i="12"/>
  <c r="H165" i="12"/>
  <c r="J165" i="12" s="1"/>
  <c r="P164" i="12"/>
  <c r="O164" i="12"/>
  <c r="Q164" i="12" s="1"/>
  <c r="I164" i="12"/>
  <c r="H164" i="12"/>
  <c r="P163" i="12"/>
  <c r="O163" i="12"/>
  <c r="S163" i="12" s="1"/>
  <c r="I163" i="12"/>
  <c r="H163" i="12"/>
  <c r="J163" i="12" s="1"/>
  <c r="P162" i="12"/>
  <c r="O162" i="12"/>
  <c r="Q162" i="12" s="1"/>
  <c r="I162" i="12"/>
  <c r="H162" i="12"/>
  <c r="J162" i="12" s="1"/>
  <c r="S161" i="12"/>
  <c r="Q161" i="12"/>
  <c r="P161" i="12"/>
  <c r="O161" i="12"/>
  <c r="I161" i="12"/>
  <c r="H161" i="12"/>
  <c r="J161" i="12" s="1"/>
  <c r="P160" i="12"/>
  <c r="O160" i="12"/>
  <c r="J160" i="12"/>
  <c r="I160" i="12"/>
  <c r="H160" i="12"/>
  <c r="P159" i="12"/>
  <c r="O159" i="12"/>
  <c r="I159" i="12"/>
  <c r="H159" i="12"/>
  <c r="J159" i="12" s="1"/>
  <c r="P158" i="12"/>
  <c r="O158" i="12"/>
  <c r="S158" i="12" s="1"/>
  <c r="I158" i="12"/>
  <c r="H158" i="12"/>
  <c r="J158" i="12" s="1"/>
  <c r="P157" i="12"/>
  <c r="O157" i="12"/>
  <c r="Q157" i="12" s="1"/>
  <c r="I157" i="12"/>
  <c r="H157" i="12"/>
  <c r="J157" i="12" s="1"/>
  <c r="P156" i="12"/>
  <c r="O156" i="12"/>
  <c r="Q156" i="12" s="1"/>
  <c r="I156" i="12"/>
  <c r="H156" i="12"/>
  <c r="S155" i="12"/>
  <c r="Q155" i="12"/>
  <c r="P155" i="12"/>
  <c r="O155" i="12"/>
  <c r="I155" i="12"/>
  <c r="H155" i="12"/>
  <c r="J155" i="12" s="1"/>
  <c r="P154" i="12"/>
  <c r="O154" i="12"/>
  <c r="Q154" i="12" s="1"/>
  <c r="I154" i="12"/>
  <c r="H154" i="12"/>
  <c r="J154" i="12" s="1"/>
  <c r="P153" i="12"/>
  <c r="O153" i="12"/>
  <c r="S153" i="12" s="1"/>
  <c r="I153" i="12"/>
  <c r="H153" i="12"/>
  <c r="J153" i="12" s="1"/>
  <c r="P152" i="12"/>
  <c r="O152" i="12"/>
  <c r="I152" i="12"/>
  <c r="H152" i="12"/>
  <c r="J152" i="12" s="1"/>
  <c r="P151" i="12"/>
  <c r="O151" i="12"/>
  <c r="I151" i="12"/>
  <c r="H151" i="12"/>
  <c r="J151" i="12" s="1"/>
  <c r="P150" i="12"/>
  <c r="O150" i="12"/>
  <c r="I150" i="12"/>
  <c r="H150" i="12"/>
  <c r="J150" i="12" s="1"/>
  <c r="P149" i="12"/>
  <c r="O149" i="12"/>
  <c r="Q149" i="12" s="1"/>
  <c r="I149" i="12"/>
  <c r="H149" i="12"/>
  <c r="J149" i="12" s="1"/>
  <c r="P148" i="12"/>
  <c r="O148" i="12"/>
  <c r="Q148" i="12" s="1"/>
  <c r="I148" i="12"/>
  <c r="H148" i="12"/>
  <c r="S147" i="12"/>
  <c r="Q147" i="12"/>
  <c r="P147" i="12"/>
  <c r="O147" i="12"/>
  <c r="I147" i="12"/>
  <c r="H147" i="12"/>
  <c r="J147" i="12" s="1"/>
  <c r="S146" i="12"/>
  <c r="Q146" i="12"/>
  <c r="P146" i="12"/>
  <c r="O146" i="12"/>
  <c r="I146" i="12"/>
  <c r="H146" i="12"/>
  <c r="J146" i="12" s="1"/>
  <c r="P145" i="12"/>
  <c r="O145" i="12"/>
  <c r="Q145" i="12" s="1"/>
  <c r="J145" i="12"/>
  <c r="I145" i="12"/>
  <c r="H145" i="12"/>
  <c r="P144" i="12"/>
  <c r="O144" i="12"/>
  <c r="I144" i="12"/>
  <c r="H144" i="12"/>
  <c r="J144" i="12" s="1"/>
  <c r="P143" i="12"/>
  <c r="O143" i="12"/>
  <c r="I143" i="12"/>
  <c r="H143" i="12"/>
  <c r="J143" i="12" s="1"/>
  <c r="P142" i="12"/>
  <c r="O142" i="12"/>
  <c r="S142" i="12" s="1"/>
  <c r="J142" i="12"/>
  <c r="I142" i="12"/>
  <c r="H142" i="12"/>
  <c r="P141" i="12"/>
  <c r="O141" i="12"/>
  <c r="Q141" i="12" s="1"/>
  <c r="I141" i="12"/>
  <c r="H141" i="12"/>
  <c r="J141" i="12" s="1"/>
  <c r="Q140" i="12"/>
  <c r="P140" i="12"/>
  <c r="O140" i="12"/>
  <c r="I140" i="12"/>
  <c r="H140" i="12"/>
  <c r="P139" i="12"/>
  <c r="O139" i="12"/>
  <c r="S139" i="12" s="1"/>
  <c r="I139" i="12"/>
  <c r="H139" i="12"/>
  <c r="J139" i="12" s="1"/>
  <c r="P138" i="12"/>
  <c r="O138" i="12"/>
  <c r="Q138" i="12" s="1"/>
  <c r="I138" i="12"/>
  <c r="H138" i="12"/>
  <c r="J138" i="12" s="1"/>
  <c r="S137" i="12"/>
  <c r="Q137" i="12"/>
  <c r="P137" i="12"/>
  <c r="O137" i="12"/>
  <c r="I137" i="12"/>
  <c r="H137" i="12"/>
  <c r="J137" i="12" s="1"/>
  <c r="P136" i="12"/>
  <c r="O136" i="12"/>
  <c r="J136" i="12"/>
  <c r="I136" i="12"/>
  <c r="H136" i="12"/>
  <c r="P135" i="12"/>
  <c r="O135" i="12"/>
  <c r="I135" i="12"/>
  <c r="H135" i="12"/>
  <c r="J135" i="12" s="1"/>
  <c r="P134" i="12"/>
  <c r="O134" i="12"/>
  <c r="S134" i="12" s="1"/>
  <c r="J134" i="12"/>
  <c r="I134" i="12"/>
  <c r="H134" i="12"/>
  <c r="P133" i="12"/>
  <c r="O133" i="12"/>
  <c r="Q133" i="12" s="1"/>
  <c r="I133" i="12"/>
  <c r="H133" i="12"/>
  <c r="J133" i="12" s="1"/>
  <c r="Q132" i="12"/>
  <c r="P132" i="12"/>
  <c r="O132" i="12"/>
  <c r="I132" i="12"/>
  <c r="H132" i="12"/>
  <c r="P131" i="12"/>
  <c r="O131" i="12"/>
  <c r="S131" i="12" s="1"/>
  <c r="I131" i="12"/>
  <c r="H131" i="12"/>
  <c r="J131" i="12" s="1"/>
  <c r="P130" i="12"/>
  <c r="O130" i="12"/>
  <c r="S130" i="12" s="1"/>
  <c r="I130" i="12"/>
  <c r="H130" i="12"/>
  <c r="J130" i="12" s="1"/>
  <c r="P129" i="12"/>
  <c r="O129" i="12"/>
  <c r="Q129" i="12" s="1"/>
  <c r="I129" i="12"/>
  <c r="H129" i="12"/>
  <c r="J129" i="12" s="1"/>
  <c r="P128" i="12"/>
  <c r="O128" i="12"/>
  <c r="I128" i="12"/>
  <c r="H128" i="12"/>
  <c r="J128" i="12" s="1"/>
  <c r="P127" i="12"/>
  <c r="O127" i="12"/>
  <c r="J127" i="12"/>
  <c r="I127" i="12"/>
  <c r="H127" i="12"/>
  <c r="P126" i="12"/>
  <c r="O126" i="12"/>
  <c r="I126" i="12"/>
  <c r="H126" i="12"/>
  <c r="J126" i="12" s="1"/>
  <c r="S125" i="12"/>
  <c r="P125" i="12"/>
  <c r="O125" i="12"/>
  <c r="Q125" i="12" s="1"/>
  <c r="I125" i="12"/>
  <c r="H125" i="12"/>
  <c r="J125" i="12" s="1"/>
  <c r="P124" i="12"/>
  <c r="O124" i="12"/>
  <c r="Q124" i="12" s="1"/>
  <c r="I124" i="12"/>
  <c r="H124" i="12"/>
  <c r="P123" i="12"/>
  <c r="O123" i="12"/>
  <c r="Q123" i="12" s="1"/>
  <c r="I123" i="12"/>
  <c r="H123" i="12"/>
  <c r="J123" i="12" s="1"/>
  <c r="S122" i="12"/>
  <c r="P122" i="12"/>
  <c r="O122" i="12"/>
  <c r="Q122" i="12" s="1"/>
  <c r="I122" i="12"/>
  <c r="H122" i="12"/>
  <c r="J122" i="12" s="1"/>
  <c r="P121" i="12"/>
  <c r="O121" i="12"/>
  <c r="Q121" i="12" s="1"/>
  <c r="J121" i="12"/>
  <c r="I121" i="12"/>
  <c r="H121" i="12"/>
  <c r="P120" i="12"/>
  <c r="O120" i="12"/>
  <c r="I120" i="12"/>
  <c r="H120" i="12"/>
  <c r="J120" i="12" s="1"/>
  <c r="P119" i="12"/>
  <c r="O119" i="12"/>
  <c r="I119" i="12"/>
  <c r="H119" i="12"/>
  <c r="J119" i="12" s="1"/>
  <c r="P118" i="12"/>
  <c r="O118" i="12"/>
  <c r="I118" i="12"/>
  <c r="H118" i="12"/>
  <c r="J118" i="12" s="1"/>
  <c r="P117" i="12"/>
  <c r="O117" i="12"/>
  <c r="Q117" i="12" s="1"/>
  <c r="I117" i="12"/>
  <c r="H117" i="12"/>
  <c r="J117" i="12" s="1"/>
  <c r="Q116" i="12"/>
  <c r="P116" i="12"/>
  <c r="O116" i="12"/>
  <c r="I116" i="12"/>
  <c r="H116" i="12"/>
  <c r="P115" i="12"/>
  <c r="O115" i="12"/>
  <c r="Q115" i="12" s="1"/>
  <c r="I115" i="12"/>
  <c r="H115" i="12"/>
  <c r="J115" i="12" s="1"/>
  <c r="Q114" i="12"/>
  <c r="P114" i="12"/>
  <c r="O114" i="12"/>
  <c r="I114" i="12"/>
  <c r="H114" i="12"/>
  <c r="J114" i="12" s="1"/>
  <c r="S113" i="12"/>
  <c r="Q113" i="12"/>
  <c r="P113" i="12"/>
  <c r="O113" i="12"/>
  <c r="I113" i="12"/>
  <c r="H113" i="12"/>
  <c r="J113" i="12" s="1"/>
  <c r="P112" i="12"/>
  <c r="O112" i="12"/>
  <c r="S112" i="12" s="1"/>
  <c r="J112" i="12"/>
  <c r="I112" i="12"/>
  <c r="H112" i="12"/>
  <c r="P111" i="12"/>
  <c r="O111" i="12"/>
  <c r="I111" i="12"/>
  <c r="H111" i="12"/>
  <c r="J111" i="12" s="1"/>
  <c r="P110" i="12"/>
  <c r="O110" i="12"/>
  <c r="J110" i="12"/>
  <c r="I110" i="12"/>
  <c r="H110" i="12"/>
  <c r="P109" i="12"/>
  <c r="O109" i="12"/>
  <c r="Q109" i="12" s="1"/>
  <c r="I109" i="12"/>
  <c r="H109" i="12"/>
  <c r="S109" i="12" s="1"/>
  <c r="Q108" i="12"/>
  <c r="P108" i="12"/>
  <c r="O108" i="12"/>
  <c r="I108" i="12"/>
  <c r="H108" i="12"/>
  <c r="P107" i="12"/>
  <c r="O107" i="12"/>
  <c r="S107" i="12" s="1"/>
  <c r="I107" i="12"/>
  <c r="H107" i="12"/>
  <c r="J107" i="12" s="1"/>
  <c r="P106" i="12"/>
  <c r="O106" i="12"/>
  <c r="I106" i="12"/>
  <c r="H106" i="12"/>
  <c r="J106" i="12" s="1"/>
  <c r="S105" i="12"/>
  <c r="Q105" i="12"/>
  <c r="P105" i="12"/>
  <c r="O105" i="12"/>
  <c r="I105" i="12"/>
  <c r="H105" i="12"/>
  <c r="J105" i="12" s="1"/>
  <c r="P104" i="12"/>
  <c r="O104" i="12"/>
  <c r="S104" i="12" s="1"/>
  <c r="J104" i="12"/>
  <c r="I104" i="12"/>
  <c r="H104" i="12"/>
  <c r="P103" i="12"/>
  <c r="O103" i="12"/>
  <c r="I103" i="12"/>
  <c r="H103" i="12"/>
  <c r="J103" i="12" s="1"/>
  <c r="P102" i="12"/>
  <c r="O102" i="12"/>
  <c r="I102" i="12"/>
  <c r="H102" i="12"/>
  <c r="J102" i="12" s="1"/>
  <c r="P101" i="12"/>
  <c r="O101" i="12"/>
  <c r="Q101" i="12" s="1"/>
  <c r="I101" i="12"/>
  <c r="H101" i="12"/>
  <c r="J101" i="12" s="1"/>
  <c r="P100" i="12"/>
  <c r="O100" i="12"/>
  <c r="Q100" i="12" s="1"/>
  <c r="I100" i="12"/>
  <c r="H100" i="12"/>
  <c r="Q99" i="12"/>
  <c r="P99" i="12"/>
  <c r="O99" i="12"/>
  <c r="I99" i="12"/>
  <c r="H99" i="12"/>
  <c r="J99" i="12" s="1"/>
  <c r="P98" i="12"/>
  <c r="O98" i="12"/>
  <c r="I98" i="12"/>
  <c r="H98" i="12"/>
  <c r="J98" i="12" s="1"/>
  <c r="P97" i="12"/>
  <c r="O97" i="12"/>
  <c r="Q97" i="12" s="1"/>
  <c r="I97" i="12"/>
  <c r="H97" i="12"/>
  <c r="J97" i="12" s="1"/>
  <c r="Q96" i="12"/>
  <c r="P96" i="12"/>
  <c r="O96" i="12"/>
  <c r="I96" i="12"/>
  <c r="H96" i="12"/>
  <c r="J96" i="12" s="1"/>
  <c r="P95" i="12"/>
  <c r="O95" i="12"/>
  <c r="J95" i="12"/>
  <c r="I95" i="12"/>
  <c r="H95" i="12"/>
  <c r="P94" i="12"/>
  <c r="O94" i="12"/>
  <c r="I94" i="12"/>
  <c r="H94" i="12"/>
  <c r="J94" i="12" s="1"/>
  <c r="S93" i="12"/>
  <c r="P93" i="12"/>
  <c r="O93" i="12"/>
  <c r="Q93" i="12" s="1"/>
  <c r="I93" i="12"/>
  <c r="H93" i="12"/>
  <c r="J93" i="12" s="1"/>
  <c r="P92" i="12"/>
  <c r="O92" i="12"/>
  <c r="Q92" i="12" s="1"/>
  <c r="I92" i="12"/>
  <c r="H92" i="12"/>
  <c r="P91" i="12"/>
  <c r="O91" i="12"/>
  <c r="Q91" i="12" s="1"/>
  <c r="I91" i="12"/>
  <c r="H91" i="12"/>
  <c r="J91" i="12" s="1"/>
  <c r="S90" i="12"/>
  <c r="Q90" i="12"/>
  <c r="P90" i="12"/>
  <c r="O90" i="12"/>
  <c r="I90" i="12"/>
  <c r="H90" i="12"/>
  <c r="J90" i="12" s="1"/>
  <c r="P89" i="12"/>
  <c r="O89" i="12"/>
  <c r="S89" i="12" s="1"/>
  <c r="J89" i="12"/>
  <c r="I89" i="12"/>
  <c r="H89" i="12"/>
  <c r="P88" i="12"/>
  <c r="O88" i="12"/>
  <c r="I88" i="12"/>
  <c r="H88" i="12"/>
  <c r="J88" i="12" s="1"/>
  <c r="P87" i="12"/>
  <c r="O87" i="12"/>
  <c r="I87" i="12"/>
  <c r="H87" i="12"/>
  <c r="J87" i="12" s="1"/>
  <c r="P86" i="12"/>
  <c r="O86" i="12"/>
  <c r="J86" i="12"/>
  <c r="I86" i="12"/>
  <c r="H86" i="12"/>
  <c r="P85" i="12"/>
  <c r="O85" i="12"/>
  <c r="Q85" i="12" s="1"/>
  <c r="I85" i="12"/>
  <c r="H85" i="12"/>
  <c r="J85" i="12" s="1"/>
  <c r="Q84" i="12"/>
  <c r="P84" i="12"/>
  <c r="O84" i="12"/>
  <c r="I84" i="12"/>
  <c r="H84" i="12"/>
  <c r="P83" i="12"/>
  <c r="O83" i="12"/>
  <c r="Q83" i="12" s="1"/>
  <c r="I83" i="12"/>
  <c r="H83" i="12"/>
  <c r="J83" i="12" s="1"/>
  <c r="P82" i="12"/>
  <c r="O82" i="12"/>
  <c r="I82" i="12"/>
  <c r="H82" i="12"/>
  <c r="J82" i="12" s="1"/>
  <c r="S81" i="12"/>
  <c r="Q81" i="12"/>
  <c r="P81" i="12"/>
  <c r="O81" i="12"/>
  <c r="I81" i="12"/>
  <c r="H81" i="12"/>
  <c r="J81" i="12" s="1"/>
  <c r="P80" i="12"/>
  <c r="O80" i="12"/>
  <c r="S80" i="12" s="1"/>
  <c r="J80" i="12"/>
  <c r="I80" i="12"/>
  <c r="H80" i="12"/>
  <c r="P79" i="12"/>
  <c r="O79" i="12"/>
  <c r="I79" i="12"/>
  <c r="H79" i="12"/>
  <c r="J79" i="12" s="1"/>
  <c r="P78" i="12"/>
  <c r="O78" i="12"/>
  <c r="J78" i="12"/>
  <c r="I78" i="12"/>
  <c r="H78" i="12"/>
  <c r="P77" i="12"/>
  <c r="O77" i="12"/>
  <c r="Q77" i="12" s="1"/>
  <c r="I77" i="12"/>
  <c r="H77" i="12"/>
  <c r="S77" i="12" s="1"/>
  <c r="Q76" i="12"/>
  <c r="P76" i="12"/>
  <c r="O76" i="12"/>
  <c r="I76" i="12"/>
  <c r="H76" i="12"/>
  <c r="S75" i="12"/>
  <c r="Q75" i="12"/>
  <c r="P75" i="12"/>
  <c r="O75" i="12"/>
  <c r="I75" i="12"/>
  <c r="H75" i="12"/>
  <c r="J75" i="12" s="1"/>
  <c r="P74" i="12"/>
  <c r="O74" i="12"/>
  <c r="I74" i="12"/>
  <c r="H74" i="12"/>
  <c r="J74" i="12" s="1"/>
  <c r="S73" i="12"/>
  <c r="Q73" i="12"/>
  <c r="P73" i="12"/>
  <c r="O73" i="12"/>
  <c r="I73" i="12"/>
  <c r="H73" i="12"/>
  <c r="J73" i="12" s="1"/>
  <c r="Q72" i="12"/>
  <c r="P72" i="12"/>
  <c r="O72" i="12"/>
  <c r="S72" i="12" s="1"/>
  <c r="I72" i="12"/>
  <c r="H72" i="12"/>
  <c r="J72" i="12" s="1"/>
  <c r="P71" i="12"/>
  <c r="O71" i="12"/>
  <c r="J71" i="12"/>
  <c r="I71" i="12"/>
  <c r="H71" i="12"/>
  <c r="P70" i="12"/>
  <c r="O70" i="12"/>
  <c r="I70" i="12"/>
  <c r="H70" i="12"/>
  <c r="J70" i="12" s="1"/>
  <c r="S69" i="12"/>
  <c r="P69" i="12"/>
  <c r="O69" i="12"/>
  <c r="Q69" i="12" s="1"/>
  <c r="I69" i="12"/>
  <c r="H69" i="12"/>
  <c r="J69" i="12" s="1"/>
  <c r="P68" i="12"/>
  <c r="O68" i="12"/>
  <c r="Q68" i="12" s="1"/>
  <c r="I68" i="12"/>
  <c r="H68" i="12"/>
  <c r="Q67" i="12"/>
  <c r="P67" i="12"/>
  <c r="O67" i="12"/>
  <c r="I67" i="12"/>
  <c r="H67" i="12"/>
  <c r="J67" i="12" s="1"/>
  <c r="P66" i="12"/>
  <c r="O66" i="12"/>
  <c r="S66" i="12" s="1"/>
  <c r="I66" i="12"/>
  <c r="H66" i="12"/>
  <c r="J66" i="12" s="1"/>
  <c r="P65" i="12"/>
  <c r="O65" i="12"/>
  <c r="S65" i="12" s="1"/>
  <c r="I65" i="12"/>
  <c r="H65" i="12"/>
  <c r="J65" i="12" s="1"/>
  <c r="Q64" i="12"/>
  <c r="P64" i="12"/>
  <c r="O64" i="12"/>
  <c r="I64" i="12"/>
  <c r="H64" i="12"/>
  <c r="J64" i="12" s="1"/>
  <c r="P63" i="12"/>
  <c r="O63" i="12"/>
  <c r="J63" i="12"/>
  <c r="I63" i="12"/>
  <c r="H63" i="12"/>
  <c r="P62" i="12"/>
  <c r="O62" i="12"/>
  <c r="I62" i="12"/>
  <c r="H62" i="12"/>
  <c r="J62" i="12" s="1"/>
  <c r="P61" i="12"/>
  <c r="O61" i="12"/>
  <c r="Q61" i="12" s="1"/>
  <c r="I61" i="12"/>
  <c r="H61" i="12"/>
  <c r="J61" i="12" s="1"/>
  <c r="P60" i="12"/>
  <c r="O60" i="12"/>
  <c r="Q60" i="12" s="1"/>
  <c r="I60" i="12"/>
  <c r="H60" i="12"/>
  <c r="P59" i="12"/>
  <c r="O59" i="12"/>
  <c r="Q59" i="12" s="1"/>
  <c r="I59" i="12"/>
  <c r="H59" i="12"/>
  <c r="J59" i="12" s="1"/>
  <c r="S58" i="12"/>
  <c r="Q58" i="12"/>
  <c r="P58" i="12"/>
  <c r="O58" i="12"/>
  <c r="I58" i="12"/>
  <c r="H58" i="12"/>
  <c r="J58" i="12" s="1"/>
  <c r="S57" i="12"/>
  <c r="Q57" i="12"/>
  <c r="P57" i="12"/>
  <c r="O57" i="12"/>
  <c r="I57" i="12"/>
  <c r="H57" i="12"/>
  <c r="J57" i="12" s="1"/>
  <c r="P56" i="12"/>
  <c r="O56" i="12"/>
  <c r="S56" i="12" s="1"/>
  <c r="J56" i="12"/>
  <c r="I56" i="12"/>
  <c r="H56" i="12"/>
  <c r="P55" i="12"/>
  <c r="O55" i="12"/>
  <c r="I55" i="12"/>
  <c r="H55" i="12"/>
  <c r="J55" i="12" s="1"/>
  <c r="P54" i="12"/>
  <c r="O54" i="12"/>
  <c r="J54" i="12"/>
  <c r="I54" i="12"/>
  <c r="H54" i="12"/>
  <c r="P53" i="12"/>
  <c r="O53" i="12"/>
  <c r="Q53" i="12" s="1"/>
  <c r="I53" i="12"/>
  <c r="H53" i="12"/>
  <c r="J53" i="12" s="1"/>
  <c r="Q52" i="12"/>
  <c r="P52" i="12"/>
  <c r="O52" i="12"/>
  <c r="I52" i="12"/>
  <c r="H52" i="12"/>
  <c r="P51" i="12"/>
  <c r="O51" i="12"/>
  <c r="Q51" i="12" s="1"/>
  <c r="I51" i="12"/>
  <c r="H51" i="12"/>
  <c r="J51" i="12" s="1"/>
  <c r="P50" i="12"/>
  <c r="O50" i="12"/>
  <c r="I50" i="12"/>
  <c r="H50" i="12"/>
  <c r="J50" i="12" s="1"/>
  <c r="S49" i="12"/>
  <c r="Q49" i="12"/>
  <c r="P49" i="12"/>
  <c r="O49" i="12"/>
  <c r="I49" i="12"/>
  <c r="H49" i="12"/>
  <c r="J49" i="12" s="1"/>
  <c r="P48" i="12"/>
  <c r="O48" i="12"/>
  <c r="S48" i="12" s="1"/>
  <c r="J48" i="12"/>
  <c r="I48" i="12"/>
  <c r="H48" i="12"/>
  <c r="P47" i="12"/>
  <c r="O47" i="12"/>
  <c r="I47" i="12"/>
  <c r="H47" i="12"/>
  <c r="J47" i="12" s="1"/>
  <c r="P46" i="12"/>
  <c r="O46" i="12"/>
  <c r="I46" i="12"/>
  <c r="H46" i="12"/>
  <c r="J46" i="12" s="1"/>
  <c r="P45" i="12"/>
  <c r="O45" i="12"/>
  <c r="Q45" i="12" s="1"/>
  <c r="J45" i="12"/>
  <c r="I45" i="12"/>
  <c r="H45" i="12"/>
  <c r="P44" i="12"/>
  <c r="O44" i="12"/>
  <c r="Q44" i="12" s="1"/>
  <c r="I44" i="12"/>
  <c r="H44" i="12"/>
  <c r="S43" i="12"/>
  <c r="Q43" i="12"/>
  <c r="P43" i="12"/>
  <c r="O43" i="12"/>
  <c r="I43" i="12"/>
  <c r="H43" i="12"/>
  <c r="J43" i="12" s="1"/>
  <c r="P42" i="12"/>
  <c r="O42" i="12"/>
  <c r="I42" i="12"/>
  <c r="H42" i="12"/>
  <c r="J42" i="12" s="1"/>
  <c r="P41" i="12"/>
  <c r="O41" i="12"/>
  <c r="Q41" i="12" s="1"/>
  <c r="I41" i="12"/>
  <c r="H41" i="12"/>
  <c r="J41" i="12" s="1"/>
  <c r="Q40" i="12"/>
  <c r="P40" i="12"/>
  <c r="O40" i="12"/>
  <c r="I40" i="12"/>
  <c r="H40" i="12"/>
  <c r="J40" i="12" s="1"/>
  <c r="P39" i="12"/>
  <c r="O39" i="12"/>
  <c r="J39" i="12"/>
  <c r="I39" i="12"/>
  <c r="H39" i="12"/>
  <c r="P38" i="12"/>
  <c r="O38" i="12"/>
  <c r="I38" i="12"/>
  <c r="H38" i="12"/>
  <c r="J38" i="12" s="1"/>
  <c r="S37" i="12"/>
  <c r="P37" i="12"/>
  <c r="O37" i="12"/>
  <c r="Q37" i="12" s="1"/>
  <c r="I37" i="12"/>
  <c r="H37" i="12"/>
  <c r="J37" i="12" s="1"/>
  <c r="P36" i="12"/>
  <c r="O36" i="12"/>
  <c r="Q36" i="12" s="1"/>
  <c r="I36" i="12"/>
  <c r="H36" i="12"/>
  <c r="P35" i="12"/>
  <c r="O35" i="12"/>
  <c r="Q35" i="12" s="1"/>
  <c r="I35" i="12"/>
  <c r="H35" i="12"/>
  <c r="J35" i="12" s="1"/>
  <c r="P34" i="12"/>
  <c r="O34" i="12"/>
  <c r="S34" i="12" s="1"/>
  <c r="I34" i="12"/>
  <c r="H34" i="12"/>
  <c r="J34" i="12" s="1"/>
  <c r="P33" i="12"/>
  <c r="O33" i="12"/>
  <c r="S33" i="12" s="1"/>
  <c r="J33" i="12"/>
  <c r="I33" i="12"/>
  <c r="H33" i="12"/>
  <c r="P32" i="12"/>
  <c r="O32" i="12"/>
  <c r="I32" i="12"/>
  <c r="H32" i="12"/>
  <c r="J32" i="12" s="1"/>
  <c r="P31" i="12"/>
  <c r="O31" i="12"/>
  <c r="I31" i="12"/>
  <c r="H31" i="12"/>
  <c r="J31" i="12" s="1"/>
  <c r="P30" i="12"/>
  <c r="O30" i="12"/>
  <c r="J30" i="12"/>
  <c r="I30" i="12"/>
  <c r="H30" i="12"/>
  <c r="P29" i="12"/>
  <c r="O29" i="12"/>
  <c r="Q29" i="12" s="1"/>
  <c r="I29" i="12"/>
  <c r="H29" i="12"/>
  <c r="J29" i="12" s="1"/>
  <c r="Q28" i="12"/>
  <c r="P28" i="12"/>
  <c r="O28" i="12"/>
  <c r="I28" i="12"/>
  <c r="H28" i="12"/>
  <c r="P27" i="12"/>
  <c r="O27" i="12"/>
  <c r="Q27" i="12" s="1"/>
  <c r="I27" i="12"/>
  <c r="H27" i="12"/>
  <c r="J27" i="12" s="1"/>
  <c r="P26" i="12"/>
  <c r="O26" i="12"/>
  <c r="Q26" i="12" s="1"/>
  <c r="I26" i="12"/>
  <c r="H26" i="12"/>
  <c r="J26" i="12" s="1"/>
  <c r="S25" i="12"/>
  <c r="Q25" i="12"/>
  <c r="P25" i="12"/>
  <c r="O25" i="12"/>
  <c r="I25" i="12"/>
  <c r="H25" i="12"/>
  <c r="J25" i="12" s="1"/>
  <c r="P24" i="12"/>
  <c r="O24" i="12"/>
  <c r="S24" i="12" s="1"/>
  <c r="J24" i="12"/>
  <c r="I24" i="12"/>
  <c r="H24" i="12"/>
  <c r="P23" i="12"/>
  <c r="O23" i="12"/>
  <c r="I23" i="12"/>
  <c r="H23" i="12"/>
  <c r="J23" i="12" s="1"/>
  <c r="P22" i="12"/>
  <c r="O22" i="12"/>
  <c r="J22" i="12"/>
  <c r="I22" i="12"/>
  <c r="H22" i="12"/>
  <c r="P21" i="12"/>
  <c r="O21" i="12"/>
  <c r="Q21" i="12" s="1"/>
  <c r="J21" i="12"/>
  <c r="I21" i="12"/>
  <c r="H21" i="12"/>
  <c r="P20" i="12"/>
  <c r="O20" i="12"/>
  <c r="Q20" i="12" s="1"/>
  <c r="I20" i="12"/>
  <c r="H20" i="12"/>
  <c r="Q19" i="12"/>
  <c r="P19" i="12"/>
  <c r="O19" i="12"/>
  <c r="I19" i="12"/>
  <c r="H19" i="12"/>
  <c r="J19" i="12" s="1"/>
  <c r="P18" i="12"/>
  <c r="O18" i="12"/>
  <c r="I18" i="12"/>
  <c r="H18" i="12"/>
  <c r="J18" i="12" s="1"/>
  <c r="P17" i="12"/>
  <c r="O17" i="12"/>
  <c r="Q17" i="12" s="1"/>
  <c r="I17" i="12"/>
  <c r="H17" i="12"/>
  <c r="J17" i="12" s="1"/>
  <c r="P16" i="12"/>
  <c r="O16" i="12"/>
  <c r="S16" i="12" s="1"/>
  <c r="I16" i="12"/>
  <c r="H16" i="12"/>
  <c r="J16" i="12" s="1"/>
  <c r="P15" i="12"/>
  <c r="O15" i="12"/>
  <c r="I15" i="12"/>
  <c r="H15" i="12"/>
  <c r="J15" i="12" s="1"/>
  <c r="P14" i="12"/>
  <c r="O14" i="12"/>
  <c r="I14" i="12"/>
  <c r="H14" i="12"/>
  <c r="J14" i="12" s="1"/>
  <c r="P13" i="12"/>
  <c r="O13" i="12"/>
  <c r="Q13" i="12" s="1"/>
  <c r="J13" i="12"/>
  <c r="I13" i="12"/>
  <c r="H13" i="12"/>
  <c r="P12" i="12"/>
  <c r="O12" i="12"/>
  <c r="Q12" i="12" s="1"/>
  <c r="I12" i="12"/>
  <c r="H12" i="12"/>
  <c r="S11" i="12"/>
  <c r="Q11" i="12"/>
  <c r="P11" i="12"/>
  <c r="O11" i="12"/>
  <c r="I11" i="12"/>
  <c r="H11" i="12"/>
  <c r="J11" i="12" s="1"/>
  <c r="P10" i="12"/>
  <c r="O10" i="12"/>
  <c r="S10" i="12" s="1"/>
  <c r="I10" i="12"/>
  <c r="H10" i="12"/>
  <c r="J10" i="12" s="1"/>
  <c r="P9" i="12"/>
  <c r="O9" i="12"/>
  <c r="S9" i="12" s="1"/>
  <c r="I9" i="12"/>
  <c r="H9" i="12"/>
  <c r="J9" i="12" s="1"/>
  <c r="Q8" i="12"/>
  <c r="P8" i="12"/>
  <c r="O8" i="12"/>
  <c r="I8" i="12"/>
  <c r="H8" i="12"/>
  <c r="J8" i="12" s="1"/>
  <c r="P7" i="12"/>
  <c r="O7" i="12"/>
  <c r="J7" i="12"/>
  <c r="I7" i="12"/>
  <c r="H7" i="12"/>
  <c r="P6" i="12"/>
  <c r="O6" i="12"/>
  <c r="I6" i="12"/>
  <c r="H6" i="12"/>
  <c r="J6" i="12" s="1"/>
  <c r="P5" i="12"/>
  <c r="O5" i="12"/>
  <c r="Q5" i="12" s="1"/>
  <c r="I5" i="12"/>
  <c r="H5" i="12"/>
  <c r="J5" i="12" s="1"/>
  <c r="Q89" i="12" l="1"/>
  <c r="S98" i="12"/>
  <c r="Q131" i="12"/>
  <c r="S194" i="12"/>
  <c r="Q139" i="12"/>
  <c r="S154" i="12"/>
  <c r="S190" i="12"/>
  <c r="S211" i="12"/>
  <c r="Q233" i="12"/>
  <c r="J275" i="12"/>
  <c r="Q302" i="12"/>
  <c r="S5" i="12"/>
  <c r="S17" i="12"/>
  <c r="S26" i="12"/>
  <c r="S41" i="12"/>
  <c r="S45" i="12"/>
  <c r="S61" i="12"/>
  <c r="S97" i="12"/>
  <c r="S117" i="12"/>
  <c r="S123" i="12"/>
  <c r="S129" i="12"/>
  <c r="S162" i="12"/>
  <c r="S179" i="12"/>
  <c r="S187" i="12"/>
  <c r="S235" i="12"/>
  <c r="S241" i="12"/>
  <c r="S247" i="12"/>
  <c r="S263" i="12"/>
  <c r="S293" i="12"/>
  <c r="S316" i="12"/>
  <c r="S363" i="12"/>
  <c r="S403" i="12"/>
  <c r="S431" i="12"/>
  <c r="S443" i="12"/>
  <c r="J496" i="12"/>
  <c r="S496" i="12"/>
  <c r="S519" i="12"/>
  <c r="Q519" i="12"/>
  <c r="S531" i="12"/>
  <c r="Q531" i="12"/>
  <c r="Q619" i="12"/>
  <c r="S619" i="12"/>
  <c r="S691" i="12"/>
  <c r="J718" i="12"/>
  <c r="S718" i="12"/>
  <c r="J856" i="12"/>
  <c r="S856" i="12"/>
  <c r="S987" i="12"/>
  <c r="Q987" i="12"/>
  <c r="S1121" i="12"/>
  <c r="Q1121" i="12"/>
  <c r="Q1192" i="12"/>
  <c r="S1192" i="12"/>
  <c r="S367" i="12"/>
  <c r="Q367" i="12"/>
  <c r="S466" i="12"/>
  <c r="Q466" i="12"/>
  <c r="Q528" i="12"/>
  <c r="S528" i="12"/>
  <c r="S695" i="12"/>
  <c r="Q695" i="12"/>
  <c r="J736" i="12"/>
  <c r="S736" i="12"/>
  <c r="J768" i="12"/>
  <c r="S768" i="12"/>
  <c r="J986" i="12"/>
  <c r="S986" i="12"/>
  <c r="S1020" i="12"/>
  <c r="Q1020" i="12"/>
  <c r="Q1035" i="12"/>
  <c r="S1035" i="12"/>
  <c r="S1051" i="12"/>
  <c r="Q1051" i="12"/>
  <c r="J1067" i="12"/>
  <c r="S1067" i="12"/>
  <c r="S1132" i="12"/>
  <c r="Q1132" i="12"/>
  <c r="J1169" i="12"/>
  <c r="S1169" i="12"/>
  <c r="S435" i="12"/>
  <c r="Q435" i="12"/>
  <c r="Q491" i="12"/>
  <c r="S491" i="12"/>
  <c r="S535" i="12"/>
  <c r="Q535" i="12"/>
  <c r="J836" i="12"/>
  <c r="S836" i="12"/>
  <c r="S848" i="12"/>
  <c r="J848" i="12"/>
  <c r="S880" i="12"/>
  <c r="J880" i="12"/>
  <c r="Q928" i="12"/>
  <c r="S928" i="12"/>
  <c r="S940" i="12"/>
  <c r="Q940" i="12"/>
  <c r="S942" i="12"/>
  <c r="Q942" i="12"/>
  <c r="S993" i="12"/>
  <c r="J993" i="12"/>
  <c r="J1131" i="12"/>
  <c r="S1131" i="12"/>
  <c r="J1220" i="12"/>
  <c r="S1220" i="12"/>
  <c r="Q1342" i="12"/>
  <c r="S1342" i="12"/>
  <c r="S1425" i="12"/>
  <c r="Q1425" i="12"/>
  <c r="S327" i="12"/>
  <c r="S343" i="12"/>
  <c r="Q343" i="12"/>
  <c r="S379" i="12"/>
  <c r="Q379" i="12"/>
  <c r="S427" i="12"/>
  <c r="S429" i="12"/>
  <c r="S463" i="12"/>
  <c r="Q463" i="12"/>
  <c r="Q507" i="12"/>
  <c r="S525" i="12"/>
  <c r="S558" i="12"/>
  <c r="Q558" i="12"/>
  <c r="S608" i="12"/>
  <c r="S629" i="12"/>
  <c r="S692" i="12"/>
  <c r="S846" i="12"/>
  <c r="Q846" i="12"/>
  <c r="S979" i="12"/>
  <c r="Q979" i="12"/>
  <c r="S1017" i="12"/>
  <c r="Q1017" i="12"/>
  <c r="S1032" i="12"/>
  <c r="Q1032" i="12"/>
  <c r="S1039" i="12"/>
  <c r="Q1039" i="12"/>
  <c r="S1069" i="12"/>
  <c r="Q1069" i="12"/>
  <c r="Q1486" i="12"/>
  <c r="S1486" i="12"/>
  <c r="S18" i="12"/>
  <c r="Q104" i="12"/>
  <c r="S324" i="12"/>
  <c r="S398" i="12"/>
  <c r="Q398" i="12"/>
  <c r="S523" i="12"/>
  <c r="J583" i="12"/>
  <c r="S667" i="12"/>
  <c r="Q667" i="12"/>
  <c r="J688" i="12"/>
  <c r="S688" i="12"/>
  <c r="S722" i="12"/>
  <c r="Q722" i="12"/>
  <c r="S727" i="12"/>
  <c r="Q727" i="12"/>
  <c r="J820" i="12"/>
  <c r="S832" i="12"/>
  <c r="S925" i="12"/>
  <c r="Q925" i="12"/>
  <c r="S969" i="12"/>
  <c r="Q969" i="12"/>
  <c r="S1022" i="12"/>
  <c r="Q1027" i="12"/>
  <c r="J1064" i="12"/>
  <c r="S1064" i="12"/>
  <c r="Q1105" i="12"/>
  <c r="S1105" i="12"/>
  <c r="Q1108" i="12"/>
  <c r="S1115" i="12"/>
  <c r="Q1115" i="12"/>
  <c r="S1164" i="12"/>
  <c r="J1164" i="12"/>
  <c r="S1213" i="12"/>
  <c r="Q1213" i="12"/>
  <c r="S1393" i="12"/>
  <c r="Q1393" i="12"/>
  <c r="J77" i="12"/>
  <c r="Q107" i="12"/>
  <c r="S242" i="12"/>
  <c r="Q251" i="12"/>
  <c r="S50" i="12"/>
  <c r="S157" i="12"/>
  <c r="S366" i="12"/>
  <c r="S21" i="12"/>
  <c r="S82" i="12"/>
  <c r="S106" i="12"/>
  <c r="S121" i="12"/>
  <c r="Q130" i="12"/>
  <c r="S145" i="12"/>
  <c r="Q163" i="12"/>
  <c r="Q171" i="12"/>
  <c r="S182" i="12"/>
  <c r="Q185" i="12"/>
  <c r="Q210" i="12"/>
  <c r="Q242" i="12"/>
  <c r="S261" i="12"/>
  <c r="S267" i="12"/>
  <c r="Q276" i="12"/>
  <c r="S279" i="12"/>
  <c r="Q299" i="12"/>
  <c r="S299" i="12"/>
  <c r="S308" i="12"/>
  <c r="S359" i="12"/>
  <c r="Q371" i="12"/>
  <c r="S407" i="12"/>
  <c r="S439" i="12"/>
  <c r="Q439" i="12"/>
  <c r="Q471" i="12"/>
  <c r="S501" i="12"/>
  <c r="S527" i="12"/>
  <c r="S532" i="12"/>
  <c r="Q532" i="12"/>
  <c r="S567" i="12"/>
  <c r="S631" i="12"/>
  <c r="Q686" i="12"/>
  <c r="S686" i="12"/>
  <c r="S711" i="12"/>
  <c r="Q711" i="12"/>
  <c r="S786" i="12"/>
  <c r="Q786" i="12"/>
  <c r="J807" i="12"/>
  <c r="S807" i="12"/>
  <c r="J819" i="12"/>
  <c r="S819" i="12"/>
  <c r="Q920" i="12"/>
  <c r="S920" i="12"/>
  <c r="S1009" i="12"/>
  <c r="Q1009" i="12"/>
  <c r="S1057" i="12"/>
  <c r="Q1057" i="12"/>
  <c r="S1084" i="12"/>
  <c r="Q1084" i="12"/>
  <c r="Q1306" i="12"/>
  <c r="S1306" i="12"/>
  <c r="J1452" i="12"/>
  <c r="S1452" i="12"/>
  <c r="S101" i="12"/>
  <c r="Q177" i="12"/>
  <c r="Q219" i="12"/>
  <c r="Q225" i="12"/>
  <c r="Q270" i="12"/>
  <c r="S74" i="12"/>
  <c r="S88" i="12"/>
  <c r="J109" i="12"/>
  <c r="S284" i="12"/>
  <c r="S311" i="12"/>
  <c r="Q18" i="12"/>
  <c r="Q33" i="12"/>
  <c r="Q50" i="12"/>
  <c r="S53" i="12"/>
  <c r="S64" i="12"/>
  <c r="S114" i="12"/>
  <c r="S126" i="12"/>
  <c r="S150" i="12"/>
  <c r="Q153" i="12"/>
  <c r="Q173" i="12"/>
  <c r="S173" i="12"/>
  <c r="S198" i="12"/>
  <c r="Q201" i="12"/>
  <c r="S209" i="12"/>
  <c r="S218" i="12"/>
  <c r="S221" i="12"/>
  <c r="S272" i="12"/>
  <c r="Q311" i="12"/>
  <c r="S347" i="12"/>
  <c r="S356" i="12"/>
  <c r="S370" i="12"/>
  <c r="Q370" i="12"/>
  <c r="J395" i="12"/>
  <c r="S404" i="12"/>
  <c r="S421" i="12"/>
  <c r="S423" i="12"/>
  <c r="Q423" i="12"/>
  <c r="Q468" i="12"/>
  <c r="S475" i="12"/>
  <c r="Q475" i="12"/>
  <c r="Q498" i="12"/>
  <c r="S564" i="12"/>
  <c r="Q595" i="12"/>
  <c r="J624" i="12"/>
  <c r="S624" i="12"/>
  <c r="S628" i="12"/>
  <c r="Q659" i="12"/>
  <c r="Q676" i="12"/>
  <c r="J683" i="12"/>
  <c r="J896" i="12"/>
  <c r="S896" i="12"/>
  <c r="S963" i="12"/>
  <c r="Q963" i="12"/>
  <c r="J968" i="12"/>
  <c r="S997" i="12"/>
  <c r="Q997" i="12"/>
  <c r="J1204" i="12"/>
  <c r="S1204" i="12"/>
  <c r="S1243" i="12"/>
  <c r="Q1243" i="12"/>
  <c r="S42" i="12"/>
  <c r="S245" i="12"/>
  <c r="S118" i="12"/>
  <c r="S230" i="12"/>
  <c r="S32" i="12"/>
  <c r="S8" i="12"/>
  <c r="Q9" i="12"/>
  <c r="Q65" i="12"/>
  <c r="S13" i="12"/>
  <c r="S29" i="12"/>
  <c r="Q32" i="12"/>
  <c r="S40" i="12"/>
  <c r="Q82" i="12"/>
  <c r="S85" i="12"/>
  <c r="S96" i="12"/>
  <c r="S138" i="12"/>
  <c r="S141" i="12"/>
  <c r="Q170" i="12"/>
  <c r="S170" i="12"/>
  <c r="S203" i="12"/>
  <c r="S206" i="12"/>
  <c r="S227" i="12"/>
  <c r="S274" i="12"/>
  <c r="Q308" i="12"/>
  <c r="S331" i="12"/>
  <c r="Q340" i="12"/>
  <c r="J389" i="12"/>
  <c r="S389" i="12"/>
  <c r="S436" i="12"/>
  <c r="Q436" i="12"/>
  <c r="S462" i="12"/>
  <c r="S487" i="12"/>
  <c r="Q571" i="12"/>
  <c r="Q592" i="12"/>
  <c r="S592" i="12"/>
  <c r="S594" i="12"/>
  <c r="Q594" i="12"/>
  <c r="Q651" i="12"/>
  <c r="S651" i="12"/>
  <c r="S675" i="12"/>
  <c r="S724" i="12"/>
  <c r="Q724" i="12"/>
  <c r="S754" i="12"/>
  <c r="Q754" i="12"/>
  <c r="S814" i="12"/>
  <c r="Q814" i="12"/>
  <c r="Q1081" i="12"/>
  <c r="S1145" i="12"/>
  <c r="Q1145" i="12"/>
  <c r="S1202" i="12"/>
  <c r="Q1202" i="12"/>
  <c r="S1259" i="12"/>
  <c r="S1283" i="12"/>
  <c r="Q1283" i="12"/>
  <c r="S1295" i="12"/>
  <c r="Q1295" i="12"/>
  <c r="S1325" i="12"/>
  <c r="Q1325" i="12"/>
  <c r="S1453" i="12"/>
  <c r="Q1453" i="12"/>
  <c r="S1470" i="12"/>
  <c r="J1470" i="12"/>
  <c r="S1581" i="12"/>
  <c r="Q1581" i="12"/>
  <c r="S1096" i="12"/>
  <c r="Q1096" i="12"/>
  <c r="S1167" i="12"/>
  <c r="Q1167" i="12"/>
  <c r="S1236" i="12"/>
  <c r="Q1236" i="12"/>
  <c r="S1248" i="12"/>
  <c r="Q1248" i="12"/>
  <c r="Q1278" i="12"/>
  <c r="S1278" i="12"/>
  <c r="J1294" i="12"/>
  <c r="S1294" i="12"/>
  <c r="Q1320" i="12"/>
  <c r="S1320" i="12"/>
  <c r="J1324" i="12"/>
  <c r="S1324" i="12"/>
  <c r="S1347" i="12"/>
  <c r="Q1352" i="12"/>
  <c r="S1352" i="12"/>
  <c r="Q1373" i="12"/>
  <c r="S1373" i="12"/>
  <c r="S1404" i="12"/>
  <c r="Q1404" i="12"/>
  <c r="Q1468" i="12"/>
  <c r="Q1233" i="12"/>
  <c r="S1233" i="12"/>
  <c r="S1260" i="12"/>
  <c r="Q1260" i="12"/>
  <c r="S1301" i="12"/>
  <c r="Q1301" i="12"/>
  <c r="Q1388" i="12"/>
  <c r="S1388" i="12"/>
  <c r="S1524" i="12"/>
  <c r="Q1524" i="12"/>
  <c r="S364" i="12"/>
  <c r="S460" i="12"/>
  <c r="S547" i="12"/>
  <c r="S565" i="12"/>
  <c r="S597" i="12"/>
  <c r="S621" i="12"/>
  <c r="S644" i="12"/>
  <c r="S868" i="12"/>
  <c r="Q868" i="12"/>
  <c r="S1044" i="12"/>
  <c r="Q1044" i="12"/>
  <c r="Q1062" i="12"/>
  <c r="S1062" i="12"/>
  <c r="S1120" i="12"/>
  <c r="Q1120" i="12"/>
  <c r="S1140" i="12"/>
  <c r="Q1148" i="12"/>
  <c r="S1172" i="12"/>
  <c r="Q1365" i="12"/>
  <c r="J1387" i="12"/>
  <c r="S1387" i="12"/>
  <c r="Q1399" i="12"/>
  <c r="S1401" i="12"/>
  <c r="Q1401" i="12"/>
  <c r="Q1437" i="12"/>
  <c r="S1467" i="12"/>
  <c r="Q1467" i="12"/>
  <c r="S238" i="12"/>
  <c r="S255" i="12"/>
  <c r="S287" i="12"/>
  <c r="S338" i="12"/>
  <c r="S373" i="12"/>
  <c r="S420" i="12"/>
  <c r="S434" i="12"/>
  <c r="S516" i="12"/>
  <c r="S530" i="12"/>
  <c r="S539" i="12"/>
  <c r="S580" i="12"/>
  <c r="Q672" i="12"/>
  <c r="S672" i="12"/>
  <c r="S716" i="12"/>
  <c r="S731" i="12"/>
  <c r="Q731" i="12"/>
  <c r="J750" i="12"/>
  <c r="S750" i="12"/>
  <c r="S780" i="12"/>
  <c r="S782" i="12"/>
  <c r="Q782" i="12"/>
  <c r="S795" i="12"/>
  <c r="Q795" i="12"/>
  <c r="Q811" i="12"/>
  <c r="S811" i="12"/>
  <c r="Q888" i="12"/>
  <c r="S888" i="12"/>
  <c r="S908" i="12"/>
  <c r="Q908" i="12"/>
  <c r="S939" i="12"/>
  <c r="Q939" i="12"/>
  <c r="S1021" i="12"/>
  <c r="Q1021" i="12"/>
  <c r="S1056" i="12"/>
  <c r="S1137" i="12"/>
  <c r="Q1181" i="12"/>
  <c r="S1181" i="12"/>
  <c r="S1201" i="12"/>
  <c r="Q1201" i="12"/>
  <c r="Q1212" i="12"/>
  <c r="Q1225" i="12"/>
  <c r="S1242" i="12"/>
  <c r="Q1242" i="12"/>
  <c r="J1274" i="12"/>
  <c r="S1274" i="12"/>
  <c r="S1289" i="12"/>
  <c r="Q1317" i="12"/>
  <c r="S1380" i="12"/>
  <c r="J1380" i="12"/>
  <c r="Q1434" i="12"/>
  <c r="S348" i="12"/>
  <c r="Q462" i="12"/>
  <c r="S469" i="12"/>
  <c r="S524" i="12"/>
  <c r="Q527" i="12"/>
  <c r="S555" i="12"/>
  <c r="S557" i="12"/>
  <c r="S588" i="12"/>
  <c r="S652" i="12"/>
  <c r="S763" i="12"/>
  <c r="Q763" i="12"/>
  <c r="J779" i="12"/>
  <c r="S779" i="12"/>
  <c r="S948" i="12"/>
  <c r="Q948" i="12"/>
  <c r="S957" i="12"/>
  <c r="Q957" i="12"/>
  <c r="Q1003" i="12"/>
  <c r="S1006" i="12"/>
  <c r="J1053" i="12"/>
  <c r="Q1117" i="12"/>
  <c r="S1117" i="12"/>
  <c r="J1126" i="12"/>
  <c r="S1126" i="12"/>
  <c r="Q1227" i="12"/>
  <c r="S1227" i="12"/>
  <c r="J1254" i="12"/>
  <c r="S1254" i="12"/>
  <c r="S1460" i="12"/>
  <c r="Q1460" i="12"/>
  <c r="Q1482" i="12"/>
  <c r="S1482" i="12"/>
  <c r="S1516" i="12"/>
  <c r="Q1516" i="12"/>
  <c r="S306" i="12"/>
  <c r="S332" i="12"/>
  <c r="S428" i="12"/>
  <c r="S626" i="12"/>
  <c r="S707" i="12"/>
  <c r="J904" i="12"/>
  <c r="S904" i="12"/>
  <c r="Q936" i="12"/>
  <c r="S936" i="12"/>
  <c r="Q1000" i="12"/>
  <c r="S1000" i="12"/>
  <c r="S1050" i="12"/>
  <c r="Q1050" i="12"/>
  <c r="S1068" i="12"/>
  <c r="Q1068" i="12"/>
  <c r="S1097" i="12"/>
  <c r="Q1097" i="12"/>
  <c r="S1114" i="12"/>
  <c r="Q1114" i="12"/>
  <c r="Q1198" i="12"/>
  <c r="S1198" i="12"/>
  <c r="S1208" i="12"/>
  <c r="Q1208" i="12"/>
  <c r="S1268" i="12"/>
  <c r="J1268" i="12"/>
  <c r="S1277" i="12"/>
  <c r="J1297" i="12"/>
  <c r="S1297" i="12"/>
  <c r="S1353" i="12"/>
  <c r="Q1353" i="12"/>
  <c r="S1534" i="12"/>
  <c r="J1534" i="12"/>
  <c r="S1100" i="12"/>
  <c r="S1124" i="12"/>
  <c r="S1292" i="12"/>
  <c r="S1338" i="12"/>
  <c r="S1340" i="12"/>
  <c r="Q1340" i="12"/>
  <c r="S1377" i="12"/>
  <c r="Q1377" i="12"/>
  <c r="S1389" i="12"/>
  <c r="S1438" i="12"/>
  <c r="S1442" i="12"/>
  <c r="Q1442" i="12"/>
  <c r="Q1457" i="12"/>
  <c r="S1478" i="12"/>
  <c r="S1502" i="12"/>
  <c r="S1650" i="12"/>
  <c r="Q1650" i="12"/>
  <c r="Q1662" i="12"/>
  <c r="S1662" i="12"/>
  <c r="Q1665" i="12"/>
  <c r="Q1689" i="12"/>
  <c r="Q1709" i="12"/>
  <c r="S1717" i="12"/>
  <c r="S1722" i="12"/>
  <c r="S1729" i="12"/>
  <c r="Q1729" i="12"/>
  <c r="S1742" i="12"/>
  <c r="Q1786" i="12"/>
  <c r="S1786" i="12"/>
  <c r="Q1798" i="12"/>
  <c r="S1798" i="12"/>
  <c r="Q1818" i="12"/>
  <c r="S1818" i="12"/>
  <c r="Q1827" i="12"/>
  <c r="S1827" i="12"/>
  <c r="Q1845" i="12"/>
  <c r="S1924" i="12"/>
  <c r="S1962" i="12"/>
  <c r="Q1962" i="12"/>
  <c r="J1994" i="12"/>
  <c r="S1994" i="12"/>
  <c r="S2004" i="12"/>
  <c r="Q2009" i="12"/>
  <c r="Q2063" i="12"/>
  <c r="Q2093" i="12"/>
  <c r="S2093" i="12"/>
  <c r="Q2105" i="12"/>
  <c r="S2105" i="12"/>
  <c r="S2168" i="12"/>
  <c r="Q2168" i="12"/>
  <c r="S1577" i="12"/>
  <c r="Q1577" i="12"/>
  <c r="S1617" i="12"/>
  <c r="Q1617" i="12"/>
  <c r="Q1686" i="12"/>
  <c r="S1686" i="12"/>
  <c r="S1721" i="12"/>
  <c r="Q1721" i="12"/>
  <c r="S1773" i="12"/>
  <c r="Q1773" i="12"/>
  <c r="J1959" i="12"/>
  <c r="S1959" i="12"/>
  <c r="Q1992" i="12"/>
  <c r="S1992" i="12"/>
  <c r="S2008" i="12"/>
  <c r="Q2008" i="12"/>
  <c r="Q2033" i="12"/>
  <c r="S2033" i="12"/>
  <c r="J2119" i="12"/>
  <c r="S2119" i="12"/>
  <c r="J2125" i="12"/>
  <c r="S2125" i="12"/>
  <c r="S1501" i="12"/>
  <c r="Q1501" i="12"/>
  <c r="J1596" i="12"/>
  <c r="S1596" i="12"/>
  <c r="S1609" i="12"/>
  <c r="Q1609" i="12"/>
  <c r="S1629" i="12"/>
  <c r="Q1629" i="12"/>
  <c r="Q1674" i="12"/>
  <c r="S1674" i="12"/>
  <c r="J1685" i="12"/>
  <c r="S1685" i="12"/>
  <c r="Q1706" i="12"/>
  <c r="S1706" i="12"/>
  <c r="J1758" i="12"/>
  <c r="S1758" i="12"/>
  <c r="J1770" i="12"/>
  <c r="S1770" i="12"/>
  <c r="J1930" i="12"/>
  <c r="S1930" i="12"/>
  <c r="Q1957" i="12"/>
  <c r="S1957" i="12"/>
  <c r="S2003" i="12"/>
  <c r="Q2003" i="12"/>
  <c r="S2035" i="12"/>
  <c r="Q2035" i="12"/>
  <c r="S2055" i="12"/>
  <c r="Q2055" i="12"/>
  <c r="Q2215" i="12"/>
  <c r="S2215" i="12"/>
  <c r="Q1654" i="12"/>
  <c r="S1654" i="12"/>
  <c r="Q1683" i="12"/>
  <c r="S1683" i="12"/>
  <c r="S1753" i="12"/>
  <c r="Q1753" i="12"/>
  <c r="S1797" i="12"/>
  <c r="Q1797" i="12"/>
  <c r="S1809" i="12"/>
  <c r="Q1809" i="12"/>
  <c r="S1841" i="12"/>
  <c r="Q1841" i="12"/>
  <c r="S1875" i="12"/>
  <c r="Q1875" i="12"/>
  <c r="S1907" i="12"/>
  <c r="Q1907" i="12"/>
  <c r="S1944" i="12"/>
  <c r="Q1944" i="12"/>
  <c r="Q1986" i="12"/>
  <c r="S1986" i="12"/>
  <c r="J2157" i="12"/>
  <c r="S2157" i="12"/>
  <c r="Q1490" i="12"/>
  <c r="S1498" i="12"/>
  <c r="Q1498" i="12"/>
  <c r="S1514" i="12"/>
  <c r="S1550" i="12"/>
  <c r="J1566" i="12"/>
  <c r="S1566" i="12"/>
  <c r="Q1587" i="12"/>
  <c r="S1622" i="12"/>
  <c r="S1641" i="12"/>
  <c r="Q1641" i="12"/>
  <c r="Q1698" i="12"/>
  <c r="Q1715" i="12"/>
  <c r="S1715" i="12"/>
  <c r="S1766" i="12"/>
  <c r="Q1872" i="12"/>
  <c r="S1872" i="12"/>
  <c r="Q1887" i="12"/>
  <c r="S1887" i="12"/>
  <c r="Q1922" i="12"/>
  <c r="S1922" i="12"/>
  <c r="S1939" i="12"/>
  <c r="Q1939" i="12"/>
  <c r="J2029" i="12"/>
  <c r="S2029" i="12"/>
  <c r="J2076" i="12"/>
  <c r="S2155" i="12"/>
  <c r="Q2155" i="12"/>
  <c r="S739" i="12"/>
  <c r="S748" i="12"/>
  <c r="S771" i="12"/>
  <c r="S859" i="12"/>
  <c r="S944" i="12"/>
  <c r="S975" i="12"/>
  <c r="S1008" i="12"/>
  <c r="S1090" i="12"/>
  <c r="S1113" i="12"/>
  <c r="S1138" i="12"/>
  <c r="S1241" i="12"/>
  <c r="S1271" i="12"/>
  <c r="S1305" i="12"/>
  <c r="S1311" i="12"/>
  <c r="S1341" i="12"/>
  <c r="S1356" i="12"/>
  <c r="S1364" i="12"/>
  <c r="S1370" i="12"/>
  <c r="Q1370" i="12"/>
  <c r="S1375" i="12"/>
  <c r="S1396" i="12"/>
  <c r="S1417" i="12"/>
  <c r="S1433" i="12"/>
  <c r="Q1433" i="12"/>
  <c r="S1445" i="12"/>
  <c r="Q1450" i="12"/>
  <c r="S1450" i="12"/>
  <c r="S1506" i="12"/>
  <c r="S1521" i="12"/>
  <c r="Q1521" i="12"/>
  <c r="S1539" i="12"/>
  <c r="Q1603" i="12"/>
  <c r="S1603" i="12"/>
  <c r="S1634" i="12"/>
  <c r="J1638" i="12"/>
  <c r="S1638" i="12"/>
  <c r="S1697" i="12"/>
  <c r="Q1697" i="12"/>
  <c r="Q1733" i="12"/>
  <c r="S1763" i="12"/>
  <c r="S1765" i="12"/>
  <c r="Q1765" i="12"/>
  <c r="J1779" i="12"/>
  <c r="S1779" i="12"/>
  <c r="S1794" i="12"/>
  <c r="Q1794" i="12"/>
  <c r="Q1806" i="12"/>
  <c r="S1806" i="12"/>
  <c r="Q1833" i="12"/>
  <c r="S1895" i="12"/>
  <c r="S1899" i="12"/>
  <c r="Q1899" i="12"/>
  <c r="Q2000" i="12"/>
  <c r="S2000" i="12"/>
  <c r="S2027" i="12"/>
  <c r="Q2027" i="12"/>
  <c r="S2052" i="12"/>
  <c r="Q2052" i="12"/>
  <c r="S2099" i="12"/>
  <c r="Q2099" i="12"/>
  <c r="Q2108" i="12"/>
  <c r="S2108" i="12"/>
  <c r="Q2144" i="12"/>
  <c r="S725" i="12"/>
  <c r="S757" i="12"/>
  <c r="S789" i="12"/>
  <c r="S845" i="12"/>
  <c r="S907" i="12"/>
  <c r="S933" i="12"/>
  <c r="S947" i="12"/>
  <c r="S962" i="12"/>
  <c r="S1026" i="12"/>
  <c r="S1049" i="12"/>
  <c r="S1061" i="12"/>
  <c r="S1074" i="12"/>
  <c r="S1128" i="12"/>
  <c r="S1146" i="12"/>
  <c r="S1183" i="12"/>
  <c r="S1207" i="12"/>
  <c r="S1235" i="12"/>
  <c r="S1335" i="12"/>
  <c r="S1475" i="12"/>
  <c r="S1531" i="12"/>
  <c r="Q1546" i="12"/>
  <c r="J1563" i="12"/>
  <c r="S1563" i="12"/>
  <c r="Q1621" i="12"/>
  <c r="S1646" i="12"/>
  <c r="S1651" i="12"/>
  <c r="S1653" i="12"/>
  <c r="Q1653" i="12"/>
  <c r="J1682" i="12"/>
  <c r="S1710" i="12"/>
  <c r="Q1747" i="12"/>
  <c r="S1747" i="12"/>
  <c r="Q1774" i="12"/>
  <c r="S1774" i="12"/>
  <c r="Q1777" i="12"/>
  <c r="Q1830" i="12"/>
  <c r="S1830" i="12"/>
  <c r="S1846" i="12"/>
  <c r="Q1884" i="12"/>
  <c r="S1884" i="12"/>
  <c r="Q1963" i="12"/>
  <c r="Q2012" i="12"/>
  <c r="S2012" i="12"/>
  <c r="Q2041" i="12"/>
  <c r="S2041" i="12"/>
  <c r="S533" i="12"/>
  <c r="S612" i="12"/>
  <c r="S653" i="12"/>
  <c r="S816" i="12"/>
  <c r="S912" i="12"/>
  <c r="J944" i="12"/>
  <c r="S955" i="12"/>
  <c r="S981" i="12"/>
  <c r="S992" i="12"/>
  <c r="S1012" i="12"/>
  <c r="S1036" i="12"/>
  <c r="S1038" i="12"/>
  <c r="S1041" i="12"/>
  <c r="S1043" i="12"/>
  <c r="S1055" i="12"/>
  <c r="S1079" i="12"/>
  <c r="Q1090" i="12"/>
  <c r="Q1113" i="12"/>
  <c r="S1119" i="12"/>
  <c r="S1143" i="12"/>
  <c r="S1200" i="12"/>
  <c r="S1228" i="12"/>
  <c r="S1230" i="12"/>
  <c r="Q1241" i="12"/>
  <c r="S1245" i="12"/>
  <c r="S1252" i="12"/>
  <c r="S1265" i="12"/>
  <c r="Q1271" i="12"/>
  <c r="S1291" i="12"/>
  <c r="Q1311" i="12"/>
  <c r="S1313" i="12"/>
  <c r="Q1341" i="12"/>
  <c r="J1356" i="12"/>
  <c r="Q1361" i="12"/>
  <c r="S1361" i="12"/>
  <c r="Q1364" i="12"/>
  <c r="Q1375" i="12"/>
  <c r="S1411" i="12"/>
  <c r="Q1416" i="12"/>
  <c r="Q1445" i="12"/>
  <c r="S1459" i="12"/>
  <c r="Q1459" i="12"/>
  <c r="Q1505" i="12"/>
  <c r="Q1513" i="12"/>
  <c r="S1542" i="12"/>
  <c r="J1542" i="12"/>
  <c r="Q1558" i="12"/>
  <c r="S1558" i="12"/>
  <c r="Q1561" i="12"/>
  <c r="S1580" i="12"/>
  <c r="Q1580" i="12"/>
  <c r="S1598" i="12"/>
  <c r="Q1633" i="12"/>
  <c r="S1658" i="12"/>
  <c r="J1667" i="12"/>
  <c r="S1667" i="12"/>
  <c r="Q1694" i="12"/>
  <c r="S1694" i="12"/>
  <c r="Q1730" i="12"/>
  <c r="S1762" i="12"/>
  <c r="Q1762" i="12"/>
  <c r="S1782" i="12"/>
  <c r="Q1801" i="12"/>
  <c r="J1829" i="12"/>
  <c r="S1829" i="12"/>
  <c r="Q1864" i="12"/>
  <c r="S1864" i="12"/>
  <c r="S1927" i="12"/>
  <c r="Q1936" i="12"/>
  <c r="S1936" i="12"/>
  <c r="S1946" i="12"/>
  <c r="S1970" i="12"/>
  <c r="S1988" i="12"/>
  <c r="J2011" i="12"/>
  <c r="S2011" i="12"/>
  <c r="S1713" i="12"/>
  <c r="S1745" i="12"/>
  <c r="S1805" i="12"/>
  <c r="S1857" i="12"/>
  <c r="S1867" i="12"/>
  <c r="S1883" i="12"/>
  <c r="S1898" i="12"/>
  <c r="S1953" i="12"/>
  <c r="S1971" i="12"/>
  <c r="S2023" i="12"/>
  <c r="S2043" i="12"/>
  <c r="S2137" i="12"/>
  <c r="Q2137" i="12"/>
  <c r="J2151" i="12"/>
  <c r="S2151" i="12"/>
  <c r="J2189" i="12"/>
  <c r="S2189" i="12"/>
  <c r="S2192" i="12"/>
  <c r="Q2192" i="12"/>
  <c r="S2208" i="12"/>
  <c r="Q2208" i="12"/>
  <c r="Q2315" i="12"/>
  <c r="S2315" i="12"/>
  <c r="S2343" i="12"/>
  <c r="Q2346" i="12"/>
  <c r="S2346" i="12"/>
  <c r="S2357" i="12"/>
  <c r="Q2357" i="12"/>
  <c r="S2407" i="12"/>
  <c r="Q2407" i="12"/>
  <c r="J2448" i="12"/>
  <c r="S2448" i="12"/>
  <c r="S2502" i="12"/>
  <c r="Q2502" i="12"/>
  <c r="S2556" i="12"/>
  <c r="Q2556" i="12"/>
  <c r="S2619" i="12"/>
  <c r="Q2619" i="12"/>
  <c r="J2635" i="12"/>
  <c r="S2635" i="12"/>
  <c r="S2683" i="12"/>
  <c r="Q2683" i="12"/>
  <c r="S2721" i="12"/>
  <c r="Q2721" i="12"/>
  <c r="S2286" i="12"/>
  <c r="Q2286" i="12"/>
  <c r="S2331" i="12"/>
  <c r="Q2331" i="12"/>
  <c r="S2378" i="12"/>
  <c r="Q2378" i="12"/>
  <c r="Q2480" i="12"/>
  <c r="S2480" i="12"/>
  <c r="S2495" i="12"/>
  <c r="Q2495" i="12"/>
  <c r="J2667" i="12"/>
  <c r="S2667" i="12"/>
  <c r="S2675" i="12"/>
  <c r="Q2675" i="12"/>
  <c r="S2773" i="12"/>
  <c r="Q2773" i="12"/>
  <c r="J2160" i="12"/>
  <c r="S2160" i="12"/>
  <c r="Q2292" i="12"/>
  <c r="S2292" i="12"/>
  <c r="S2340" i="12"/>
  <c r="Q2340" i="12"/>
  <c r="J2362" i="12"/>
  <c r="S2362" i="12"/>
  <c r="S2442" i="12"/>
  <c r="Q2442" i="12"/>
  <c r="S2474" i="12"/>
  <c r="Q2474" i="12"/>
  <c r="J2543" i="12"/>
  <c r="S2543" i="12"/>
  <c r="J2648" i="12"/>
  <c r="S2648" i="12"/>
  <c r="Q2718" i="12"/>
  <c r="S2718" i="12"/>
  <c r="S2337" i="12"/>
  <c r="Q2337" i="12"/>
  <c r="J2339" i="12"/>
  <c r="S2354" i="12"/>
  <c r="Q2354" i="12"/>
  <c r="S2366" i="12"/>
  <c r="Q2368" i="12"/>
  <c r="S2368" i="12"/>
  <c r="S2396" i="12"/>
  <c r="Q2396" i="12"/>
  <c r="S2406" i="12"/>
  <c r="Q2415" i="12"/>
  <c r="S2467" i="12"/>
  <c r="Q2573" i="12"/>
  <c r="S2573" i="12"/>
  <c r="S2720" i="12"/>
  <c r="Q2720" i="12"/>
  <c r="Q2090" i="12"/>
  <c r="Q2102" i="12"/>
  <c r="S2236" i="12"/>
  <c r="S2258" i="12"/>
  <c r="Q2258" i="12"/>
  <c r="S2275" i="12"/>
  <c r="Q2275" i="12"/>
  <c r="S2326" i="12"/>
  <c r="Q2326" i="12"/>
  <c r="Q2535" i="12"/>
  <c r="Q2538" i="12"/>
  <c r="Q2580" i="12"/>
  <c r="Q2599" i="12"/>
  <c r="Q2643" i="12"/>
  <c r="Q2660" i="12"/>
  <c r="S1554" i="12"/>
  <c r="S1673" i="12"/>
  <c r="S1761" i="12"/>
  <c r="S1785" i="12"/>
  <c r="S1880" i="12"/>
  <c r="S1950" i="12"/>
  <c r="S1956" i="12"/>
  <c r="S1968" i="12"/>
  <c r="S2002" i="12"/>
  <c r="Q2021" i="12"/>
  <c r="S2021" i="12"/>
  <c r="S2049" i="12"/>
  <c r="S2104" i="12"/>
  <c r="Q2143" i="12"/>
  <c r="S2143" i="12"/>
  <c r="J2154" i="12"/>
  <c r="S2154" i="12"/>
  <c r="S2233" i="12"/>
  <c r="Q2233" i="12"/>
  <c r="S2268" i="12"/>
  <c r="S2294" i="12"/>
  <c r="Q2304" i="12"/>
  <c r="S2304" i="12"/>
  <c r="J2318" i="12"/>
  <c r="J2323" i="12"/>
  <c r="S2349" i="12"/>
  <c r="Q2380" i="12"/>
  <c r="J2382" i="12"/>
  <c r="S2390" i="12"/>
  <c r="Q2390" i="12"/>
  <c r="Q2411" i="12"/>
  <c r="S2411" i="12"/>
  <c r="S2508" i="12"/>
  <c r="Q2508" i="12"/>
  <c r="S2548" i="12"/>
  <c r="Q2548" i="12"/>
  <c r="S2579" i="12"/>
  <c r="Q2579" i="12"/>
  <c r="S2604" i="12"/>
  <c r="Q2608" i="12"/>
  <c r="S2608" i="12"/>
  <c r="Q2611" i="12"/>
  <c r="S2659" i="12"/>
  <c r="Q2659" i="12"/>
  <c r="S1312" i="12"/>
  <c r="S1346" i="12"/>
  <c r="S1369" i="12"/>
  <c r="S1394" i="12"/>
  <c r="S1497" i="12"/>
  <c r="S1523" i="12"/>
  <c r="S1593" i="12"/>
  <c r="S1649" i="12"/>
  <c r="S1705" i="12"/>
  <c r="S1793" i="12"/>
  <c r="S1817" i="12"/>
  <c r="S1863" i="12"/>
  <c r="S1991" i="12"/>
  <c r="Q2026" i="12"/>
  <c r="S2031" i="12"/>
  <c r="Q2040" i="12"/>
  <c r="Q2044" i="12"/>
  <c r="S2068" i="12"/>
  <c r="S2072" i="12"/>
  <c r="S2095" i="12"/>
  <c r="S2128" i="12"/>
  <c r="S2180" i="12"/>
  <c r="S2183" i="12"/>
  <c r="S2211" i="12"/>
  <c r="Q2211" i="12"/>
  <c r="S2243" i="12"/>
  <c r="Q2270" i="12"/>
  <c r="S2272" i="12"/>
  <c r="Q2272" i="12"/>
  <c r="S2285" i="12"/>
  <c r="S2351" i="12"/>
  <c r="Q2351" i="12"/>
  <c r="Q2387" i="12"/>
  <c r="S2387" i="12"/>
  <c r="S2408" i="12"/>
  <c r="S2534" i="12"/>
  <c r="Q2534" i="12"/>
  <c r="S2565" i="12"/>
  <c r="J2567" i="12"/>
  <c r="S2587" i="12"/>
  <c r="S2596" i="12"/>
  <c r="Q2596" i="12"/>
  <c r="S2631" i="12"/>
  <c r="S2744" i="12"/>
  <c r="J2744" i="12"/>
  <c r="S1264" i="12"/>
  <c r="S1330" i="12"/>
  <c r="S1384" i="12"/>
  <c r="S1402" i="12"/>
  <c r="S1441" i="12"/>
  <c r="S1449" i="12"/>
  <c r="Q1554" i="12"/>
  <c r="S1585" i="12"/>
  <c r="S1606" i="12"/>
  <c r="S1614" i="12"/>
  <c r="S1625" i="12"/>
  <c r="S1626" i="12"/>
  <c r="S1635" i="12"/>
  <c r="Q1673" i="12"/>
  <c r="S1681" i="12"/>
  <c r="S1718" i="12"/>
  <c r="S1726" i="12"/>
  <c r="S1737" i="12"/>
  <c r="S1738" i="12"/>
  <c r="S1750" i="12"/>
  <c r="Q1761" i="12"/>
  <c r="Q1785" i="12"/>
  <c r="S1825" i="12"/>
  <c r="S1838" i="12"/>
  <c r="S1849" i="12"/>
  <c r="S1850" i="12"/>
  <c r="S1858" i="12"/>
  <c r="S1866" i="12"/>
  <c r="S1869" i="12"/>
  <c r="Q1880" i="12"/>
  <c r="S1886" i="12"/>
  <c r="S1892" i="12"/>
  <c r="S1903" i="12"/>
  <c r="S1913" i="12"/>
  <c r="S1921" i="12"/>
  <c r="S1933" i="12"/>
  <c r="Q1950" i="12"/>
  <c r="Q1956" i="12"/>
  <c r="S1965" i="12"/>
  <c r="S1967" i="12"/>
  <c r="Q1968" i="12"/>
  <c r="S1977" i="12"/>
  <c r="S1985" i="12"/>
  <c r="S1997" i="12"/>
  <c r="Q2002" i="12"/>
  <c r="Q2049" i="12"/>
  <c r="S2087" i="12"/>
  <c r="Q2104" i="12"/>
  <c r="S2107" i="12"/>
  <c r="J2140" i="12"/>
  <c r="S2195" i="12"/>
  <c r="Q2195" i="12"/>
  <c r="S2221" i="12"/>
  <c r="Q2245" i="12"/>
  <c r="S2245" i="12"/>
  <c r="J2247" i="12"/>
  <c r="Q2287" i="12"/>
  <c r="J2317" i="12"/>
  <c r="S2317" i="12"/>
  <c r="S2344" i="12"/>
  <c r="S2451" i="12"/>
  <c r="Q2451" i="12"/>
  <c r="S2572" i="12"/>
  <c r="Q2572" i="12"/>
  <c r="Q2714" i="12"/>
  <c r="S2714" i="12"/>
  <c r="J2735" i="12"/>
  <c r="S2735" i="12"/>
  <c r="S2878" i="12"/>
  <c r="Q2878" i="12"/>
  <c r="S2953" i="12"/>
  <c r="Q2953" i="12"/>
  <c r="Q2994" i="12"/>
  <c r="S2994" i="12"/>
  <c r="S2122" i="12"/>
  <c r="Q2130" i="12"/>
  <c r="S2169" i="12"/>
  <c r="S2197" i="12"/>
  <c r="S2242" i="12"/>
  <c r="S2256" i="12"/>
  <c r="S2265" i="12"/>
  <c r="S2279" i="12"/>
  <c r="S2308" i="12"/>
  <c r="S2321" i="12"/>
  <c r="S2391" i="12"/>
  <c r="S2403" i="12"/>
  <c r="S2412" i="12"/>
  <c r="J2419" i="12"/>
  <c r="S2460" i="12"/>
  <c r="Q2460" i="12"/>
  <c r="S2511" i="12"/>
  <c r="J2516" i="12"/>
  <c r="J2591" i="12"/>
  <c r="Q2592" i="12"/>
  <c r="S2592" i="12"/>
  <c r="S2627" i="12"/>
  <c r="J2652" i="12"/>
  <c r="J2709" i="12"/>
  <c r="S2709" i="12"/>
  <c r="S2726" i="12"/>
  <c r="Q2733" i="12"/>
  <c r="S2733" i="12"/>
  <c r="S2808" i="12"/>
  <c r="S2889" i="12"/>
  <c r="S2923" i="12"/>
  <c r="Q2923" i="12"/>
  <c r="Q2977" i="12"/>
  <c r="S2989" i="12"/>
  <c r="Q2991" i="12"/>
  <c r="S2991" i="12"/>
  <c r="Q3023" i="12"/>
  <c r="S3032" i="12"/>
  <c r="Q3032" i="12"/>
  <c r="S2692" i="12"/>
  <c r="Q2692" i="12"/>
  <c r="Q2812" i="12"/>
  <c r="Q2832" i="12"/>
  <c r="Q2848" i="12"/>
  <c r="Q2866" i="12"/>
  <c r="S2866" i="12"/>
  <c r="J2950" i="12"/>
  <c r="S2976" i="12"/>
  <c r="Q2976" i="12"/>
  <c r="S2988" i="12"/>
  <c r="Q2988" i="12"/>
  <c r="S2757" i="12"/>
  <c r="Q2757" i="12"/>
  <c r="S2847" i="12"/>
  <c r="Q2847" i="12"/>
  <c r="S2877" i="12"/>
  <c r="Q2877" i="12"/>
  <c r="S2907" i="12"/>
  <c r="Q2907" i="12"/>
  <c r="J2937" i="12"/>
  <c r="S2937" i="12"/>
  <c r="S3013" i="12"/>
  <c r="Q2717" i="12"/>
  <c r="S2779" i="12"/>
  <c r="Q2779" i="12"/>
  <c r="S2802" i="12"/>
  <c r="S2819" i="12"/>
  <c r="Q2819" i="12"/>
  <c r="S2831" i="12"/>
  <c r="Q2831" i="12"/>
  <c r="Q2885" i="12"/>
  <c r="Q2973" i="12"/>
  <c r="S3029" i="12"/>
  <c r="Q3029" i="12"/>
  <c r="Q3039" i="12"/>
  <c r="S3058" i="12"/>
  <c r="S2014" i="12"/>
  <c r="S2020" i="12"/>
  <c r="S2136" i="12"/>
  <c r="S2166" i="12"/>
  <c r="S2210" i="12"/>
  <c r="S2237" i="12"/>
  <c r="S2238" i="12"/>
  <c r="S2252" i="12"/>
  <c r="S2274" i="12"/>
  <c r="S2282" i="12"/>
  <c r="S2283" i="12"/>
  <c r="S2395" i="12"/>
  <c r="S2423" i="12"/>
  <c r="S2461" i="12"/>
  <c r="S2691" i="12"/>
  <c r="Q2691" i="12"/>
  <c r="J2738" i="12"/>
  <c r="S2738" i="12"/>
  <c r="J2791" i="12"/>
  <c r="S2791" i="12"/>
  <c r="S2797" i="12"/>
  <c r="S2855" i="12"/>
  <c r="J2857" i="12"/>
  <c r="S2872" i="12"/>
  <c r="Q2872" i="12"/>
  <c r="S2898" i="12"/>
  <c r="Q2918" i="12"/>
  <c r="S2930" i="12"/>
  <c r="S2947" i="12"/>
  <c r="Q2947" i="12"/>
  <c r="S2959" i="12"/>
  <c r="Q2959" i="12"/>
  <c r="S3000" i="12"/>
  <c r="Q3000" i="12"/>
  <c r="J3009" i="12"/>
  <c r="S3009" i="12"/>
  <c r="Q3055" i="12"/>
  <c r="S2224" i="12"/>
  <c r="S2314" i="12"/>
  <c r="S2356" i="12"/>
  <c r="S2367" i="12"/>
  <c r="S2463" i="12"/>
  <c r="S2507" i="12"/>
  <c r="Q2507" i="12"/>
  <c r="S2525" i="12"/>
  <c r="Q2531" i="12"/>
  <c r="S2531" i="12"/>
  <c r="S2595" i="12"/>
  <c r="S2671" i="12"/>
  <c r="J2671" i="12"/>
  <c r="Q2672" i="12"/>
  <c r="S2672" i="12"/>
  <c r="S2682" i="12"/>
  <c r="Q2682" i="12"/>
  <c r="J2736" i="12"/>
  <c r="S2776" i="12"/>
  <c r="Q2776" i="12"/>
  <c r="S2800" i="12"/>
  <c r="J2800" i="12"/>
  <c r="S2826" i="12"/>
  <c r="J2871" i="12"/>
  <c r="S2871" i="12"/>
  <c r="Q2901" i="12"/>
  <c r="Q2904" i="12"/>
  <c r="S2917" i="12"/>
  <c r="Q2917" i="12"/>
  <c r="S2927" i="12"/>
  <c r="S2996" i="12"/>
  <c r="J2996" i="12"/>
  <c r="Q2997" i="12"/>
  <c r="S2997" i="12"/>
  <c r="Q3017" i="12"/>
  <c r="S2142" i="12"/>
  <c r="S2148" i="12"/>
  <c r="S2240" i="12"/>
  <c r="S2291" i="12"/>
  <c r="S2428" i="12"/>
  <c r="Q2428" i="12"/>
  <c r="S2501" i="12"/>
  <c r="Q2501" i="12"/>
  <c r="S2575" i="12"/>
  <c r="J2575" i="12"/>
  <c r="Q2669" i="12"/>
  <c r="S2669" i="12"/>
  <c r="Q2745" i="12"/>
  <c r="S2745" i="12"/>
  <c r="S2822" i="12"/>
  <c r="S2825" i="12"/>
  <c r="Q2825" i="12"/>
  <c r="S2836" i="12"/>
  <c r="Q2838" i="12"/>
  <c r="S2838" i="12"/>
  <c r="S2854" i="12"/>
  <c r="Q2854" i="12"/>
  <c r="Q2869" i="12"/>
  <c r="S2869" i="12"/>
  <c r="S2880" i="12"/>
  <c r="J2880" i="12"/>
  <c r="S2895" i="12"/>
  <c r="S2909" i="12"/>
  <c r="S2928" i="12"/>
  <c r="J2928" i="12"/>
  <c r="S3005" i="12"/>
  <c r="S3028" i="12"/>
  <c r="S3035" i="12"/>
  <c r="Q3035" i="12"/>
  <c r="S2679" i="12"/>
  <c r="S2700" i="12"/>
  <c r="S2725" i="12"/>
  <c r="S2732" i="12"/>
  <c r="S2758" i="12"/>
  <c r="S2770" i="12"/>
  <c r="S2772" i="12"/>
  <c r="S2816" i="12"/>
  <c r="S2821" i="12"/>
  <c r="S2837" i="12"/>
  <c r="S2860" i="12"/>
  <c r="S2932" i="12"/>
  <c r="S2949" i="12"/>
  <c r="S2965" i="12"/>
  <c r="S2968" i="12"/>
  <c r="S2982" i="12"/>
  <c r="S3006" i="12"/>
  <c r="S3012" i="12"/>
  <c r="S3014" i="12"/>
  <c r="S3026" i="12"/>
  <c r="S3090" i="12"/>
  <c r="S3115" i="12"/>
  <c r="S3151" i="12"/>
  <c r="S3182" i="12"/>
  <c r="S3186" i="12"/>
  <c r="J3234" i="12"/>
  <c r="S3334" i="12"/>
  <c r="Q3334" i="12"/>
  <c r="S3416" i="12"/>
  <c r="Q3416" i="12"/>
  <c r="S3457" i="12"/>
  <c r="S3483" i="12"/>
  <c r="Q3483" i="12"/>
  <c r="J3503" i="12"/>
  <c r="S3503" i="12"/>
  <c r="S3129" i="12"/>
  <c r="Q3129" i="12"/>
  <c r="Q3217" i="12"/>
  <c r="S3217" i="12"/>
  <c r="S3275" i="12"/>
  <c r="J3275" i="12"/>
  <c r="J3316" i="12"/>
  <c r="S3316" i="12"/>
  <c r="S3344" i="12"/>
  <c r="Q3344" i="12"/>
  <c r="Q3384" i="12"/>
  <c r="S3384" i="12"/>
  <c r="S3403" i="12"/>
  <c r="J3403" i="12"/>
  <c r="S3438" i="12"/>
  <c r="Q3438" i="12"/>
  <c r="J3473" i="12"/>
  <c r="S3473" i="12"/>
  <c r="S3520" i="12"/>
  <c r="Q3520" i="12"/>
  <c r="Q3273" i="12"/>
  <c r="S3273" i="12"/>
  <c r="Q3289" i="12"/>
  <c r="S3289" i="12"/>
  <c r="J3356" i="12"/>
  <c r="S3356" i="12"/>
  <c r="S3371" i="12"/>
  <c r="Q3371" i="12"/>
  <c r="Q3401" i="12"/>
  <c r="S3401" i="12"/>
  <c r="S3471" i="12"/>
  <c r="Q3471" i="12"/>
  <c r="Q3097" i="12"/>
  <c r="Q3111" i="12"/>
  <c r="S3111" i="12"/>
  <c r="J3116" i="12"/>
  <c r="Q3120" i="12"/>
  <c r="Q3135" i="12"/>
  <c r="Q3178" i="12"/>
  <c r="S3216" i="12"/>
  <c r="J3216" i="12"/>
  <c r="S3240" i="12"/>
  <c r="Q3240" i="12"/>
  <c r="Q3253" i="12"/>
  <c r="S3311" i="12"/>
  <c r="Q3311" i="12"/>
  <c r="S3415" i="12"/>
  <c r="Q3415" i="12"/>
  <c r="Q3423" i="12"/>
  <c r="S3435" i="12"/>
  <c r="Q3435" i="12"/>
  <c r="S3480" i="12"/>
  <c r="Q3480" i="12"/>
  <c r="S3517" i="12"/>
  <c r="Q3517" i="12"/>
  <c r="S3531" i="12"/>
  <c r="Q3531" i="12"/>
  <c r="S3087" i="12"/>
  <c r="S3175" i="12"/>
  <c r="Q3180" i="12"/>
  <c r="S3180" i="12"/>
  <c r="J3239" i="12"/>
  <c r="S3239" i="12"/>
  <c r="S3255" i="12"/>
  <c r="Q3255" i="12"/>
  <c r="S3343" i="12"/>
  <c r="Q3343" i="12"/>
  <c r="J3368" i="12"/>
  <c r="Q3376" i="12"/>
  <c r="S3383" i="12"/>
  <c r="Q3383" i="12"/>
  <c r="Q3420" i="12"/>
  <c r="S3420" i="12"/>
  <c r="Q3448" i="12"/>
  <c r="S3448" i="12"/>
  <c r="S3467" i="12"/>
  <c r="J3467" i="12"/>
  <c r="S3514" i="12"/>
  <c r="Q3514" i="12"/>
  <c r="J3516" i="12"/>
  <c r="S3543" i="12"/>
  <c r="Q3543" i="12"/>
  <c r="S2975" i="12"/>
  <c r="Q3072" i="12"/>
  <c r="Q3075" i="12"/>
  <c r="S3114" i="12"/>
  <c r="Q3119" i="12"/>
  <c r="Q3155" i="12"/>
  <c r="J3168" i="12"/>
  <c r="S3169" i="12"/>
  <c r="J3171" i="12"/>
  <c r="Q3191" i="12"/>
  <c r="J3196" i="12"/>
  <c r="S3199" i="12"/>
  <c r="Q3205" i="12"/>
  <c r="S3237" i="12"/>
  <c r="Q3237" i="12"/>
  <c r="J3251" i="12"/>
  <c r="S3251" i="12"/>
  <c r="S3304" i="12"/>
  <c r="Q3353" i="12"/>
  <c r="S3353" i="12"/>
  <c r="S3393" i="12"/>
  <c r="J3395" i="12"/>
  <c r="Q3463" i="12"/>
  <c r="Q3465" i="12"/>
  <c r="S3465" i="12"/>
  <c r="J3491" i="12"/>
  <c r="S3509" i="12"/>
  <c r="Q3509" i="12"/>
  <c r="S3550" i="12"/>
  <c r="S3566" i="12"/>
  <c r="Q3566" i="12"/>
  <c r="S2506" i="12"/>
  <c r="S2524" i="12"/>
  <c r="S2610" i="12"/>
  <c r="S2647" i="12"/>
  <c r="S2711" i="12"/>
  <c r="S2719" i="12"/>
  <c r="S2793" i="12"/>
  <c r="S2843" i="12"/>
  <c r="S2971" i="12"/>
  <c r="S3008" i="12"/>
  <c r="Q3013" i="12"/>
  <c r="Q3028" i="12"/>
  <c r="S3051" i="12"/>
  <c r="Q3081" i="12"/>
  <c r="Q3087" i="12"/>
  <c r="S3140" i="12"/>
  <c r="Q3154" i="12"/>
  <c r="S3188" i="12"/>
  <c r="Q3202" i="12"/>
  <c r="J3225" i="12"/>
  <c r="S3225" i="12"/>
  <c r="Q3267" i="12"/>
  <c r="Q3280" i="12"/>
  <c r="S3291" i="12"/>
  <c r="J3295" i="12"/>
  <c r="Q3308" i="12"/>
  <c r="S3308" i="12"/>
  <c r="Q3350" i="12"/>
  <c r="Q3363" i="12"/>
  <c r="Q3375" i="12"/>
  <c r="J3409" i="12"/>
  <c r="S3409" i="12"/>
  <c r="S3417" i="12"/>
  <c r="S3432" i="12"/>
  <c r="Q3432" i="12"/>
  <c r="S3455" i="12"/>
  <c r="S3459" i="12"/>
  <c r="S3479" i="12"/>
  <c r="Q3479" i="12"/>
  <c r="Q3521" i="12"/>
  <c r="S3521" i="12"/>
  <c r="S3540" i="12"/>
  <c r="Q3540" i="12"/>
  <c r="S2372" i="12"/>
  <c r="S2410" i="12"/>
  <c r="S2551" i="12"/>
  <c r="S2588" i="12"/>
  <c r="S2663" i="12"/>
  <c r="S2715" i="12"/>
  <c r="J2740" i="12"/>
  <c r="S2752" i="12"/>
  <c r="S2828" i="12"/>
  <c r="S2853" i="12"/>
  <c r="S2864" i="12"/>
  <c r="S2865" i="12"/>
  <c r="S2883" i="12"/>
  <c r="S2890" i="12"/>
  <c r="S2906" i="12"/>
  <c r="S2910" i="12"/>
  <c r="S2956" i="12"/>
  <c r="Q2975" i="12"/>
  <c r="S2981" i="12"/>
  <c r="S2992" i="12"/>
  <c r="S3042" i="12"/>
  <c r="S3048" i="12"/>
  <c r="S3052" i="12"/>
  <c r="S3066" i="12"/>
  <c r="J3066" i="12"/>
  <c r="S3067" i="12"/>
  <c r="S3068" i="12"/>
  <c r="S3077" i="12"/>
  <c r="J3114" i="12"/>
  <c r="S3131" i="12"/>
  <c r="S3150" i="12"/>
  <c r="S3160" i="12"/>
  <c r="Q3199" i="12"/>
  <c r="Q3223" i="12"/>
  <c r="S3223" i="12"/>
  <c r="S3242" i="12"/>
  <c r="Q3249" i="12"/>
  <c r="S3272" i="12"/>
  <c r="S3279" i="12"/>
  <c r="Q3279" i="12"/>
  <c r="S3288" i="12"/>
  <c r="J3292" i="12"/>
  <c r="S3292" i="12"/>
  <c r="S3303" i="12"/>
  <c r="J3307" i="12"/>
  <c r="S3307" i="12"/>
  <c r="Q3372" i="12"/>
  <c r="S3372" i="12"/>
  <c r="S3374" i="12"/>
  <c r="Q3374" i="12"/>
  <c r="S3407" i="12"/>
  <c r="Q3407" i="12"/>
  <c r="S3419" i="12"/>
  <c r="Q3419" i="12"/>
  <c r="S3447" i="12"/>
  <c r="Q3447" i="12"/>
  <c r="S3484" i="12"/>
  <c r="S3549" i="12"/>
  <c r="Q3549" i="12"/>
  <c r="S3232" i="12"/>
  <c r="S3247" i="12"/>
  <c r="S3259" i="12"/>
  <c r="S3299" i="12"/>
  <c r="S3552" i="12"/>
  <c r="S3575" i="12"/>
  <c r="S3596" i="12"/>
  <c r="Q3601" i="12"/>
  <c r="S3601" i="12"/>
  <c r="S3612" i="12"/>
  <c r="Q3612" i="12"/>
  <c r="J3657" i="12"/>
  <c r="S3663" i="12"/>
  <c r="S3687" i="12"/>
  <c r="Q3687" i="12"/>
  <c r="Q3697" i="12"/>
  <c r="S3697" i="12"/>
  <c r="Q3712" i="12"/>
  <c r="S3728" i="12"/>
  <c r="S3772" i="12"/>
  <c r="Q3772" i="12"/>
  <c r="S3812" i="12"/>
  <c r="Q3812" i="12"/>
  <c r="S3578" i="12"/>
  <c r="Q3578" i="12"/>
  <c r="S3623" i="12"/>
  <c r="J3623" i="12"/>
  <c r="S3642" i="12"/>
  <c r="Q3642" i="12"/>
  <c r="S3654" i="12"/>
  <c r="Q3654" i="12"/>
  <c r="S3711" i="12"/>
  <c r="Q3711" i="12"/>
  <c r="S3816" i="12"/>
  <c r="Q3816" i="12"/>
  <c r="J3830" i="12"/>
  <c r="S3830" i="12"/>
  <c r="S3684" i="12"/>
  <c r="Q3684" i="12"/>
  <c r="Q3845" i="12"/>
  <c r="S3845" i="12"/>
  <c r="S3864" i="12"/>
  <c r="Q3864" i="12"/>
  <c r="J3593" i="12"/>
  <c r="S3649" i="12"/>
  <c r="S3672" i="12"/>
  <c r="Q3672" i="12"/>
  <c r="Q3706" i="12"/>
  <c r="S3708" i="12"/>
  <c r="Q3708" i="12"/>
  <c r="Q3741" i="12"/>
  <c r="Q3764" i="12"/>
  <c r="S3801" i="12"/>
  <c r="S3828" i="12"/>
  <c r="Q3828" i="12"/>
  <c r="Q3881" i="12"/>
  <c r="S3881" i="12"/>
  <c r="Q3555" i="12"/>
  <c r="S3559" i="12"/>
  <c r="J3559" i="12"/>
  <c r="Q3590" i="12"/>
  <c r="S3590" i="12"/>
  <c r="J3608" i="12"/>
  <c r="S3618" i="12"/>
  <c r="S3648" i="12"/>
  <c r="Q3648" i="12"/>
  <c r="S3725" i="12"/>
  <c r="J3725" i="12"/>
  <c r="Q3737" i="12"/>
  <c r="S3737" i="12"/>
  <c r="S3798" i="12"/>
  <c r="Q3861" i="12"/>
  <c r="S3861" i="12"/>
  <c r="S3230" i="12"/>
  <c r="S3243" i="12"/>
  <c r="S3263" i="12"/>
  <c r="S3310" i="12"/>
  <c r="S3339" i="12"/>
  <c r="S3542" i="12"/>
  <c r="S3585" i="12"/>
  <c r="S3597" i="12"/>
  <c r="S3625" i="12"/>
  <c r="S3659" i="12"/>
  <c r="Q3688" i="12"/>
  <c r="S3688" i="12"/>
  <c r="Q3749" i="12"/>
  <c r="Q3761" i="12"/>
  <c r="S3761" i="12"/>
  <c r="S3800" i="12"/>
  <c r="Q3800" i="12"/>
  <c r="Q3820" i="12"/>
  <c r="S3254" i="12"/>
  <c r="S3411" i="12"/>
  <c r="S3475" i="12"/>
  <c r="Q3584" i="12"/>
  <c r="S3584" i="12"/>
  <c r="Q3605" i="12"/>
  <c r="S3605" i="12"/>
  <c r="Q3636" i="12"/>
  <c r="J3645" i="12"/>
  <c r="S3669" i="12"/>
  <c r="S3671" i="12"/>
  <c r="Q3671" i="12"/>
  <c r="Q3734" i="12"/>
  <c r="S3734" i="12"/>
  <c r="Q3773" i="12"/>
  <c r="Q3785" i="12"/>
  <c r="S3785" i="12"/>
  <c r="Q3817" i="12"/>
  <c r="S3817" i="12"/>
  <c r="S3819" i="12"/>
  <c r="Q3819" i="12"/>
  <c r="S3125" i="12"/>
  <c r="S3149" i="12"/>
  <c r="S3194" i="12"/>
  <c r="S3203" i="12"/>
  <c r="J3230" i="12"/>
  <c r="S3244" i="12"/>
  <c r="J3262" i="12"/>
  <c r="Q3263" i="12"/>
  <c r="Q3310" i="12"/>
  <c r="S3320" i="12"/>
  <c r="S3337" i="12"/>
  <c r="J3339" i="12"/>
  <c r="S3380" i="12"/>
  <c r="S3425" i="12"/>
  <c r="S3444" i="12"/>
  <c r="S3500" i="12"/>
  <c r="S3508" i="12"/>
  <c r="S3529" i="12"/>
  <c r="Q3542" i="12"/>
  <c r="S3563" i="12"/>
  <c r="Q3602" i="12"/>
  <c r="S3748" i="12"/>
  <c r="Q3748" i="12"/>
  <c r="S3836" i="12"/>
  <c r="Q3836" i="12"/>
  <c r="S3860" i="12"/>
  <c r="Q3860" i="12"/>
  <c r="S3884" i="12"/>
  <c r="Q3884" i="12"/>
  <c r="S3627" i="12"/>
  <c r="S3632" i="12"/>
  <c r="S3644" i="12"/>
  <c r="S3676" i="12"/>
  <c r="S3682" i="12"/>
  <c r="S3692" i="12"/>
  <c r="S3696" i="12"/>
  <c r="S3745" i="12"/>
  <c r="S3768" i="12"/>
  <c r="S3780" i="12"/>
  <c r="S3784" i="12"/>
  <c r="S3844" i="12"/>
  <c r="S3848" i="12"/>
  <c r="Q3854" i="12"/>
  <c r="S3854" i="12"/>
  <c r="S3892" i="12"/>
  <c r="Q3905" i="12"/>
  <c r="S3905" i="12"/>
  <c r="S3941" i="12"/>
  <c r="S3967" i="12"/>
  <c r="Q3967" i="12"/>
  <c r="S3979" i="12"/>
  <c r="Q3979" i="12"/>
  <c r="S3987" i="12"/>
  <c r="J3991" i="12"/>
  <c r="S3991" i="12"/>
  <c r="S4054" i="12"/>
  <c r="Q4054" i="12"/>
  <c r="Q4120" i="12"/>
  <c r="S4147" i="12"/>
  <c r="Q4184" i="12"/>
  <c r="S4092" i="12"/>
  <c r="Q4092" i="12"/>
  <c r="Q4130" i="12"/>
  <c r="S4130" i="12"/>
  <c r="J4163" i="12"/>
  <c r="S4163" i="12"/>
  <c r="J4204" i="12"/>
  <c r="S4204" i="12"/>
  <c r="S3868" i="12"/>
  <c r="Q3924" i="12"/>
  <c r="S3924" i="12"/>
  <c r="Q4034" i="12"/>
  <c r="S4034" i="12"/>
  <c r="Q4051" i="12"/>
  <c r="S4051" i="12"/>
  <c r="Q4106" i="12"/>
  <c r="S4106" i="12"/>
  <c r="Q4244" i="12"/>
  <c r="S4244" i="12"/>
  <c r="S3918" i="12"/>
  <c r="Q3918" i="12"/>
  <c r="J3942" i="12"/>
  <c r="S3959" i="12"/>
  <c r="S3961" i="12"/>
  <c r="Q3961" i="12"/>
  <c r="S3976" i="12"/>
  <c r="Q4046" i="12"/>
  <c r="S4089" i="12"/>
  <c r="Q4089" i="12"/>
  <c r="S4151" i="12"/>
  <c r="S4156" i="12"/>
  <c r="Q4156" i="12"/>
  <c r="J4208" i="12"/>
  <c r="S4208" i="12"/>
  <c r="Q3893" i="12"/>
  <c r="S3893" i="12"/>
  <c r="S3914" i="12"/>
  <c r="S3973" i="12"/>
  <c r="Q3973" i="12"/>
  <c r="S4045" i="12"/>
  <c r="Q4045" i="12"/>
  <c r="S4075" i="12"/>
  <c r="Q4075" i="12"/>
  <c r="S4227" i="12"/>
  <c r="Q4227" i="12"/>
  <c r="S3797" i="12"/>
  <c r="Q3797" i="12"/>
  <c r="Q3825" i="12"/>
  <c r="S3825" i="12"/>
  <c r="S3872" i="12"/>
  <c r="Q3872" i="12"/>
  <c r="Q3939" i="12"/>
  <c r="S3939" i="12"/>
  <c r="S3954" i="12"/>
  <c r="Q4031" i="12"/>
  <c r="S4068" i="12"/>
  <c r="Q4098" i="12"/>
  <c r="S4101" i="12"/>
  <c r="Q4103" i="12"/>
  <c r="S4103" i="12"/>
  <c r="S4167" i="12"/>
  <c r="Q4167" i="12"/>
  <c r="Q4187" i="12"/>
  <c r="J4193" i="12"/>
  <c r="S4193" i="12"/>
  <c r="S4197" i="12"/>
  <c r="S3670" i="12"/>
  <c r="S3686" i="12"/>
  <c r="S3710" i="12"/>
  <c r="S3733" i="12"/>
  <c r="S3908" i="12"/>
  <c r="Q3909" i="12"/>
  <c r="Q3914" i="12"/>
  <c r="S3947" i="12"/>
  <c r="Q3997" i="12"/>
  <c r="S3997" i="12"/>
  <c r="S4023" i="12"/>
  <c r="J4044" i="12"/>
  <c r="S4044" i="12"/>
  <c r="S4077" i="12"/>
  <c r="S4088" i="12"/>
  <c r="Q4088" i="12"/>
  <c r="S4129" i="12"/>
  <c r="J4200" i="12"/>
  <c r="S4200" i="12"/>
  <c r="Q4220" i="12"/>
  <c r="S4220" i="12"/>
  <c r="S3651" i="12"/>
  <c r="S3666" i="12"/>
  <c r="S3680" i="12"/>
  <c r="S3723" i="12"/>
  <c r="S3788" i="12"/>
  <c r="S3813" i="12"/>
  <c r="Q3841" i="12"/>
  <c r="S3841" i="12"/>
  <c r="Q3857" i="12"/>
  <c r="S3857" i="12"/>
  <c r="S3900" i="12"/>
  <c r="S3917" i="12"/>
  <c r="Q3933" i="12"/>
  <c r="S3933" i="12"/>
  <c r="S3944" i="12"/>
  <c r="Q3954" i="12"/>
  <c r="S3963" i="12"/>
  <c r="S3990" i="12"/>
  <c r="S4002" i="12"/>
  <c r="S4042" i="12"/>
  <c r="Q4042" i="12"/>
  <c r="S4115" i="12"/>
  <c r="S4123" i="12"/>
  <c r="Q4123" i="12"/>
  <c r="S4186" i="12"/>
  <c r="Q4186" i="12"/>
  <c r="S3978" i="12"/>
  <c r="S3982" i="12"/>
  <c r="S4027" i="12"/>
  <c r="S4176" i="12"/>
  <c r="J4292" i="12"/>
  <c r="S4292" i="12"/>
  <c r="S4315" i="12"/>
  <c r="Q4315" i="12"/>
  <c r="Q4373" i="12"/>
  <c r="S4373" i="12"/>
  <c r="Q4442" i="12"/>
  <c r="S4442" i="12"/>
  <c r="S4558" i="12"/>
  <c r="S4639" i="12"/>
  <c r="Q4639" i="12"/>
  <c r="S4656" i="12"/>
  <c r="S4691" i="12"/>
  <c r="J4691" i="12"/>
  <c r="S4312" i="12"/>
  <c r="Q4312" i="12"/>
  <c r="S4334" i="12"/>
  <c r="Q4334" i="12"/>
  <c r="Q4368" i="12"/>
  <c r="S4368" i="12"/>
  <c r="S4397" i="12"/>
  <c r="J4397" i="12"/>
  <c r="S4406" i="12"/>
  <c r="Q4406" i="12"/>
  <c r="S4477" i="12"/>
  <c r="J4477" i="12"/>
  <c r="S4651" i="12"/>
  <c r="Q4651" i="12"/>
  <c r="S4229" i="12"/>
  <c r="J4229" i="12"/>
  <c r="Q4341" i="12"/>
  <c r="S4341" i="12"/>
  <c r="S4408" i="12"/>
  <c r="Q4408" i="12"/>
  <c r="S4428" i="12"/>
  <c r="J4428" i="12"/>
  <c r="J4464" i="12"/>
  <c r="S4464" i="12"/>
  <c r="Q4529" i="12"/>
  <c r="S4529" i="12"/>
  <c r="S4623" i="12"/>
  <c r="J4623" i="12"/>
  <c r="Q4760" i="12"/>
  <c r="S4760" i="12"/>
  <c r="S4323" i="12"/>
  <c r="J4323" i="12"/>
  <c r="S4382" i="12"/>
  <c r="Q4382" i="12"/>
  <c r="Q4434" i="12"/>
  <c r="Q4448" i="12"/>
  <c r="S4448" i="12"/>
  <c r="S4496" i="12"/>
  <c r="Q4496" i="12"/>
  <c r="S4524" i="12"/>
  <c r="Q4524" i="12"/>
  <c r="S4599" i="12"/>
  <c r="J4599" i="12"/>
  <c r="Q4605" i="12"/>
  <c r="Q4621" i="12"/>
  <c r="S4621" i="12"/>
  <c r="J4652" i="12"/>
  <c r="S4652" i="12"/>
  <c r="S4664" i="12"/>
  <c r="J4664" i="12"/>
  <c r="S4338" i="12"/>
  <c r="Q4338" i="12"/>
  <c r="S4376" i="12"/>
  <c r="Q4376" i="12"/>
  <c r="S4460" i="12"/>
  <c r="Q4460" i="12"/>
  <c r="S4512" i="12"/>
  <c r="Q4512" i="12"/>
  <c r="Q4576" i="12"/>
  <c r="S4576" i="12"/>
  <c r="Q4583" i="12"/>
  <c r="S4583" i="12"/>
  <c r="Q4602" i="12"/>
  <c r="S4602" i="12"/>
  <c r="S4660" i="12"/>
  <c r="Q4660" i="12"/>
  <c r="S4036" i="12"/>
  <c r="Q4097" i="12"/>
  <c r="S4097" i="12"/>
  <c r="S4126" i="12"/>
  <c r="S4139" i="12"/>
  <c r="S4174" i="12"/>
  <c r="S4180" i="12"/>
  <c r="Q4191" i="12"/>
  <c r="S4191" i="12"/>
  <c r="J4235" i="12"/>
  <c r="S4235" i="12"/>
  <c r="Q4269" i="12"/>
  <c r="S4269" i="12"/>
  <c r="S4271" i="12"/>
  <c r="Q4271" i="12"/>
  <c r="Q4321" i="12"/>
  <c r="S4321" i="12"/>
  <c r="Q4325" i="12"/>
  <c r="S4325" i="12"/>
  <c r="Q4327" i="12"/>
  <c r="S4327" i="12"/>
  <c r="S4336" i="12"/>
  <c r="S4345" i="12"/>
  <c r="J4355" i="12"/>
  <c r="S4355" i="12"/>
  <c r="S4384" i="12"/>
  <c r="J4425" i="12"/>
  <c r="S4426" i="12"/>
  <c r="S4498" i="12"/>
  <c r="S4628" i="12"/>
  <c r="Q4643" i="12"/>
  <c r="S3792" i="12"/>
  <c r="S3901" i="12"/>
  <c r="S4091" i="12"/>
  <c r="S4203" i="12"/>
  <c r="S4211" i="12"/>
  <c r="S4231" i="12"/>
  <c r="S4267" i="12"/>
  <c r="S4289" i="12"/>
  <c r="Q4289" i="12"/>
  <c r="S4340" i="12"/>
  <c r="Q4340" i="12"/>
  <c r="Q4392" i="12"/>
  <c r="S4437" i="12"/>
  <c r="J4437" i="12"/>
  <c r="S4450" i="12"/>
  <c r="S4587" i="12"/>
  <c r="Q4616" i="12"/>
  <c r="S4616" i="12"/>
  <c r="S4642" i="12"/>
  <c r="Q4642" i="12"/>
  <c r="J4711" i="12"/>
  <c r="S4711" i="12"/>
  <c r="S3709" i="12"/>
  <c r="S3837" i="12"/>
  <c r="S3843" i="12"/>
  <c r="S3888" i="12"/>
  <c r="S3946" i="12"/>
  <c r="S3970" i="12"/>
  <c r="S3972" i="12"/>
  <c r="S3988" i="12"/>
  <c r="S4003" i="12"/>
  <c r="S4010" i="12"/>
  <c r="S4082" i="12"/>
  <c r="Q4126" i="12"/>
  <c r="S4131" i="12"/>
  <c r="S4133" i="12"/>
  <c r="S4138" i="12"/>
  <c r="Q4139" i="12"/>
  <c r="Q4174" i="12"/>
  <c r="Q4180" i="12"/>
  <c r="J4232" i="12"/>
  <c r="S4232" i="12"/>
  <c r="S4277" i="12"/>
  <c r="Q4344" i="12"/>
  <c r="S4344" i="12"/>
  <c r="Q4349" i="12"/>
  <c r="S4349" i="12"/>
  <c r="S4353" i="12"/>
  <c r="Q4353" i="12"/>
  <c r="S4396" i="12"/>
  <c r="Q4396" i="12"/>
  <c r="Q4435" i="12"/>
  <c r="S4435" i="12"/>
  <c r="S4528" i="12"/>
  <c r="S4571" i="12"/>
  <c r="J4596" i="12"/>
  <c r="S4620" i="12"/>
  <c r="Q4620" i="12"/>
  <c r="Q4637" i="12"/>
  <c r="S4637" i="12"/>
  <c r="S4703" i="12"/>
  <c r="Q4703" i="12"/>
  <c r="S4266" i="12"/>
  <c r="S4358" i="12"/>
  <c r="S4378" i="12"/>
  <c r="S4452" i="12"/>
  <c r="S4463" i="12"/>
  <c r="Q4463" i="12"/>
  <c r="S4488" i="12"/>
  <c r="S4504" i="12"/>
  <c r="Q4522" i="12"/>
  <c r="S4522" i="12"/>
  <c r="Q4579" i="12"/>
  <c r="S4579" i="12"/>
  <c r="S4624" i="12"/>
  <c r="S4700" i="12"/>
  <c r="S4707" i="12"/>
  <c r="S4708" i="12"/>
  <c r="S4716" i="12"/>
  <c r="S4724" i="12"/>
  <c r="J4731" i="12"/>
  <c r="Q4743" i="12"/>
  <c r="Q4756" i="12"/>
  <c r="S4683" i="12"/>
  <c r="S4739" i="12"/>
  <c r="J4775" i="12"/>
  <c r="S4773" i="12"/>
  <c r="S4299" i="12"/>
  <c r="S4354" i="12"/>
  <c r="Q4556" i="12"/>
  <c r="S4556" i="12"/>
  <c r="Q4667" i="12"/>
  <c r="S4675" i="12"/>
  <c r="Q4683" i="12"/>
  <c r="Q4692" i="12"/>
  <c r="Q4739" i="12"/>
  <c r="S4747" i="12"/>
  <c r="S4755" i="12"/>
  <c r="S4767" i="12"/>
  <c r="S4238" i="12"/>
  <c r="S4419" i="12"/>
  <c r="S4456" i="12"/>
  <c r="S4536" i="12"/>
  <c r="S4595" i="12"/>
  <c r="Q4669" i="12"/>
  <c r="S4669" i="12"/>
  <c r="Q4720" i="12"/>
  <c r="S4720" i="12"/>
  <c r="Q4728" i="12"/>
  <c r="S4728" i="12"/>
  <c r="S4073" i="12"/>
  <c r="S4161" i="12"/>
  <c r="S4195" i="12"/>
  <c r="S4214" i="12"/>
  <c r="S4264" i="12"/>
  <c r="S4287" i="12"/>
  <c r="J4299" i="12"/>
  <c r="Q4354" i="12"/>
  <c r="S4360" i="12"/>
  <c r="S4468" i="12"/>
  <c r="S4485" i="12"/>
  <c r="S4570" i="12"/>
  <c r="J4574" i="12"/>
  <c r="S4582" i="12"/>
  <c r="Q4593" i="12"/>
  <c r="S4635" i="12"/>
  <c r="S4671" i="12"/>
  <c r="S4685" i="12"/>
  <c r="S4688" i="12"/>
  <c r="S4699" i="12"/>
  <c r="Q4701" i="12"/>
  <c r="S4701" i="12"/>
  <c r="S4709" i="12"/>
  <c r="S4715" i="12"/>
  <c r="S4723" i="12"/>
  <c r="S4741" i="12"/>
  <c r="Q4747" i="12"/>
  <c r="Q4767" i="12"/>
  <c r="S4771" i="12"/>
  <c r="S4687" i="12"/>
  <c r="S4722" i="12"/>
  <c r="S4279" i="12"/>
  <c r="S4367" i="12"/>
  <c r="S4371" i="12"/>
  <c r="S4458" i="12"/>
  <c r="S4569" i="12"/>
  <c r="S4748" i="12"/>
  <c r="S136" i="12"/>
  <c r="Q136" i="12"/>
  <c r="S184" i="12"/>
  <c r="Q184" i="12"/>
  <c r="S232" i="12"/>
  <c r="Q232" i="12"/>
  <c r="Q376" i="12"/>
  <c r="S376" i="12"/>
  <c r="S415" i="12"/>
  <c r="J415" i="12"/>
  <c r="S22" i="12"/>
  <c r="Q22" i="12"/>
  <c r="J28" i="12"/>
  <c r="S28" i="12"/>
  <c r="S54" i="12"/>
  <c r="Q54" i="12"/>
  <c r="J60" i="12"/>
  <c r="S60" i="12"/>
  <c r="S86" i="12"/>
  <c r="Q86" i="12"/>
  <c r="J92" i="12"/>
  <c r="S92" i="12"/>
  <c r="S269" i="12"/>
  <c r="Q269" i="12"/>
  <c r="J278" i="12"/>
  <c r="S278" i="12"/>
  <c r="S282" i="12"/>
  <c r="Q282" i="12"/>
  <c r="S291" i="12"/>
  <c r="Q291" i="12"/>
  <c r="S297" i="12"/>
  <c r="Q297" i="12"/>
  <c r="S353" i="12"/>
  <c r="Q353" i="12"/>
  <c r="S387" i="12"/>
  <c r="Q387" i="12"/>
  <c r="Q440" i="12"/>
  <c r="S440" i="12"/>
  <c r="S442" i="12"/>
  <c r="Q442" i="12"/>
  <c r="S508" i="12"/>
  <c r="Q508" i="12"/>
  <c r="S513" i="12"/>
  <c r="Q513" i="12"/>
  <c r="J566" i="12"/>
  <c r="S566" i="12"/>
  <c r="J630" i="12"/>
  <c r="S630" i="12"/>
  <c r="S677" i="12"/>
  <c r="Q677" i="12"/>
  <c r="Q696" i="12"/>
  <c r="S696" i="12"/>
  <c r="S703" i="12"/>
  <c r="J703" i="12"/>
  <c r="Q728" i="12"/>
  <c r="S728" i="12"/>
  <c r="S735" i="12"/>
  <c r="J735" i="12"/>
  <c r="Q760" i="12"/>
  <c r="S760" i="12"/>
  <c r="S767" i="12"/>
  <c r="J767" i="12"/>
  <c r="Q792" i="12"/>
  <c r="S792" i="12"/>
  <c r="S799" i="12"/>
  <c r="J799" i="12"/>
  <c r="J838" i="12"/>
  <c r="S838" i="12"/>
  <c r="S953" i="12"/>
  <c r="Q953" i="12"/>
  <c r="Q990" i="12"/>
  <c r="S990" i="12"/>
  <c r="S1060" i="12"/>
  <c r="J1060" i="12"/>
  <c r="S1123" i="12"/>
  <c r="Q1123" i="12"/>
  <c r="S1392" i="12"/>
  <c r="Q1392" i="12"/>
  <c r="S1489" i="12"/>
  <c r="Q1489" i="12"/>
  <c r="S1615" i="12"/>
  <c r="Q1615" i="12"/>
  <c r="J1620" i="12"/>
  <c r="S1620" i="12"/>
  <c r="J1661" i="12"/>
  <c r="S1661" i="12"/>
  <c r="Q2013" i="12"/>
  <c r="S2013" i="12"/>
  <c r="J2051" i="12"/>
  <c r="S2051" i="12"/>
  <c r="J2092" i="12"/>
  <c r="S2092" i="12"/>
  <c r="S2096" i="12"/>
  <c r="Q2096" i="12"/>
  <c r="J2121" i="12"/>
  <c r="S2121" i="12"/>
  <c r="S2187" i="12"/>
  <c r="J2187" i="12"/>
  <c r="J2217" i="12"/>
  <c r="S2217" i="12"/>
  <c r="S2260" i="12"/>
  <c r="Q2260" i="12"/>
  <c r="S2553" i="12"/>
  <c r="Q2553" i="12"/>
  <c r="S2628" i="12"/>
  <c r="Q2628" i="12"/>
  <c r="Q2637" i="12"/>
  <c r="S2637" i="12"/>
  <c r="Q2884" i="12"/>
  <c r="S2884" i="12"/>
  <c r="Q3195" i="12"/>
  <c r="S3195" i="12"/>
  <c r="S7" i="12"/>
  <c r="Q7" i="12"/>
  <c r="S19" i="12"/>
  <c r="S39" i="12"/>
  <c r="Q39" i="12"/>
  <c r="S51" i="12"/>
  <c r="S71" i="12"/>
  <c r="Q71" i="12"/>
  <c r="S83" i="12"/>
  <c r="S103" i="12"/>
  <c r="Q103" i="12"/>
  <c r="S115" i="12"/>
  <c r="S127" i="12"/>
  <c r="Q127" i="12"/>
  <c r="S143" i="12"/>
  <c r="Q143" i="12"/>
  <c r="S159" i="12"/>
  <c r="Q159" i="12"/>
  <c r="S175" i="12"/>
  <c r="Q175" i="12"/>
  <c r="S191" i="12"/>
  <c r="Q191" i="12"/>
  <c r="S207" i="12"/>
  <c r="Q207" i="12"/>
  <c r="S223" i="12"/>
  <c r="Q223" i="12"/>
  <c r="S239" i="12"/>
  <c r="Q239" i="12"/>
  <c r="J254" i="12"/>
  <c r="S254" i="12"/>
  <c r="Q260" i="12"/>
  <c r="S260" i="12"/>
  <c r="S321" i="12"/>
  <c r="Q321" i="12"/>
  <c r="S355" i="12"/>
  <c r="Q355" i="12"/>
  <c r="Q408" i="12"/>
  <c r="S408" i="12"/>
  <c r="S410" i="12"/>
  <c r="Q410" i="12"/>
  <c r="S447" i="12"/>
  <c r="J447" i="12"/>
  <c r="J470" i="12"/>
  <c r="S470" i="12"/>
  <c r="Q536" i="12"/>
  <c r="S536" i="12"/>
  <c r="S543" i="12"/>
  <c r="J543" i="12"/>
  <c r="S604" i="12"/>
  <c r="Q604" i="12"/>
  <c r="J662" i="12"/>
  <c r="S662" i="12"/>
  <c r="S709" i="12"/>
  <c r="Q709" i="12"/>
  <c r="S741" i="12"/>
  <c r="Q741" i="12"/>
  <c r="S773" i="12"/>
  <c r="Q773" i="12"/>
  <c r="S828" i="12"/>
  <c r="Q828" i="12"/>
  <c r="S853" i="12"/>
  <c r="Q853" i="12"/>
  <c r="S867" i="12"/>
  <c r="Q867" i="12"/>
  <c r="J895" i="12"/>
  <c r="S895" i="12"/>
  <c r="S1031" i="12"/>
  <c r="Q1031" i="12"/>
  <c r="J1139" i="12"/>
  <c r="S1139" i="12"/>
  <c r="S1161" i="12"/>
  <c r="Q1161" i="12"/>
  <c r="S1410" i="12"/>
  <c r="Q1410" i="12"/>
  <c r="S1974" i="12"/>
  <c r="Q1974" i="12"/>
  <c r="S31" i="12"/>
  <c r="Q31" i="12"/>
  <c r="S63" i="12"/>
  <c r="Q63" i="12"/>
  <c r="S95" i="12"/>
  <c r="Q95" i="12"/>
  <c r="J132" i="12"/>
  <c r="S132" i="12"/>
  <c r="J148" i="12"/>
  <c r="S148" i="12"/>
  <c r="J164" i="12"/>
  <c r="S164" i="12"/>
  <c r="J180" i="12"/>
  <c r="S180" i="12"/>
  <c r="J196" i="12"/>
  <c r="S196" i="12"/>
  <c r="J212" i="12"/>
  <c r="S212" i="12"/>
  <c r="J228" i="12"/>
  <c r="S228" i="12"/>
  <c r="J244" i="12"/>
  <c r="S244" i="12"/>
  <c r="S257" i="12"/>
  <c r="Q257" i="12"/>
  <c r="Q288" i="12"/>
  <c r="S288" i="12"/>
  <c r="Q344" i="12"/>
  <c r="S344" i="12"/>
  <c r="S346" i="12"/>
  <c r="Q346" i="12"/>
  <c r="S383" i="12"/>
  <c r="J383" i="12"/>
  <c r="J406" i="12"/>
  <c r="S406" i="12"/>
  <c r="S476" i="12"/>
  <c r="Q476" i="12"/>
  <c r="S481" i="12"/>
  <c r="Q481" i="12"/>
  <c r="J534" i="12"/>
  <c r="S534" i="12"/>
  <c r="S641" i="12"/>
  <c r="Q641" i="12"/>
  <c r="S668" i="12"/>
  <c r="Q668" i="12"/>
  <c r="S835" i="12"/>
  <c r="Q835" i="12"/>
  <c r="J863" i="12"/>
  <c r="S863" i="12"/>
  <c r="S949" i="12"/>
  <c r="Q949" i="12"/>
  <c r="S1103" i="12"/>
  <c r="Q1103" i="12"/>
  <c r="S1216" i="12"/>
  <c r="Q1216" i="12"/>
  <c r="Q1270" i="12"/>
  <c r="S1270" i="12"/>
  <c r="J1272" i="12"/>
  <c r="S1272" i="12"/>
  <c r="J1964" i="12"/>
  <c r="S1964" i="12"/>
  <c r="S6" i="12"/>
  <c r="Q6" i="12"/>
  <c r="Q42" i="12"/>
  <c r="Q56" i="12"/>
  <c r="Q106" i="12"/>
  <c r="S165" i="12"/>
  <c r="S181" i="12"/>
  <c r="S197" i="12"/>
  <c r="S213" i="12"/>
  <c r="S229" i="12"/>
  <c r="J246" i="12"/>
  <c r="S246" i="12"/>
  <c r="S248" i="12"/>
  <c r="S250" i="12"/>
  <c r="Q250" i="12"/>
  <c r="S259" i="12"/>
  <c r="Q259" i="12"/>
  <c r="S265" i="12"/>
  <c r="Q265" i="12"/>
  <c r="J287" i="12"/>
  <c r="Q301" i="12"/>
  <c r="S301" i="12"/>
  <c r="J310" i="12"/>
  <c r="S310" i="12"/>
  <c r="S312" i="12"/>
  <c r="S314" i="12"/>
  <c r="Q314" i="12"/>
  <c r="S351" i="12"/>
  <c r="J351" i="12"/>
  <c r="S357" i="12"/>
  <c r="S365" i="12"/>
  <c r="J374" i="12"/>
  <c r="S374" i="12"/>
  <c r="S432" i="12"/>
  <c r="Q504" i="12"/>
  <c r="S504" i="12"/>
  <c r="S511" i="12"/>
  <c r="J511" i="12"/>
  <c r="S673" i="12"/>
  <c r="Q673" i="12"/>
  <c r="S700" i="12"/>
  <c r="Q700" i="12"/>
  <c r="S732" i="12"/>
  <c r="Q732" i="12"/>
  <c r="S764" i="12"/>
  <c r="Q764" i="12"/>
  <c r="S796" i="12"/>
  <c r="Q796" i="12"/>
  <c r="S801" i="12"/>
  <c r="Q801" i="12"/>
  <c r="S889" i="12"/>
  <c r="Q889" i="12"/>
  <c r="J902" i="12"/>
  <c r="S902" i="12"/>
  <c r="S1136" i="12"/>
  <c r="Q1136" i="12"/>
  <c r="S1165" i="12"/>
  <c r="Q1165" i="12"/>
  <c r="S1184" i="12"/>
  <c r="Q1184" i="12"/>
  <c r="J1290" i="12"/>
  <c r="S1290" i="12"/>
  <c r="S1321" i="12"/>
  <c r="Q1321" i="12"/>
  <c r="S1379" i="12"/>
  <c r="Q1379" i="12"/>
  <c r="S1474" i="12"/>
  <c r="Q1474" i="12"/>
  <c r="S1528" i="12"/>
  <c r="Q1528" i="12"/>
  <c r="J1533" i="12"/>
  <c r="S1533" i="12"/>
  <c r="S1576" i="12"/>
  <c r="Q1576" i="12"/>
  <c r="S1579" i="12"/>
  <c r="Q1579" i="12"/>
  <c r="S1590" i="12"/>
  <c r="J1590" i="12"/>
  <c r="S1743" i="12"/>
  <c r="Q1743" i="12"/>
  <c r="J1748" i="12"/>
  <c r="S1748" i="12"/>
  <c r="J1789" i="12"/>
  <c r="S1789" i="12"/>
  <c r="J1929" i="12"/>
  <c r="S1929" i="12"/>
  <c r="S14" i="12"/>
  <c r="Q14" i="12"/>
  <c r="J20" i="12"/>
  <c r="S20" i="12"/>
  <c r="J116" i="12"/>
  <c r="S116" i="12"/>
  <c r="S378" i="12"/>
  <c r="Q378" i="12"/>
  <c r="J438" i="12"/>
  <c r="S438" i="12"/>
  <c r="S517" i="12"/>
  <c r="Q517" i="12"/>
  <c r="J694" i="12"/>
  <c r="S694" i="12"/>
  <c r="S921" i="12"/>
  <c r="Q921" i="12"/>
  <c r="J934" i="12"/>
  <c r="S934" i="12"/>
  <c r="S1010" i="12"/>
  <c r="Q1010" i="12"/>
  <c r="J1355" i="12"/>
  <c r="S1355" i="12"/>
  <c r="S1545" i="12"/>
  <c r="Q1545" i="12"/>
  <c r="S1591" i="12"/>
  <c r="Q1591" i="12"/>
  <c r="S1832" i="12"/>
  <c r="Q1832" i="12"/>
  <c r="Q1835" i="12"/>
  <c r="S1835" i="12"/>
  <c r="Q10" i="12"/>
  <c r="J12" i="12"/>
  <c r="S12" i="12"/>
  <c r="Q24" i="12"/>
  <c r="S38" i="12"/>
  <c r="Q38" i="12"/>
  <c r="J44" i="12"/>
  <c r="S44" i="12"/>
  <c r="S70" i="12"/>
  <c r="Q70" i="12"/>
  <c r="Q74" i="12"/>
  <c r="J76" i="12"/>
  <c r="S76" i="12"/>
  <c r="Q88" i="12"/>
  <c r="S102" i="12"/>
  <c r="Q102" i="12"/>
  <c r="J108" i="12"/>
  <c r="S108" i="12"/>
  <c r="S133" i="12"/>
  <c r="S149" i="12"/>
  <c r="S23" i="12"/>
  <c r="Q23" i="12"/>
  <c r="S35" i="12"/>
  <c r="S55" i="12"/>
  <c r="Q55" i="12"/>
  <c r="S67" i="12"/>
  <c r="S87" i="12"/>
  <c r="Q87" i="12"/>
  <c r="S99" i="12"/>
  <c r="S119" i="12"/>
  <c r="Q119" i="12"/>
  <c r="S135" i="12"/>
  <c r="Q135" i="12"/>
  <c r="S151" i="12"/>
  <c r="Q151" i="12"/>
  <c r="S167" i="12"/>
  <c r="Q167" i="12"/>
  <c r="S183" i="12"/>
  <c r="Q183" i="12"/>
  <c r="S199" i="12"/>
  <c r="Q199" i="12"/>
  <c r="S215" i="12"/>
  <c r="Q215" i="12"/>
  <c r="S231" i="12"/>
  <c r="Q231" i="12"/>
  <c r="J286" i="12"/>
  <c r="S286" i="12"/>
  <c r="S292" i="12"/>
  <c r="Q292" i="12"/>
  <c r="S319" i="12"/>
  <c r="J319" i="12"/>
  <c r="S325" i="12"/>
  <c r="J342" i="12"/>
  <c r="S342" i="12"/>
  <c r="S400" i="12"/>
  <c r="S449" i="12"/>
  <c r="Q449" i="12"/>
  <c r="S485" i="12"/>
  <c r="Q485" i="12"/>
  <c r="S540" i="12"/>
  <c r="Q540" i="12"/>
  <c r="S545" i="12"/>
  <c r="Q545" i="12"/>
  <c r="S581" i="12"/>
  <c r="Q581" i="12"/>
  <c r="Q600" i="12"/>
  <c r="S600" i="12"/>
  <c r="S607" i="12"/>
  <c r="J607" i="12"/>
  <c r="S705" i="12"/>
  <c r="Q705" i="12"/>
  <c r="S737" i="12"/>
  <c r="Q737" i="12"/>
  <c r="S769" i="12"/>
  <c r="Q769" i="12"/>
  <c r="Q824" i="12"/>
  <c r="S824" i="12"/>
  <c r="J831" i="12"/>
  <c r="S831" i="12"/>
  <c r="S917" i="12"/>
  <c r="Q917" i="12"/>
  <c r="S931" i="12"/>
  <c r="Q931" i="12"/>
  <c r="S1154" i="12"/>
  <c r="Q1154" i="12"/>
  <c r="Q1246" i="12"/>
  <c r="S1246" i="12"/>
  <c r="S1316" i="12"/>
  <c r="J1316" i="12"/>
  <c r="J1395" i="12"/>
  <c r="S1395" i="12"/>
  <c r="S1463" i="12"/>
  <c r="Q1463" i="12"/>
  <c r="S46" i="12"/>
  <c r="Q46" i="12"/>
  <c r="J84" i="12"/>
  <c r="S84" i="12"/>
  <c r="S110" i="12"/>
  <c r="Q110" i="12"/>
  <c r="S152" i="12"/>
  <c r="Q152" i="12"/>
  <c r="Q200" i="12"/>
  <c r="S200" i="12"/>
  <c r="J758" i="12"/>
  <c r="S758" i="12"/>
  <c r="Q16" i="12"/>
  <c r="S30" i="12"/>
  <c r="Q30" i="12"/>
  <c r="Q34" i="12"/>
  <c r="J36" i="12"/>
  <c r="S36" i="12"/>
  <c r="Q48" i="12"/>
  <c r="S62" i="12"/>
  <c r="Q62" i="12"/>
  <c r="Q66" i="12"/>
  <c r="J68" i="12"/>
  <c r="S68" i="12"/>
  <c r="Q80" i="12"/>
  <c r="S94" i="12"/>
  <c r="Q94" i="12"/>
  <c r="Q98" i="12"/>
  <c r="J100" i="12"/>
  <c r="S100" i="12"/>
  <c r="Q112" i="12"/>
  <c r="S128" i="12"/>
  <c r="Q128" i="12"/>
  <c r="Q144" i="12"/>
  <c r="S144" i="12"/>
  <c r="Q160" i="12"/>
  <c r="S160" i="12"/>
  <c r="S176" i="12"/>
  <c r="Q176" i="12"/>
  <c r="S192" i="12"/>
  <c r="Q192" i="12"/>
  <c r="S208" i="12"/>
  <c r="Q208" i="12"/>
  <c r="Q224" i="12"/>
  <c r="S224" i="12"/>
  <c r="Q240" i="12"/>
  <c r="S240" i="12"/>
  <c r="S277" i="12"/>
  <c r="Q284" i="12"/>
  <c r="S304" i="12"/>
  <c r="S368" i="12"/>
  <c r="S417" i="12"/>
  <c r="Q417" i="12"/>
  <c r="S444" i="12"/>
  <c r="S451" i="12"/>
  <c r="Q451" i="12"/>
  <c r="S493" i="12"/>
  <c r="J502" i="12"/>
  <c r="S502" i="12"/>
  <c r="Q568" i="12"/>
  <c r="S568" i="12"/>
  <c r="S575" i="12"/>
  <c r="J575" i="12"/>
  <c r="S613" i="12"/>
  <c r="Q613" i="12"/>
  <c r="Q632" i="12"/>
  <c r="S632" i="12"/>
  <c r="S639" i="12"/>
  <c r="J639" i="12"/>
  <c r="S805" i="12"/>
  <c r="Q805" i="12"/>
  <c r="S857" i="12"/>
  <c r="Q857" i="12"/>
  <c r="J870" i="12"/>
  <c r="S870" i="12"/>
  <c r="S960" i="12"/>
  <c r="Q960" i="12"/>
  <c r="Q1014" i="12"/>
  <c r="S1014" i="12"/>
  <c r="J1016" i="12"/>
  <c r="S1016" i="12"/>
  <c r="J1099" i="12"/>
  <c r="S1099" i="12"/>
  <c r="J1180" i="12"/>
  <c r="S1180" i="12"/>
  <c r="S1287" i="12"/>
  <c r="Q1287" i="12"/>
  <c r="S1704" i="12"/>
  <c r="Q1704" i="12"/>
  <c r="Q1707" i="12"/>
  <c r="S1707" i="12"/>
  <c r="J52" i="12"/>
  <c r="S52" i="12"/>
  <c r="S78" i="12"/>
  <c r="Q78" i="12"/>
  <c r="S120" i="12"/>
  <c r="Q120" i="12"/>
  <c r="Q168" i="12"/>
  <c r="S168" i="12"/>
  <c r="S216" i="12"/>
  <c r="Q216" i="12"/>
  <c r="S323" i="12"/>
  <c r="Q323" i="12"/>
  <c r="S572" i="12"/>
  <c r="Q572" i="12"/>
  <c r="S577" i="12"/>
  <c r="Q577" i="12"/>
  <c r="S609" i="12"/>
  <c r="Q609" i="12"/>
  <c r="S636" i="12"/>
  <c r="Q636" i="12"/>
  <c r="J726" i="12"/>
  <c r="S726" i="12"/>
  <c r="J790" i="12"/>
  <c r="S790" i="12"/>
  <c r="S15" i="12"/>
  <c r="Q15" i="12"/>
  <c r="S27" i="12"/>
  <c r="S47" i="12"/>
  <c r="Q47" i="12"/>
  <c r="S59" i="12"/>
  <c r="S79" i="12"/>
  <c r="Q79" i="12"/>
  <c r="S91" i="12"/>
  <c r="S111" i="12"/>
  <c r="Q111" i="12"/>
  <c r="J124" i="12"/>
  <c r="S124" i="12"/>
  <c r="J140" i="12"/>
  <c r="S140" i="12"/>
  <c r="J156" i="12"/>
  <c r="S156" i="12"/>
  <c r="J172" i="12"/>
  <c r="S172" i="12"/>
  <c r="J188" i="12"/>
  <c r="S188" i="12"/>
  <c r="J204" i="12"/>
  <c r="S204" i="12"/>
  <c r="J220" i="12"/>
  <c r="S220" i="12"/>
  <c r="J236" i="12"/>
  <c r="S236" i="12"/>
  <c r="Q256" i="12"/>
  <c r="S256" i="12"/>
  <c r="S289" i="12"/>
  <c r="Q289" i="12"/>
  <c r="S295" i="12"/>
  <c r="S336" i="12"/>
  <c r="S385" i="12"/>
  <c r="Q385" i="12"/>
  <c r="S412" i="12"/>
  <c r="S419" i="12"/>
  <c r="Q419" i="12"/>
  <c r="Q472" i="12"/>
  <c r="S472" i="12"/>
  <c r="S479" i="12"/>
  <c r="J479" i="12"/>
  <c r="S549" i="12"/>
  <c r="Q549" i="12"/>
  <c r="S589" i="12"/>
  <c r="J598" i="12"/>
  <c r="S598" i="12"/>
  <c r="S645" i="12"/>
  <c r="Q645" i="12"/>
  <c r="Q664" i="12"/>
  <c r="S664" i="12"/>
  <c r="S671" i="12"/>
  <c r="J671" i="12"/>
  <c r="S813" i="12"/>
  <c r="J822" i="12"/>
  <c r="S822" i="12"/>
  <c r="S885" i="12"/>
  <c r="Q885" i="12"/>
  <c r="S899" i="12"/>
  <c r="Q899" i="12"/>
  <c r="J927" i="12"/>
  <c r="S927" i="12"/>
  <c r="J1034" i="12"/>
  <c r="S1034" i="12"/>
  <c r="S1065" i="12"/>
  <c r="Q1065" i="12"/>
  <c r="S1177" i="12"/>
  <c r="Q1177" i="12"/>
  <c r="S1266" i="12"/>
  <c r="Q1266" i="12"/>
  <c r="S1359" i="12"/>
  <c r="Q1359" i="12"/>
  <c r="S1448" i="12"/>
  <c r="Q1448" i="12"/>
  <c r="S1451" i="12"/>
  <c r="Q1451" i="12"/>
  <c r="S1462" i="12"/>
  <c r="J1462" i="12"/>
  <c r="J1492" i="12"/>
  <c r="S1492" i="12"/>
  <c r="J1510" i="12"/>
  <c r="S1510" i="12"/>
  <c r="Q1885" i="12"/>
  <c r="S1885" i="12"/>
  <c r="S3524" i="12"/>
  <c r="Q3524" i="12"/>
  <c r="S3536" i="12"/>
  <c r="Q3536" i="12"/>
  <c r="S3548" i="12"/>
  <c r="Q3548" i="12"/>
  <c r="S3560" i="12"/>
  <c r="Q3560" i="12"/>
  <c r="J3603" i="12"/>
  <c r="S3603" i="12"/>
  <c r="S253" i="12"/>
  <c r="S262" i="12"/>
  <c r="S285" i="12"/>
  <c r="S294" i="12"/>
  <c r="S317" i="12"/>
  <c r="S326" i="12"/>
  <c r="S349" i="12"/>
  <c r="S358" i="12"/>
  <c r="S381" i="12"/>
  <c r="S390" i="12"/>
  <c r="S413" i="12"/>
  <c r="S422" i="12"/>
  <c r="S445" i="12"/>
  <c r="S454" i="12"/>
  <c r="S477" i="12"/>
  <c r="S486" i="12"/>
  <c r="S509" i="12"/>
  <c r="S518" i="12"/>
  <c r="S541" i="12"/>
  <c r="S550" i="12"/>
  <c r="S573" i="12"/>
  <c r="S582" i="12"/>
  <c r="S605" i="12"/>
  <c r="S614" i="12"/>
  <c r="S637" i="12"/>
  <c r="S646" i="12"/>
  <c r="S669" i="12"/>
  <c r="S678" i="12"/>
  <c r="S701" i="12"/>
  <c r="S710" i="12"/>
  <c r="S733" i="12"/>
  <c r="S742" i="12"/>
  <c r="S765" i="12"/>
  <c r="S774" i="12"/>
  <c r="S797" i="12"/>
  <c r="S806" i="12"/>
  <c r="S829" i="12"/>
  <c r="S842" i="12"/>
  <c r="Q842" i="12"/>
  <c r="S854" i="12"/>
  <c r="S874" i="12"/>
  <c r="Q874" i="12"/>
  <c r="S886" i="12"/>
  <c r="S906" i="12"/>
  <c r="Q906" i="12"/>
  <c r="S918" i="12"/>
  <c r="S938" i="12"/>
  <c r="Q938" i="12"/>
  <c r="S950" i="12"/>
  <c r="J965" i="12"/>
  <c r="S965" i="12"/>
  <c r="J982" i="12"/>
  <c r="S982" i="12"/>
  <c r="J1040" i="12"/>
  <c r="S1040" i="12"/>
  <c r="S1071" i="12"/>
  <c r="Q1071" i="12"/>
  <c r="S1076" i="12"/>
  <c r="S1089" i="12"/>
  <c r="Q1089" i="12"/>
  <c r="S1106" i="12"/>
  <c r="Q1106" i="12"/>
  <c r="S1112" i="12"/>
  <c r="Q1112" i="12"/>
  <c r="J1122" i="12"/>
  <c r="S1122" i="12"/>
  <c r="S1144" i="12"/>
  <c r="S1147" i="12"/>
  <c r="Q1147" i="12"/>
  <c r="S1162" i="12"/>
  <c r="S1194" i="12"/>
  <c r="Q1194" i="12"/>
  <c r="S1205" i="12"/>
  <c r="Q1205" i="12"/>
  <c r="J1221" i="12"/>
  <c r="S1221" i="12"/>
  <c r="J1238" i="12"/>
  <c r="S1238" i="12"/>
  <c r="J1296" i="12"/>
  <c r="S1296" i="12"/>
  <c r="S1327" i="12"/>
  <c r="Q1327" i="12"/>
  <c r="S1332" i="12"/>
  <c r="S1345" i="12"/>
  <c r="Q1345" i="12"/>
  <c r="S1362" i="12"/>
  <c r="Q1362" i="12"/>
  <c r="S1368" i="12"/>
  <c r="Q1368" i="12"/>
  <c r="J1378" i="12"/>
  <c r="S1378" i="12"/>
  <c r="S1400" i="12"/>
  <c r="S1403" i="12"/>
  <c r="Q1403" i="12"/>
  <c r="J1429" i="12"/>
  <c r="S1429" i="12"/>
  <c r="J1444" i="12"/>
  <c r="S1444" i="12"/>
  <c r="S1469" i="12"/>
  <c r="J1476" i="12"/>
  <c r="S1476" i="12"/>
  <c r="J1557" i="12"/>
  <c r="S1557" i="12"/>
  <c r="J1572" i="12"/>
  <c r="S1572" i="12"/>
  <c r="S1597" i="12"/>
  <c r="S1656" i="12"/>
  <c r="Q1656" i="12"/>
  <c r="Q1659" i="12"/>
  <c r="S1659" i="12"/>
  <c r="S1695" i="12"/>
  <c r="Q1695" i="12"/>
  <c r="J1700" i="12"/>
  <c r="S1700" i="12"/>
  <c r="S1725" i="12"/>
  <c r="S1784" i="12"/>
  <c r="Q1784" i="12"/>
  <c r="Q1787" i="12"/>
  <c r="S1787" i="12"/>
  <c r="S1823" i="12"/>
  <c r="Q1823" i="12"/>
  <c r="J1828" i="12"/>
  <c r="S1828" i="12"/>
  <c r="S1853" i="12"/>
  <c r="J1860" i="12"/>
  <c r="S1860" i="12"/>
  <c r="J1871" i="12"/>
  <c r="S1871" i="12"/>
  <c r="S1881" i="12"/>
  <c r="Q1881" i="12"/>
  <c r="S1926" i="12"/>
  <c r="Q1926" i="12"/>
  <c r="J1999" i="12"/>
  <c r="S1999" i="12"/>
  <c r="J2005" i="12"/>
  <c r="S2005" i="12"/>
  <c r="S2182" i="12"/>
  <c r="Q2182" i="12"/>
  <c r="S2492" i="12"/>
  <c r="Q2492" i="12"/>
  <c r="S2537" i="12"/>
  <c r="Q2537" i="12"/>
  <c r="S2541" i="12"/>
  <c r="Q2541" i="12"/>
  <c r="Q2544" i="12"/>
  <c r="S2544" i="12"/>
  <c r="S329" i="12"/>
  <c r="Q329" i="12"/>
  <c r="S361" i="12"/>
  <c r="Q361" i="12"/>
  <c r="S393" i="12"/>
  <c r="Q393" i="12"/>
  <c r="S425" i="12"/>
  <c r="Q425" i="12"/>
  <c r="S457" i="12"/>
  <c r="Q457" i="12"/>
  <c r="S489" i="12"/>
  <c r="Q489" i="12"/>
  <c r="S521" i="12"/>
  <c r="Q521" i="12"/>
  <c r="S553" i="12"/>
  <c r="Q553" i="12"/>
  <c r="S585" i="12"/>
  <c r="Q585" i="12"/>
  <c r="S591" i="12"/>
  <c r="S617" i="12"/>
  <c r="Q617" i="12"/>
  <c r="S623" i="12"/>
  <c r="S649" i="12"/>
  <c r="Q649" i="12"/>
  <c r="S655" i="12"/>
  <c r="S681" i="12"/>
  <c r="Q681" i="12"/>
  <c r="S687" i="12"/>
  <c r="S713" i="12"/>
  <c r="Q713" i="12"/>
  <c r="S719" i="12"/>
  <c r="S745" i="12"/>
  <c r="Q745" i="12"/>
  <c r="S751" i="12"/>
  <c r="S777" i="12"/>
  <c r="Q777" i="12"/>
  <c r="S809" i="12"/>
  <c r="Q809" i="12"/>
  <c r="S849" i="12"/>
  <c r="Q849" i="12"/>
  <c r="J855" i="12"/>
  <c r="S855" i="12"/>
  <c r="S881" i="12"/>
  <c r="Q881" i="12"/>
  <c r="J887" i="12"/>
  <c r="S887" i="12"/>
  <c r="S913" i="12"/>
  <c r="Q913" i="12"/>
  <c r="J919" i="12"/>
  <c r="S919" i="12"/>
  <c r="S945" i="12"/>
  <c r="Q945" i="12"/>
  <c r="J951" i="12"/>
  <c r="S951" i="12"/>
  <c r="S973" i="12"/>
  <c r="Q973" i="12"/>
  <c r="J988" i="12"/>
  <c r="S988" i="12"/>
  <c r="S1024" i="12"/>
  <c r="Q1024" i="12"/>
  <c r="Q1054" i="12"/>
  <c r="S1054" i="12"/>
  <c r="Q1078" i="12"/>
  <c r="S1078" i="12"/>
  <c r="S1095" i="12"/>
  <c r="Q1095" i="12"/>
  <c r="S1129" i="12"/>
  <c r="Q1129" i="12"/>
  <c r="S1187" i="12"/>
  <c r="Q1187" i="12"/>
  <c r="J1203" i="12"/>
  <c r="S1203" i="12"/>
  <c r="S1229" i="12"/>
  <c r="Q1229" i="12"/>
  <c r="J1244" i="12"/>
  <c r="S1244" i="12"/>
  <c r="S1280" i="12"/>
  <c r="Q1280" i="12"/>
  <c r="Q1310" i="12"/>
  <c r="S1310" i="12"/>
  <c r="Q1334" i="12"/>
  <c r="S1334" i="12"/>
  <c r="S1351" i="12"/>
  <c r="Q1351" i="12"/>
  <c r="S1385" i="12"/>
  <c r="Q1385" i="12"/>
  <c r="S1471" i="12"/>
  <c r="Q1471" i="12"/>
  <c r="S1504" i="12"/>
  <c r="Q1504" i="12"/>
  <c r="S1519" i="12"/>
  <c r="Q1519" i="12"/>
  <c r="S1522" i="12"/>
  <c r="Q1522" i="12"/>
  <c r="S1530" i="12"/>
  <c r="Q1530" i="12"/>
  <c r="J1541" i="12"/>
  <c r="S1541" i="12"/>
  <c r="S1551" i="12"/>
  <c r="Q1551" i="12"/>
  <c r="S1608" i="12"/>
  <c r="Q1608" i="12"/>
  <c r="Q1611" i="12"/>
  <c r="S1611" i="12"/>
  <c r="S1647" i="12"/>
  <c r="Q1647" i="12"/>
  <c r="J1652" i="12"/>
  <c r="S1652" i="12"/>
  <c r="S1736" i="12"/>
  <c r="Q1736" i="12"/>
  <c r="Q1739" i="12"/>
  <c r="S1739" i="12"/>
  <c r="S1775" i="12"/>
  <c r="Q1775" i="12"/>
  <c r="J1780" i="12"/>
  <c r="S1780" i="12"/>
  <c r="S1902" i="12"/>
  <c r="Q1902" i="12"/>
  <c r="S1914" i="12"/>
  <c r="Q1914" i="12"/>
  <c r="S1937" i="12"/>
  <c r="Q1937" i="12"/>
  <c r="Q1949" i="12"/>
  <c r="S1949" i="12"/>
  <c r="S1961" i="12"/>
  <c r="Q1961" i="12"/>
  <c r="Q2015" i="12"/>
  <c r="S2015" i="12"/>
  <c r="Q2141" i="12"/>
  <c r="S2141" i="12"/>
  <c r="S474" i="12"/>
  <c r="S506" i="12"/>
  <c r="S538" i="12"/>
  <c r="S570" i="12"/>
  <c r="S602" i="12"/>
  <c r="S634" i="12"/>
  <c r="S666" i="12"/>
  <c r="S698" i="12"/>
  <c r="S730" i="12"/>
  <c r="S762" i="12"/>
  <c r="S794" i="12"/>
  <c r="S826" i="12"/>
  <c r="S834" i="12"/>
  <c r="Q834" i="12"/>
  <c r="S866" i="12"/>
  <c r="Q866" i="12"/>
  <c r="S898" i="12"/>
  <c r="Q898" i="12"/>
  <c r="S930" i="12"/>
  <c r="Q930" i="12"/>
  <c r="S1002" i="12"/>
  <c r="Q1002" i="12"/>
  <c r="S1013" i="12"/>
  <c r="Q1013" i="12"/>
  <c r="J1029" i="12"/>
  <c r="S1029" i="12"/>
  <c r="J1046" i="12"/>
  <c r="S1046" i="12"/>
  <c r="J1104" i="12"/>
  <c r="S1104" i="12"/>
  <c r="S1135" i="12"/>
  <c r="Q1135" i="12"/>
  <c r="S1153" i="12"/>
  <c r="Q1153" i="12"/>
  <c r="S1170" i="12"/>
  <c r="Q1170" i="12"/>
  <c r="S1176" i="12"/>
  <c r="Q1176" i="12"/>
  <c r="J1186" i="12"/>
  <c r="S1186" i="12"/>
  <c r="S1211" i="12"/>
  <c r="Q1211" i="12"/>
  <c r="S1258" i="12"/>
  <c r="Q1258" i="12"/>
  <c r="S1269" i="12"/>
  <c r="Q1269" i="12"/>
  <c r="J1285" i="12"/>
  <c r="S1285" i="12"/>
  <c r="J1302" i="12"/>
  <c r="S1302" i="12"/>
  <c r="J1360" i="12"/>
  <c r="S1360" i="12"/>
  <c r="S1391" i="12"/>
  <c r="Q1391" i="12"/>
  <c r="S1409" i="12"/>
  <c r="Q1409" i="12"/>
  <c r="S1432" i="12"/>
  <c r="Q1432" i="12"/>
  <c r="J1461" i="12"/>
  <c r="S1461" i="12"/>
  <c r="S1473" i="12"/>
  <c r="Q1473" i="12"/>
  <c r="S1507" i="12"/>
  <c r="Q1507" i="12"/>
  <c r="S1560" i="12"/>
  <c r="Q1560" i="12"/>
  <c r="J1589" i="12"/>
  <c r="S1589" i="12"/>
  <c r="S1599" i="12"/>
  <c r="Q1599" i="12"/>
  <c r="J1604" i="12"/>
  <c r="S1604" i="12"/>
  <c r="S1688" i="12"/>
  <c r="Q1688" i="12"/>
  <c r="Q1691" i="12"/>
  <c r="S1691" i="12"/>
  <c r="S1727" i="12"/>
  <c r="Q1727" i="12"/>
  <c r="J1732" i="12"/>
  <c r="S1732" i="12"/>
  <c r="S1816" i="12"/>
  <c r="Q1816" i="12"/>
  <c r="Q1819" i="12"/>
  <c r="S1819" i="12"/>
  <c r="S1855" i="12"/>
  <c r="Q1855" i="12"/>
  <c r="J1865" i="12"/>
  <c r="S1865" i="12"/>
  <c r="S1890" i="12"/>
  <c r="Q1890" i="12"/>
  <c r="S1908" i="12"/>
  <c r="Q1908" i="12"/>
  <c r="S2248" i="12"/>
  <c r="Q2248" i="12"/>
  <c r="Q324" i="12"/>
  <c r="Q356" i="12"/>
  <c r="Q365" i="12"/>
  <c r="Q388" i="12"/>
  <c r="S401" i="12"/>
  <c r="Q401" i="12"/>
  <c r="Q461" i="12"/>
  <c r="S512" i="12"/>
  <c r="Q516" i="12"/>
  <c r="Q525" i="12"/>
  <c r="Q557" i="12"/>
  <c r="S576" i="12"/>
  <c r="S625" i="12"/>
  <c r="Q625" i="12"/>
  <c r="S657" i="12"/>
  <c r="Q657" i="12"/>
  <c r="S689" i="12"/>
  <c r="Q689" i="12"/>
  <c r="Q717" i="12"/>
  <c r="S721" i="12"/>
  <c r="Q721" i="12"/>
  <c r="Q749" i="12"/>
  <c r="S753" i="12"/>
  <c r="Q753" i="12"/>
  <c r="Q781" i="12"/>
  <c r="S785" i="12"/>
  <c r="Q785" i="12"/>
  <c r="S800" i="12"/>
  <c r="Q804" i="12"/>
  <c r="Q813" i="12"/>
  <c r="S817" i="12"/>
  <c r="Q817" i="12"/>
  <c r="S841" i="12"/>
  <c r="Q841" i="12"/>
  <c r="Q845" i="12"/>
  <c r="J847" i="12"/>
  <c r="S847" i="12"/>
  <c r="Q859" i="12"/>
  <c r="S873" i="12"/>
  <c r="Q873" i="12"/>
  <c r="Q877" i="12"/>
  <c r="J879" i="12"/>
  <c r="S879" i="12"/>
  <c r="Q891" i="12"/>
  <c r="S905" i="12"/>
  <c r="Q905" i="12"/>
  <c r="Q909" i="12"/>
  <c r="J911" i="12"/>
  <c r="S911" i="12"/>
  <c r="Q923" i="12"/>
  <c r="S937" i="12"/>
  <c r="Q937" i="12"/>
  <c r="Q941" i="12"/>
  <c r="J943" i="12"/>
  <c r="S943" i="12"/>
  <c r="Q962" i="12"/>
  <c r="S995" i="12"/>
  <c r="Q995" i="12"/>
  <c r="J1011" i="12"/>
  <c r="S1011" i="12"/>
  <c r="S1037" i="12"/>
  <c r="Q1037" i="12"/>
  <c r="J1052" i="12"/>
  <c r="S1052" i="12"/>
  <c r="Q1074" i="12"/>
  <c r="S1088" i="12"/>
  <c r="Q1088" i="12"/>
  <c r="Q1118" i="12"/>
  <c r="S1118" i="12"/>
  <c r="Q1142" i="12"/>
  <c r="S1142" i="12"/>
  <c r="S1159" i="12"/>
  <c r="Q1159" i="12"/>
  <c r="S1193" i="12"/>
  <c r="Q1193" i="12"/>
  <c r="Q1200" i="12"/>
  <c r="Q1218" i="12"/>
  <c r="S1251" i="12"/>
  <c r="Q1251" i="12"/>
  <c r="J1267" i="12"/>
  <c r="S1267" i="12"/>
  <c r="S1293" i="12"/>
  <c r="Q1293" i="12"/>
  <c r="J1308" i="12"/>
  <c r="S1308" i="12"/>
  <c r="Q1330" i="12"/>
  <c r="S1344" i="12"/>
  <c r="Q1344" i="12"/>
  <c r="Q1374" i="12"/>
  <c r="S1374" i="12"/>
  <c r="Q1398" i="12"/>
  <c r="S1398" i="12"/>
  <c r="S1415" i="12"/>
  <c r="Q1415" i="12"/>
  <c r="S1419" i="12"/>
  <c r="Q1419" i="12"/>
  <c r="J1428" i="12"/>
  <c r="S1428" i="12"/>
  <c r="J1446" i="12"/>
  <c r="S1446" i="12"/>
  <c r="S1464" i="12"/>
  <c r="Q1464" i="12"/>
  <c r="S1481" i="12"/>
  <c r="Q1481" i="12"/>
  <c r="S1512" i="12"/>
  <c r="Q1512" i="12"/>
  <c r="S1515" i="12"/>
  <c r="Q1515" i="12"/>
  <c r="S1527" i="12"/>
  <c r="Q1527" i="12"/>
  <c r="J1556" i="12"/>
  <c r="S1556" i="12"/>
  <c r="J1574" i="12"/>
  <c r="S1574" i="12"/>
  <c r="S1592" i="12"/>
  <c r="Q1592" i="12"/>
  <c r="S1640" i="12"/>
  <c r="Q1640" i="12"/>
  <c r="Q1643" i="12"/>
  <c r="S1643" i="12"/>
  <c r="S1679" i="12"/>
  <c r="Q1679" i="12"/>
  <c r="J1684" i="12"/>
  <c r="S1684" i="12"/>
  <c r="S1768" i="12"/>
  <c r="Q1768" i="12"/>
  <c r="Q1771" i="12"/>
  <c r="S1771" i="12"/>
  <c r="S1807" i="12"/>
  <c r="Q1807" i="12"/>
  <c r="J1812" i="12"/>
  <c r="S1812" i="12"/>
  <c r="J1859" i="12"/>
  <c r="S1859" i="12"/>
  <c r="Q1863" i="12"/>
  <c r="J1889" i="12"/>
  <c r="S1889" i="12"/>
  <c r="J1906" i="12"/>
  <c r="S1906" i="12"/>
  <c r="J1947" i="12"/>
  <c r="S1947" i="12"/>
  <c r="J1993" i="12"/>
  <c r="S1993" i="12"/>
  <c r="S2164" i="12"/>
  <c r="Q2164" i="12"/>
  <c r="S2170" i="12"/>
  <c r="Q2170" i="12"/>
  <c r="S2365" i="12"/>
  <c r="Q2365" i="12"/>
  <c r="S352" i="12"/>
  <c r="Q420" i="12"/>
  <c r="Q429" i="12"/>
  <c r="S433" i="12"/>
  <c r="Q433" i="12"/>
  <c r="Q493" i="12"/>
  <c r="S497" i="12"/>
  <c r="Q497" i="12"/>
  <c r="S593" i="12"/>
  <c r="Q593" i="12"/>
  <c r="S258" i="12"/>
  <c r="S290" i="12"/>
  <c r="S322" i="12"/>
  <c r="S333" i="12"/>
  <c r="S354" i="12"/>
  <c r="S386" i="12"/>
  <c r="S397" i="12"/>
  <c r="S418" i="12"/>
  <c r="S450" i="12"/>
  <c r="S452" i="12"/>
  <c r="Q474" i="12"/>
  <c r="S482" i="12"/>
  <c r="Q483" i="12"/>
  <c r="S484" i="12"/>
  <c r="Q506" i="12"/>
  <c r="S514" i="12"/>
  <c r="Q515" i="12"/>
  <c r="Q538" i="12"/>
  <c r="S546" i="12"/>
  <c r="Q547" i="12"/>
  <c r="S548" i="12"/>
  <c r="Q570" i="12"/>
  <c r="S578" i="12"/>
  <c r="Q579" i="12"/>
  <c r="Q602" i="12"/>
  <c r="S610" i="12"/>
  <c r="Q611" i="12"/>
  <c r="Q634" i="12"/>
  <c r="S642" i="12"/>
  <c r="Q643" i="12"/>
  <c r="Q666" i="12"/>
  <c r="S674" i="12"/>
  <c r="Q675" i="12"/>
  <c r="Q698" i="12"/>
  <c r="S706" i="12"/>
  <c r="Q707" i="12"/>
  <c r="Q730" i="12"/>
  <c r="S738" i="12"/>
  <c r="Q739" i="12"/>
  <c r="Q762" i="12"/>
  <c r="S770" i="12"/>
  <c r="Q771" i="12"/>
  <c r="Q794" i="12"/>
  <c r="S802" i="12"/>
  <c r="Q803" i="12"/>
  <c r="Q826" i="12"/>
  <c r="S858" i="12"/>
  <c r="Q858" i="12"/>
  <c r="S890" i="12"/>
  <c r="Q890" i="12"/>
  <c r="S922" i="12"/>
  <c r="Q922" i="12"/>
  <c r="S954" i="12"/>
  <c r="Q954" i="12"/>
  <c r="S961" i="12"/>
  <c r="Q961" i="12"/>
  <c r="S978" i="12"/>
  <c r="Q978" i="12"/>
  <c r="S984" i="12"/>
  <c r="Q984" i="12"/>
  <c r="J994" i="12"/>
  <c r="S994" i="12"/>
  <c r="S1019" i="12"/>
  <c r="Q1019" i="12"/>
  <c r="Q1043" i="12"/>
  <c r="S1066" i="12"/>
  <c r="Q1066" i="12"/>
  <c r="S1077" i="12"/>
  <c r="Q1077" i="12"/>
  <c r="Q1091" i="12"/>
  <c r="J1093" i="12"/>
  <c r="S1093" i="12"/>
  <c r="S1102" i="12"/>
  <c r="S1107" i="12"/>
  <c r="J1110" i="12"/>
  <c r="S1110" i="12"/>
  <c r="Q1125" i="12"/>
  <c r="S1150" i="12"/>
  <c r="J1168" i="12"/>
  <c r="S1168" i="12"/>
  <c r="Q1173" i="12"/>
  <c r="Q1183" i="12"/>
  <c r="S1199" i="12"/>
  <c r="Q1199" i="12"/>
  <c r="S1217" i="12"/>
  <c r="Q1217" i="12"/>
  <c r="S1234" i="12"/>
  <c r="Q1234" i="12"/>
  <c r="S1240" i="12"/>
  <c r="Q1240" i="12"/>
  <c r="J1250" i="12"/>
  <c r="S1250" i="12"/>
  <c r="S1275" i="12"/>
  <c r="Q1275" i="12"/>
  <c r="Q1299" i="12"/>
  <c r="S1322" i="12"/>
  <c r="Q1322" i="12"/>
  <c r="S1326" i="12"/>
  <c r="S1333" i="12"/>
  <c r="Q1333" i="12"/>
  <c r="Q1347" i="12"/>
  <c r="J1349" i="12"/>
  <c r="S1349" i="12"/>
  <c r="S1358" i="12"/>
  <c r="S1363" i="12"/>
  <c r="J1366" i="12"/>
  <c r="S1366" i="12"/>
  <c r="Q1381" i="12"/>
  <c r="S1406" i="12"/>
  <c r="Q1441" i="12"/>
  <c r="J1478" i="12"/>
  <c r="J1493" i="12"/>
  <c r="S1493" i="12"/>
  <c r="J1508" i="12"/>
  <c r="S1508" i="12"/>
  <c r="J1540" i="12"/>
  <c r="S1540" i="12"/>
  <c r="Q1569" i="12"/>
  <c r="S1631" i="12"/>
  <c r="Q1631" i="12"/>
  <c r="J1636" i="12"/>
  <c r="S1636" i="12"/>
  <c r="S1720" i="12"/>
  <c r="Q1720" i="12"/>
  <c r="Q1723" i="12"/>
  <c r="S1723" i="12"/>
  <c r="S1759" i="12"/>
  <c r="Q1759" i="12"/>
  <c r="J1764" i="12"/>
  <c r="S1764" i="12"/>
  <c r="S1848" i="12"/>
  <c r="Q1848" i="12"/>
  <c r="Q1851" i="12"/>
  <c r="S1851" i="12"/>
  <c r="S1891" i="12"/>
  <c r="J1891" i="12"/>
  <c r="S1893" i="12"/>
  <c r="S1904" i="12"/>
  <c r="Q1904" i="12"/>
  <c r="S1919" i="12"/>
  <c r="Q1919" i="12"/>
  <c r="J1941" i="12"/>
  <c r="S1941" i="12"/>
  <c r="Q1945" i="12"/>
  <c r="S1990" i="12"/>
  <c r="Q1990" i="12"/>
  <c r="S1996" i="12"/>
  <c r="Q1996" i="12"/>
  <c r="S2019" i="12"/>
  <c r="J2019" i="12"/>
  <c r="S2073" i="12"/>
  <c r="Q2073" i="12"/>
  <c r="J2133" i="12"/>
  <c r="S2133" i="12"/>
  <c r="S2200" i="12"/>
  <c r="Q2200" i="12"/>
  <c r="S305" i="12"/>
  <c r="Q305" i="12"/>
  <c r="S337" i="12"/>
  <c r="Q337" i="12"/>
  <c r="S448" i="12"/>
  <c r="S465" i="12"/>
  <c r="Q465" i="12"/>
  <c r="S480" i="12"/>
  <c r="S529" i="12"/>
  <c r="Q529" i="12"/>
  <c r="S544" i="12"/>
  <c r="S561" i="12"/>
  <c r="Q561" i="12"/>
  <c r="Q118" i="12"/>
  <c r="Q126" i="12"/>
  <c r="Q134" i="12"/>
  <c r="Q142" i="12"/>
  <c r="Q150" i="12"/>
  <c r="Q158" i="12"/>
  <c r="Q166" i="12"/>
  <c r="Q174" i="12"/>
  <c r="Q182" i="12"/>
  <c r="Q190" i="12"/>
  <c r="Q198" i="12"/>
  <c r="Q206" i="12"/>
  <c r="Q214" i="12"/>
  <c r="Q222" i="12"/>
  <c r="Q230" i="12"/>
  <c r="Q238" i="12"/>
  <c r="Q245" i="12"/>
  <c r="S249" i="12"/>
  <c r="Q249" i="12"/>
  <c r="S264" i="12"/>
  <c r="Q268" i="12"/>
  <c r="Q277" i="12"/>
  <c r="S281" i="12"/>
  <c r="Q281" i="12"/>
  <c r="S296" i="12"/>
  <c r="Q300" i="12"/>
  <c r="Q309" i="12"/>
  <c r="S313" i="12"/>
  <c r="Q313" i="12"/>
  <c r="S328" i="12"/>
  <c r="Q332" i="12"/>
  <c r="Q341" i="12"/>
  <c r="S345" i="12"/>
  <c r="Q345" i="12"/>
  <c r="S360" i="12"/>
  <c r="Q364" i="12"/>
  <c r="Q373" i="12"/>
  <c r="S377" i="12"/>
  <c r="Q377" i="12"/>
  <c r="S392" i="12"/>
  <c r="Q396" i="12"/>
  <c r="Q405" i="12"/>
  <c r="S409" i="12"/>
  <c r="Q409" i="12"/>
  <c r="S424" i="12"/>
  <c r="Q428" i="12"/>
  <c r="Q437" i="12"/>
  <c r="S441" i="12"/>
  <c r="Q441" i="12"/>
  <c r="S456" i="12"/>
  <c r="Q460" i="12"/>
  <c r="Q469" i="12"/>
  <c r="S473" i="12"/>
  <c r="Q473" i="12"/>
  <c r="S488" i="12"/>
  <c r="Q492" i="12"/>
  <c r="Q501" i="12"/>
  <c r="S505" i="12"/>
  <c r="Q505" i="12"/>
  <c r="S520" i="12"/>
  <c r="Q524" i="12"/>
  <c r="Q533" i="12"/>
  <c r="S537" i="12"/>
  <c r="Q537" i="12"/>
  <c r="S552" i="12"/>
  <c r="Q556" i="12"/>
  <c r="Q565" i="12"/>
  <c r="S569" i="12"/>
  <c r="Q569" i="12"/>
  <c r="S584" i="12"/>
  <c r="Q588" i="12"/>
  <c r="Q597" i="12"/>
  <c r="S601" i="12"/>
  <c r="Q601" i="12"/>
  <c r="S616" i="12"/>
  <c r="Q620" i="12"/>
  <c r="Q629" i="12"/>
  <c r="S633" i="12"/>
  <c r="Q633" i="12"/>
  <c r="S648" i="12"/>
  <c r="Q652" i="12"/>
  <c r="Q661" i="12"/>
  <c r="S665" i="12"/>
  <c r="Q665" i="12"/>
  <c r="S680" i="12"/>
  <c r="Q684" i="12"/>
  <c r="Q693" i="12"/>
  <c r="S697" i="12"/>
  <c r="Q697" i="12"/>
  <c r="S712" i="12"/>
  <c r="Q716" i="12"/>
  <c r="Q725" i="12"/>
  <c r="S729" i="12"/>
  <c r="Q729" i="12"/>
  <c r="S744" i="12"/>
  <c r="Q748" i="12"/>
  <c r="Q757" i="12"/>
  <c r="S761" i="12"/>
  <c r="Q761" i="12"/>
  <c r="S776" i="12"/>
  <c r="Q780" i="12"/>
  <c r="Q789" i="12"/>
  <c r="S793" i="12"/>
  <c r="Q793" i="12"/>
  <c r="S808" i="12"/>
  <c r="Q812" i="12"/>
  <c r="Q821" i="12"/>
  <c r="S825" i="12"/>
  <c r="Q825" i="12"/>
  <c r="S833" i="12"/>
  <c r="Q833" i="12"/>
  <c r="Q837" i="12"/>
  <c r="J839" i="12"/>
  <c r="S839" i="12"/>
  <c r="Q851" i="12"/>
  <c r="S865" i="12"/>
  <c r="Q865" i="12"/>
  <c r="Q869" i="12"/>
  <c r="J871" i="12"/>
  <c r="S871" i="12"/>
  <c r="Q883" i="12"/>
  <c r="S897" i="12"/>
  <c r="Q897" i="12"/>
  <c r="Q901" i="12"/>
  <c r="J903" i="12"/>
  <c r="S903" i="12"/>
  <c r="Q915" i="12"/>
  <c r="S929" i="12"/>
  <c r="Q929" i="12"/>
  <c r="Q933" i="12"/>
  <c r="J935" i="12"/>
  <c r="S935" i="12"/>
  <c r="Q947" i="12"/>
  <c r="S967" i="12"/>
  <c r="Q967" i="12"/>
  <c r="Q975" i="12"/>
  <c r="S1001" i="12"/>
  <c r="Q1001" i="12"/>
  <c r="S1005" i="12"/>
  <c r="Q1008" i="12"/>
  <c r="Q1026" i="12"/>
  <c r="Q1033" i="12"/>
  <c r="Q1049" i="12"/>
  <c r="Q1056" i="12"/>
  <c r="S1059" i="12"/>
  <c r="Q1059" i="12"/>
  <c r="J1075" i="12"/>
  <c r="S1075" i="12"/>
  <c r="S1101" i="12"/>
  <c r="Q1101" i="12"/>
  <c r="J1116" i="12"/>
  <c r="S1116" i="12"/>
  <c r="Q1138" i="12"/>
  <c r="S1152" i="12"/>
  <c r="Q1152" i="12"/>
  <c r="S1156" i="12"/>
  <c r="S1163" i="12"/>
  <c r="Q1182" i="12"/>
  <c r="S1182" i="12"/>
  <c r="J1188" i="12"/>
  <c r="Q1206" i="12"/>
  <c r="S1206" i="12"/>
  <c r="S1223" i="12"/>
  <c r="Q1223" i="12"/>
  <c r="Q1231" i="12"/>
  <c r="S1257" i="12"/>
  <c r="Q1257" i="12"/>
  <c r="S1261" i="12"/>
  <c r="Q1264" i="12"/>
  <c r="Q1282" i="12"/>
  <c r="Q1289" i="12"/>
  <c r="Q1305" i="12"/>
  <c r="Q1312" i="12"/>
  <c r="S1315" i="12"/>
  <c r="Q1315" i="12"/>
  <c r="J1331" i="12"/>
  <c r="S1331" i="12"/>
  <c r="S1357" i="12"/>
  <c r="Q1357" i="12"/>
  <c r="J1372" i="12"/>
  <c r="S1372" i="12"/>
  <c r="Q1394" i="12"/>
  <c r="S1408" i="12"/>
  <c r="Q1408" i="12"/>
  <c r="S1412" i="12"/>
  <c r="J1420" i="12"/>
  <c r="S1420" i="12"/>
  <c r="S1422" i="12"/>
  <c r="S1424" i="12"/>
  <c r="Q1424" i="12"/>
  <c r="S1440" i="12"/>
  <c r="Q1440" i="12"/>
  <c r="S1455" i="12"/>
  <c r="Q1455" i="12"/>
  <c r="S1458" i="12"/>
  <c r="Q1458" i="12"/>
  <c r="S1466" i="12"/>
  <c r="Q1466" i="12"/>
  <c r="J1477" i="12"/>
  <c r="S1477" i="12"/>
  <c r="S1487" i="12"/>
  <c r="Q1487" i="12"/>
  <c r="S1518" i="12"/>
  <c r="J1526" i="12"/>
  <c r="S1535" i="12"/>
  <c r="Q1535" i="12"/>
  <c r="Q1538" i="12"/>
  <c r="Q1553" i="12"/>
  <c r="S1568" i="12"/>
  <c r="Q1568" i="12"/>
  <c r="S1583" i="12"/>
  <c r="Q1583" i="12"/>
  <c r="S1586" i="12"/>
  <c r="Q1586" i="12"/>
  <c r="S1594" i="12"/>
  <c r="Q1594" i="12"/>
  <c r="S1613" i="12"/>
  <c r="S1672" i="12"/>
  <c r="Q1672" i="12"/>
  <c r="Q1675" i="12"/>
  <c r="S1675" i="12"/>
  <c r="S1711" i="12"/>
  <c r="Q1711" i="12"/>
  <c r="J1716" i="12"/>
  <c r="S1716" i="12"/>
  <c r="S1741" i="12"/>
  <c r="S1800" i="12"/>
  <c r="Q1800" i="12"/>
  <c r="Q1803" i="12"/>
  <c r="S1803" i="12"/>
  <c r="S1839" i="12"/>
  <c r="Q1839" i="12"/>
  <c r="J1844" i="12"/>
  <c r="S1844" i="12"/>
  <c r="S1877" i="12"/>
  <c r="S1879" i="12"/>
  <c r="Q1879" i="12"/>
  <c r="J1900" i="12"/>
  <c r="S1900" i="12"/>
  <c r="J1911" i="12"/>
  <c r="S1911" i="12"/>
  <c r="S1938" i="12"/>
  <c r="S1960" i="12"/>
  <c r="Q1960" i="12"/>
  <c r="S1969" i="12"/>
  <c r="S1978" i="12"/>
  <c r="Q1978" i="12"/>
  <c r="S1984" i="12"/>
  <c r="Q1984" i="12"/>
  <c r="S1995" i="12"/>
  <c r="J1995" i="12"/>
  <c r="J2162" i="12"/>
  <c r="S2162" i="12"/>
  <c r="J2199" i="12"/>
  <c r="S2199" i="12"/>
  <c r="S2230" i="12"/>
  <c r="Q2230" i="12"/>
  <c r="Q2280" i="12"/>
  <c r="S2280" i="12"/>
  <c r="S273" i="12"/>
  <c r="Q273" i="12"/>
  <c r="S320" i="12"/>
  <c r="S369" i="12"/>
  <c r="Q369" i="12"/>
  <c r="S384" i="12"/>
  <c r="S416" i="12"/>
  <c r="Q258" i="12"/>
  <c r="S266" i="12"/>
  <c r="Q290" i="12"/>
  <c r="S298" i="12"/>
  <c r="S318" i="12"/>
  <c r="Q322" i="12"/>
  <c r="S330" i="12"/>
  <c r="S350" i="12"/>
  <c r="Q354" i="12"/>
  <c r="S362" i="12"/>
  <c r="S382" i="12"/>
  <c r="Q386" i="12"/>
  <c r="S394" i="12"/>
  <c r="S414" i="12"/>
  <c r="Q418" i="12"/>
  <c r="S426" i="12"/>
  <c r="S446" i="12"/>
  <c r="Q450" i="12"/>
  <c r="S458" i="12"/>
  <c r="S478" i="12"/>
  <c r="Q482" i="12"/>
  <c r="S490" i="12"/>
  <c r="S510" i="12"/>
  <c r="Q514" i="12"/>
  <c r="S522" i="12"/>
  <c r="S542" i="12"/>
  <c r="Q546" i="12"/>
  <c r="S554" i="12"/>
  <c r="S574" i="12"/>
  <c r="Q578" i="12"/>
  <c r="S586" i="12"/>
  <c r="S606" i="12"/>
  <c r="Q610" i="12"/>
  <c r="S618" i="12"/>
  <c r="S638" i="12"/>
  <c r="Q642" i="12"/>
  <c r="S650" i="12"/>
  <c r="S670" i="12"/>
  <c r="Q674" i="12"/>
  <c r="S682" i="12"/>
  <c r="S702" i="12"/>
  <c r="Q706" i="12"/>
  <c r="S714" i="12"/>
  <c r="S734" i="12"/>
  <c r="Q738" i="12"/>
  <c r="S746" i="12"/>
  <c r="S766" i="12"/>
  <c r="Q770" i="12"/>
  <c r="S778" i="12"/>
  <c r="S798" i="12"/>
  <c r="Q802" i="12"/>
  <c r="S810" i="12"/>
  <c r="S830" i="12"/>
  <c r="S850" i="12"/>
  <c r="Q850" i="12"/>
  <c r="S862" i="12"/>
  <c r="S882" i="12"/>
  <c r="Q882" i="12"/>
  <c r="S894" i="12"/>
  <c r="S914" i="12"/>
  <c r="Q914" i="12"/>
  <c r="S926" i="12"/>
  <c r="S946" i="12"/>
  <c r="Q946" i="12"/>
  <c r="S958" i="12"/>
  <c r="J976" i="12"/>
  <c r="S976" i="12"/>
  <c r="Q991" i="12"/>
  <c r="S1007" i="12"/>
  <c r="Q1007" i="12"/>
  <c r="S1025" i="12"/>
  <c r="Q1025" i="12"/>
  <c r="S1042" i="12"/>
  <c r="Q1042" i="12"/>
  <c r="S1048" i="12"/>
  <c r="Q1048" i="12"/>
  <c r="J1058" i="12"/>
  <c r="S1058" i="12"/>
  <c r="S1080" i="12"/>
  <c r="S1083" i="12"/>
  <c r="Q1083" i="12"/>
  <c r="S1098" i="12"/>
  <c r="Q1107" i="12"/>
  <c r="S1130" i="12"/>
  <c r="Q1130" i="12"/>
  <c r="S1134" i="12"/>
  <c r="S1141" i="12"/>
  <c r="Q1141" i="12"/>
  <c r="J1157" i="12"/>
  <c r="S1157" i="12"/>
  <c r="S1166" i="12"/>
  <c r="S1171" i="12"/>
  <c r="J1174" i="12"/>
  <c r="S1174" i="12"/>
  <c r="Q1189" i="12"/>
  <c r="S1214" i="12"/>
  <c r="J1232" i="12"/>
  <c r="S1232" i="12"/>
  <c r="Q1247" i="12"/>
  <c r="S1263" i="12"/>
  <c r="Q1263" i="12"/>
  <c r="S1281" i="12"/>
  <c r="Q1281" i="12"/>
  <c r="S1298" i="12"/>
  <c r="Q1298" i="12"/>
  <c r="S1304" i="12"/>
  <c r="Q1304" i="12"/>
  <c r="J1314" i="12"/>
  <c r="S1314" i="12"/>
  <c r="S1336" i="12"/>
  <c r="S1339" i="12"/>
  <c r="Q1339" i="12"/>
  <c r="S1354" i="12"/>
  <c r="Q1363" i="12"/>
  <c r="S1386" i="12"/>
  <c r="Q1386" i="12"/>
  <c r="S1390" i="12"/>
  <c r="S1397" i="12"/>
  <c r="Q1397" i="12"/>
  <c r="J1413" i="12"/>
  <c r="S1413" i="12"/>
  <c r="S1443" i="12"/>
  <c r="Q1443" i="12"/>
  <c r="S1496" i="12"/>
  <c r="Q1496" i="12"/>
  <c r="J1525" i="12"/>
  <c r="S1525" i="12"/>
  <c r="S1537" i="12"/>
  <c r="Q1537" i="12"/>
  <c r="S1571" i="12"/>
  <c r="Q1571" i="12"/>
  <c r="S1624" i="12"/>
  <c r="Q1624" i="12"/>
  <c r="Q1627" i="12"/>
  <c r="S1627" i="12"/>
  <c r="S1663" i="12"/>
  <c r="Q1663" i="12"/>
  <c r="J1668" i="12"/>
  <c r="S1668" i="12"/>
  <c r="S1693" i="12"/>
  <c r="S1752" i="12"/>
  <c r="Q1752" i="12"/>
  <c r="Q1755" i="12"/>
  <c r="S1755" i="12"/>
  <c r="S1791" i="12"/>
  <c r="Q1791" i="12"/>
  <c r="J1796" i="12"/>
  <c r="S1796" i="12"/>
  <c r="S1821" i="12"/>
  <c r="S1870" i="12"/>
  <c r="Q1870" i="12"/>
  <c r="S1901" i="12"/>
  <c r="Q1909" i="12"/>
  <c r="S1909" i="12"/>
  <c r="J1923" i="12"/>
  <c r="S1923" i="12"/>
  <c r="S1928" i="12"/>
  <c r="S1972" i="12"/>
  <c r="Q1972" i="12"/>
  <c r="Q2191" i="12"/>
  <c r="S2191" i="12"/>
  <c r="S2218" i="12"/>
  <c r="Q2218" i="12"/>
  <c r="Q2271" i="12"/>
  <c r="S2271" i="12"/>
  <c r="S2335" i="12"/>
  <c r="J2335" i="12"/>
  <c r="S1456" i="12"/>
  <c r="Q1456" i="12"/>
  <c r="S1479" i="12"/>
  <c r="Q1479" i="12"/>
  <c r="S1520" i="12"/>
  <c r="Q1520" i="12"/>
  <c r="S1543" i="12"/>
  <c r="Q1543" i="12"/>
  <c r="S1584" i="12"/>
  <c r="Q1584" i="12"/>
  <c r="S1873" i="12"/>
  <c r="Q1873" i="12"/>
  <c r="S1896" i="12"/>
  <c r="Q1896" i="12"/>
  <c r="S1955" i="12"/>
  <c r="J1955" i="12"/>
  <c r="J1987" i="12"/>
  <c r="S1987" i="12"/>
  <c r="J2028" i="12"/>
  <c r="S2028" i="12"/>
  <c r="J2057" i="12"/>
  <c r="S2057" i="12"/>
  <c r="Q2077" i="12"/>
  <c r="S2077" i="12"/>
  <c r="S2100" i="12"/>
  <c r="Q2100" i="12"/>
  <c r="S2106" i="12"/>
  <c r="Q2106" i="12"/>
  <c r="S2116" i="12"/>
  <c r="S2118" i="12"/>
  <c r="Q2118" i="12"/>
  <c r="S2145" i="12"/>
  <c r="S2153" i="12"/>
  <c r="Q2153" i="12"/>
  <c r="S2176" i="12"/>
  <c r="Q2176" i="12"/>
  <c r="S2241" i="12"/>
  <c r="Q2241" i="12"/>
  <c r="J2267" i="12"/>
  <c r="S2267" i="12"/>
  <c r="S2295" i="12"/>
  <c r="Q2295" i="12"/>
  <c r="S2300" i="12"/>
  <c r="J2300" i="12"/>
  <c r="S2309" i="12"/>
  <c r="Q2309" i="12"/>
  <c r="S2316" i="12"/>
  <c r="S2327" i="12"/>
  <c r="Q2327" i="12"/>
  <c r="S2338" i="12"/>
  <c r="Q2338" i="12"/>
  <c r="S2433" i="12"/>
  <c r="Q2433" i="12"/>
  <c r="S2436" i="12"/>
  <c r="Q2436" i="12"/>
  <c r="S2457" i="12"/>
  <c r="Q2457" i="12"/>
  <c r="Q2528" i="12"/>
  <c r="S2528" i="12"/>
  <c r="J2536" i="12"/>
  <c r="S2536" i="12"/>
  <c r="S2546" i="12"/>
  <c r="Q2546" i="12"/>
  <c r="J2549" i="12"/>
  <c r="S2549" i="12"/>
  <c r="Q2605" i="12"/>
  <c r="S2605" i="12"/>
  <c r="S2642" i="12"/>
  <c r="Q2642" i="12"/>
  <c r="J2645" i="12"/>
  <c r="S2645" i="12"/>
  <c r="J2743" i="12"/>
  <c r="S2743" i="12"/>
  <c r="Q2881" i="12"/>
  <c r="S2881" i="12"/>
  <c r="J2990" i="12"/>
  <c r="S2990" i="12"/>
  <c r="J3002" i="12"/>
  <c r="S3002" i="12"/>
  <c r="S3158" i="12"/>
  <c r="Q3158" i="12"/>
  <c r="S2036" i="12"/>
  <c r="Q2036" i="12"/>
  <c r="S2042" i="12"/>
  <c r="Q2042" i="12"/>
  <c r="S2054" i="12"/>
  <c r="Q2054" i="12"/>
  <c r="S2066" i="12"/>
  <c r="S2089" i="12"/>
  <c r="Q2089" i="12"/>
  <c r="S2112" i="12"/>
  <c r="Q2112" i="12"/>
  <c r="S2124" i="12"/>
  <c r="Q2124" i="12"/>
  <c r="Q2173" i="12"/>
  <c r="S2173" i="12"/>
  <c r="S2219" i="12"/>
  <c r="J2219" i="12"/>
  <c r="Q2223" i="12"/>
  <c r="S2223" i="12"/>
  <c r="S2232" i="12"/>
  <c r="Q2232" i="12"/>
  <c r="S2250" i="12"/>
  <c r="Q2250" i="12"/>
  <c r="S2262" i="12"/>
  <c r="Q2262" i="12"/>
  <c r="Q2288" i="12"/>
  <c r="S2288" i="12"/>
  <c r="S2324" i="12"/>
  <c r="Q2324" i="12"/>
  <c r="S2364" i="12"/>
  <c r="J2364" i="12"/>
  <c r="J2453" i="12"/>
  <c r="S2453" i="12"/>
  <c r="S2489" i="12"/>
  <c r="Q2489" i="12"/>
  <c r="J2542" i="12"/>
  <c r="S2542" i="12"/>
  <c r="S2564" i="12"/>
  <c r="Q2564" i="12"/>
  <c r="Q2576" i="12"/>
  <c r="S2576" i="12"/>
  <c r="S2578" i="12"/>
  <c r="Q2578" i="12"/>
  <c r="S2594" i="12"/>
  <c r="Q2594" i="12"/>
  <c r="S2623" i="12"/>
  <c r="J2623" i="12"/>
  <c r="J2638" i="12"/>
  <c r="S2638" i="12"/>
  <c r="J2728" i="12"/>
  <c r="S2728" i="12"/>
  <c r="Q2741" i="12"/>
  <c r="S2741" i="12"/>
  <c r="J2839" i="12"/>
  <c r="S2839" i="12"/>
  <c r="S2987" i="12"/>
  <c r="Q2987" i="12"/>
  <c r="S2025" i="12"/>
  <c r="Q2025" i="12"/>
  <c r="S2048" i="12"/>
  <c r="Q2048" i="12"/>
  <c r="S2060" i="12"/>
  <c r="Q2060" i="12"/>
  <c r="Q2109" i="12"/>
  <c r="S2109" i="12"/>
  <c r="S2214" i="12"/>
  <c r="Q2214" i="12"/>
  <c r="S2273" i="12"/>
  <c r="Q2273" i="12"/>
  <c r="S2278" i="12"/>
  <c r="J2278" i="12"/>
  <c r="S2303" i="12"/>
  <c r="Q2303" i="12"/>
  <c r="J2310" i="12"/>
  <c r="S2310" i="12"/>
  <c r="S2347" i="12"/>
  <c r="Q2347" i="12"/>
  <c r="S2353" i="12"/>
  <c r="Q2353" i="12"/>
  <c r="J2358" i="12"/>
  <c r="S2358" i="12"/>
  <c r="S2361" i="12"/>
  <c r="Q2361" i="12"/>
  <c r="S2427" i="12"/>
  <c r="Q2427" i="12"/>
  <c r="S2491" i="12"/>
  <c r="Q2491" i="12"/>
  <c r="Q2621" i="12"/>
  <c r="S2621" i="12"/>
  <c r="S2830" i="12"/>
  <c r="Q2830" i="12"/>
  <c r="S2958" i="12"/>
  <c r="Q2958" i="12"/>
  <c r="S3143" i="12"/>
  <c r="Q3143" i="12"/>
  <c r="Q2045" i="12"/>
  <c r="S2045" i="12"/>
  <c r="J2123" i="12"/>
  <c r="S2126" i="12"/>
  <c r="Q2126" i="12"/>
  <c r="S2135" i="12"/>
  <c r="Q2135" i="12"/>
  <c r="S2146" i="12"/>
  <c r="Q2146" i="12"/>
  <c r="S2158" i="12"/>
  <c r="Q2158" i="12"/>
  <c r="Q2165" i="12"/>
  <c r="S2165" i="12"/>
  <c r="J2167" i="12"/>
  <c r="S2167" i="12"/>
  <c r="S2175" i="12"/>
  <c r="Q2175" i="12"/>
  <c r="S2184" i="12"/>
  <c r="Q2184" i="12"/>
  <c r="S2193" i="12"/>
  <c r="S2196" i="12"/>
  <c r="Q2196" i="12"/>
  <c r="S2202" i="12"/>
  <c r="Q2207" i="12"/>
  <c r="S2207" i="12"/>
  <c r="S2251" i="12"/>
  <c r="J2251" i="12"/>
  <c r="Q2255" i="12"/>
  <c r="S2255" i="12"/>
  <c r="S2264" i="12"/>
  <c r="Q2264" i="12"/>
  <c r="Q2284" i="12"/>
  <c r="S2284" i="12"/>
  <c r="S2290" i="12"/>
  <c r="Q2290" i="12"/>
  <c r="Q2314" i="12"/>
  <c r="S2332" i="12"/>
  <c r="S2342" i="12"/>
  <c r="J2342" i="12"/>
  <c r="J2352" i="12"/>
  <c r="S2352" i="12"/>
  <c r="S2373" i="12"/>
  <c r="Q2373" i="12"/>
  <c r="J2381" i="12"/>
  <c r="S2381" i="12"/>
  <c r="J2386" i="12"/>
  <c r="S2386" i="12"/>
  <c r="S2450" i="12"/>
  <c r="Q2450" i="12"/>
  <c r="J2485" i="12"/>
  <c r="S2485" i="12"/>
  <c r="S2505" i="12"/>
  <c r="Q2505" i="12"/>
  <c r="S2509" i="12"/>
  <c r="Q2509" i="12"/>
  <c r="Q2512" i="12"/>
  <c r="S2512" i="12"/>
  <c r="S2559" i="12"/>
  <c r="J2559" i="12"/>
  <c r="S2695" i="12"/>
  <c r="J2695" i="12"/>
  <c r="Q2696" i="12"/>
  <c r="S2696" i="12"/>
  <c r="Q2820" i="12"/>
  <c r="S2820" i="12"/>
  <c r="S983" i="12"/>
  <c r="S1047" i="12"/>
  <c r="S1111" i="12"/>
  <c r="S1175" i="12"/>
  <c r="S1239" i="12"/>
  <c r="S1303" i="12"/>
  <c r="S1367" i="12"/>
  <c r="S1447" i="12"/>
  <c r="Q1447" i="12"/>
  <c r="S1488" i="12"/>
  <c r="Q1488" i="12"/>
  <c r="S1511" i="12"/>
  <c r="Q1511" i="12"/>
  <c r="S1552" i="12"/>
  <c r="Q1552" i="12"/>
  <c r="S1575" i="12"/>
  <c r="Q1575" i="12"/>
  <c r="S1862" i="12"/>
  <c r="Q1862" i="12"/>
  <c r="S1874" i="12"/>
  <c r="S1897" i="12"/>
  <c r="Q1897" i="12"/>
  <c r="S1920" i="12"/>
  <c r="Q1920" i="12"/>
  <c r="S1932" i="12"/>
  <c r="Q1932" i="12"/>
  <c r="Q1981" i="12"/>
  <c r="S1981" i="12"/>
  <c r="Q2038" i="12"/>
  <c r="J2059" i="12"/>
  <c r="S2062" i="12"/>
  <c r="Q2062" i="12"/>
  <c r="S2069" i="12"/>
  <c r="S2071" i="12"/>
  <c r="Q2071" i="12"/>
  <c r="S2079" i="12"/>
  <c r="S2082" i="12"/>
  <c r="Q2082" i="12"/>
  <c r="S2094" i="12"/>
  <c r="Q2094" i="12"/>
  <c r="Q2101" i="12"/>
  <c r="S2101" i="12"/>
  <c r="J2103" i="12"/>
  <c r="S2103" i="12"/>
  <c r="S2111" i="12"/>
  <c r="Q2111" i="12"/>
  <c r="S2129" i="12"/>
  <c r="Q2129" i="12"/>
  <c r="S2152" i="12"/>
  <c r="Q2152" i="12"/>
  <c r="S2178" i="12"/>
  <c r="J2203" i="12"/>
  <c r="S2203" i="12"/>
  <c r="S2246" i="12"/>
  <c r="Q2246" i="12"/>
  <c r="Q2252" i="12"/>
  <c r="J2269" i="12"/>
  <c r="S2313" i="12"/>
  <c r="Q2313" i="12"/>
  <c r="Q2384" i="12"/>
  <c r="S2384" i="12"/>
  <c r="J2423" i="12"/>
  <c r="S2429" i="12"/>
  <c r="Q2429" i="12"/>
  <c r="J2446" i="12"/>
  <c r="S2446" i="12"/>
  <c r="Q2456" i="12"/>
  <c r="S2456" i="12"/>
  <c r="J2478" i="12"/>
  <c r="S2478" i="12"/>
  <c r="S2482" i="12"/>
  <c r="Q2482" i="12"/>
  <c r="J2504" i="12"/>
  <c r="S2504" i="12"/>
  <c r="Q2693" i="12"/>
  <c r="S2693" i="12"/>
  <c r="J2792" i="12"/>
  <c r="S2792" i="12"/>
  <c r="Q2799" i="12"/>
  <c r="S2799" i="12"/>
  <c r="Q2817" i="12"/>
  <c r="S2817" i="12"/>
  <c r="S2905" i="12"/>
  <c r="Q2905" i="12"/>
  <c r="Q3078" i="12"/>
  <c r="S3078" i="12"/>
  <c r="S959" i="12"/>
  <c r="S1023" i="12"/>
  <c r="S1087" i="12"/>
  <c r="S1151" i="12"/>
  <c r="S1215" i="12"/>
  <c r="S1279" i="12"/>
  <c r="S1343" i="12"/>
  <c r="S1407" i="12"/>
  <c r="S1423" i="12"/>
  <c r="Q1423" i="12"/>
  <c r="S1436" i="12"/>
  <c r="S1439" i="12"/>
  <c r="Q1439" i="12"/>
  <c r="S1480" i="12"/>
  <c r="Q1480" i="12"/>
  <c r="S1485" i="12"/>
  <c r="S1500" i="12"/>
  <c r="S1503" i="12"/>
  <c r="Q1503" i="12"/>
  <c r="S1544" i="12"/>
  <c r="Q1544" i="12"/>
  <c r="S1549" i="12"/>
  <c r="S1564" i="12"/>
  <c r="S1567" i="12"/>
  <c r="Q1567" i="12"/>
  <c r="S1600" i="12"/>
  <c r="Q1600" i="12"/>
  <c r="S1607" i="12"/>
  <c r="Q1607" i="12"/>
  <c r="J1612" i="12"/>
  <c r="S1612" i="12"/>
  <c r="S1616" i="12"/>
  <c r="Q1616" i="12"/>
  <c r="S1623" i="12"/>
  <c r="Q1623" i="12"/>
  <c r="J1628" i="12"/>
  <c r="S1628" i="12"/>
  <c r="S1632" i="12"/>
  <c r="Q1632" i="12"/>
  <c r="S1639" i="12"/>
  <c r="Q1639" i="12"/>
  <c r="J1644" i="12"/>
  <c r="S1644" i="12"/>
  <c r="S1648" i="12"/>
  <c r="Q1648" i="12"/>
  <c r="S1655" i="12"/>
  <c r="Q1655" i="12"/>
  <c r="J1660" i="12"/>
  <c r="S1660" i="12"/>
  <c r="S1664" i="12"/>
  <c r="Q1664" i="12"/>
  <c r="S1671" i="12"/>
  <c r="Q1671" i="12"/>
  <c r="J1676" i="12"/>
  <c r="S1676" i="12"/>
  <c r="S1680" i="12"/>
  <c r="Q1680" i="12"/>
  <c r="S1687" i="12"/>
  <c r="Q1687" i="12"/>
  <c r="J1692" i="12"/>
  <c r="S1692" i="12"/>
  <c r="S1696" i="12"/>
  <c r="Q1696" i="12"/>
  <c r="S1703" i="12"/>
  <c r="Q1703" i="12"/>
  <c r="J1708" i="12"/>
  <c r="S1708" i="12"/>
  <c r="S1712" i="12"/>
  <c r="Q1712" i="12"/>
  <c r="S1719" i="12"/>
  <c r="Q1719" i="12"/>
  <c r="J1724" i="12"/>
  <c r="S1724" i="12"/>
  <c r="S1728" i="12"/>
  <c r="Q1728" i="12"/>
  <c r="S1735" i="12"/>
  <c r="Q1735" i="12"/>
  <c r="J1740" i="12"/>
  <c r="S1740" i="12"/>
  <c r="S1744" i="12"/>
  <c r="Q1744" i="12"/>
  <c r="S1751" i="12"/>
  <c r="Q1751" i="12"/>
  <c r="J1756" i="12"/>
  <c r="S1756" i="12"/>
  <c r="S1760" i="12"/>
  <c r="Q1760" i="12"/>
  <c r="S1767" i="12"/>
  <c r="Q1767" i="12"/>
  <c r="J1772" i="12"/>
  <c r="S1772" i="12"/>
  <c r="S1776" i="12"/>
  <c r="Q1776" i="12"/>
  <c r="S1783" i="12"/>
  <c r="Q1783" i="12"/>
  <c r="J1788" i="12"/>
  <c r="S1788" i="12"/>
  <c r="S1792" i="12"/>
  <c r="Q1792" i="12"/>
  <c r="S1799" i="12"/>
  <c r="Q1799" i="12"/>
  <c r="J1804" i="12"/>
  <c r="S1804" i="12"/>
  <c r="S1808" i="12"/>
  <c r="Q1808" i="12"/>
  <c r="S1815" i="12"/>
  <c r="Q1815" i="12"/>
  <c r="J1820" i="12"/>
  <c r="S1820" i="12"/>
  <c r="S1824" i="12"/>
  <c r="Q1824" i="12"/>
  <c r="S1831" i="12"/>
  <c r="Q1831" i="12"/>
  <c r="J1836" i="12"/>
  <c r="S1836" i="12"/>
  <c r="S1840" i="12"/>
  <c r="Q1840" i="12"/>
  <c r="S1847" i="12"/>
  <c r="Q1847" i="12"/>
  <c r="J1852" i="12"/>
  <c r="S1852" i="12"/>
  <c r="S1856" i="12"/>
  <c r="Q1856" i="12"/>
  <c r="S1868" i="12"/>
  <c r="Q1868" i="12"/>
  <c r="Q1917" i="12"/>
  <c r="S1917" i="12"/>
  <c r="S1935" i="12"/>
  <c r="S1998" i="12"/>
  <c r="Q1998" i="12"/>
  <c r="S2007" i="12"/>
  <c r="Q2007" i="12"/>
  <c r="S2018" i="12"/>
  <c r="Q2018" i="12"/>
  <c r="S2030" i="12"/>
  <c r="Q2030" i="12"/>
  <c r="Q2037" i="12"/>
  <c r="S2037" i="12"/>
  <c r="J2039" i="12"/>
  <c r="S2039" i="12"/>
  <c r="S2047" i="12"/>
  <c r="Q2047" i="12"/>
  <c r="S2065" i="12"/>
  <c r="Q2065" i="12"/>
  <c r="S2088" i="12"/>
  <c r="Q2088" i="12"/>
  <c r="S2098" i="12"/>
  <c r="S2114" i="12"/>
  <c r="S2139" i="12"/>
  <c r="S2147" i="12"/>
  <c r="J2147" i="12"/>
  <c r="S2149" i="12"/>
  <c r="Q2172" i="12"/>
  <c r="J2179" i="12"/>
  <c r="S2179" i="12"/>
  <c r="S2186" i="12"/>
  <c r="Q2186" i="12"/>
  <c r="S2198" i="12"/>
  <c r="Q2198" i="12"/>
  <c r="S2204" i="12"/>
  <c r="S2216" i="12"/>
  <c r="Q2216" i="12"/>
  <c r="S2225" i="12"/>
  <c r="S2228" i="12"/>
  <c r="Q2228" i="12"/>
  <c r="S2231" i="12"/>
  <c r="S2234" i="12"/>
  <c r="Q2239" i="12"/>
  <c r="S2239" i="12"/>
  <c r="S2293" i="12"/>
  <c r="S2325" i="12"/>
  <c r="Q2325" i="12"/>
  <c r="Q2343" i="12"/>
  <c r="Q2349" i="12"/>
  <c r="S2355" i="12"/>
  <c r="Q2355" i="12"/>
  <c r="Q2360" i="12"/>
  <c r="S2360" i="12"/>
  <c r="J2374" i="12"/>
  <c r="S2374" i="12"/>
  <c r="S2377" i="12"/>
  <c r="Q2377" i="12"/>
  <c r="J2439" i="12"/>
  <c r="S2439" i="12"/>
  <c r="S2469" i="12"/>
  <c r="Q2469" i="12"/>
  <c r="J2471" i="12"/>
  <c r="S2471" i="12"/>
  <c r="S2487" i="12"/>
  <c r="J2487" i="12"/>
  <c r="Q2496" i="12"/>
  <c r="S2496" i="12"/>
  <c r="J2550" i="12"/>
  <c r="S2550" i="12"/>
  <c r="J2598" i="12"/>
  <c r="S2598" i="12"/>
  <c r="S2609" i="12"/>
  <c r="Q2609" i="12"/>
  <c r="S2617" i="12"/>
  <c r="Q2617" i="12"/>
  <c r="S2689" i="12"/>
  <c r="Q2689" i="12"/>
  <c r="S2783" i="12"/>
  <c r="Q2783" i="12"/>
  <c r="J2896" i="12"/>
  <c r="S2896" i="12"/>
  <c r="S966" i="12"/>
  <c r="Q983" i="12"/>
  <c r="S999" i="12"/>
  <c r="S1030" i="12"/>
  <c r="Q1047" i="12"/>
  <c r="S1063" i="12"/>
  <c r="S1094" i="12"/>
  <c r="Q1111" i="12"/>
  <c r="S1127" i="12"/>
  <c r="S1158" i="12"/>
  <c r="Q1175" i="12"/>
  <c r="S1191" i="12"/>
  <c r="S1222" i="12"/>
  <c r="Q1239" i="12"/>
  <c r="S1255" i="12"/>
  <c r="S1286" i="12"/>
  <c r="Q1303" i="12"/>
  <c r="S1319" i="12"/>
  <c r="S1350" i="12"/>
  <c r="Q1367" i="12"/>
  <c r="S1383" i="12"/>
  <c r="S1414" i="12"/>
  <c r="S1431" i="12"/>
  <c r="Q1431" i="12"/>
  <c r="Q1465" i="12"/>
  <c r="S1472" i="12"/>
  <c r="Q1472" i="12"/>
  <c r="S1495" i="12"/>
  <c r="Q1495" i="12"/>
  <c r="Q1529" i="12"/>
  <c r="S1536" i="12"/>
  <c r="Q1536" i="12"/>
  <c r="S1559" i="12"/>
  <c r="Q1559" i="12"/>
  <c r="Q1593" i="12"/>
  <c r="Q1910" i="12"/>
  <c r="J1931" i="12"/>
  <c r="S1934" i="12"/>
  <c r="Q1934" i="12"/>
  <c r="S1943" i="12"/>
  <c r="Q1943" i="12"/>
  <c r="S1951" i="12"/>
  <c r="S1954" i="12"/>
  <c r="Q1954" i="12"/>
  <c r="S1966" i="12"/>
  <c r="Q1966" i="12"/>
  <c r="Q1973" i="12"/>
  <c r="S1973" i="12"/>
  <c r="J1975" i="12"/>
  <c r="S1975" i="12"/>
  <c r="S1983" i="12"/>
  <c r="Q1983" i="12"/>
  <c r="S2001" i="12"/>
  <c r="Q2001" i="12"/>
  <c r="S2024" i="12"/>
  <c r="Q2024" i="12"/>
  <c r="S2034" i="12"/>
  <c r="S2050" i="12"/>
  <c r="S2075" i="12"/>
  <c r="S2083" i="12"/>
  <c r="J2083" i="12"/>
  <c r="S2085" i="12"/>
  <c r="J2115" i="12"/>
  <c r="S2115" i="12"/>
  <c r="S2120" i="12"/>
  <c r="S2132" i="12"/>
  <c r="J2156" i="12"/>
  <c r="S2156" i="12"/>
  <c r="S2161" i="12"/>
  <c r="S2209" i="12"/>
  <c r="Q2209" i="12"/>
  <c r="S2213" i="12"/>
  <c r="J2235" i="12"/>
  <c r="S2235" i="12"/>
  <c r="S2249" i="12"/>
  <c r="S2299" i="12"/>
  <c r="Q2299" i="12"/>
  <c r="S2301" i="12"/>
  <c r="Q2301" i="12"/>
  <c r="S2319" i="12"/>
  <c r="Q2319" i="12"/>
  <c r="S2328" i="12"/>
  <c r="Q2336" i="12"/>
  <c r="S2336" i="12"/>
  <c r="S2399" i="12"/>
  <c r="S2420" i="12"/>
  <c r="Q2420" i="12"/>
  <c r="J2462" i="12"/>
  <c r="S2462" i="12"/>
  <c r="J2494" i="12"/>
  <c r="S2494" i="12"/>
  <c r="J2558" i="12"/>
  <c r="S2558" i="12"/>
  <c r="S2639" i="12"/>
  <c r="J2639" i="12"/>
  <c r="J3031" i="12"/>
  <c r="S3031" i="12"/>
  <c r="Q3047" i="12"/>
  <c r="S3047" i="12"/>
  <c r="S2747" i="12"/>
  <c r="Q2747" i="12"/>
  <c r="Q2754" i="12"/>
  <c r="S2754" i="12"/>
  <c r="Q2764" i="12"/>
  <c r="S2764" i="12"/>
  <c r="J2798" i="12"/>
  <c r="S2798" i="12"/>
  <c r="S2887" i="12"/>
  <c r="Q2887" i="12"/>
  <c r="J2903" i="12"/>
  <c r="S2903" i="12"/>
  <c r="S2911" i="12"/>
  <c r="Q2911" i="12"/>
  <c r="J2926" i="12"/>
  <c r="S2926" i="12"/>
  <c r="J2935" i="12"/>
  <c r="S2935" i="12"/>
  <c r="Q2948" i="12"/>
  <c r="S2948" i="12"/>
  <c r="S3071" i="12"/>
  <c r="Q3071" i="12"/>
  <c r="S3086" i="12"/>
  <c r="J3086" i="12"/>
  <c r="J3123" i="12"/>
  <c r="S3123" i="12"/>
  <c r="J3235" i="12"/>
  <c r="S3235" i="12"/>
  <c r="S3258" i="12"/>
  <c r="J3258" i="12"/>
  <c r="Q2296" i="12"/>
  <c r="S2296" i="12"/>
  <c r="S2307" i="12"/>
  <c r="Q2307" i="12"/>
  <c r="S2371" i="12"/>
  <c r="Q2371" i="12"/>
  <c r="S2388" i="12"/>
  <c r="Q2388" i="12"/>
  <c r="S2394" i="12"/>
  <c r="Q2394" i="12"/>
  <c r="S2401" i="12"/>
  <c r="Q2401" i="12"/>
  <c r="S2404" i="12"/>
  <c r="Q2404" i="12"/>
  <c r="S2431" i="12"/>
  <c r="S2459" i="12"/>
  <c r="Q2459" i="12"/>
  <c r="J2510" i="12"/>
  <c r="S2510" i="12"/>
  <c r="S2514" i="12"/>
  <c r="Q2514" i="12"/>
  <c r="J2517" i="12"/>
  <c r="S2517" i="12"/>
  <c r="S2521" i="12"/>
  <c r="Q2521" i="12"/>
  <c r="J2526" i="12"/>
  <c r="S2526" i="12"/>
  <c r="S2533" i="12"/>
  <c r="Q2560" i="12"/>
  <c r="S2560" i="12"/>
  <c r="J2574" i="12"/>
  <c r="S2574" i="12"/>
  <c r="S2589" i="12"/>
  <c r="Q2624" i="12"/>
  <c r="S2624" i="12"/>
  <c r="S2655" i="12"/>
  <c r="J2655" i="12"/>
  <c r="S2731" i="12"/>
  <c r="J2734" i="12"/>
  <c r="S2734" i="12"/>
  <c r="J2746" i="12"/>
  <c r="S2746" i="12"/>
  <c r="J2775" i="12"/>
  <c r="S2775" i="12"/>
  <c r="S2789" i="12"/>
  <c r="Q2789" i="12"/>
  <c r="S2795" i="12"/>
  <c r="Q2795" i="12"/>
  <c r="J2815" i="12"/>
  <c r="S2815" i="12"/>
  <c r="S2823" i="12"/>
  <c r="Q2823" i="12"/>
  <c r="S2876" i="12"/>
  <c r="Q2876" i="12"/>
  <c r="J2879" i="12"/>
  <c r="S2879" i="12"/>
  <c r="S2886" i="12"/>
  <c r="J2886" i="12"/>
  <c r="J2938" i="12"/>
  <c r="S2938" i="12"/>
  <c r="S2944" i="12"/>
  <c r="J2944" i="12"/>
  <c r="Q2945" i="12"/>
  <c r="S2945" i="12"/>
  <c r="S2993" i="12"/>
  <c r="Q2993" i="12"/>
  <c r="Q3041" i="12"/>
  <c r="S3041" i="12"/>
  <c r="Q3044" i="12"/>
  <c r="S3044" i="12"/>
  <c r="J3060" i="12"/>
  <c r="S3060" i="12"/>
  <c r="Q3103" i="12"/>
  <c r="S3103" i="12"/>
  <c r="J3144" i="12"/>
  <c r="S3144" i="12"/>
  <c r="S3206" i="12"/>
  <c r="Q3206" i="12"/>
  <c r="J3489" i="12"/>
  <c r="S3489" i="12"/>
  <c r="Q2653" i="12"/>
  <c r="S2653" i="12"/>
  <c r="Q2786" i="12"/>
  <c r="S2786" i="12"/>
  <c r="Q2865" i="12"/>
  <c r="S2929" i="12"/>
  <c r="S2933" i="12"/>
  <c r="J2972" i="12"/>
  <c r="S2972" i="12"/>
  <c r="S3015" i="12"/>
  <c r="Q3015" i="12"/>
  <c r="J3036" i="12"/>
  <c r="S3036" i="12"/>
  <c r="J3050" i="12"/>
  <c r="S3050" i="12"/>
  <c r="S3064" i="12"/>
  <c r="J3089" i="12"/>
  <c r="S3089" i="12"/>
  <c r="S3093" i="12"/>
  <c r="Q3093" i="12"/>
  <c r="S3096" i="12"/>
  <c r="Q3096" i="12"/>
  <c r="S3145" i="12"/>
  <c r="S3181" i="12"/>
  <c r="Q3181" i="12"/>
  <c r="Q3460" i="12"/>
  <c r="S3460" i="12"/>
  <c r="S3472" i="12"/>
  <c r="Q3472" i="12"/>
  <c r="J2422" i="12"/>
  <c r="S2422" i="12"/>
  <c r="S2465" i="12"/>
  <c r="Q2465" i="12"/>
  <c r="S2468" i="12"/>
  <c r="Q2468" i="12"/>
  <c r="S2523" i="12"/>
  <c r="Q2523" i="12"/>
  <c r="S2620" i="12"/>
  <c r="Q2620" i="12"/>
  <c r="S2687" i="12"/>
  <c r="J2687" i="12"/>
  <c r="S2737" i="12"/>
  <c r="Q2737" i="12"/>
  <c r="Q2782" i="12"/>
  <c r="S2782" i="12"/>
  <c r="S2806" i="12"/>
  <c r="Q2806" i="12"/>
  <c r="Q2809" i="12"/>
  <c r="S2809" i="12"/>
  <c r="S2824" i="12"/>
  <c r="J2824" i="12"/>
  <c r="S2829" i="12"/>
  <c r="Q2829" i="12"/>
  <c r="J2834" i="12"/>
  <c r="S2834" i="12"/>
  <c r="S2852" i="12"/>
  <c r="Q2852" i="12"/>
  <c r="S2867" i="12"/>
  <c r="Q2867" i="12"/>
  <c r="S2870" i="12"/>
  <c r="Q2870" i="12"/>
  <c r="S2952" i="12"/>
  <c r="J2952" i="12"/>
  <c r="S2957" i="12"/>
  <c r="Q2957" i="12"/>
  <c r="S2980" i="12"/>
  <c r="Q2980" i="12"/>
  <c r="J3007" i="12"/>
  <c r="S3007" i="12"/>
  <c r="S3021" i="12"/>
  <c r="Q3021" i="12"/>
  <c r="Q3080" i="12"/>
  <c r="S3080" i="12"/>
  <c r="S3157" i="12"/>
  <c r="Q3157" i="12"/>
  <c r="S3381" i="12"/>
  <c r="Q3381" i="12"/>
  <c r="S1878" i="12"/>
  <c r="S1942" i="12"/>
  <c r="S2006" i="12"/>
  <c r="S2070" i="12"/>
  <c r="S2134" i="12"/>
  <c r="S2277" i="12"/>
  <c r="S2306" i="12"/>
  <c r="Q2306" i="12"/>
  <c r="S2330" i="12"/>
  <c r="Q2330" i="12"/>
  <c r="S2348" i="12"/>
  <c r="Q2348" i="12"/>
  <c r="S2370" i="12"/>
  <c r="Q2370" i="12"/>
  <c r="Q2400" i="12"/>
  <c r="S2400" i="12"/>
  <c r="S2409" i="12"/>
  <c r="Q2409" i="12"/>
  <c r="S2413" i="12"/>
  <c r="Q2413" i="12"/>
  <c r="J2454" i="12"/>
  <c r="S2454" i="12"/>
  <c r="S2497" i="12"/>
  <c r="Q2497" i="12"/>
  <c r="S2500" i="12"/>
  <c r="Q2500" i="12"/>
  <c r="S2555" i="12"/>
  <c r="Q2555" i="12"/>
  <c r="Q2568" i="12"/>
  <c r="S2568" i="12"/>
  <c r="S2577" i="12"/>
  <c r="Q2577" i="12"/>
  <c r="Q2632" i="12"/>
  <c r="S2632" i="12"/>
  <c r="J2670" i="12"/>
  <c r="S2670" i="12"/>
  <c r="S2674" i="12"/>
  <c r="Q2674" i="12"/>
  <c r="Q2685" i="12"/>
  <c r="S2685" i="12"/>
  <c r="J2716" i="12"/>
  <c r="S2716" i="12"/>
  <c r="S2756" i="12"/>
  <c r="S2759" i="12"/>
  <c r="Q2759" i="12"/>
  <c r="Q2778" i="12"/>
  <c r="S2778" i="12"/>
  <c r="J2780" i="12"/>
  <c r="S2780" i="12"/>
  <c r="Q2858" i="12"/>
  <c r="S2858" i="12"/>
  <c r="J2908" i="12"/>
  <c r="S2908" i="12"/>
  <c r="Q2929" i="12"/>
  <c r="J2962" i="12"/>
  <c r="Q2966" i="12"/>
  <c r="S2966" i="12"/>
  <c r="S2998" i="12"/>
  <c r="Q2998" i="12"/>
  <c r="J3014" i="12"/>
  <c r="S3016" i="12"/>
  <c r="J3016" i="12"/>
  <c r="S3106" i="12"/>
  <c r="J3106" i="12"/>
  <c r="S3113" i="12"/>
  <c r="S3153" i="12"/>
  <c r="Q3153" i="12"/>
  <c r="S3187" i="12"/>
  <c r="Q3252" i="12"/>
  <c r="S3252" i="12"/>
  <c r="S1918" i="12"/>
  <c r="S1982" i="12"/>
  <c r="S2046" i="12"/>
  <c r="S2110" i="12"/>
  <c r="S2174" i="12"/>
  <c r="S2190" i="12"/>
  <c r="S2222" i="12"/>
  <c r="S2254" i="12"/>
  <c r="S2289" i="12"/>
  <c r="S2341" i="12"/>
  <c r="Q2341" i="12"/>
  <c r="S2359" i="12"/>
  <c r="Q2359" i="12"/>
  <c r="J2375" i="12"/>
  <c r="S2375" i="12"/>
  <c r="S2389" i="12"/>
  <c r="J2392" i="12"/>
  <c r="S2392" i="12"/>
  <c r="S2405" i="12"/>
  <c r="Q2432" i="12"/>
  <c r="S2432" i="12"/>
  <c r="S2441" i="12"/>
  <c r="Q2441" i="12"/>
  <c r="S2445" i="12"/>
  <c r="Q2445" i="12"/>
  <c r="Q2452" i="12"/>
  <c r="Q2461" i="12"/>
  <c r="J2486" i="12"/>
  <c r="S2486" i="12"/>
  <c r="S2488" i="12"/>
  <c r="J2519" i="12"/>
  <c r="S2529" i="12"/>
  <c r="Q2529" i="12"/>
  <c r="S2532" i="12"/>
  <c r="Q2532" i="12"/>
  <c r="J2582" i="12"/>
  <c r="S2582" i="12"/>
  <c r="S2586" i="12"/>
  <c r="Q2586" i="12"/>
  <c r="J2615" i="12"/>
  <c r="S2615" i="12"/>
  <c r="S2701" i="12"/>
  <c r="J2703" i="12"/>
  <c r="S2724" i="12"/>
  <c r="Q2724" i="12"/>
  <c r="J2751" i="12"/>
  <c r="S2751" i="12"/>
  <c r="S2765" i="12"/>
  <c r="Q2765" i="12"/>
  <c r="S2771" i="12"/>
  <c r="Q2771" i="12"/>
  <c r="Q2794" i="12"/>
  <c r="S2794" i="12"/>
  <c r="J2807" i="12"/>
  <c r="S2807" i="12"/>
  <c r="Q2861" i="12"/>
  <c r="S2861" i="12"/>
  <c r="Q2882" i="12"/>
  <c r="S2882" i="12"/>
  <c r="S2916" i="12"/>
  <c r="Q2916" i="12"/>
  <c r="S2921" i="12"/>
  <c r="J2921" i="12"/>
  <c r="Q2922" i="12"/>
  <c r="S2922" i="12"/>
  <c r="J2961" i="12"/>
  <c r="S2961" i="12"/>
  <c r="J3026" i="12"/>
  <c r="Q3048" i="12"/>
  <c r="S3170" i="12"/>
  <c r="J3170" i="12"/>
  <c r="J3185" i="12"/>
  <c r="S3185" i="12"/>
  <c r="S3349" i="12"/>
  <c r="Q3349" i="12"/>
  <c r="S1861" i="12"/>
  <c r="Q1878" i="12"/>
  <c r="S1894" i="12"/>
  <c r="S1925" i="12"/>
  <c r="Q1942" i="12"/>
  <c r="S1958" i="12"/>
  <c r="S1989" i="12"/>
  <c r="Q2006" i="12"/>
  <c r="S2022" i="12"/>
  <c r="S2053" i="12"/>
  <c r="Q2070" i="12"/>
  <c r="S2086" i="12"/>
  <c r="S2117" i="12"/>
  <c r="Q2134" i="12"/>
  <c r="S2150" i="12"/>
  <c r="S2181" i="12"/>
  <c r="Q2277" i="12"/>
  <c r="S2297" i="12"/>
  <c r="S2320" i="12"/>
  <c r="S2334" i="12"/>
  <c r="S2383" i="12"/>
  <c r="Q2383" i="12"/>
  <c r="J2398" i="12"/>
  <c r="S2398" i="12"/>
  <c r="J2414" i="12"/>
  <c r="S2414" i="12"/>
  <c r="S2416" i="12"/>
  <c r="S2418" i="12"/>
  <c r="Q2418" i="12"/>
  <c r="J2421" i="12"/>
  <c r="S2421" i="12"/>
  <c r="S2425" i="12"/>
  <c r="Q2425" i="12"/>
  <c r="J2430" i="12"/>
  <c r="S2430" i="12"/>
  <c r="S2437" i="12"/>
  <c r="Q2464" i="12"/>
  <c r="S2464" i="12"/>
  <c r="S2473" i="12"/>
  <c r="Q2473" i="12"/>
  <c r="S2477" i="12"/>
  <c r="Q2477" i="12"/>
  <c r="S2503" i="12"/>
  <c r="J2518" i="12"/>
  <c r="S2518" i="12"/>
  <c r="S2520" i="12"/>
  <c r="J2551" i="12"/>
  <c r="S2561" i="12"/>
  <c r="Q2561" i="12"/>
  <c r="J2566" i="12"/>
  <c r="S2566" i="12"/>
  <c r="S2607" i="12"/>
  <c r="Q2610" i="12"/>
  <c r="Q2613" i="12"/>
  <c r="S2613" i="12"/>
  <c r="S2625" i="12"/>
  <c r="Q2625" i="12"/>
  <c r="J2630" i="12"/>
  <c r="S2630" i="12"/>
  <c r="S2657" i="12"/>
  <c r="Q2657" i="12"/>
  <c r="Q2664" i="12"/>
  <c r="S2664" i="12"/>
  <c r="J2702" i="12"/>
  <c r="S2702" i="12"/>
  <c r="S2706" i="12"/>
  <c r="Q2706" i="12"/>
  <c r="S2742" i="12"/>
  <c r="Q2742" i="12"/>
  <c r="J2758" i="12"/>
  <c r="S2760" i="12"/>
  <c r="J2760" i="12"/>
  <c r="S2804" i="12"/>
  <c r="J2804" i="12"/>
  <c r="Q2805" i="12"/>
  <c r="S2805" i="12"/>
  <c r="J2856" i="12"/>
  <c r="S2856" i="12"/>
  <c r="J2874" i="12"/>
  <c r="S2874" i="12"/>
  <c r="S2892" i="12"/>
  <c r="S2894" i="12"/>
  <c r="Q2919" i="12"/>
  <c r="S2919" i="12"/>
  <c r="Q2946" i="12"/>
  <c r="S2946" i="12"/>
  <c r="J2984" i="12"/>
  <c r="S2984" i="12"/>
  <c r="J2999" i="12"/>
  <c r="S2999" i="12"/>
  <c r="S3003" i="12"/>
  <c r="Q3003" i="12"/>
  <c r="Q3010" i="12"/>
  <c r="S3010" i="12"/>
  <c r="Q3020" i="12"/>
  <c r="S3020" i="12"/>
  <c r="J3054" i="12"/>
  <c r="S3054" i="12"/>
  <c r="S3085" i="12"/>
  <c r="Q3085" i="12"/>
  <c r="S3112" i="12"/>
  <c r="Q3112" i="12"/>
  <c r="S3118" i="12"/>
  <c r="Q3118" i="12"/>
  <c r="Q3128" i="12"/>
  <c r="S3128" i="12"/>
  <c r="S3152" i="12"/>
  <c r="J3152" i="12"/>
  <c r="J3161" i="12"/>
  <c r="S3161" i="12"/>
  <c r="Q3183" i="12"/>
  <c r="S3183" i="12"/>
  <c r="Q3198" i="12"/>
  <c r="S3198" i="12"/>
  <c r="Q3231" i="12"/>
  <c r="S3231" i="12"/>
  <c r="Q3340" i="12"/>
  <c r="S3340" i="12"/>
  <c r="J3345" i="12"/>
  <c r="S3345" i="12"/>
  <c r="S2569" i="12"/>
  <c r="Q2569" i="12"/>
  <c r="J2590" i="12"/>
  <c r="S2590" i="12"/>
  <c r="S2633" i="12"/>
  <c r="Q2633" i="12"/>
  <c r="J2646" i="12"/>
  <c r="S2646" i="12"/>
  <c r="S2665" i="12"/>
  <c r="Q2665" i="12"/>
  <c r="J2678" i="12"/>
  <c r="S2678" i="12"/>
  <c r="S2697" i="12"/>
  <c r="Q2697" i="12"/>
  <c r="J2710" i="12"/>
  <c r="S2710" i="12"/>
  <c r="Q2722" i="12"/>
  <c r="S2722" i="12"/>
  <c r="S2803" i="12"/>
  <c r="Q2803" i="12"/>
  <c r="S2841" i="12"/>
  <c r="Q2841" i="12"/>
  <c r="J2897" i="12"/>
  <c r="S2897" i="12"/>
  <c r="S2939" i="12"/>
  <c r="Q2939" i="12"/>
  <c r="S2963" i="12"/>
  <c r="Q2963" i="12"/>
  <c r="Q2978" i="12"/>
  <c r="S2978" i="12"/>
  <c r="S3045" i="12"/>
  <c r="Q3045" i="12"/>
  <c r="J3084" i="12"/>
  <c r="S3084" i="12"/>
  <c r="J3132" i="12"/>
  <c r="S3132" i="12"/>
  <c r="J3156" i="12"/>
  <c r="S3156" i="12"/>
  <c r="S3193" i="12"/>
  <c r="Q3193" i="12"/>
  <c r="Q3212" i="12"/>
  <c r="S3212" i="12"/>
  <c r="Q3268" i="12"/>
  <c r="S3268" i="12"/>
  <c r="S3333" i="12"/>
  <c r="Q3333" i="12"/>
  <c r="S3413" i="12"/>
  <c r="Q3413" i="12"/>
  <c r="S3445" i="12"/>
  <c r="Q3445" i="12"/>
  <c r="S3519" i="12"/>
  <c r="J3519" i="12"/>
  <c r="S3526" i="12"/>
  <c r="Q3526" i="12"/>
  <c r="S3538" i="12"/>
  <c r="Q3538" i="12"/>
  <c r="Q3587" i="12"/>
  <c r="S3587" i="12"/>
  <c r="S3907" i="12"/>
  <c r="Q3907" i="12"/>
  <c r="Q3172" i="12"/>
  <c r="S3172" i="12"/>
  <c r="S3224" i="12"/>
  <c r="Q3224" i="12"/>
  <c r="Q3246" i="12"/>
  <c r="S3246" i="12"/>
  <c r="S3256" i="12"/>
  <c r="Q3256" i="12"/>
  <c r="Q3264" i="12"/>
  <c r="S3264" i="12"/>
  <c r="Q3300" i="12"/>
  <c r="S3300" i="12"/>
  <c r="J3379" i="12"/>
  <c r="S3379" i="12"/>
  <c r="Q3404" i="12"/>
  <c r="S3404" i="12"/>
  <c r="J3434" i="12"/>
  <c r="S3434" i="12"/>
  <c r="S3477" i="12"/>
  <c r="Q3477" i="12"/>
  <c r="J3482" i="12"/>
  <c r="S3482" i="12"/>
  <c r="S3486" i="12"/>
  <c r="Q3486" i="12"/>
  <c r="Q3781" i="12"/>
  <c r="S3781" i="12"/>
  <c r="S3027" i="12"/>
  <c r="Q3027" i="12"/>
  <c r="S3091" i="12"/>
  <c r="Q3091" i="12"/>
  <c r="J3099" i="12"/>
  <c r="S3099" i="12"/>
  <c r="S3109" i="12"/>
  <c r="Q3109" i="12"/>
  <c r="Q3148" i="12"/>
  <c r="S3148" i="12"/>
  <c r="S3163" i="12"/>
  <c r="Q3163" i="12"/>
  <c r="S3165" i="12"/>
  <c r="Q3165" i="12"/>
  <c r="J3184" i="12"/>
  <c r="S3184" i="12"/>
  <c r="S3208" i="12"/>
  <c r="Q3208" i="12"/>
  <c r="J3260" i="12"/>
  <c r="S3260" i="12"/>
  <c r="S3312" i="12"/>
  <c r="Q3312" i="12"/>
  <c r="Q3321" i="12"/>
  <c r="S3321" i="12"/>
  <c r="Q3329" i="12"/>
  <c r="S3329" i="12"/>
  <c r="S3358" i="12"/>
  <c r="Q3358" i="12"/>
  <c r="Q3377" i="12"/>
  <c r="S3377" i="12"/>
  <c r="J3443" i="12"/>
  <c r="S3443" i="12"/>
  <c r="Q3468" i="12"/>
  <c r="S3468" i="12"/>
  <c r="J3504" i="12"/>
  <c r="S3504" i="12"/>
  <c r="S3600" i="12"/>
  <c r="Q3600" i="12"/>
  <c r="Q3348" i="12"/>
  <c r="S3348" i="12"/>
  <c r="S3382" i="12"/>
  <c r="Q3382" i="12"/>
  <c r="Q3492" i="12"/>
  <c r="S3492" i="12"/>
  <c r="S3494" i="12"/>
  <c r="Q3494" i="12"/>
  <c r="Q3553" i="12"/>
  <c r="S3553" i="12"/>
  <c r="S2329" i="12"/>
  <c r="S2393" i="12"/>
  <c r="S2426" i="12"/>
  <c r="S2458" i="12"/>
  <c r="S2490" i="12"/>
  <c r="S2522" i="12"/>
  <c r="S2554" i="12"/>
  <c r="S2570" i="12"/>
  <c r="S2601" i="12"/>
  <c r="Q2601" i="12"/>
  <c r="J2622" i="12"/>
  <c r="S2622" i="12"/>
  <c r="S2634" i="12"/>
  <c r="S2649" i="12"/>
  <c r="Q2649" i="12"/>
  <c r="J2662" i="12"/>
  <c r="S2662" i="12"/>
  <c r="S2666" i="12"/>
  <c r="S2681" i="12"/>
  <c r="Q2681" i="12"/>
  <c r="J2694" i="12"/>
  <c r="S2694" i="12"/>
  <c r="S2698" i="12"/>
  <c r="S2713" i="12"/>
  <c r="Q2713" i="12"/>
  <c r="J2769" i="12"/>
  <c r="S2769" i="12"/>
  <c r="S2811" i="12"/>
  <c r="Q2811" i="12"/>
  <c r="S2835" i="12"/>
  <c r="Q2835" i="12"/>
  <c r="Q2850" i="12"/>
  <c r="S2850" i="12"/>
  <c r="S2931" i="12"/>
  <c r="Q2931" i="12"/>
  <c r="S2940" i="12"/>
  <c r="S2969" i="12"/>
  <c r="Q2969" i="12"/>
  <c r="J3025" i="12"/>
  <c r="S3025" i="12"/>
  <c r="S3034" i="12"/>
  <c r="S3038" i="12"/>
  <c r="J3046" i="12"/>
  <c r="S3056" i="12"/>
  <c r="S3073" i="12"/>
  <c r="Q3076" i="12"/>
  <c r="S3076" i="12"/>
  <c r="Q3124" i="12"/>
  <c r="S3124" i="12"/>
  <c r="J3126" i="12"/>
  <c r="S3126" i="12"/>
  <c r="J3146" i="12"/>
  <c r="S3146" i="12"/>
  <c r="S3174" i="12"/>
  <c r="J3194" i="12"/>
  <c r="Q3204" i="12"/>
  <c r="S3204" i="12"/>
  <c r="Q3220" i="12"/>
  <c r="S3220" i="12"/>
  <c r="S3233" i="12"/>
  <c r="Q3236" i="12"/>
  <c r="S3236" i="12"/>
  <c r="Q3243" i="12"/>
  <c r="Q3276" i="12"/>
  <c r="S3276" i="12"/>
  <c r="J3281" i="12"/>
  <c r="S3281" i="12"/>
  <c r="S3317" i="12"/>
  <c r="Q3317" i="12"/>
  <c r="J3322" i="12"/>
  <c r="S3322" i="12"/>
  <c r="S3361" i="12"/>
  <c r="Q3364" i="12"/>
  <c r="S3364" i="12"/>
  <c r="S3366" i="12"/>
  <c r="Q3366" i="12"/>
  <c r="S3400" i="12"/>
  <c r="Q3400" i="12"/>
  <c r="S3414" i="12"/>
  <c r="Q3414" i="12"/>
  <c r="Q3428" i="12"/>
  <c r="S3428" i="12"/>
  <c r="S3446" i="12"/>
  <c r="Q3446" i="12"/>
  <c r="Q3579" i="12"/>
  <c r="S3579" i="12"/>
  <c r="S2305" i="12"/>
  <c r="S2369" i="12"/>
  <c r="S2417" i="12"/>
  <c r="Q2417" i="12"/>
  <c r="S2449" i="12"/>
  <c r="Q2449" i="12"/>
  <c r="S2481" i="12"/>
  <c r="Q2481" i="12"/>
  <c r="S2513" i="12"/>
  <c r="Q2513" i="12"/>
  <c r="S2545" i="12"/>
  <c r="Q2545" i="12"/>
  <c r="S2562" i="12"/>
  <c r="S2593" i="12"/>
  <c r="Q2593" i="12"/>
  <c r="J2614" i="12"/>
  <c r="S2614" i="12"/>
  <c r="S2626" i="12"/>
  <c r="Q2730" i="12"/>
  <c r="S2730" i="12"/>
  <c r="S2766" i="12"/>
  <c r="S2788" i="12"/>
  <c r="Q2788" i="12"/>
  <c r="S2801" i="12"/>
  <c r="J2810" i="12"/>
  <c r="S2810" i="12"/>
  <c r="Q2818" i="12"/>
  <c r="S2818" i="12"/>
  <c r="J2844" i="12"/>
  <c r="S2844" i="12"/>
  <c r="S2859" i="12"/>
  <c r="J2862" i="12"/>
  <c r="S2862" i="12"/>
  <c r="S2888" i="12"/>
  <c r="J2888" i="12"/>
  <c r="S2893" i="12"/>
  <c r="Q2893" i="12"/>
  <c r="J2920" i="12"/>
  <c r="S2920" i="12"/>
  <c r="S2934" i="12"/>
  <c r="Q2934" i="12"/>
  <c r="J2943" i="12"/>
  <c r="S2943" i="12"/>
  <c r="S2951" i="12"/>
  <c r="Q2951" i="12"/>
  <c r="J2967" i="12"/>
  <c r="S2967" i="12"/>
  <c r="Q2986" i="12"/>
  <c r="S2986" i="12"/>
  <c r="S3022" i="12"/>
  <c r="S3062" i="12"/>
  <c r="J3074" i="12"/>
  <c r="S3074" i="12"/>
  <c r="Q3105" i="12"/>
  <c r="S3105" i="12"/>
  <c r="J3136" i="12"/>
  <c r="S3136" i="12"/>
  <c r="S3177" i="12"/>
  <c r="J3179" i="12"/>
  <c r="S3179" i="12"/>
  <c r="S3214" i="12"/>
  <c r="J3219" i="12"/>
  <c r="S3219" i="12"/>
  <c r="S3257" i="12"/>
  <c r="Q3257" i="12"/>
  <c r="S3296" i="12"/>
  <c r="J3410" i="12"/>
  <c r="S3410" i="12"/>
  <c r="S3412" i="12"/>
  <c r="S3464" i="12"/>
  <c r="Q3464" i="12"/>
  <c r="S3478" i="12"/>
  <c r="Q3478" i="12"/>
  <c r="S3488" i="12"/>
  <c r="Q3488" i="12"/>
  <c r="Q3576" i="12"/>
  <c r="S3576" i="12"/>
  <c r="Q3661" i="12"/>
  <c r="S3661" i="12"/>
  <c r="S2281" i="12"/>
  <c r="S2312" i="12"/>
  <c r="Q2329" i="12"/>
  <c r="S2345" i="12"/>
  <c r="S2376" i="12"/>
  <c r="Q2393" i="12"/>
  <c r="S2402" i="12"/>
  <c r="Q2426" i="12"/>
  <c r="S2434" i="12"/>
  <c r="Q2458" i="12"/>
  <c r="S2466" i="12"/>
  <c r="Q2490" i="12"/>
  <c r="S2498" i="12"/>
  <c r="Q2522" i="12"/>
  <c r="S2530" i="12"/>
  <c r="Q2554" i="12"/>
  <c r="Q2570" i="12"/>
  <c r="S2585" i="12"/>
  <c r="Q2585" i="12"/>
  <c r="S2597" i="12"/>
  <c r="J2606" i="12"/>
  <c r="S2606" i="12"/>
  <c r="S2616" i="12"/>
  <c r="S2618" i="12"/>
  <c r="Q2634" i="12"/>
  <c r="S2641" i="12"/>
  <c r="Q2641" i="12"/>
  <c r="J2654" i="12"/>
  <c r="S2654" i="12"/>
  <c r="S2656" i="12"/>
  <c r="S2658" i="12"/>
  <c r="Q2666" i="12"/>
  <c r="S2673" i="12"/>
  <c r="Q2673" i="12"/>
  <c r="J2686" i="12"/>
  <c r="S2686" i="12"/>
  <c r="S2688" i="12"/>
  <c r="S2690" i="12"/>
  <c r="Q2698" i="12"/>
  <c r="S2705" i="12"/>
  <c r="Q2705" i="12"/>
  <c r="S2727" i="12"/>
  <c r="J2729" i="12"/>
  <c r="S2739" i="12"/>
  <c r="Q2739" i="12"/>
  <c r="S2748" i="12"/>
  <c r="J2752" i="12"/>
  <c r="S2774" i="12"/>
  <c r="S2777" i="12"/>
  <c r="Q2777" i="12"/>
  <c r="J2833" i="12"/>
  <c r="S2833" i="12"/>
  <c r="S2842" i="12"/>
  <c r="S2846" i="12"/>
  <c r="Q2853" i="12"/>
  <c r="S2863" i="12"/>
  <c r="J2868" i="12"/>
  <c r="S2873" i="12"/>
  <c r="S2875" i="12"/>
  <c r="Q2875" i="12"/>
  <c r="S2899" i="12"/>
  <c r="Q2899" i="12"/>
  <c r="Q2914" i="12"/>
  <c r="S2914" i="12"/>
  <c r="S2925" i="12"/>
  <c r="Q2940" i="12"/>
  <c r="S2983" i="12"/>
  <c r="J2985" i="12"/>
  <c r="S2995" i="12"/>
  <c r="Q2995" i="12"/>
  <c r="S3004" i="12"/>
  <c r="J3008" i="12"/>
  <c r="S3030" i="12"/>
  <c r="S3033" i="12"/>
  <c r="Q3033" i="12"/>
  <c r="S3043" i="12"/>
  <c r="Q3043" i="12"/>
  <c r="S3049" i="12"/>
  <c r="S3061" i="12"/>
  <c r="Q3061" i="12"/>
  <c r="S3095" i="12"/>
  <c r="Q3095" i="12"/>
  <c r="S3101" i="12"/>
  <c r="J3104" i="12"/>
  <c r="S3104" i="12"/>
  <c r="Q3108" i="12"/>
  <c r="S3108" i="12"/>
  <c r="S3110" i="12"/>
  <c r="J3122" i="12"/>
  <c r="S3122" i="12"/>
  <c r="S3134" i="12"/>
  <c r="S3137" i="12"/>
  <c r="Q3164" i="12"/>
  <c r="S3164" i="12"/>
  <c r="J3166" i="12"/>
  <c r="S3176" i="12"/>
  <c r="Q3176" i="12"/>
  <c r="S3190" i="12"/>
  <c r="Q3190" i="12"/>
  <c r="Q3200" i="12"/>
  <c r="S3200" i="12"/>
  <c r="J3203" i="12"/>
  <c r="S3210" i="12"/>
  <c r="S3222" i="12"/>
  <c r="Q3222" i="12"/>
  <c r="S3226" i="12"/>
  <c r="S3248" i="12"/>
  <c r="J3290" i="12"/>
  <c r="S3290" i="12"/>
  <c r="J3306" i="12"/>
  <c r="S3306" i="12"/>
  <c r="Q3313" i="12"/>
  <c r="S3313" i="12"/>
  <c r="S3328" i="12"/>
  <c r="Q3328" i="12"/>
  <c r="S3331" i="12"/>
  <c r="S3360" i="12"/>
  <c r="Q3360" i="12"/>
  <c r="J3386" i="12"/>
  <c r="S3386" i="12"/>
  <c r="Q3396" i="12"/>
  <c r="S3396" i="12"/>
  <c r="S3408" i="12"/>
  <c r="Q3408" i="12"/>
  <c r="J3474" i="12"/>
  <c r="S3474" i="12"/>
  <c r="S3476" i="12"/>
  <c r="S3229" i="12"/>
  <c r="Q3229" i="12"/>
  <c r="S3294" i="12"/>
  <c r="Q3294" i="12"/>
  <c r="J3346" i="12"/>
  <c r="S3346" i="12"/>
  <c r="S3365" i="12"/>
  <c r="Q3365" i="12"/>
  <c r="J3387" i="12"/>
  <c r="S3387" i="12"/>
  <c r="J3418" i="12"/>
  <c r="S3418" i="12"/>
  <c r="S3422" i="12"/>
  <c r="Q3422" i="12"/>
  <c r="J3451" i="12"/>
  <c r="S3451" i="12"/>
  <c r="J3511" i="12"/>
  <c r="S3511" i="12"/>
  <c r="S3530" i="12"/>
  <c r="Q3530" i="12"/>
  <c r="Q3556" i="12"/>
  <c r="S3556" i="12"/>
  <c r="Q3577" i="12"/>
  <c r="S3577" i="12"/>
  <c r="S3611" i="12"/>
  <c r="Q3611" i="12"/>
  <c r="S3616" i="12"/>
  <c r="J3616" i="12"/>
  <c r="Q3617" i="12"/>
  <c r="S3617" i="12"/>
  <c r="J3656" i="12"/>
  <c r="S3656" i="12"/>
  <c r="Q3705" i="12"/>
  <c r="S3705" i="12"/>
  <c r="J3707" i="12"/>
  <c r="S3707" i="12"/>
  <c r="Q3793" i="12"/>
  <c r="S3793" i="12"/>
  <c r="Q3806" i="12"/>
  <c r="S3806" i="12"/>
  <c r="S3811" i="12"/>
  <c r="Q3811" i="12"/>
  <c r="S3818" i="12"/>
  <c r="Q3818" i="12"/>
  <c r="S3827" i="12"/>
  <c r="Q3827" i="12"/>
  <c r="S3874" i="12"/>
  <c r="Q3874" i="12"/>
  <c r="S3883" i="12"/>
  <c r="Q3883" i="12"/>
  <c r="S4185" i="12"/>
  <c r="Q4185" i="12"/>
  <c r="S3053" i="12"/>
  <c r="Q3053" i="12"/>
  <c r="S3173" i="12"/>
  <c r="S3209" i="12"/>
  <c r="S3221" i="12"/>
  <c r="J3250" i="12"/>
  <c r="S3250" i="12"/>
  <c r="S3270" i="12"/>
  <c r="J3282" i="12"/>
  <c r="S3282" i="12"/>
  <c r="S3286" i="12"/>
  <c r="S3301" i="12"/>
  <c r="Q3301" i="12"/>
  <c r="J3323" i="12"/>
  <c r="S3323" i="12"/>
  <c r="J3370" i="12"/>
  <c r="S3370" i="12"/>
  <c r="Q3385" i="12"/>
  <c r="S3385" i="12"/>
  <c r="S3397" i="12"/>
  <c r="Q3397" i="12"/>
  <c r="J3402" i="12"/>
  <c r="S3402" i="12"/>
  <c r="Q3449" i="12"/>
  <c r="S3449" i="12"/>
  <c r="S3461" i="12"/>
  <c r="Q3461" i="12"/>
  <c r="J3466" i="12"/>
  <c r="S3466" i="12"/>
  <c r="J3498" i="12"/>
  <c r="S3498" i="12"/>
  <c r="S3518" i="12"/>
  <c r="Q3518" i="12"/>
  <c r="J3551" i="12"/>
  <c r="S3551" i="12"/>
  <c r="J3569" i="12"/>
  <c r="S3569" i="12"/>
  <c r="S3589" i="12"/>
  <c r="Q3614" i="12"/>
  <c r="S3614" i="12"/>
  <c r="Q3641" i="12"/>
  <c r="S3641" i="12"/>
  <c r="J3679" i="12"/>
  <c r="S3679" i="12"/>
  <c r="J3689" i="12"/>
  <c r="S3689" i="12"/>
  <c r="Q3702" i="12"/>
  <c r="S3702" i="12"/>
  <c r="Q3721" i="12"/>
  <c r="S3721" i="12"/>
  <c r="J3735" i="12"/>
  <c r="S3735" i="12"/>
  <c r="S3850" i="12"/>
  <c r="Q3850" i="12"/>
  <c r="Q3853" i="12"/>
  <c r="S3853" i="12"/>
  <c r="S3653" i="12"/>
  <c r="Q3653" i="12"/>
  <c r="Q3699" i="12"/>
  <c r="S3699" i="12"/>
  <c r="J3807" i="12"/>
  <c r="S3807" i="12"/>
  <c r="Q3833" i="12"/>
  <c r="S3833" i="12"/>
  <c r="Q4011" i="12"/>
  <c r="S4011" i="12"/>
  <c r="Q4124" i="12"/>
  <c r="S4124" i="12"/>
  <c r="S3582" i="12"/>
  <c r="Q3582" i="12"/>
  <c r="J3598" i="12"/>
  <c r="S3598" i="12"/>
  <c r="S3606" i="12"/>
  <c r="Q3606" i="12"/>
  <c r="J3621" i="12"/>
  <c r="S3621" i="12"/>
  <c r="J3630" i="12"/>
  <c r="S3630" i="12"/>
  <c r="Q3643" i="12"/>
  <c r="S3643" i="12"/>
  <c r="S3744" i="12"/>
  <c r="J3744" i="12"/>
  <c r="Q3758" i="12"/>
  <c r="S3758" i="12"/>
  <c r="S3779" i="12"/>
  <c r="Q3779" i="12"/>
  <c r="S3786" i="12"/>
  <c r="Q3786" i="12"/>
  <c r="Q3789" i="12"/>
  <c r="S3789" i="12"/>
  <c r="Q4064" i="12"/>
  <c r="S4064" i="12"/>
  <c r="S4110" i="12"/>
  <c r="Q4110" i="12"/>
  <c r="J3534" i="12"/>
  <c r="S3534" i="12"/>
  <c r="Q3545" i="12"/>
  <c r="S3545" i="12"/>
  <c r="S3571" i="12"/>
  <c r="Q3571" i="12"/>
  <c r="J3574" i="12"/>
  <c r="S3574" i="12"/>
  <c r="S3581" i="12"/>
  <c r="J3581" i="12"/>
  <c r="J3633" i="12"/>
  <c r="S3633" i="12"/>
  <c r="S3639" i="12"/>
  <c r="J3639" i="12"/>
  <c r="Q3640" i="12"/>
  <c r="S3640" i="12"/>
  <c r="J3713" i="12"/>
  <c r="S3713" i="12"/>
  <c r="Q3729" i="12"/>
  <c r="S3729" i="12"/>
  <c r="Q3742" i="12"/>
  <c r="S3742" i="12"/>
  <c r="S3747" i="12"/>
  <c r="Q3747" i="12"/>
  <c r="S3754" i="12"/>
  <c r="Q3754" i="12"/>
  <c r="S3763" i="12"/>
  <c r="Q3763" i="12"/>
  <c r="Q3873" i="12"/>
  <c r="S3873" i="12"/>
  <c r="S3885" i="12"/>
  <c r="Q3885" i="12"/>
  <c r="Q3980" i="12"/>
  <c r="S3980" i="12"/>
  <c r="S4030" i="12"/>
  <c r="J4030" i="12"/>
  <c r="S4043" i="12"/>
  <c r="Q4043" i="12"/>
  <c r="S4049" i="12"/>
  <c r="Q4049" i="12"/>
  <c r="S2723" i="12"/>
  <c r="S2787" i="12"/>
  <c r="S2851" i="12"/>
  <c r="S2915" i="12"/>
  <c r="S2979" i="12"/>
  <c r="S3057" i="12"/>
  <c r="S3065" i="12"/>
  <c r="S3094" i="12"/>
  <c r="Q3100" i="12"/>
  <c r="S3100" i="12"/>
  <c r="S3138" i="12"/>
  <c r="S3147" i="12"/>
  <c r="S3227" i="12"/>
  <c r="S3238" i="12"/>
  <c r="S3269" i="12"/>
  <c r="Q3269" i="12"/>
  <c r="S3285" i="12"/>
  <c r="Q3285" i="12"/>
  <c r="S3302" i="12"/>
  <c r="J3338" i="12"/>
  <c r="S3338" i="12"/>
  <c r="S3389" i="12"/>
  <c r="Q3389" i="12"/>
  <c r="S3430" i="12"/>
  <c r="Q3441" i="12"/>
  <c r="S3441" i="12"/>
  <c r="S3453" i="12"/>
  <c r="Q3453" i="12"/>
  <c r="Q3513" i="12"/>
  <c r="S3513" i="12"/>
  <c r="Q3523" i="12"/>
  <c r="S3523" i="12"/>
  <c r="Q3541" i="12"/>
  <c r="S3541" i="12"/>
  <c r="S3624" i="12"/>
  <c r="S3628" i="12"/>
  <c r="J3667" i="12"/>
  <c r="S3667" i="12"/>
  <c r="S3717" i="12"/>
  <c r="S3720" i="12"/>
  <c r="Q3720" i="12"/>
  <c r="S3722" i="12"/>
  <c r="Q3722" i="12"/>
  <c r="S3726" i="12"/>
  <c r="J3728" i="12"/>
  <c r="J3856" i="12"/>
  <c r="S3856" i="12"/>
  <c r="S3890" i="12"/>
  <c r="Q3890" i="12"/>
  <c r="S3921" i="12"/>
  <c r="Q3921" i="12"/>
  <c r="S3930" i="12"/>
  <c r="Q3930" i="12"/>
  <c r="Q3968" i="12"/>
  <c r="S3968" i="12"/>
  <c r="S3971" i="12"/>
  <c r="Q3971" i="12"/>
  <c r="J3975" i="12"/>
  <c r="S3975" i="12"/>
  <c r="S2763" i="12"/>
  <c r="S2827" i="12"/>
  <c r="S2891" i="12"/>
  <c r="S2955" i="12"/>
  <c r="S3019" i="12"/>
  <c r="S3117" i="12"/>
  <c r="Q3117" i="12"/>
  <c r="S3141" i="12"/>
  <c r="S3241" i="12"/>
  <c r="J3274" i="12"/>
  <c r="S3274" i="12"/>
  <c r="S3325" i="12"/>
  <c r="Q3325" i="12"/>
  <c r="J3354" i="12"/>
  <c r="S3354" i="12"/>
  <c r="S3392" i="12"/>
  <c r="Q3392" i="12"/>
  <c r="S3456" i="12"/>
  <c r="Q3456" i="12"/>
  <c r="Q3537" i="12"/>
  <c r="S3537" i="12"/>
  <c r="S3562" i="12"/>
  <c r="Q3562" i="12"/>
  <c r="S3565" i="12"/>
  <c r="Q3565" i="12"/>
  <c r="Q3618" i="12"/>
  <c r="S3647" i="12"/>
  <c r="J3647" i="12"/>
  <c r="S3652" i="12"/>
  <c r="Q3652" i="12"/>
  <c r="S3675" i="12"/>
  <c r="Q3675" i="12"/>
  <c r="S3701" i="12"/>
  <c r="S3803" i="12"/>
  <c r="Q3803" i="12"/>
  <c r="J3824" i="12"/>
  <c r="S3824" i="12"/>
  <c r="S3859" i="12"/>
  <c r="Q3859" i="12"/>
  <c r="S3948" i="12"/>
  <c r="Q3948" i="12"/>
  <c r="J3964" i="12"/>
  <c r="S3985" i="12"/>
  <c r="Q3985" i="12"/>
  <c r="S3994" i="12"/>
  <c r="Q3994" i="12"/>
  <c r="S3213" i="12"/>
  <c r="S3277" i="12"/>
  <c r="Q3277" i="12"/>
  <c r="J3298" i="12"/>
  <c r="S3298" i="12"/>
  <c r="S3341" i="12"/>
  <c r="Q3341" i="12"/>
  <c r="J3362" i="12"/>
  <c r="S3362" i="12"/>
  <c r="S3405" i="12"/>
  <c r="Q3405" i="12"/>
  <c r="J3426" i="12"/>
  <c r="S3426" i="12"/>
  <c r="S3469" i="12"/>
  <c r="Q3469" i="12"/>
  <c r="S3481" i="12"/>
  <c r="J3490" i="12"/>
  <c r="S3490" i="12"/>
  <c r="S3506" i="12"/>
  <c r="Q3506" i="12"/>
  <c r="J3592" i="12"/>
  <c r="S3592" i="12"/>
  <c r="S3634" i="12"/>
  <c r="Q3634" i="12"/>
  <c r="S3658" i="12"/>
  <c r="Q3658" i="12"/>
  <c r="Q3673" i="12"/>
  <c r="S3673" i="12"/>
  <c r="S3700" i="12"/>
  <c r="Q3700" i="12"/>
  <c r="S3714" i="12"/>
  <c r="Q3714" i="12"/>
  <c r="S3739" i="12"/>
  <c r="Q3739" i="12"/>
  <c r="J3760" i="12"/>
  <c r="S3760" i="12"/>
  <c r="S3808" i="12"/>
  <c r="J3808" i="12"/>
  <c r="Q3822" i="12"/>
  <c r="S3822" i="12"/>
  <c r="J3871" i="12"/>
  <c r="S3871" i="12"/>
  <c r="J3911" i="12"/>
  <c r="S3911" i="12"/>
  <c r="S4028" i="12"/>
  <c r="J4028" i="12"/>
  <c r="S4295" i="12"/>
  <c r="Q4295" i="12"/>
  <c r="Q4298" i="12"/>
  <c r="S4298" i="12"/>
  <c r="Q4399" i="12"/>
  <c r="S4399" i="12"/>
  <c r="J4403" i="12"/>
  <c r="S4403" i="12"/>
  <c r="S4420" i="12"/>
  <c r="Q4420" i="12"/>
  <c r="S4422" i="12"/>
  <c r="Q4422" i="12"/>
  <c r="Q4429" i="12"/>
  <c r="S4429" i="12"/>
  <c r="J4459" i="12"/>
  <c r="S4459" i="12"/>
  <c r="J4475" i="12"/>
  <c r="S4475" i="12"/>
  <c r="S4492" i="12"/>
  <c r="J4492" i="12"/>
  <c r="Q4181" i="12"/>
  <c r="S4181" i="12"/>
  <c r="S4201" i="12"/>
  <c r="Q4201" i="12"/>
  <c r="S4207" i="12"/>
  <c r="Q4207" i="12"/>
  <c r="S4255" i="12"/>
  <c r="Q4255" i="12"/>
  <c r="S4260" i="12"/>
  <c r="Q4260" i="12"/>
  <c r="S4366" i="12"/>
  <c r="Q4366" i="12"/>
  <c r="J4038" i="12"/>
  <c r="S4038" i="12"/>
  <c r="Q4335" i="12"/>
  <c r="S4335" i="12"/>
  <c r="J4356" i="12"/>
  <c r="S4356" i="12"/>
  <c r="S3245" i="12"/>
  <c r="J3266" i="12"/>
  <c r="S3266" i="12"/>
  <c r="S3278" i="12"/>
  <c r="S3309" i="12"/>
  <c r="Q3309" i="12"/>
  <c r="J3330" i="12"/>
  <c r="S3330" i="12"/>
  <c r="S3342" i="12"/>
  <c r="S3373" i="12"/>
  <c r="Q3373" i="12"/>
  <c r="J3394" i="12"/>
  <c r="S3394" i="12"/>
  <c r="S3406" i="12"/>
  <c r="S3437" i="12"/>
  <c r="Q3437" i="12"/>
  <c r="J3458" i="12"/>
  <c r="S3458" i="12"/>
  <c r="S3470" i="12"/>
  <c r="S3501" i="12"/>
  <c r="Q3501" i="12"/>
  <c r="S3505" i="12"/>
  <c r="S3507" i="12"/>
  <c r="J3528" i="12"/>
  <c r="S3528" i="12"/>
  <c r="J3539" i="12"/>
  <c r="S3539" i="12"/>
  <c r="S3626" i="12"/>
  <c r="Q3626" i="12"/>
  <c r="S3635" i="12"/>
  <c r="S3664" i="12"/>
  <c r="Q3664" i="12"/>
  <c r="S3715" i="12"/>
  <c r="J3718" i="12"/>
  <c r="S3718" i="12"/>
  <c r="S3727" i="12"/>
  <c r="J3727" i="12"/>
  <c r="J3743" i="12"/>
  <c r="S3743" i="12"/>
  <c r="S3766" i="12"/>
  <c r="Q3769" i="12"/>
  <c r="S3769" i="12"/>
  <c r="J3831" i="12"/>
  <c r="S3831" i="12"/>
  <c r="J3838" i="12"/>
  <c r="S3838" i="12"/>
  <c r="J3922" i="12"/>
  <c r="S3922" i="12"/>
  <c r="Q3936" i="12"/>
  <c r="S3936" i="12"/>
  <c r="S4017" i="12"/>
  <c r="Q4017" i="12"/>
  <c r="Q4060" i="12"/>
  <c r="S4060" i="12"/>
  <c r="J4132" i="12"/>
  <c r="S4132" i="12"/>
  <c r="S4154" i="12"/>
  <c r="Q4154" i="12"/>
  <c r="Q4162" i="12"/>
  <c r="S4162" i="12"/>
  <c r="Q4173" i="12"/>
  <c r="S4173" i="12"/>
  <c r="J4175" i="12"/>
  <c r="S4175" i="12"/>
  <c r="S4183" i="12"/>
  <c r="Q4183" i="12"/>
  <c r="Q4192" i="12"/>
  <c r="S4192" i="12"/>
  <c r="S3398" i="12"/>
  <c r="S3429" i="12"/>
  <c r="Q3429" i="12"/>
  <c r="J3450" i="12"/>
  <c r="S3450" i="12"/>
  <c r="S3462" i="12"/>
  <c r="S3493" i="12"/>
  <c r="Q3493" i="12"/>
  <c r="J3510" i="12"/>
  <c r="S3510" i="12"/>
  <c r="S3525" i="12"/>
  <c r="S3554" i="12"/>
  <c r="J3557" i="12"/>
  <c r="S3557" i="12"/>
  <c r="S3583" i="12"/>
  <c r="J3583" i="12"/>
  <c r="S3588" i="12"/>
  <c r="Q3588" i="12"/>
  <c r="J3615" i="12"/>
  <c r="S3615" i="12"/>
  <c r="S3629" i="12"/>
  <c r="Q3629" i="12"/>
  <c r="J3638" i="12"/>
  <c r="S3638" i="12"/>
  <c r="S3646" i="12"/>
  <c r="Q3646" i="12"/>
  <c r="J3662" i="12"/>
  <c r="S3662" i="12"/>
  <c r="Q3681" i="12"/>
  <c r="S3681" i="12"/>
  <c r="J3683" i="12"/>
  <c r="S3683" i="12"/>
  <c r="J3703" i="12"/>
  <c r="S3703" i="12"/>
  <c r="J3767" i="12"/>
  <c r="S3767" i="12"/>
  <c r="J3774" i="12"/>
  <c r="S3774" i="12"/>
  <c r="S3810" i="12"/>
  <c r="Q3810" i="12"/>
  <c r="S3826" i="12"/>
  <c r="Q3826" i="12"/>
  <c r="Q3829" i="12"/>
  <c r="S3829" i="12"/>
  <c r="S3891" i="12"/>
  <c r="Q3891" i="12"/>
  <c r="J3912" i="12"/>
  <c r="S3912" i="12"/>
  <c r="J3974" i="12"/>
  <c r="S3974" i="12"/>
  <c r="J4013" i="12"/>
  <c r="S4013" i="12"/>
  <c r="J4016" i="12"/>
  <c r="S4016" i="12"/>
  <c r="Q4020" i="12"/>
  <c r="S4020" i="12"/>
  <c r="S4071" i="12"/>
  <c r="Q4071" i="12"/>
  <c r="J4084" i="12"/>
  <c r="S4084" i="12"/>
  <c r="Q4087" i="12"/>
  <c r="S4087" i="12"/>
  <c r="Q4148" i="12"/>
  <c r="S4148" i="12"/>
  <c r="S4286" i="12"/>
  <c r="Q4286" i="12"/>
  <c r="S3069" i="12"/>
  <c r="S3133" i="12"/>
  <c r="S3197" i="12"/>
  <c r="S3228" i="12"/>
  <c r="Q3245" i="12"/>
  <c r="S3261" i="12"/>
  <c r="Q3278" i="12"/>
  <c r="S3293" i="12"/>
  <c r="Q3293" i="12"/>
  <c r="S3305" i="12"/>
  <c r="J3314" i="12"/>
  <c r="S3314" i="12"/>
  <c r="S3324" i="12"/>
  <c r="S3326" i="12"/>
  <c r="Q3342" i="12"/>
  <c r="S3357" i="12"/>
  <c r="Q3357" i="12"/>
  <c r="S3369" i="12"/>
  <c r="J3378" i="12"/>
  <c r="S3378" i="12"/>
  <c r="S3388" i="12"/>
  <c r="S3390" i="12"/>
  <c r="Q3406" i="12"/>
  <c r="S3421" i="12"/>
  <c r="Q3421" i="12"/>
  <c r="S3433" i="12"/>
  <c r="J3442" i="12"/>
  <c r="S3442" i="12"/>
  <c r="S3452" i="12"/>
  <c r="S3454" i="12"/>
  <c r="Q3470" i="12"/>
  <c r="S3485" i="12"/>
  <c r="Q3485" i="12"/>
  <c r="S3497" i="12"/>
  <c r="Q3507" i="12"/>
  <c r="S3512" i="12"/>
  <c r="S3515" i="12"/>
  <c r="S3533" i="12"/>
  <c r="S3547" i="12"/>
  <c r="Q3547" i="12"/>
  <c r="S3558" i="12"/>
  <c r="J3563" i="12"/>
  <c r="S3568" i="12"/>
  <c r="S3570" i="12"/>
  <c r="Q3570" i="12"/>
  <c r="S3594" i="12"/>
  <c r="Q3594" i="12"/>
  <c r="Q3609" i="12"/>
  <c r="S3609" i="12"/>
  <c r="S3620" i="12"/>
  <c r="Q3635" i="12"/>
  <c r="S3678" i="12"/>
  <c r="S3685" i="12"/>
  <c r="J3693" i="12"/>
  <c r="S3693" i="12"/>
  <c r="Q3715" i="12"/>
  <c r="S3746" i="12"/>
  <c r="Q3746" i="12"/>
  <c r="S3762" i="12"/>
  <c r="Q3762" i="12"/>
  <c r="Q3765" i="12"/>
  <c r="S3765" i="12"/>
  <c r="J3799" i="12"/>
  <c r="S3799" i="12"/>
  <c r="S3889" i="12"/>
  <c r="J3902" i="12"/>
  <c r="S3902" i="12"/>
  <c r="Q4112" i="12"/>
  <c r="S4112" i="12"/>
  <c r="S4114" i="12"/>
  <c r="Q4114" i="12"/>
  <c r="S4206" i="12"/>
  <c r="Q4206" i="12"/>
  <c r="Q4233" i="12"/>
  <c r="S4233" i="12"/>
  <c r="S4236" i="12"/>
  <c r="Q4236" i="12"/>
  <c r="J3751" i="12"/>
  <c r="S3751" i="12"/>
  <c r="S3770" i="12"/>
  <c r="Q3770" i="12"/>
  <c r="J3783" i="12"/>
  <c r="S3783" i="12"/>
  <c r="S3787" i="12"/>
  <c r="Q3787" i="12"/>
  <c r="J3815" i="12"/>
  <c r="S3815" i="12"/>
  <c r="S3834" i="12"/>
  <c r="Q3834" i="12"/>
  <c r="J3847" i="12"/>
  <c r="S3847" i="12"/>
  <c r="S3851" i="12"/>
  <c r="Q3851" i="12"/>
  <c r="S3858" i="12"/>
  <c r="Q3858" i="12"/>
  <c r="Q3865" i="12"/>
  <c r="S3865" i="12"/>
  <c r="J3879" i="12"/>
  <c r="S3879" i="12"/>
  <c r="S3925" i="12"/>
  <c r="Q3925" i="12"/>
  <c r="J3984" i="12"/>
  <c r="S3984" i="12"/>
  <c r="S4012" i="12"/>
  <c r="Q4012" i="12"/>
  <c r="Q4095" i="12"/>
  <c r="S4095" i="12"/>
  <c r="S4100" i="12"/>
  <c r="J4100" i="12"/>
  <c r="S4169" i="12"/>
  <c r="Q4169" i="12"/>
  <c r="S4268" i="12"/>
  <c r="S4343" i="12"/>
  <c r="J4343" i="12"/>
  <c r="Q4457" i="12"/>
  <c r="S4457" i="12"/>
  <c r="Q4490" i="12"/>
  <c r="S4490" i="12"/>
  <c r="S4505" i="12"/>
  <c r="Q4505" i="12"/>
  <c r="J4719" i="12"/>
  <c r="S4719" i="12"/>
  <c r="S3730" i="12"/>
  <c r="Q3730" i="12"/>
  <c r="J3775" i="12"/>
  <c r="S3775" i="12"/>
  <c r="S3794" i="12"/>
  <c r="Q3794" i="12"/>
  <c r="J3839" i="12"/>
  <c r="S3839" i="12"/>
  <c r="S3952" i="12"/>
  <c r="J3986" i="12"/>
  <c r="S3986" i="12"/>
  <c r="Q4000" i="12"/>
  <c r="S4000" i="12"/>
  <c r="Q4032" i="12"/>
  <c r="S4032" i="12"/>
  <c r="S4035" i="12"/>
  <c r="Q4035" i="12"/>
  <c r="J4039" i="12"/>
  <c r="S4039" i="12"/>
  <c r="Q4053" i="12"/>
  <c r="S4053" i="12"/>
  <c r="Q4056" i="12"/>
  <c r="S4056" i="12"/>
  <c r="S4066" i="12"/>
  <c r="Q4085" i="12"/>
  <c r="S4085" i="12"/>
  <c r="Q4104" i="12"/>
  <c r="S4104" i="12"/>
  <c r="Q4140" i="12"/>
  <c r="S4140" i="12"/>
  <c r="S4199" i="12"/>
  <c r="Q4221" i="12"/>
  <c r="S4221" i="12"/>
  <c r="S4226" i="12"/>
  <c r="Q4226" i="12"/>
  <c r="S4252" i="12"/>
  <c r="J4252" i="12"/>
  <c r="Q4293" i="12"/>
  <c r="S4293" i="12"/>
  <c r="Q4306" i="12"/>
  <c r="S4306" i="12"/>
  <c r="S4658" i="12"/>
  <c r="Q4658" i="12"/>
  <c r="J4678" i="12"/>
  <c r="S4678" i="12"/>
  <c r="S4689" i="12"/>
  <c r="Q4689" i="12"/>
  <c r="J4694" i="12"/>
  <c r="S4694" i="12"/>
  <c r="Q4241" i="12"/>
  <c r="S4241" i="12"/>
  <c r="Q4301" i="12"/>
  <c r="S4301" i="12"/>
  <c r="J4436" i="12"/>
  <c r="S4436" i="12"/>
  <c r="Q4445" i="12"/>
  <c r="S4445" i="12"/>
  <c r="S4518" i="12"/>
  <c r="Q4518" i="12"/>
  <c r="J4361" i="12"/>
  <c r="S4361" i="12"/>
  <c r="Q4365" i="12"/>
  <c r="S4365" i="12"/>
  <c r="Q4421" i="12"/>
  <c r="S4421" i="12"/>
  <c r="Q4424" i="12"/>
  <c r="S4424" i="12"/>
  <c r="Q4439" i="12"/>
  <c r="S4439" i="12"/>
  <c r="S4585" i="12"/>
  <c r="Q4585" i="12"/>
  <c r="Q4588" i="12"/>
  <c r="S4588" i="12"/>
  <c r="Q4749" i="12"/>
  <c r="S4749" i="12"/>
  <c r="S4276" i="12"/>
  <c r="Q4276" i="12"/>
  <c r="J4284" i="12"/>
  <c r="S4284" i="12"/>
  <c r="S4309" i="12"/>
  <c r="J4309" i="12"/>
  <c r="Q4391" i="12"/>
  <c r="S4391" i="12"/>
  <c r="J4393" i="12"/>
  <c r="S4393" i="12"/>
  <c r="S4400" i="12"/>
  <c r="Q4400" i="12"/>
  <c r="S4521" i="12"/>
  <c r="S4542" i="12"/>
  <c r="Q4542" i="12"/>
  <c r="S4578" i="12"/>
  <c r="J4578" i="12"/>
  <c r="J4584" i="12"/>
  <c r="S4584" i="12"/>
  <c r="S3546" i="12"/>
  <c r="S3610" i="12"/>
  <c r="S3674" i="12"/>
  <c r="S3695" i="12"/>
  <c r="S3704" i="12"/>
  <c r="S3731" i="12"/>
  <c r="J3791" i="12"/>
  <c r="S3791" i="12"/>
  <c r="S3795" i="12"/>
  <c r="J3855" i="12"/>
  <c r="S3855" i="12"/>
  <c r="S3869" i="12"/>
  <c r="Q3869" i="12"/>
  <c r="Q3910" i="12"/>
  <c r="S3910" i="12"/>
  <c r="J3949" i="12"/>
  <c r="S3949" i="12"/>
  <c r="S3953" i="12"/>
  <c r="Q3953" i="12"/>
  <c r="S3966" i="12"/>
  <c r="J3966" i="12"/>
  <c r="S3989" i="12"/>
  <c r="Q3989" i="12"/>
  <c r="J4048" i="12"/>
  <c r="S4048" i="12"/>
  <c r="S4058" i="12"/>
  <c r="J4083" i="12"/>
  <c r="S4083" i="12"/>
  <c r="S4105" i="12"/>
  <c r="S4171" i="12"/>
  <c r="S4230" i="12"/>
  <c r="Q4230" i="12"/>
  <c r="S4262" i="12"/>
  <c r="Q4262" i="12"/>
  <c r="S4265" i="12"/>
  <c r="Q4265" i="12"/>
  <c r="J4274" i="12"/>
  <c r="S4274" i="12"/>
  <c r="J4331" i="12"/>
  <c r="S4331" i="12"/>
  <c r="Q4358" i="12"/>
  <c r="Q4367" i="12"/>
  <c r="Q4444" i="12"/>
  <c r="S4444" i="12"/>
  <c r="Q4474" i="12"/>
  <c r="S4474" i="12"/>
  <c r="Q4600" i="12"/>
  <c r="S4600" i="12"/>
  <c r="S4603" i="12"/>
  <c r="Q4603" i="12"/>
  <c r="S4631" i="12"/>
  <c r="J4631" i="12"/>
  <c r="S4657" i="12"/>
  <c r="Q4657" i="12"/>
  <c r="J4677" i="12"/>
  <c r="S4677" i="12"/>
  <c r="J4686" i="12"/>
  <c r="S4686" i="12"/>
  <c r="S4690" i="12"/>
  <c r="Q4690" i="12"/>
  <c r="S3522" i="12"/>
  <c r="S3586" i="12"/>
  <c r="S3650" i="12"/>
  <c r="S3698" i="12"/>
  <c r="Q3750" i="12"/>
  <c r="S3750" i="12"/>
  <c r="S3778" i="12"/>
  <c r="Q3778" i="12"/>
  <c r="Q3814" i="12"/>
  <c r="S3814" i="12"/>
  <c r="S3842" i="12"/>
  <c r="Q3842" i="12"/>
  <c r="J3895" i="12"/>
  <c r="S3895" i="12"/>
  <c r="J4050" i="12"/>
  <c r="S4050" i="12"/>
  <c r="J4074" i="12"/>
  <c r="S4074" i="12"/>
  <c r="S4078" i="12"/>
  <c r="Q4078" i="12"/>
  <c r="J4113" i="12"/>
  <c r="S4113" i="12"/>
  <c r="J4146" i="12"/>
  <c r="S4146" i="12"/>
  <c r="S4242" i="12"/>
  <c r="Q4242" i="12"/>
  <c r="S4313" i="12"/>
  <c r="Q4388" i="12"/>
  <c r="S4388" i="12"/>
  <c r="J4401" i="12"/>
  <c r="S4401" i="12"/>
  <c r="Q4412" i="12"/>
  <c r="S4412" i="12"/>
  <c r="S4438" i="12"/>
  <c r="Q4438" i="12"/>
  <c r="J4507" i="12"/>
  <c r="S4507" i="12"/>
  <c r="Q4514" i="12"/>
  <c r="S4514" i="12"/>
  <c r="S4519" i="12"/>
  <c r="Q4519" i="12"/>
  <c r="J4540" i="12"/>
  <c r="S4540" i="12"/>
  <c r="S3882" i="12"/>
  <c r="Q3882" i="12"/>
  <c r="S3894" i="12"/>
  <c r="J3903" i="12"/>
  <c r="S3903" i="12"/>
  <c r="S3920" i="12"/>
  <c r="Q3931" i="12"/>
  <c r="S3937" i="12"/>
  <c r="J3940" i="12"/>
  <c r="S3940" i="12"/>
  <c r="J3957" i="12"/>
  <c r="S3957" i="12"/>
  <c r="Q3995" i="12"/>
  <c r="S4001" i="12"/>
  <c r="J4004" i="12"/>
  <c r="S4004" i="12"/>
  <c r="J4021" i="12"/>
  <c r="S4021" i="12"/>
  <c r="S4052" i="12"/>
  <c r="Q4073" i="12"/>
  <c r="S4076" i="12"/>
  <c r="Q4086" i="12"/>
  <c r="Q4093" i="12"/>
  <c r="S4093" i="12"/>
  <c r="S4102" i="12"/>
  <c r="Q4102" i="12"/>
  <c r="Q4109" i="12"/>
  <c r="S4109" i="12"/>
  <c r="S4119" i="12"/>
  <c r="Q4119" i="12"/>
  <c r="J4122" i="12"/>
  <c r="S4122" i="12"/>
  <c r="S4134" i="12"/>
  <c r="S4168" i="12"/>
  <c r="Q4177" i="12"/>
  <c r="S4177" i="12"/>
  <c r="S4196" i="12"/>
  <c r="Q4196" i="12"/>
  <c r="Q4215" i="12"/>
  <c r="S4215" i="12"/>
  <c r="Q4237" i="12"/>
  <c r="S4237" i="12"/>
  <c r="J4239" i="12"/>
  <c r="S4239" i="12"/>
  <c r="Q4250" i="12"/>
  <c r="S4250" i="12"/>
  <c r="Q4258" i="12"/>
  <c r="S4258" i="12"/>
  <c r="S4270" i="12"/>
  <c r="Q4270" i="12"/>
  <c r="S4290" i="12"/>
  <c r="Q4290" i="12"/>
  <c r="S4296" i="12"/>
  <c r="Q4296" i="12"/>
  <c r="Q4333" i="12"/>
  <c r="S4333" i="12"/>
  <c r="S4352" i="12"/>
  <c r="Q4352" i="12"/>
  <c r="S4375" i="12"/>
  <c r="Q4375" i="12"/>
  <c r="Q4394" i="12"/>
  <c r="S4394" i="12"/>
  <c r="S4443" i="12"/>
  <c r="J4443" i="12"/>
  <c r="S4486" i="12"/>
  <c r="Q4486" i="12"/>
  <c r="Q4489" i="12"/>
  <c r="S4489" i="12"/>
  <c r="S4508" i="12"/>
  <c r="J4508" i="12"/>
  <c r="Q4509" i="12"/>
  <c r="S4509" i="12"/>
  <c r="S4551" i="12"/>
  <c r="Q4551" i="12"/>
  <c r="Q4565" i="12"/>
  <c r="S4565" i="12"/>
  <c r="Q4594" i="12"/>
  <c r="S4594" i="12"/>
  <c r="J4645" i="12"/>
  <c r="S4645" i="12"/>
  <c r="J4654" i="12"/>
  <c r="S4654" i="12"/>
  <c r="S4673" i="12"/>
  <c r="Q4673" i="12"/>
  <c r="Q4717" i="12"/>
  <c r="S4717" i="12"/>
  <c r="Q4744" i="12"/>
  <c r="S4744" i="12"/>
  <c r="S3690" i="12"/>
  <c r="S3738" i="12"/>
  <c r="Q3738" i="12"/>
  <c r="J3759" i="12"/>
  <c r="S3759" i="12"/>
  <c r="S3771" i="12"/>
  <c r="S3802" i="12"/>
  <c r="Q3802" i="12"/>
  <c r="J3823" i="12"/>
  <c r="S3823" i="12"/>
  <c r="S3835" i="12"/>
  <c r="S3866" i="12"/>
  <c r="Q3866" i="12"/>
  <c r="S3878" i="12"/>
  <c r="J3880" i="12"/>
  <c r="J3887" i="12"/>
  <c r="S3887" i="12"/>
  <c r="S3897" i="12"/>
  <c r="S3899" i="12"/>
  <c r="S3919" i="12"/>
  <c r="Q3919" i="12"/>
  <c r="Q3937" i="12"/>
  <c r="S3943" i="12"/>
  <c r="S3951" i="12"/>
  <c r="S3965" i="12"/>
  <c r="Q3965" i="12"/>
  <c r="Q3972" i="12"/>
  <c r="S3983" i="12"/>
  <c r="Q3983" i="12"/>
  <c r="Q4001" i="12"/>
  <c r="S4007" i="12"/>
  <c r="S4015" i="12"/>
  <c r="S4029" i="12"/>
  <c r="Q4029" i="12"/>
  <c r="Q4036" i="12"/>
  <c r="S4047" i="12"/>
  <c r="Q4047" i="12"/>
  <c r="S4057" i="12"/>
  <c r="Q4057" i="12"/>
  <c r="S4065" i="12"/>
  <c r="J4067" i="12"/>
  <c r="S4069" i="12"/>
  <c r="S4072" i="12"/>
  <c r="Q4076" i="12"/>
  <c r="S4079" i="12"/>
  <c r="S4081" i="12"/>
  <c r="Q4134" i="12"/>
  <c r="S4141" i="12"/>
  <c r="S4145" i="12"/>
  <c r="S4166" i="12"/>
  <c r="Q4166" i="12"/>
  <c r="J4188" i="12"/>
  <c r="S4188" i="12"/>
  <c r="S4198" i="12"/>
  <c r="Q4198" i="12"/>
  <c r="J4211" i="12"/>
  <c r="Q4212" i="12"/>
  <c r="S4212" i="12"/>
  <c r="S4218" i="12"/>
  <c r="Q4218" i="12"/>
  <c r="S4234" i="12"/>
  <c r="J4251" i="12"/>
  <c r="S4251" i="12"/>
  <c r="S4259" i="12"/>
  <c r="J4259" i="12"/>
  <c r="S4263" i="12"/>
  <c r="S4280" i="12"/>
  <c r="S4303" i="12"/>
  <c r="J4303" i="12"/>
  <c r="J4314" i="12"/>
  <c r="S4314" i="12"/>
  <c r="S4319" i="12"/>
  <c r="S4342" i="12"/>
  <c r="Q4342" i="12"/>
  <c r="S4369" i="12"/>
  <c r="Q4369" i="12"/>
  <c r="J4371" i="12"/>
  <c r="J4395" i="12"/>
  <c r="S4395" i="12"/>
  <c r="Q4402" i="12"/>
  <c r="S4402" i="12"/>
  <c r="S4413" i="12"/>
  <c r="S4415" i="12"/>
  <c r="Q4415" i="12"/>
  <c r="S4431" i="12"/>
  <c r="J4451" i="12"/>
  <c r="S4451" i="12"/>
  <c r="J4466" i="12"/>
  <c r="S4466" i="12"/>
  <c r="S4479" i="12"/>
  <c r="Q4479" i="12"/>
  <c r="S4516" i="12"/>
  <c r="J4516" i="12"/>
  <c r="S4666" i="12"/>
  <c r="Q4666" i="12"/>
  <c r="S4704" i="12"/>
  <c r="S4751" i="12"/>
  <c r="J4751" i="12"/>
  <c r="Q4752" i="12"/>
  <c r="S4752" i="12"/>
  <c r="S4550" i="12"/>
  <c r="Q4550" i="12"/>
  <c r="S4553" i="12"/>
  <c r="Q4553" i="12"/>
  <c r="S4598" i="12"/>
  <c r="J4598" i="12"/>
  <c r="S4619" i="12"/>
  <c r="Q4619" i="12"/>
  <c r="J4646" i="12"/>
  <c r="S4646" i="12"/>
  <c r="Q4672" i="12"/>
  <c r="S4672" i="12"/>
  <c r="S4684" i="12"/>
  <c r="Q4684" i="12"/>
  <c r="Q4712" i="12"/>
  <c r="S4712" i="12"/>
  <c r="J4727" i="12"/>
  <c r="S4727" i="12"/>
  <c r="J3863" i="12"/>
  <c r="S3863" i="12"/>
  <c r="S3875" i="12"/>
  <c r="S3906" i="12"/>
  <c r="Q3906" i="12"/>
  <c r="S3913" i="12"/>
  <c r="Q3913" i="12"/>
  <c r="J3934" i="12"/>
  <c r="S3934" i="12"/>
  <c r="S3945" i="12"/>
  <c r="Q3945" i="12"/>
  <c r="Q3960" i="12"/>
  <c r="S3960" i="12"/>
  <c r="S3977" i="12"/>
  <c r="Q3977" i="12"/>
  <c r="J3998" i="12"/>
  <c r="S3998" i="12"/>
  <c r="S4009" i="12"/>
  <c r="Q4009" i="12"/>
  <c r="Q4024" i="12"/>
  <c r="S4024" i="12"/>
  <c r="S4041" i="12"/>
  <c r="Q4041" i="12"/>
  <c r="S4062" i="12"/>
  <c r="Q4062" i="12"/>
  <c r="Q4117" i="12"/>
  <c r="S4117" i="12"/>
  <c r="Q4125" i="12"/>
  <c r="S4125" i="12"/>
  <c r="J4127" i="12"/>
  <c r="S4127" i="12"/>
  <c r="Q4136" i="12"/>
  <c r="S4136" i="12"/>
  <c r="Q4157" i="12"/>
  <c r="S4157" i="12"/>
  <c r="J4228" i="12"/>
  <c r="S4228" i="12"/>
  <c r="S4248" i="12"/>
  <c r="Q4248" i="12"/>
  <c r="Q4308" i="12"/>
  <c r="S4308" i="12"/>
  <c r="S4324" i="12"/>
  <c r="Q4324" i="12"/>
  <c r="S4348" i="12"/>
  <c r="Q4348" i="12"/>
  <c r="J4379" i="12"/>
  <c r="S4379" i="12"/>
  <c r="J4389" i="12"/>
  <c r="S4389" i="12"/>
  <c r="S4418" i="12"/>
  <c r="S4543" i="12"/>
  <c r="Q4543" i="12"/>
  <c r="S4586" i="12"/>
  <c r="Q4586" i="12"/>
  <c r="S3867" i="12"/>
  <c r="S3898" i="12"/>
  <c r="Q3898" i="12"/>
  <c r="Q3928" i="12"/>
  <c r="S3928" i="12"/>
  <c r="Q3992" i="12"/>
  <c r="S3992" i="12"/>
  <c r="S4080" i="12"/>
  <c r="Q4080" i="12"/>
  <c r="S4090" i="12"/>
  <c r="Q4090" i="12"/>
  <c r="S4142" i="12"/>
  <c r="Q4142" i="12"/>
  <c r="S4150" i="12"/>
  <c r="Q4150" i="12"/>
  <c r="S4153" i="12"/>
  <c r="J4155" i="12"/>
  <c r="S4155" i="12"/>
  <c r="Q4159" i="12"/>
  <c r="S4159" i="12"/>
  <c r="S4190" i="12"/>
  <c r="Q4194" i="12"/>
  <c r="S4194" i="12"/>
  <c r="Q4213" i="12"/>
  <c r="S4213" i="12"/>
  <c r="Q4223" i="12"/>
  <c r="S4223" i="12"/>
  <c r="Q4245" i="12"/>
  <c r="S4245" i="12"/>
  <c r="Q4281" i="12"/>
  <c r="S4281" i="12"/>
  <c r="S4300" i="12"/>
  <c r="Q4300" i="12"/>
  <c r="Q4337" i="12"/>
  <c r="S4337" i="12"/>
  <c r="J4346" i="12"/>
  <c r="S4346" i="12"/>
  <c r="Q4362" i="12"/>
  <c r="S4362" i="12"/>
  <c r="Q4370" i="12"/>
  <c r="S4370" i="12"/>
  <c r="J4372" i="12"/>
  <c r="S4372" i="12"/>
  <c r="S4386" i="12"/>
  <c r="S4410" i="12"/>
  <c r="S4414" i="12"/>
  <c r="Q4414" i="12"/>
  <c r="Q4417" i="12"/>
  <c r="S4417" i="12"/>
  <c r="Q4501" i="12"/>
  <c r="S4501" i="12"/>
  <c r="Q4525" i="12"/>
  <c r="S4525" i="12"/>
  <c r="S4178" i="12"/>
  <c r="S4219" i="12"/>
  <c r="J4219" i="12"/>
  <c r="S4224" i="12"/>
  <c r="Q4224" i="12"/>
  <c r="Q4253" i="12"/>
  <c r="S4253" i="12"/>
  <c r="Q4304" i="12"/>
  <c r="S4304" i="12"/>
  <c r="J4311" i="12"/>
  <c r="S4311" i="12"/>
  <c r="S4317" i="12"/>
  <c r="S4363" i="12"/>
  <c r="J4363" i="12"/>
  <c r="S4427" i="12"/>
  <c r="J4427" i="12"/>
  <c r="J4441" i="12"/>
  <c r="S4441" i="12"/>
  <c r="S4449" i="12"/>
  <c r="Q4449" i="12"/>
  <c r="Q4461" i="12"/>
  <c r="S4461" i="12"/>
  <c r="Q4573" i="12"/>
  <c r="S4573" i="12"/>
  <c r="Q4612" i="12"/>
  <c r="S4612" i="12"/>
  <c r="S4761" i="12"/>
  <c r="Q4761" i="12"/>
  <c r="S4764" i="12"/>
  <c r="Q4764" i="12"/>
  <c r="Q4776" i="12"/>
  <c r="S4776" i="12"/>
  <c r="S3929" i="12"/>
  <c r="S3993" i="12"/>
  <c r="S4070" i="12"/>
  <c r="S4118" i="12"/>
  <c r="S4137" i="12"/>
  <c r="S4160" i="12"/>
  <c r="Q4160" i="12"/>
  <c r="Q4189" i="12"/>
  <c r="S4189" i="12"/>
  <c r="J4210" i="12"/>
  <c r="S4210" i="12"/>
  <c r="S4225" i="12"/>
  <c r="S4254" i="12"/>
  <c r="J4257" i="12"/>
  <c r="S4257" i="12"/>
  <c r="S4291" i="12"/>
  <c r="J4291" i="12"/>
  <c r="S4302" i="12"/>
  <c r="Q4302" i="12"/>
  <c r="S4305" i="12"/>
  <c r="J4307" i="12"/>
  <c r="S4307" i="12"/>
  <c r="S4318" i="12"/>
  <c r="Q4318" i="12"/>
  <c r="S4350" i="12"/>
  <c r="Q4350" i="12"/>
  <c r="Q4405" i="12"/>
  <c r="S4405" i="12"/>
  <c r="S4433" i="12"/>
  <c r="Q4433" i="12"/>
  <c r="Q4453" i="12"/>
  <c r="S4453" i="12"/>
  <c r="Q4506" i="12"/>
  <c r="S4506" i="12"/>
  <c r="J4539" i="12"/>
  <c r="S4539" i="12"/>
  <c r="S4580" i="12"/>
  <c r="Q4580" i="12"/>
  <c r="S4735" i="12"/>
  <c r="J4735" i="12"/>
  <c r="Q4757" i="12"/>
  <c r="S4757" i="12"/>
  <c r="S4762" i="12"/>
  <c r="Q4762" i="12"/>
  <c r="S3969" i="12"/>
  <c r="S4033" i="12"/>
  <c r="S4055" i="12"/>
  <c r="Q4061" i="12"/>
  <c r="S4061" i="12"/>
  <c r="S4099" i="12"/>
  <c r="S4108" i="12"/>
  <c r="S4164" i="12"/>
  <c r="S4172" i="12"/>
  <c r="Q4172" i="12"/>
  <c r="S4247" i="12"/>
  <c r="Q4247" i="12"/>
  <c r="S4278" i="12"/>
  <c r="Q4278" i="12"/>
  <c r="Q4285" i="12"/>
  <c r="S4285" i="12"/>
  <c r="S4328" i="12"/>
  <c r="Q4328" i="12"/>
  <c r="Q4381" i="12"/>
  <c r="S4381" i="12"/>
  <c r="J4383" i="12"/>
  <c r="S4383" i="12"/>
  <c r="S4455" i="12"/>
  <c r="Q4469" i="12"/>
  <c r="S4469" i="12"/>
  <c r="S4476" i="12"/>
  <c r="J4484" i="12"/>
  <c r="S4484" i="12"/>
  <c r="S4511" i="12"/>
  <c r="Q4511" i="12"/>
  <c r="S4567" i="12"/>
  <c r="J4567" i="12"/>
  <c r="S4604" i="12"/>
  <c r="Q4604" i="12"/>
  <c r="Q4733" i="12"/>
  <c r="S4733" i="12"/>
  <c r="S4310" i="12"/>
  <c r="Q4310" i="12"/>
  <c r="S4430" i="12"/>
  <c r="Q4493" i="12"/>
  <c r="S4493" i="12"/>
  <c r="S4527" i="12"/>
  <c r="Q4538" i="12"/>
  <c r="S4538" i="12"/>
  <c r="S4557" i="12"/>
  <c r="Q4557" i="12"/>
  <c r="Q4568" i="12"/>
  <c r="S4568" i="12"/>
  <c r="J4607" i="12"/>
  <c r="S4607" i="12"/>
  <c r="S4617" i="12"/>
  <c r="Q4617" i="12"/>
  <c r="J4622" i="12"/>
  <c r="S4622" i="12"/>
  <c r="S4626" i="12"/>
  <c r="Q4626" i="12"/>
  <c r="Q4661" i="12"/>
  <c r="S4661" i="12"/>
  <c r="S4676" i="12"/>
  <c r="Q4676" i="12"/>
  <c r="S4697" i="12"/>
  <c r="Q4697" i="12"/>
  <c r="S4706" i="12"/>
  <c r="Q4706" i="12"/>
  <c r="Q4736" i="12"/>
  <c r="S4736" i="12"/>
  <c r="S4182" i="12"/>
  <c r="S4246" i="12"/>
  <c r="S4294" i="12"/>
  <c r="S4322" i="12"/>
  <c r="S4351" i="12"/>
  <c r="Q4357" i="12"/>
  <c r="S4357" i="12"/>
  <c r="S4404" i="12"/>
  <c r="S4454" i="12"/>
  <c r="Q4454" i="12"/>
  <c r="J4467" i="12"/>
  <c r="S4467" i="12"/>
  <c r="Q4482" i="12"/>
  <c r="S4482" i="12"/>
  <c r="S4494" i="12"/>
  <c r="Q4494" i="12"/>
  <c r="J4499" i="12"/>
  <c r="S4499" i="12"/>
  <c r="S4530" i="12"/>
  <c r="Q4533" i="12"/>
  <c r="S4533" i="12"/>
  <c r="J4548" i="12"/>
  <c r="S4548" i="12"/>
  <c r="J4554" i="12"/>
  <c r="S4554" i="12"/>
  <c r="J4572" i="12"/>
  <c r="S4572" i="12"/>
  <c r="Q4591" i="12"/>
  <c r="S4591" i="12"/>
  <c r="S4625" i="12"/>
  <c r="Q4625" i="12"/>
  <c r="J4630" i="12"/>
  <c r="S4630" i="12"/>
  <c r="Q4644" i="12"/>
  <c r="S4644" i="12"/>
  <c r="J4710" i="12"/>
  <c r="S4710" i="12"/>
  <c r="Q4725" i="12"/>
  <c r="S4725" i="12"/>
  <c r="S4737" i="12"/>
  <c r="Q4737" i="12"/>
  <c r="J4742" i="12"/>
  <c r="S4742" i="12"/>
  <c r="S4765" i="12"/>
  <c r="Q4768" i="12"/>
  <c r="S4768" i="12"/>
  <c r="S4770" i="12"/>
  <c r="Q4770" i="12"/>
  <c r="S4094" i="12"/>
  <c r="S4158" i="12"/>
  <c r="S4222" i="12"/>
  <c r="S4374" i="12"/>
  <c r="Q4374" i="12"/>
  <c r="S4398" i="12"/>
  <c r="S4446" i="12"/>
  <c r="Q4446" i="12"/>
  <c r="S4478" i="12"/>
  <c r="Q4478" i="12"/>
  <c r="S4487" i="12"/>
  <c r="Q4487" i="12"/>
  <c r="S4497" i="12"/>
  <c r="Q4497" i="12"/>
  <c r="S4510" i="12"/>
  <c r="Q4510" i="12"/>
  <c r="J4515" i="12"/>
  <c r="S4515" i="12"/>
  <c r="J4531" i="12"/>
  <c r="S4531" i="12"/>
  <c r="Q4546" i="12"/>
  <c r="S4546" i="12"/>
  <c r="S4575" i="12"/>
  <c r="J4589" i="12"/>
  <c r="S4589" i="12"/>
  <c r="S4597" i="12"/>
  <c r="Q4597" i="12"/>
  <c r="J4608" i="12"/>
  <c r="S4608" i="12"/>
  <c r="S4613" i="12"/>
  <c r="S4618" i="12"/>
  <c r="Q4618" i="12"/>
  <c r="Q4653" i="12"/>
  <c r="S4653" i="12"/>
  <c r="S4665" i="12"/>
  <c r="Q4665" i="12"/>
  <c r="Q4668" i="12"/>
  <c r="S4668" i="12"/>
  <c r="S4471" i="12"/>
  <c r="S4502" i="12"/>
  <c r="Q4502" i="12"/>
  <c r="J4523" i="12"/>
  <c r="S4523" i="12"/>
  <c r="S4535" i="12"/>
  <c r="S4562" i="12"/>
  <c r="Q4562" i="12"/>
  <c r="S4633" i="12"/>
  <c r="Q4633" i="12"/>
  <c r="S4721" i="12"/>
  <c r="Q4721" i="12"/>
  <c r="S4730" i="12"/>
  <c r="Q4730" i="12"/>
  <c r="S4740" i="12"/>
  <c r="Q4740" i="12"/>
  <c r="S4753" i="12"/>
  <c r="Q4753" i="12"/>
  <c r="J4758" i="12"/>
  <c r="S4758" i="12"/>
  <c r="J4774" i="12"/>
  <c r="S4774" i="12"/>
  <c r="S4462" i="12"/>
  <c r="Q4462" i="12"/>
  <c r="S4470" i="12"/>
  <c r="Q4470" i="12"/>
  <c r="J4491" i="12"/>
  <c r="S4491" i="12"/>
  <c r="S4503" i="12"/>
  <c r="S4534" i="12"/>
  <c r="Q4534" i="12"/>
  <c r="J4566" i="12"/>
  <c r="S4566" i="12"/>
  <c r="S4577" i="12"/>
  <c r="Q4577" i="12"/>
  <c r="Q4592" i="12"/>
  <c r="S4592" i="12"/>
  <c r="S4609" i="12"/>
  <c r="Q4609" i="12"/>
  <c r="S4615" i="12"/>
  <c r="J4615" i="12"/>
  <c r="Q4629" i="12"/>
  <c r="S4629" i="12"/>
  <c r="S4634" i="12"/>
  <c r="Q4634" i="12"/>
  <c r="S4695" i="12"/>
  <c r="J4695" i="12"/>
  <c r="J4718" i="12"/>
  <c r="S4718" i="12"/>
  <c r="S4729" i="12"/>
  <c r="Q4729" i="12"/>
  <c r="J4750" i="12"/>
  <c r="S4750" i="12"/>
  <c r="S4754" i="12"/>
  <c r="Q4754" i="12"/>
  <c r="S4326" i="12"/>
  <c r="S4390" i="12"/>
  <c r="S4447" i="12"/>
  <c r="J4483" i="12"/>
  <c r="S4483" i="12"/>
  <c r="S4495" i="12"/>
  <c r="S4526" i="12"/>
  <c r="Q4526" i="12"/>
  <c r="J4547" i="12"/>
  <c r="S4547" i="12"/>
  <c r="Q4560" i="12"/>
  <c r="S4560" i="12"/>
  <c r="S4581" i="12"/>
  <c r="S4606" i="12"/>
  <c r="Q4648" i="12"/>
  <c r="S4648" i="12"/>
  <c r="S4655" i="12"/>
  <c r="J4663" i="12"/>
  <c r="S4663" i="12"/>
  <c r="Q4680" i="12"/>
  <c r="S4680" i="12"/>
  <c r="Q4693" i="12"/>
  <c r="S4693" i="12"/>
  <c r="S4698" i="12"/>
  <c r="Q4698" i="12"/>
  <c r="S4759" i="12"/>
  <c r="J4759" i="12"/>
  <c r="J4638" i="12"/>
  <c r="S4638" i="12"/>
  <c r="S4650" i="12"/>
  <c r="S4681" i="12"/>
  <c r="Q4681" i="12"/>
  <c r="J4702" i="12"/>
  <c r="S4702" i="12"/>
  <c r="S4714" i="12"/>
  <c r="S4745" i="12"/>
  <c r="Q4745" i="12"/>
  <c r="J4766" i="12"/>
  <c r="S4766" i="12"/>
  <c r="S4561" i="12"/>
  <c r="S4649" i="12"/>
  <c r="Q4649" i="12"/>
  <c r="J4670" i="12"/>
  <c r="S4670" i="12"/>
  <c r="S4682" i="12"/>
  <c r="S4713" i="12"/>
  <c r="Q4713" i="12"/>
  <c r="J4734" i="12"/>
  <c r="S4734" i="12"/>
  <c r="S4746" i="12"/>
  <c r="S4777" i="12"/>
  <c r="Q4777" i="12"/>
  <c r="S4601" i="12"/>
  <c r="S4614" i="12"/>
  <c r="S4641" i="12"/>
  <c r="Q4641" i="12"/>
  <c r="J4662" i="12"/>
  <c r="S4662" i="12"/>
  <c r="S4674" i="12"/>
  <c r="S4705" i="12"/>
  <c r="Q4705" i="12"/>
  <c r="J4726" i="12"/>
  <c r="S4726" i="12"/>
  <c r="S4738" i="12"/>
  <c r="S4769" i="12"/>
  <c r="Q4769" i="12"/>
  <c r="N111" i="9" l="1"/>
  <c r="N110" i="9"/>
  <c r="N109" i="9"/>
  <c r="N108" i="9"/>
  <c r="N107" i="9"/>
  <c r="N106" i="9"/>
  <c r="N105" i="9"/>
  <c r="N104" i="9"/>
  <c r="N103" i="9"/>
  <c r="N102" i="9"/>
  <c r="N101" i="9"/>
  <c r="N100" i="9"/>
  <c r="N99" i="9"/>
  <c r="N98" i="9"/>
  <c r="N97" i="9"/>
  <c r="N96" i="9"/>
  <c r="N95" i="9"/>
  <c r="N94" i="9"/>
  <c r="N93" i="9"/>
  <c r="N92" i="9"/>
  <c r="N91" i="9"/>
  <c r="N90" i="9"/>
  <c r="N89" i="9"/>
  <c r="N88" i="9"/>
  <c r="N87" i="9"/>
  <c r="N86" i="9"/>
  <c r="N85" i="9"/>
  <c r="N84" i="9"/>
  <c r="N83" i="9"/>
  <c r="N82" i="9"/>
  <c r="N81" i="9"/>
  <c r="N80" i="9"/>
  <c r="N79" i="9"/>
  <c r="N78" i="9"/>
  <c r="N77" i="9"/>
  <c r="N76" i="9"/>
  <c r="N75" i="9"/>
  <c r="N74" i="9"/>
  <c r="N73" i="9"/>
  <c r="N72" i="9"/>
  <c r="N71" i="9"/>
  <c r="N70" i="9"/>
  <c r="N69" i="9"/>
  <c r="N68" i="9"/>
  <c r="N67" i="9"/>
  <c r="N66" i="9"/>
  <c r="N65" i="9"/>
  <c r="N64" i="9"/>
  <c r="N63" i="9"/>
  <c r="N62" i="9"/>
  <c r="N61" i="9"/>
  <c r="N60" i="9"/>
  <c r="N59" i="9"/>
  <c r="N58" i="9"/>
  <c r="N57" i="9"/>
  <c r="N56" i="9"/>
  <c r="N55" i="9"/>
  <c r="N54" i="9"/>
  <c r="N53" i="9"/>
  <c r="N52" i="9"/>
  <c r="N51" i="9"/>
  <c r="N50" i="9"/>
  <c r="N49" i="9"/>
  <c r="N48" i="9"/>
  <c r="N47" i="9"/>
  <c r="N46" i="9"/>
  <c r="N45" i="9"/>
  <c r="N44" i="9"/>
  <c r="N43" i="9"/>
  <c r="N42" i="9"/>
  <c r="N41" i="9"/>
  <c r="N40" i="9"/>
  <c r="N39" i="9"/>
  <c r="N38" i="9"/>
  <c r="N37" i="9"/>
  <c r="N36" i="9"/>
  <c r="N35" i="9"/>
  <c r="N34" i="9"/>
  <c r="N33" i="9"/>
  <c r="N32" i="9"/>
  <c r="N31" i="9"/>
  <c r="N30" i="9"/>
  <c r="N29" i="9"/>
  <c r="N28" i="9"/>
  <c r="N27" i="9"/>
  <c r="N26" i="9"/>
  <c r="N25" i="9"/>
  <c r="N24" i="9"/>
  <c r="N23" i="9"/>
  <c r="N22" i="9"/>
  <c r="N21" i="9"/>
  <c r="N20" i="9"/>
  <c r="N19" i="9"/>
  <c r="N18" i="9"/>
  <c r="N17" i="9"/>
  <c r="N16" i="9"/>
  <c r="N15" i="9"/>
  <c r="N14" i="9"/>
  <c r="N13" i="9"/>
  <c r="N12" i="9"/>
  <c r="N11" i="9"/>
  <c r="N10" i="9"/>
  <c r="N9" i="9"/>
  <c r="N8" i="9"/>
  <c r="N7" i="9"/>
  <c r="N6" i="9"/>
</calcChain>
</file>

<file path=xl/sharedStrings.xml><?xml version="1.0" encoding="utf-8"?>
<sst xmlns="http://schemas.openxmlformats.org/spreadsheetml/2006/main" count="16013" uniqueCount="10663">
  <si>
    <t>Concentration (mM)</t>
    <phoneticPr fontId="1"/>
  </si>
  <si>
    <t>P</t>
    <phoneticPr fontId="1"/>
  </si>
  <si>
    <t>Na</t>
    <phoneticPr fontId="1"/>
  </si>
  <si>
    <t>K</t>
    <phoneticPr fontId="1"/>
  </si>
  <si>
    <t>Mg</t>
    <phoneticPr fontId="1"/>
  </si>
  <si>
    <t>Ca</t>
    <phoneticPr fontId="1"/>
  </si>
  <si>
    <t>Mn</t>
    <phoneticPr fontId="1"/>
  </si>
  <si>
    <t>Fe</t>
    <phoneticPr fontId="1"/>
  </si>
  <si>
    <t>Co</t>
    <phoneticPr fontId="1"/>
  </si>
  <si>
    <t>Cu</t>
    <phoneticPr fontId="1"/>
  </si>
  <si>
    <t>Zn</t>
    <phoneticPr fontId="1"/>
  </si>
  <si>
    <t>Mo</t>
    <phoneticPr fontId="1"/>
  </si>
  <si>
    <t xml:space="preserve">PCR product # </t>
  </si>
  <si>
    <t>Description of the PCR product</t>
  </si>
  <si>
    <t>Template</t>
  </si>
  <si>
    <t>Primer</t>
  </si>
  <si>
    <t xml:space="preserve">Primer sequence (5’ to 3’) </t>
  </si>
  <si>
    <t>Generated plasmids or fusion PCR products</t>
    <phoneticPr fontId="1"/>
  </si>
  <si>
    <t>Vector backbone</t>
    <phoneticPr fontId="1"/>
  </si>
  <si>
    <t>pTF148 (Fujiwara et al. 2013)</t>
    <phoneticPr fontId="1"/>
  </si>
  <si>
    <t>OFY408</t>
    <phoneticPr fontId="5"/>
  </si>
  <si>
    <t>GGTCAACGAACGAAGAAACACAGAGAACAAAGATAT</t>
  </si>
  <si>
    <t>pFY54</t>
    <phoneticPr fontId="1"/>
  </si>
  <si>
    <t>OFY409</t>
    <phoneticPr fontId="5"/>
  </si>
  <si>
    <t>ATGAGCAAGGGCGAGGAGCT</t>
  </si>
  <si>
    <r>
      <rPr>
        <i/>
        <sz val="10"/>
        <color theme="1"/>
        <rFont val="Times New Roman"/>
        <family val="1"/>
      </rPr>
      <t>C. merolae</t>
    </r>
    <r>
      <rPr>
        <sz val="10"/>
        <color theme="1"/>
        <rFont val="Times New Roman"/>
        <family val="1"/>
      </rPr>
      <t xml:space="preserve"> genome</t>
    </r>
    <phoneticPr fontId="1"/>
  </si>
  <si>
    <t>OFY426</t>
    <phoneticPr fontId="5"/>
  </si>
  <si>
    <t>CTTCGTTCGTTGACCATGCGGTGTTGTGAGCTGG</t>
  </si>
  <si>
    <t>OFY427</t>
    <phoneticPr fontId="5"/>
  </si>
  <si>
    <t>CTCGCCCTTGCTCATGTGCTTTTTTCCGCCATTGG</t>
  </si>
  <si>
    <t>OFY420</t>
    <phoneticPr fontId="5"/>
  </si>
  <si>
    <t>TCAAGTGAATGCAGGATGTG</t>
  </si>
  <si>
    <t>fFY1</t>
    <phoneticPr fontId="1"/>
  </si>
  <si>
    <t>OFY421</t>
    <phoneticPr fontId="5"/>
  </si>
  <si>
    <t>CGTTGAGGAACAATGAAAGAACTACGATGCTTCCATCGTATC</t>
  </si>
  <si>
    <t>OFY422</t>
    <phoneticPr fontId="5"/>
  </si>
  <si>
    <t>GATACGATGGAAGCATCGTAGTTCTTTCATTGTTCCTCAACG</t>
  </si>
  <si>
    <t>OFY429</t>
    <phoneticPr fontId="5"/>
  </si>
  <si>
    <t>TAAACGTTGCGGTGATGCATAAGGCTGTACCCCGATTC</t>
  </si>
  <si>
    <t>OFY430</t>
    <phoneticPr fontId="5"/>
  </si>
  <si>
    <t>GAATCGGGGTACAGCCTTATGCATCACCGCAACGTTTA</t>
  </si>
  <si>
    <t>OFY425</t>
    <phoneticPr fontId="5"/>
  </si>
  <si>
    <t>ATCGATTCTGCGAAAGAGC</t>
  </si>
  <si>
    <t>OFY437</t>
    <phoneticPr fontId="5"/>
  </si>
  <si>
    <t>CCTGATGAAAATGGTGCTGT</t>
  </si>
  <si>
    <t>fFY4</t>
    <phoneticPr fontId="1"/>
  </si>
  <si>
    <t>OFY485</t>
    <phoneticPr fontId="5"/>
  </si>
  <si>
    <t>GCCTGCACCGGATCCGTGCTTTTTTCCGCCATT</t>
  </si>
  <si>
    <t>pTF219 (Yagisawa et al. 2020)</t>
    <phoneticPr fontId="1"/>
  </si>
  <si>
    <t>OFY472</t>
    <phoneticPr fontId="1"/>
  </si>
  <si>
    <t>GGATCCGGTGCAGGCGC</t>
  </si>
  <si>
    <t>OFY458</t>
    <phoneticPr fontId="1"/>
  </si>
  <si>
    <t>CCCTAGCAGCTGACTGTATCTC</t>
  </si>
  <si>
    <t>C. merolae genome</t>
    <phoneticPr fontId="1"/>
  </si>
  <si>
    <t>OFY486</t>
    <phoneticPr fontId="5"/>
  </si>
  <si>
    <t>AGTCAGCTGCTAGGGCATCACCGCAACGTTTA</t>
  </si>
  <si>
    <t>pD184-CAT (Fujiwara et al. 2017)</t>
    <phoneticPr fontId="1"/>
  </si>
  <si>
    <t>OFY519</t>
    <phoneticPr fontId="5"/>
  </si>
  <si>
    <t>CGTCACCCTCGGGACTTG</t>
  </si>
  <si>
    <t>pFY132</t>
    <phoneticPr fontId="1"/>
  </si>
  <si>
    <t>OFY643</t>
    <phoneticPr fontId="5"/>
  </si>
  <si>
    <t>GAATTCTTACAATACCGATAGATGAGT</t>
    <phoneticPr fontId="1"/>
  </si>
  <si>
    <t>Ubiquitin (CMK296C) 3'UTR</t>
    <phoneticPr fontId="1"/>
  </si>
  <si>
    <t>OFY624</t>
    <phoneticPr fontId="5"/>
  </si>
  <si>
    <t>TGAGGTTTTCGGTGGTATGT</t>
  </si>
  <si>
    <t>OFY1066</t>
    <phoneticPr fontId="5"/>
  </si>
  <si>
    <t>GTATTGTAAGAATTCTCAGCCACGACAGAGACGAG</t>
    <phoneticPr fontId="1"/>
  </si>
  <si>
    <t>OFY823</t>
    <phoneticPr fontId="5"/>
  </si>
  <si>
    <t>GTCCCGAGGGTGACGAGTACATGGACCGACAGCAT</t>
  </si>
  <si>
    <t>OFY824</t>
    <phoneticPr fontId="5"/>
  </si>
  <si>
    <t>CCACCGAAAACCTCAGTGCTTTTTTCCGCC</t>
  </si>
  <si>
    <t>OFY745</t>
    <phoneticPr fontId="5"/>
  </si>
  <si>
    <t>GCCCTCAAGAAAGCCGGA</t>
  </si>
  <si>
    <t>pFY136</t>
    <phoneticPr fontId="5"/>
  </si>
  <si>
    <t>OFY746</t>
    <phoneticPr fontId="5"/>
  </si>
  <si>
    <t>TCCGGCTTTCTTGAGGGC</t>
  </si>
  <si>
    <t>OFY747</t>
    <phoneticPr fontId="5"/>
  </si>
  <si>
    <t>TGATCCACCACCACCGCCAATATCGTCTCGACG</t>
  </si>
  <si>
    <t>pFY134</t>
    <phoneticPr fontId="5"/>
  </si>
  <si>
    <t>OFY748</t>
    <phoneticPr fontId="5"/>
  </si>
  <si>
    <t>GGTGGTGGTGGATCAATGAAGGCTCGTCAAGCG</t>
  </si>
  <si>
    <t>OFY1052</t>
    <phoneticPr fontId="5"/>
  </si>
  <si>
    <t>CCCTCGAGCAGGCCGGAGTC</t>
  </si>
  <si>
    <t>pFY221</t>
    <phoneticPr fontId="1"/>
  </si>
  <si>
    <t>OFY1053</t>
    <phoneticPr fontId="5"/>
  </si>
  <si>
    <t>CTGCTCGAGGGCCTCGCG</t>
  </si>
  <si>
    <t>pFY136</t>
    <phoneticPr fontId="1"/>
  </si>
  <si>
    <t>OFY1088</t>
    <phoneticPr fontId="5"/>
  </si>
  <si>
    <t>CCCTCGAGAAGGCCGGAGTCAGCG</t>
  </si>
  <si>
    <t>pFY232</t>
    <phoneticPr fontId="5"/>
  </si>
  <si>
    <t>OFY1196</t>
    <phoneticPr fontId="5"/>
  </si>
  <si>
    <t>CGGCCTTCTCGAGGGCCTCGC</t>
  </si>
  <si>
    <t>OFY1190</t>
    <phoneticPr fontId="5"/>
  </si>
  <si>
    <t>CCCTCCAGGAGGCCGGAGTCAGC</t>
  </si>
  <si>
    <t>pFY233</t>
    <phoneticPr fontId="5"/>
  </si>
  <si>
    <t>OFY1191</t>
    <phoneticPr fontId="5"/>
  </si>
  <si>
    <t>CGGCCTCCTGGAGGGCCTCGC</t>
  </si>
  <si>
    <t>OFY1192</t>
    <phoneticPr fontId="5"/>
  </si>
  <si>
    <t>CCCTCAAGGAGGCCGGAGTCAGCG</t>
  </si>
  <si>
    <t>pFY234</t>
    <phoneticPr fontId="5"/>
  </si>
  <si>
    <t>OFY1193</t>
    <phoneticPr fontId="5"/>
  </si>
  <si>
    <t>CCGGCCTCCTTGAGGGCCTCGC</t>
  </si>
  <si>
    <t>OFY1194</t>
    <phoneticPr fontId="5"/>
  </si>
  <si>
    <t>CCCTCCAGCAGGCCGGAGTCAG</t>
  </si>
  <si>
    <t>pFY235</t>
    <phoneticPr fontId="5"/>
  </si>
  <si>
    <t>OFY1195</t>
    <phoneticPr fontId="5"/>
  </si>
  <si>
    <t>CGGCCTGCTGGAGGGCCTCGC</t>
  </si>
  <si>
    <t>Transformation cassette</t>
  </si>
  <si>
    <t>pFY54, 132, 134, 136, 221-235</t>
    <phoneticPr fontId="1"/>
  </si>
  <si>
    <t xml:space="preserve">D184(1200)F </t>
    <phoneticPr fontId="1"/>
  </si>
  <si>
    <t>CGCCTTCTCCTGGACGAGTAC</t>
  </si>
  <si>
    <t xml:space="preserve"> -</t>
    <phoneticPr fontId="1"/>
  </si>
  <si>
    <t>D184(+1400)R</t>
    <phoneticPr fontId="1"/>
  </si>
  <si>
    <t>Linear pQE80</t>
    <phoneticPr fontId="1"/>
  </si>
  <si>
    <t>pGE80 (Qiagen)</t>
    <phoneticPr fontId="1"/>
  </si>
  <si>
    <t>OFY535</t>
    <phoneticPr fontId="1"/>
  </si>
  <si>
    <t>GTGATGGTGATGGTGATGC</t>
  </si>
  <si>
    <t>pFY110</t>
    <phoneticPr fontId="1"/>
  </si>
  <si>
    <t>OFY536</t>
    <phoneticPr fontId="1"/>
  </si>
  <si>
    <t>TAATTAGCTGAGCTTGGACTCC</t>
  </si>
  <si>
    <t>OFY773</t>
    <phoneticPr fontId="5"/>
  </si>
  <si>
    <t>CACCATCACCATCACAAAGCTGGTTGTGTTCCGG</t>
  </si>
  <si>
    <t>OFY774</t>
    <phoneticPr fontId="5"/>
  </si>
  <si>
    <t>AAGCTCAGCTAATTATCAGTGCTTTTTTCCGCC</t>
  </si>
  <si>
    <t>Strain</t>
    <phoneticPr fontId="1"/>
  </si>
  <si>
    <t>Genotype</t>
    <phoneticPr fontId="1"/>
  </si>
  <si>
    <t>Background strain</t>
    <phoneticPr fontId="1"/>
  </si>
  <si>
    <t>Transformation cassete template</t>
    <phoneticPr fontId="1"/>
  </si>
  <si>
    <t>Integration site</t>
    <phoneticPr fontId="1"/>
  </si>
  <si>
    <t>Reference</t>
    <phoneticPr fontId="1"/>
  </si>
  <si>
    <t>10D</t>
    <phoneticPr fontId="1"/>
  </si>
  <si>
    <t>Wild type</t>
    <phoneticPr fontId="1"/>
  </si>
  <si>
    <t>M4</t>
    <phoneticPr fontId="1"/>
  </si>
  <si>
    <r>
      <t xml:space="preserve">ura5.3 </t>
    </r>
    <r>
      <rPr>
        <sz val="10"/>
        <color theme="1"/>
        <rFont val="Times New Roman"/>
        <family val="1"/>
      </rPr>
      <t>(uracil auxotrophic mutant )</t>
    </r>
    <phoneticPr fontId="1"/>
  </si>
  <si>
    <t>CFY10</t>
    <phoneticPr fontId="1"/>
  </si>
  <si>
    <t>ura5.3 APCCp-CmPPK1-sfGFP URA5.3</t>
  </si>
  <si>
    <t>pFY54</t>
    <phoneticPr fontId="5"/>
  </si>
  <si>
    <t>This study</t>
    <phoneticPr fontId="1"/>
  </si>
  <si>
    <t>CFY11</t>
    <phoneticPr fontId="1"/>
  </si>
  <si>
    <t>ura5.3 CmPPK1Δ::URA5.3 (replacement of CmCmPPK1 with URA5.3)</t>
  </si>
  <si>
    <t>fFY1</t>
    <phoneticPr fontId="5"/>
  </si>
  <si>
    <t xml:space="preserve">CMM026C </t>
    <phoneticPr fontId="1"/>
  </si>
  <si>
    <t xml:space="preserve">CFY20 </t>
    <phoneticPr fontId="1"/>
  </si>
  <si>
    <t>ura5.3 CmPPK1-3xHA  URA5.3</t>
  </si>
  <si>
    <t>fFY4</t>
    <phoneticPr fontId="5"/>
  </si>
  <si>
    <t xml:space="preserve">CMM026C </t>
  </si>
  <si>
    <t>CFY82</t>
    <phoneticPr fontId="1"/>
  </si>
  <si>
    <t>pFY132</t>
    <phoneticPr fontId="5"/>
  </si>
  <si>
    <t>CFY83</t>
    <phoneticPr fontId="1"/>
  </si>
  <si>
    <t>CFY84</t>
    <phoneticPr fontId="1"/>
  </si>
  <si>
    <t>CFY96</t>
  </si>
  <si>
    <t>CFY97</t>
  </si>
  <si>
    <t>CFY98</t>
  </si>
  <si>
    <t>CFY99</t>
  </si>
  <si>
    <t>Neutral site</t>
    <phoneticPr fontId="1"/>
  </si>
  <si>
    <t>Accession</t>
  </si>
  <si>
    <t>Source Database</t>
  </si>
  <si>
    <t>Name</t>
  </si>
  <si>
    <t>Tax ID</t>
  </si>
  <si>
    <t>Tax Name</t>
  </si>
  <si>
    <t>Length</t>
  </si>
  <si>
    <t>Entry Accession</t>
  </si>
  <si>
    <t>Matches</t>
  </si>
  <si>
    <t>unreviewed</t>
  </si>
  <si>
    <t>Polyphosphate kinase</t>
  </si>
  <si>
    <t>Tetraselmis sp. GSL018</t>
  </si>
  <si>
    <t>IPR003414</t>
  </si>
  <si>
    <t>34..350</t>
  </si>
  <si>
    <t>A0A061SC82</t>
  </si>
  <si>
    <t>A0A090M3D0</t>
  </si>
  <si>
    <t>Ostreococcus tauri</t>
  </si>
  <si>
    <t>A0A0A2W5M4</t>
  </si>
  <si>
    <t>Beauveria bassiana D1-5</t>
  </si>
  <si>
    <t>714..1408</t>
  </si>
  <si>
    <t>A0A0D2UNF5</t>
  </si>
  <si>
    <t>Capsaspora owczarzaki (strain ATCC 30864)</t>
  </si>
  <si>
    <t>A0A0D6L3L8</t>
  </si>
  <si>
    <t>Ancylostoma ceylanicum</t>
  </si>
  <si>
    <t>A0A0L0DTB4</t>
  </si>
  <si>
    <t>Thecamonas trahens ATCC 50062</t>
  </si>
  <si>
    <t>A0A0N4ZZB9</t>
  </si>
  <si>
    <t>Parastrongyloides trichosuri</t>
  </si>
  <si>
    <t>A0A152A285</t>
  </si>
  <si>
    <t>Tieghemostelium lacteum</t>
  </si>
  <si>
    <t>348..1050</t>
  </si>
  <si>
    <t>A0A1I8AP65</t>
  </si>
  <si>
    <t>Steinernema glaseri</t>
  </si>
  <si>
    <t>2..206</t>
  </si>
  <si>
    <t>A0A1X6NWT6</t>
  </si>
  <si>
    <t>Porphyra umbilicalis</t>
  </si>
  <si>
    <t>A0A1Y1IPH6</t>
  </si>
  <si>
    <t>Klebsormidium nitens</t>
  </si>
  <si>
    <t>A0A1Y1IQ10</t>
  </si>
  <si>
    <t>A0A1Y5I798</t>
  </si>
  <si>
    <t>A0A2K1JGM5</t>
  </si>
  <si>
    <t>Physcomitrium patens</t>
  </si>
  <si>
    <t>2..641</t>
  </si>
  <si>
    <t>A0A2K1KZT5</t>
  </si>
  <si>
    <t>A0A2N0QJY9</t>
  </si>
  <si>
    <t>Rhizophagus irregularis</t>
  </si>
  <si>
    <t>1..125</t>
  </si>
  <si>
    <t>A0A2V3J6U0</t>
  </si>
  <si>
    <t>Gracilariopsis chorda</t>
  </si>
  <si>
    <t>A0A4C1SW07</t>
  </si>
  <si>
    <t>Eumeta variegata</t>
  </si>
  <si>
    <t>13..347</t>
  </si>
  <si>
    <t>A0A5B8MRJ4</t>
  </si>
  <si>
    <t>Chloropicon primus</t>
  </si>
  <si>
    <t>A0A5J4Z1Z9</t>
  </si>
  <si>
    <t>Porphyridium purpureum</t>
  </si>
  <si>
    <t>A0A699MBX9</t>
  </si>
  <si>
    <t>Tanacetum cinerariifolium</t>
  </si>
  <si>
    <t>50..374</t>
  </si>
  <si>
    <t>A0A699PK88</t>
  </si>
  <si>
    <t>A0A699Q9B3</t>
  </si>
  <si>
    <t>4..326</t>
  </si>
  <si>
    <t>A0A699QUY4</t>
  </si>
  <si>
    <t>1..147</t>
  </si>
  <si>
    <t>A0A6P4BQE9</t>
  </si>
  <si>
    <t>Ziziphus jujuba</t>
  </si>
  <si>
    <t>1..624</t>
  </si>
  <si>
    <t>A0A6P4FIV3</t>
  </si>
  <si>
    <t>Drosophila rhopaloa</t>
  </si>
  <si>
    <t>A0A6V1SQS2</t>
  </si>
  <si>
    <t>Heterosigma akashiwo</t>
  </si>
  <si>
    <t>31..724</t>
  </si>
  <si>
    <t>A0A7I4AUU0</t>
  </si>
  <si>
    <t>A0A7I4AZ03</t>
  </si>
  <si>
    <t>A0A7I4CZI7</t>
  </si>
  <si>
    <t>A0A7J7IK62</t>
  </si>
  <si>
    <t>Cyanidiococcus yangmingshanensis</t>
  </si>
  <si>
    <t>A0A7R9BYU1</t>
  </si>
  <si>
    <t>Notodromas monacha</t>
  </si>
  <si>
    <t>A0A7R9L9S6</t>
  </si>
  <si>
    <t>Oppiella nova</t>
  </si>
  <si>
    <t>27..90</t>
  </si>
  <si>
    <t>A0A7R9P2U9</t>
  </si>
  <si>
    <t>Timema californicum</t>
  </si>
  <si>
    <t>7..703</t>
  </si>
  <si>
    <t>A0A7R9SWL0</t>
  </si>
  <si>
    <t>Pycnococcus provasolii</t>
  </si>
  <si>
    <t>A0A7R9Y1A3</t>
  </si>
  <si>
    <t>Prasinoderma coloniale</t>
  </si>
  <si>
    <t>A0A7S0KG69</t>
  </si>
  <si>
    <t>Ostreococcus mediterraneus</t>
  </si>
  <si>
    <t>A0A7S0QUE0</t>
  </si>
  <si>
    <t>Pyramimonas obovata</t>
  </si>
  <si>
    <t>A0A7S0Z6F8</t>
  </si>
  <si>
    <t>A0A7S0Z7C1</t>
  </si>
  <si>
    <t>A0A7S1DT69</t>
  </si>
  <si>
    <t>Hemiselmis andersenii</t>
  </si>
  <si>
    <t>A0A7S1EUM4</t>
  </si>
  <si>
    <t>Timspurckia oligopyrenoides</t>
  </si>
  <si>
    <t>A0A7S1EUV3</t>
  </si>
  <si>
    <t>A0A7S1T1P4</t>
  </si>
  <si>
    <t>Tetraselmis chuii</t>
  </si>
  <si>
    <t>A0A7S1XCI6</t>
  </si>
  <si>
    <t>Compsopogon caeruleus</t>
  </si>
  <si>
    <t>A0A7S1XDW0</t>
  </si>
  <si>
    <t>A0A7S2ALC2</t>
  </si>
  <si>
    <t>A0A7S2Z4T1</t>
  </si>
  <si>
    <t>Chloropicon laureae</t>
  </si>
  <si>
    <t>A0A7S2Z5D6</t>
  </si>
  <si>
    <t>A0A7S3BQX6</t>
  </si>
  <si>
    <t>Prasinoderma singulare</t>
  </si>
  <si>
    <t>2..720</t>
  </si>
  <si>
    <t>A0A7S3CAL6</t>
  </si>
  <si>
    <t>Chloropicon roscoffensis</t>
  </si>
  <si>
    <t>11..173</t>
  </si>
  <si>
    <t>A0A7S3DZM3</t>
  </si>
  <si>
    <t>A0A7S3FMY6</t>
  </si>
  <si>
    <t>A0A7S3U8Y0</t>
  </si>
  <si>
    <t>Picocystis salinarum</t>
  </si>
  <si>
    <t>1..713</t>
  </si>
  <si>
    <t>A2VBB6</t>
  </si>
  <si>
    <t>A4RQI1</t>
  </si>
  <si>
    <t>Ostreococcus lucimarinus (strain CCE9901)</t>
  </si>
  <si>
    <t>D3B5H9</t>
  </si>
  <si>
    <t>F0ZBC5</t>
  </si>
  <si>
    <t>Dictyostelium purpureum</t>
  </si>
  <si>
    <t>F4PF87</t>
  </si>
  <si>
    <t>Batrachochytrium dendrobatidis (strain JAM81 / FGSC 10211)</t>
  </si>
  <si>
    <t>1..638</t>
  </si>
  <si>
    <t>F4PUB3</t>
  </si>
  <si>
    <t>K8EZF3</t>
  </si>
  <si>
    <t>Bathycoccus prasinos</t>
  </si>
  <si>
    <t>M1VDN3</t>
  </si>
  <si>
    <t>M2W0X2</t>
  </si>
  <si>
    <t>Galdieria sulphuraria</t>
  </si>
  <si>
    <t>M2WYX5</t>
  </si>
  <si>
    <t>Q2MEV6</t>
  </si>
  <si>
    <t>Q54BM7</t>
  </si>
  <si>
    <t>reviewed</t>
  </si>
  <si>
    <t>Dictyostelium discoideum</t>
  </si>
  <si>
    <t>R7Q3Q5</t>
  </si>
  <si>
    <t>Chondrus crispus</t>
  </si>
  <si>
    <t>R7TH67</t>
  </si>
  <si>
    <t>Capitella teleta</t>
  </si>
  <si>
    <t>R7UJ68</t>
  </si>
  <si>
    <t>1..421</t>
  </si>
  <si>
    <t>Toda et al. (1995)</t>
    <phoneticPr fontId="1"/>
  </si>
  <si>
    <t>Minoda et al. (2004)</t>
    <phoneticPr fontId="1"/>
  </si>
  <si>
    <t>(A) Hits by PSI-BLAST</t>
    <phoneticPr fontId="12"/>
  </si>
  <si>
    <t>Query</t>
    <phoneticPr fontId="12"/>
  </si>
  <si>
    <t># of Hits</t>
    <phoneticPr fontId="12"/>
  </si>
  <si>
    <t># of  Species with hits</t>
    <phoneticPr fontId="12"/>
  </si>
  <si>
    <t>Description</t>
    <phoneticPr fontId="12"/>
  </si>
  <si>
    <t>Scientific Name</t>
  </si>
  <si>
    <t>Max Score</t>
  </si>
  <si>
    <t>Total Score</t>
  </si>
  <si>
    <t>Query Cover</t>
  </si>
  <si>
    <t>E value</t>
  </si>
  <si>
    <t>Percent identity</t>
    <phoneticPr fontId="12"/>
  </si>
  <si>
    <t>Accession Length</t>
    <phoneticPr fontId="12"/>
  </si>
  <si>
    <t xml:space="preserve">Accession  </t>
  </si>
  <si>
    <t>Accession</t>
    <phoneticPr fontId="12"/>
  </si>
  <si>
    <t>Incomplete</t>
    <phoneticPr fontId="12"/>
  </si>
  <si>
    <t xml:space="preserve"> % identity</t>
  </si>
  <si>
    <t xml:space="preserve"> alignment length</t>
  </si>
  <si>
    <t xml:space="preserve"> mismatches</t>
  </si>
  <si>
    <t xml:space="preserve"> gap opens</t>
  </si>
  <si>
    <t xml:space="preserve"> q. start</t>
  </si>
  <si>
    <t xml:space="preserve"> q. end</t>
  </si>
  <si>
    <t xml:space="preserve"> s. start</t>
  </si>
  <si>
    <t xml:space="preserve"> s. end</t>
  </si>
  <si>
    <t xml:space="preserve"> evalue</t>
  </si>
  <si>
    <t xml:space="preserve"> bit score</t>
  </si>
  <si>
    <t xml:space="preserve"> % positives</t>
  </si>
  <si>
    <t>Red algae (taxid:2763)</t>
    <phoneticPr fontId="12"/>
  </si>
  <si>
    <t>CmPPK1 (PPK1 domain: 380-1071 a.a.)</t>
    <phoneticPr fontId="12"/>
  </si>
  <si>
    <t>polyphosphate kinase [Cyanidioschyzon merolae strain 10D]</t>
  </si>
  <si>
    <t>PRK05443</t>
  </si>
  <si>
    <t xml:space="preserve"> -</t>
  </si>
  <si>
    <t>RME59538.1</t>
  </si>
  <si>
    <t>cl00447</t>
  </si>
  <si>
    <t>WP_141608549.1</t>
  </si>
  <si>
    <t>polyphosphate kinase isoform 2 [Galdieria sulphuraria]</t>
  </si>
  <si>
    <t>937-1011</t>
  </si>
  <si>
    <t>815-923</t>
  </si>
  <si>
    <t>RIK36570.1</t>
  </si>
  <si>
    <t>MBX3001894.1</t>
  </si>
  <si>
    <t>946-1056</t>
  </si>
  <si>
    <t>4-540</t>
  </si>
  <si>
    <t>Galdieria partita</t>
  </si>
  <si>
    <t>Gracilaria domingensis</t>
  </si>
  <si>
    <t>942-1052</t>
  </si>
  <si>
    <t>MCB0107232.1</t>
  </si>
  <si>
    <t>Rhodosorus marinus</t>
  </si>
  <si>
    <t>Green algae /Chlorophyta (taxid:3041)</t>
    <phoneticPr fontId="12"/>
  </si>
  <si>
    <t>polyphosphate kinase [Ostreococcus tauri]</t>
  </si>
  <si>
    <t xml:space="preserve"> - </t>
  </si>
  <si>
    <t>MBX3050392.1</t>
  </si>
  <si>
    <t>Polyphosphate kinase [Ostreococcus tauri]</t>
  </si>
  <si>
    <t>predicted protein [Ostreococcus lucimarinus CCE9901]</t>
  </si>
  <si>
    <t>Ostreococcus lucimarinus CCE9901</t>
  </si>
  <si>
    <t>hypothetical protein PPROV_000266500 [Pycnococcus provasolii]</t>
  </si>
  <si>
    <t>272-960</t>
  </si>
  <si>
    <t>polyphosphate kinase [Chloropicon primus]</t>
  </si>
  <si>
    <t>159-859</t>
  </si>
  <si>
    <t xml:space="preserve"> -</t>
    <phoneticPr fontId="12"/>
  </si>
  <si>
    <t>polyphosphate kinase [Bathycoccus prasinos]</t>
  </si>
  <si>
    <t>unnamed protein product [Ostreobium quekettii]</t>
  </si>
  <si>
    <t>Ostreobium quekettii</t>
  </si>
  <si>
    <t>N</t>
  </si>
  <si>
    <t>Streptophyta (taxid:35493)</t>
    <phoneticPr fontId="12"/>
  </si>
  <si>
    <t>polyphosphate kinase [Klebsormidium nitens]</t>
  </si>
  <si>
    <t>hypothetical protein KC19_2G215500 [Ceratodon purpureus]</t>
  </si>
  <si>
    <t>Ceratodon purpureus</t>
  </si>
  <si>
    <t>hypothetical protein M758_2G165200 [Ceratodon purpureus]</t>
  </si>
  <si>
    <t>hypothetical protein M758_6G004600 [Ceratodon purpureus]</t>
  </si>
  <si>
    <t>hypothetical protein KC19_6G004900 [Ceratodon purpureus]</t>
  </si>
  <si>
    <t>uncharacterized protein LOC112295677 [Physcomitrium patens]</t>
  </si>
  <si>
    <t>polyphosphate kinase [Physcomitrium patens]</t>
  </si>
  <si>
    <t>uncharacterized protein LOC112291913 isoform X2 [Physcomitrium patens]</t>
  </si>
  <si>
    <t>uncharacterized protein LOC112291913 isoform X5 [Physcomitrium patens]</t>
  </si>
  <si>
    <t>MCB0091495.1</t>
  </si>
  <si>
    <t>uncharacterized protein LOC112291913 isoform X1 [Physcomitrium patens]</t>
  </si>
  <si>
    <t>hypothetical protein PHYPA_018115 [Physcomitrium patens]</t>
  </si>
  <si>
    <t>uncharacterized protein LOC112291913 isoform X4 [Physcomitrium patens]</t>
  </si>
  <si>
    <t>115-832</t>
  </si>
  <si>
    <t>236-809</t>
  </si>
  <si>
    <t>uncharacterized protein LOC112291913 isoform X3 [Physcomitrium patens]</t>
  </si>
  <si>
    <t>C</t>
  </si>
  <si>
    <t>hypothetical protein [Tanacetum cinerariifolium]</t>
  </si>
  <si>
    <t>74-664</t>
  </si>
  <si>
    <t>WP_037016541.1</t>
  </si>
  <si>
    <t>167-684</t>
  </si>
  <si>
    <t>MBP7961335.1</t>
  </si>
  <si>
    <t>49-364</t>
  </si>
  <si>
    <t>cl35322</t>
  </si>
  <si>
    <t>NC</t>
  </si>
  <si>
    <t>SAR (taxid:2698737)</t>
    <phoneticPr fontId="12"/>
  </si>
  <si>
    <t>ppk [Symbiodinium sp. KB8]</t>
  </si>
  <si>
    <t>Symbiodinium sp. KB8</t>
  </si>
  <si>
    <t>Amoebozoa (taxid:554915)</t>
    <phoneticPr fontId="12"/>
  </si>
  <si>
    <t>polyphosphate kinase [Dictyostelium discoideum AX4]</t>
  </si>
  <si>
    <t>Dictyostelium discoideum AX4</t>
  </si>
  <si>
    <t>hypothetical protein CYY_008736 [Polysphondylium violaceum]</t>
  </si>
  <si>
    <t>polyphosphate kinase [Heterostelium album PN500]</t>
  </si>
  <si>
    <t>Heterostelium album PN500</t>
  </si>
  <si>
    <t>polyphosphate kinase [Cavenderia fasciculata]</t>
  </si>
  <si>
    <t>Cavenderia fasciculata</t>
  </si>
  <si>
    <t>hypothetical protein SAMD00019534_028590 [Acytostelium subglobosum LB1]</t>
  </si>
  <si>
    <t>Acytostelium subglobosum LB1</t>
  </si>
  <si>
    <t>polyphosphate kinase [Tieghemostelium lacteum]</t>
  </si>
  <si>
    <t>hypothetical protein SAMD00019534_007080 [Acytostelium subglobosum LB1]</t>
  </si>
  <si>
    <t>Fungi (taxid:4751)</t>
    <phoneticPr fontId="12"/>
  </si>
  <si>
    <t>WP_114917461.1</t>
  </si>
  <si>
    <t>cl34056</t>
  </si>
  <si>
    <t>Rhizopus delemar</t>
  </si>
  <si>
    <t>Animals (taxid:33208)</t>
    <phoneticPr fontId="12"/>
  </si>
  <si>
    <t>1-468</t>
  </si>
  <si>
    <t>polyphosphate kinase [Elysia marginata]</t>
  </si>
  <si>
    <t>1-210</t>
  </si>
  <si>
    <t>Elysia marginata</t>
  </si>
  <si>
    <t>Other Eukaryotes</t>
    <phoneticPr fontId="12"/>
  </si>
  <si>
    <t>polyphosphate kinase [Capsaspora owczarzaki ATCC 30864]</t>
  </si>
  <si>
    <t>Capsaspora owczarzaki ATCC 30864</t>
  </si>
  <si>
    <t>305-1124</t>
  </si>
  <si>
    <t>MBK7843350.1</t>
  </si>
  <si>
    <t>(B) Domains</t>
    <phoneticPr fontId="12"/>
  </si>
  <si>
    <t>(C) Top-hit bacterial homologs by BLASTP</t>
    <phoneticPr fontId="12"/>
  </si>
  <si>
    <t>MBA4216263.1</t>
  </si>
  <si>
    <t>131-795</t>
  </si>
  <si>
    <t>N (SMART)</t>
    <phoneticPr fontId="12"/>
  </si>
  <si>
    <t>(C)  Top-hit bacterial homologs by BLASTP</t>
    <phoneticPr fontId="12"/>
  </si>
  <si>
    <r>
      <rPr>
        <i/>
        <sz val="10"/>
        <color theme="1"/>
        <rFont val="Times New Roman"/>
        <family val="1"/>
      </rPr>
      <t>CmPPK1</t>
    </r>
    <r>
      <rPr>
        <sz val="10"/>
        <color theme="1"/>
        <rFont val="Times New Roman"/>
        <family val="1"/>
      </rPr>
      <t xml:space="preserve"> (CMM026C)</t>
    </r>
    <phoneticPr fontId="1"/>
  </si>
  <si>
    <r>
      <rPr>
        <i/>
        <sz val="10"/>
        <color theme="1"/>
        <rFont val="Times New Roman"/>
        <family val="1"/>
      </rPr>
      <t>CmPPK1</t>
    </r>
    <r>
      <rPr>
        <sz val="10"/>
        <color theme="1"/>
        <rFont val="Times New Roman"/>
        <family val="1"/>
      </rPr>
      <t xml:space="preserve"> upstream </t>
    </r>
    <phoneticPr fontId="1"/>
  </si>
  <si>
    <t>URA5.3</t>
    <phoneticPr fontId="1"/>
  </si>
  <si>
    <r>
      <rPr>
        <i/>
        <sz val="10"/>
        <color theme="1"/>
        <rFont val="Times New Roman"/>
        <family val="1"/>
      </rPr>
      <t>CmPPK1</t>
    </r>
    <r>
      <rPr>
        <sz val="10"/>
        <color theme="1"/>
        <rFont val="Times New Roman"/>
        <family val="1"/>
      </rPr>
      <t xml:space="preserve"> downstream </t>
    </r>
    <phoneticPr fontId="1"/>
  </si>
  <si>
    <r>
      <rPr>
        <i/>
        <sz val="10"/>
        <color theme="1"/>
        <rFont val="Times New Roman"/>
        <family val="1"/>
      </rPr>
      <t>CmPPK1</t>
    </r>
    <r>
      <rPr>
        <sz val="10"/>
        <color theme="1"/>
        <rFont val="Times New Roman"/>
        <family val="1"/>
      </rPr>
      <t xml:space="preserve"> C-terminus </t>
    </r>
    <phoneticPr fontId="1"/>
  </si>
  <si>
    <r>
      <rPr>
        <i/>
        <sz val="10"/>
        <color theme="1"/>
        <rFont val="Times New Roman"/>
        <family val="1"/>
      </rPr>
      <t>3xHA</t>
    </r>
    <r>
      <rPr>
        <sz val="10"/>
        <color theme="1"/>
        <rFont val="Times New Roman"/>
        <family val="1"/>
      </rPr>
      <t xml:space="preserve">, </t>
    </r>
    <r>
      <rPr>
        <i/>
        <sz val="10"/>
        <color theme="1"/>
        <rFont val="Times New Roman"/>
        <family val="1"/>
      </rPr>
      <t>URA5.3</t>
    </r>
    <phoneticPr fontId="1"/>
  </si>
  <si>
    <r>
      <rPr>
        <i/>
        <sz val="10"/>
        <color theme="1"/>
        <rFont val="Times New Roman"/>
        <family val="1"/>
      </rPr>
      <t>CmPPK1</t>
    </r>
    <r>
      <rPr>
        <sz val="10"/>
        <color theme="1"/>
        <rFont val="Times New Roman"/>
        <family val="1"/>
      </rPr>
      <t xml:space="preserve"> and the upstream</t>
    </r>
    <phoneticPr fontId="1"/>
  </si>
  <si>
    <r>
      <rPr>
        <i/>
        <sz val="10"/>
        <color theme="1"/>
        <rFont val="Times New Roman"/>
        <family val="1"/>
      </rPr>
      <t>CmPPK1,</t>
    </r>
    <r>
      <rPr>
        <sz val="10"/>
        <color theme="1"/>
        <rFont val="Times New Roman"/>
        <family val="1"/>
      </rPr>
      <t xml:space="preserve"> partial (C-terminus; 1110-1302 a.a.)</t>
    </r>
    <phoneticPr fontId="1"/>
  </si>
  <si>
    <r>
      <rPr>
        <i/>
        <sz val="10"/>
        <color theme="1"/>
        <rFont val="Times New Roman"/>
        <family val="1"/>
      </rPr>
      <t>CmPPK1</t>
    </r>
    <r>
      <rPr>
        <i/>
        <vertAlign val="superscript"/>
        <sz val="10"/>
        <color theme="1"/>
        <rFont val="Times New Roman"/>
        <family val="1"/>
      </rPr>
      <t>ΔNHD</t>
    </r>
    <r>
      <rPr>
        <sz val="10"/>
        <color theme="1"/>
        <rFont val="Times New Roman"/>
        <family val="1"/>
      </rPr>
      <t xml:space="preserve"> and the </t>
    </r>
    <r>
      <rPr>
        <i/>
        <sz val="10"/>
        <color theme="1"/>
        <rFont val="Times New Roman"/>
        <family val="1"/>
      </rPr>
      <t>CmPPK1</t>
    </r>
    <r>
      <rPr>
        <sz val="10"/>
        <color theme="1"/>
        <rFont val="Times New Roman"/>
        <family val="1"/>
      </rPr>
      <t xml:space="preserve"> upstream, vector backbone</t>
    </r>
    <phoneticPr fontId="1"/>
  </si>
  <si>
    <r>
      <rPr>
        <i/>
        <sz val="10"/>
        <color theme="1"/>
        <rFont val="Times New Roman"/>
        <family val="1"/>
      </rPr>
      <t>CmPPK1</t>
    </r>
    <r>
      <rPr>
        <i/>
        <vertAlign val="superscript"/>
        <sz val="10"/>
        <color theme="1"/>
        <rFont val="Times New Roman"/>
        <family val="1"/>
      </rPr>
      <t>EEKK</t>
    </r>
    <r>
      <rPr>
        <i/>
        <sz val="10"/>
        <color theme="1"/>
        <rFont val="Times New Roman"/>
        <family val="1"/>
      </rPr>
      <t xml:space="preserve"> </t>
    </r>
    <r>
      <rPr>
        <sz val="10"/>
        <color theme="1"/>
        <rFont val="Times New Roman"/>
        <family val="1"/>
      </rPr>
      <t xml:space="preserve">and the </t>
    </r>
    <r>
      <rPr>
        <i/>
        <sz val="10"/>
        <color theme="1"/>
        <rFont val="Times New Roman"/>
        <family val="1"/>
      </rPr>
      <t xml:space="preserve">CmPPK1 </t>
    </r>
    <r>
      <rPr>
        <sz val="10"/>
        <color theme="1"/>
        <rFont val="Times New Roman"/>
        <family val="1"/>
      </rPr>
      <t>upstream, vector backbone</t>
    </r>
    <phoneticPr fontId="1"/>
  </si>
  <si>
    <r>
      <rPr>
        <i/>
        <sz val="10"/>
        <color theme="1"/>
        <rFont val="Times New Roman"/>
        <family val="1"/>
      </rPr>
      <t>CmPPK1</t>
    </r>
    <r>
      <rPr>
        <i/>
        <vertAlign val="superscript"/>
        <sz val="10"/>
        <color theme="1"/>
        <rFont val="Times New Roman"/>
        <family val="1"/>
      </rPr>
      <t xml:space="preserve"> E1190Q</t>
    </r>
    <r>
      <rPr>
        <i/>
        <sz val="10"/>
        <color theme="1"/>
        <rFont val="Times New Roman"/>
        <family val="1"/>
      </rPr>
      <t xml:space="preserve"> </t>
    </r>
    <r>
      <rPr>
        <sz val="10"/>
        <color theme="1"/>
        <rFont val="Times New Roman"/>
        <family val="1"/>
      </rPr>
      <t xml:space="preserve">and the </t>
    </r>
    <r>
      <rPr>
        <i/>
        <sz val="10"/>
        <color theme="1"/>
        <rFont val="Times New Roman"/>
        <family val="1"/>
      </rPr>
      <t xml:space="preserve">CmPPK1 </t>
    </r>
    <r>
      <rPr>
        <sz val="10"/>
        <color theme="1"/>
        <rFont val="Times New Roman"/>
        <family val="1"/>
      </rPr>
      <t>upstream, vector backbone</t>
    </r>
    <phoneticPr fontId="1"/>
  </si>
  <si>
    <r>
      <t>ura5.3 CmPPK1Δ::URA5.3 CmPPK1p-CmPPK1</t>
    </r>
    <r>
      <rPr>
        <i/>
        <vertAlign val="superscript"/>
        <sz val="10"/>
        <color theme="1"/>
        <rFont val="Times New Roman"/>
        <family val="1"/>
      </rPr>
      <t>EEKK</t>
    </r>
    <r>
      <rPr>
        <i/>
        <sz val="10"/>
        <color theme="1"/>
        <rFont val="Times New Roman"/>
        <family val="1"/>
      </rPr>
      <t xml:space="preserve"> CAT</t>
    </r>
    <phoneticPr fontId="1"/>
  </si>
  <si>
    <r>
      <t>ura5.3 CmPPK1Δ::URA5.3 CmPPK1p-CmPPK1</t>
    </r>
    <r>
      <rPr>
        <i/>
        <vertAlign val="superscript"/>
        <sz val="10"/>
        <color theme="1"/>
        <rFont val="Times New Roman"/>
        <family val="1"/>
      </rPr>
      <t>ΔNHD</t>
    </r>
    <r>
      <rPr>
        <i/>
        <sz val="10"/>
        <color theme="1"/>
        <rFont val="Times New Roman"/>
        <family val="1"/>
      </rPr>
      <t xml:space="preserve"> CAT</t>
    </r>
    <phoneticPr fontId="1"/>
  </si>
  <si>
    <r>
      <t>ura5.3 CmPPK1Δ::URA5.3 CmPPK1p-CmPPK1</t>
    </r>
    <r>
      <rPr>
        <i/>
        <vertAlign val="superscript"/>
        <sz val="10"/>
        <color theme="1"/>
        <rFont val="Times New Roman"/>
        <family val="1"/>
      </rPr>
      <t>E1190K</t>
    </r>
    <r>
      <rPr>
        <i/>
        <sz val="10"/>
        <color theme="1"/>
        <rFont val="Times New Roman"/>
        <family val="1"/>
      </rPr>
      <t xml:space="preserve"> CAT</t>
    </r>
    <phoneticPr fontId="1"/>
  </si>
  <si>
    <r>
      <t>ura5.3 CmPPK1Δ::URA5.3 CmPPK1p-CmPPK1</t>
    </r>
    <r>
      <rPr>
        <i/>
        <vertAlign val="superscript"/>
        <sz val="10"/>
        <color theme="1"/>
        <rFont val="Times New Roman"/>
        <family val="1"/>
      </rPr>
      <t>E1189K</t>
    </r>
    <r>
      <rPr>
        <i/>
        <sz val="10"/>
        <color theme="1"/>
        <rFont val="Times New Roman"/>
        <family val="1"/>
      </rPr>
      <t xml:space="preserve"> CAT</t>
    </r>
    <phoneticPr fontId="1"/>
  </si>
  <si>
    <r>
      <t>ura5.3 CmPPK1Δ::URA5.3 CmPPK1p-CmPPK1</t>
    </r>
    <r>
      <rPr>
        <i/>
        <vertAlign val="superscript"/>
        <sz val="10"/>
        <color theme="1"/>
        <rFont val="Times New Roman"/>
        <family val="1"/>
      </rPr>
      <t>E1189Q</t>
    </r>
    <r>
      <rPr>
        <i/>
        <sz val="10"/>
        <color theme="1"/>
        <rFont val="Times New Roman"/>
        <family val="1"/>
      </rPr>
      <t xml:space="preserve"> CAT</t>
    </r>
    <phoneticPr fontId="1"/>
  </si>
  <si>
    <r>
      <t>ura5.3 CmPPK1Δ::URA5.3 CmPPK1p-CmPPK1</t>
    </r>
    <r>
      <rPr>
        <i/>
        <vertAlign val="superscript"/>
        <sz val="10"/>
        <color theme="1"/>
        <rFont val="Times New Roman"/>
        <family val="1"/>
      </rPr>
      <t>EEQQ</t>
    </r>
    <r>
      <rPr>
        <i/>
        <sz val="10"/>
        <color theme="1"/>
        <rFont val="Times New Roman"/>
        <family val="1"/>
      </rPr>
      <t xml:space="preserve"> CAT</t>
    </r>
    <phoneticPr fontId="1"/>
  </si>
  <si>
    <r>
      <rPr>
        <i/>
        <sz val="10"/>
        <color theme="1"/>
        <rFont val="Times New Roman"/>
        <family val="1"/>
      </rPr>
      <t>CmPPK1</t>
    </r>
    <r>
      <rPr>
        <i/>
        <vertAlign val="superscript"/>
        <sz val="10"/>
        <color theme="1"/>
        <rFont val="Times New Roman"/>
        <family val="1"/>
      </rPr>
      <t>E1190K</t>
    </r>
    <r>
      <rPr>
        <sz val="10"/>
        <color theme="1"/>
        <rFont val="Times New Roman"/>
        <family val="1"/>
      </rPr>
      <t xml:space="preserve"> and the </t>
    </r>
    <r>
      <rPr>
        <i/>
        <sz val="10"/>
        <color theme="1"/>
        <rFont val="Times New Roman"/>
        <family val="1"/>
      </rPr>
      <t xml:space="preserve">CmPPK1 </t>
    </r>
    <r>
      <rPr>
        <sz val="10"/>
        <color theme="1"/>
        <rFont val="Times New Roman"/>
        <family val="1"/>
      </rPr>
      <t>upstream, vector backbone</t>
    </r>
    <phoneticPr fontId="1"/>
  </si>
  <si>
    <r>
      <rPr>
        <i/>
        <sz val="10"/>
        <color theme="1"/>
        <rFont val="Times New Roman"/>
        <family val="1"/>
      </rPr>
      <t>CmPPK1</t>
    </r>
    <r>
      <rPr>
        <i/>
        <vertAlign val="superscript"/>
        <sz val="10"/>
        <color theme="1"/>
        <rFont val="Times New Roman"/>
        <family val="1"/>
      </rPr>
      <t>E1189Q</t>
    </r>
    <r>
      <rPr>
        <sz val="10"/>
        <color theme="1"/>
        <rFont val="Times New Roman"/>
        <family val="1"/>
      </rPr>
      <t xml:space="preserve"> and the </t>
    </r>
    <r>
      <rPr>
        <i/>
        <sz val="10"/>
        <color theme="1"/>
        <rFont val="Times New Roman"/>
        <family val="1"/>
      </rPr>
      <t xml:space="preserve">CmPPK1 </t>
    </r>
    <r>
      <rPr>
        <sz val="10"/>
        <color theme="1"/>
        <rFont val="Times New Roman"/>
        <family val="1"/>
      </rPr>
      <t>upstream, vector backbone</t>
    </r>
    <phoneticPr fontId="1"/>
  </si>
  <si>
    <r>
      <rPr>
        <i/>
        <sz val="10"/>
        <color theme="1"/>
        <rFont val="Times New Roman"/>
        <family val="1"/>
      </rPr>
      <t>CmPPK1</t>
    </r>
    <r>
      <rPr>
        <i/>
        <vertAlign val="superscript"/>
        <sz val="10"/>
        <color theme="1"/>
        <rFont val="Times New Roman"/>
        <family val="1"/>
      </rPr>
      <t>E1189K</t>
    </r>
    <r>
      <rPr>
        <sz val="10"/>
        <color theme="1"/>
        <rFont val="Times New Roman"/>
        <family val="1"/>
      </rPr>
      <t xml:space="preserve"> and the </t>
    </r>
    <r>
      <rPr>
        <i/>
        <sz val="10"/>
        <color theme="1"/>
        <rFont val="Times New Roman"/>
        <family val="1"/>
      </rPr>
      <t xml:space="preserve">CmPPK1 </t>
    </r>
    <r>
      <rPr>
        <sz val="10"/>
        <color theme="1"/>
        <rFont val="Times New Roman"/>
        <family val="1"/>
      </rPr>
      <t>upstream, vector backbone</t>
    </r>
    <phoneticPr fontId="1"/>
  </si>
  <si>
    <r>
      <rPr>
        <i/>
        <sz val="10"/>
        <color theme="1"/>
        <rFont val="Times New Roman"/>
        <family val="1"/>
      </rPr>
      <t>CmPPK1</t>
    </r>
    <r>
      <rPr>
        <i/>
        <vertAlign val="superscript"/>
        <sz val="10"/>
        <color theme="1"/>
        <rFont val="Times New Roman"/>
        <family val="1"/>
      </rPr>
      <t>EEQQ</t>
    </r>
    <r>
      <rPr>
        <sz val="10"/>
        <color theme="1"/>
        <rFont val="Times New Roman"/>
        <family val="1"/>
      </rPr>
      <t xml:space="preserve"> and the</t>
    </r>
    <r>
      <rPr>
        <i/>
        <sz val="10"/>
        <color theme="1"/>
        <rFont val="Times New Roman"/>
        <family val="1"/>
      </rPr>
      <t xml:space="preserve"> CmPPK1 </t>
    </r>
    <r>
      <rPr>
        <sz val="10"/>
        <color theme="1"/>
        <rFont val="Times New Roman"/>
        <family val="1"/>
      </rPr>
      <t>upstream, vector backbone</t>
    </r>
    <phoneticPr fontId="1"/>
  </si>
  <si>
    <t>ura5.3 CmPPK1Δ::URA5.3  CmPPK1p-CmPPK1 CAT</t>
    <phoneticPr fontId="1"/>
  </si>
  <si>
    <t>Groups</t>
    <phoneticPr fontId="12"/>
  </si>
  <si>
    <t>PPK (a.a.)</t>
    <phoneticPr fontId="12"/>
  </si>
  <si>
    <t>NUDIX (a.a.)</t>
    <phoneticPr fontId="12"/>
  </si>
  <si>
    <t>Cyanidioschyzon merolae strain 10D</t>
    <phoneticPr fontId="1"/>
  </si>
  <si>
    <t>380-1058</t>
  </si>
  <si>
    <t>COG0855</t>
  </si>
  <si>
    <t>1110-1260</t>
  </si>
  <si>
    <t>cd04666</t>
  </si>
  <si>
    <t>hypothetical protein CCYA_CCYA09G2520 [Cyanidiococcus yangmingshanensis]</t>
  </si>
  <si>
    <t>335-1013</t>
  </si>
  <si>
    <t>1065-1215</t>
  </si>
  <si>
    <t>hypothetical protein F1559_000562 [Cyanidiococcus yangmingshanensis]</t>
  </si>
  <si>
    <t>65-743</t>
  </si>
  <si>
    <t>795-945</t>
  </si>
  <si>
    <t>hypothetical protein CDCA_CDCA01G0303 [Cyanidium caldarium]</t>
  </si>
  <si>
    <t>Cyanidium caldarium</t>
  </si>
  <si>
    <t>160-836</t>
  </si>
  <si>
    <t>890-1037</t>
  </si>
  <si>
    <t>HRW09415.1</t>
  </si>
  <si>
    <t>206-882</t>
  </si>
  <si>
    <t>polyphosphate kinase isoform 1 [Galdieria sulphuraria]</t>
  </si>
  <si>
    <t>937-1064</t>
  </si>
  <si>
    <t>hypothetical protein GAYE_SCF27MG4643 [Galdieria yellowstonensis]</t>
  </si>
  <si>
    <t>Galdieria yellowstonensis</t>
  </si>
  <si>
    <t>193-852</t>
  </si>
  <si>
    <t>937-1066</t>
  </si>
  <si>
    <t>Polyphosphate kinase [Porphyridium purpureum]</t>
  </si>
  <si>
    <t>88-750</t>
  </si>
  <si>
    <t>hypothetical protein GpartN1_g5370.t1 [Galdieria partita]</t>
  </si>
  <si>
    <t>206-866</t>
  </si>
  <si>
    <t>935-1062</t>
  </si>
  <si>
    <t>Polyphosphate kinase [Gracilaria domingensis]</t>
  </si>
  <si>
    <t>176-838</t>
  </si>
  <si>
    <t>Polyphosphate kinase [Gracilariopsis chorda]</t>
  </si>
  <si>
    <t>181-843</t>
  </si>
  <si>
    <t>MDI9548988.1</t>
  </si>
  <si>
    <t>Polyphosphate kinase [Galdieria sulphuraria]</t>
  </si>
  <si>
    <t>191-846</t>
  </si>
  <si>
    <t>901-1028</t>
  </si>
  <si>
    <t>hypothetical protein NDN08_001954 [Rhodosorus marinus]</t>
  </si>
  <si>
    <t>88-773</t>
  </si>
  <si>
    <t>825-935</t>
  </si>
  <si>
    <t>HXF61267.1</t>
  </si>
  <si>
    <t>hypothetical protein I4F81_010763 [Neopyropia yezoensis]</t>
  </si>
  <si>
    <t>Neopyropia yezoensis</t>
  </si>
  <si>
    <t>221-912</t>
  </si>
  <si>
    <t>Polyphosphate kinase (fragment) [Chondrus crispus]</t>
  </si>
  <si>
    <t>73-722</t>
  </si>
  <si>
    <t>842-959</t>
  </si>
  <si>
    <t>polyphosphate kinase [Neopyropia yezoensis]</t>
  </si>
  <si>
    <t>105-796</t>
  </si>
  <si>
    <t>hypothetical protein BU14_0381s0009 [Porphyra umbilicalis]</t>
  </si>
  <si>
    <t>N (SMART)</t>
    <phoneticPr fontId="1"/>
  </si>
  <si>
    <t>hypothetical protein BSKO_10182 [Bryopsis sp. KO-2023]</t>
  </si>
  <si>
    <t>Bryopsis sp. KO-2023</t>
  </si>
  <si>
    <t>132-834</t>
  </si>
  <si>
    <t>23-687</t>
  </si>
  <si>
    <t>MDE0070902.1</t>
  </si>
  <si>
    <t>121-828</t>
  </si>
  <si>
    <t>60-767</t>
  </si>
  <si>
    <t>182-877</t>
  </si>
  <si>
    <t>MCY3897404.1</t>
  </si>
  <si>
    <t>hypothetical protein CYMTET_3951 [Cymbomonas tetramitiformis]</t>
  </si>
  <si>
    <t>Cymbomonas tetramitiformis</t>
  </si>
  <si>
    <t>158-854</t>
  </si>
  <si>
    <t>polyphosphate kinase [Chloropicon roscoffensis]</t>
  </si>
  <si>
    <t>155-855</t>
  </si>
  <si>
    <t>GIV68736.1</t>
  </si>
  <si>
    <t>1-494</t>
  </si>
  <si>
    <t>MCC6458178.1</t>
  </si>
  <si>
    <t>253-911</t>
  </si>
  <si>
    <t>246-904</t>
  </si>
  <si>
    <t>167-825</t>
  </si>
  <si>
    <t>236-897</t>
  </si>
  <si>
    <t>236-894</t>
  </si>
  <si>
    <t>29-687</t>
  </si>
  <si>
    <t>169-827</t>
  </si>
  <si>
    <t>124-790</t>
  </si>
  <si>
    <t>124-782</t>
  </si>
  <si>
    <t>29-695</t>
  </si>
  <si>
    <t>hypothetical protein BDL97_11G046700 [Sphagnum fallax]</t>
  </si>
  <si>
    <t>Sphagnum fallax</t>
  </si>
  <si>
    <t>295-954</t>
  </si>
  <si>
    <t>hypothetical protein CY35_11G048500 [Sphagnum magellanicum]</t>
  </si>
  <si>
    <t>Sphagnum magellanicum</t>
  </si>
  <si>
    <t>295-958</t>
  </si>
  <si>
    <t>unnamed protein product [Closterium sp. Naga37s-1]</t>
  </si>
  <si>
    <t>Closterium sp. Naga37s-1</t>
  </si>
  <si>
    <t>222-934</t>
  </si>
  <si>
    <t>216-928</t>
  </si>
  <si>
    <t>219-931</t>
  </si>
  <si>
    <t>unnamed protein product [Closterium sp. NIES-65]</t>
  </si>
  <si>
    <t>Closterium sp. NIES-65</t>
  </si>
  <si>
    <t>216-922</t>
  </si>
  <si>
    <t>unnamed protein product [Closterium sp. NIES-64]</t>
  </si>
  <si>
    <t>Closterium sp. NIES-64</t>
  </si>
  <si>
    <t>unnamed protein product [Closterium sp. Yama58-4]</t>
  </si>
  <si>
    <t>Closterium sp. Yama58-4</t>
  </si>
  <si>
    <t>217-929</t>
  </si>
  <si>
    <t>unnamed protein product [Closterium sp. NIES-54]</t>
  </si>
  <si>
    <t>Closterium sp. NIES-54</t>
  </si>
  <si>
    <t>55-767</t>
  </si>
  <si>
    <t>hypothetical protein CLOM_g3831 [Closterium sp. NIES-68]</t>
  </si>
  <si>
    <t>Closterium sp. NIES-68</t>
  </si>
  <si>
    <t>186-898</t>
  </si>
  <si>
    <t>173-885</t>
  </si>
  <si>
    <t>124-772</t>
  </si>
  <si>
    <t>4-593</t>
  </si>
  <si>
    <t>218-971</t>
  </si>
  <si>
    <t>108-775</t>
  </si>
  <si>
    <t>unnamed protein product [Closterium sp. NIES-53]</t>
  </si>
  <si>
    <t>Closterium sp. NIES-53</t>
  </si>
  <si>
    <t>1-682</t>
  </si>
  <si>
    <t>216-1021</t>
  </si>
  <si>
    <t>124-777</t>
  </si>
  <si>
    <t>2-568</t>
  </si>
  <si>
    <t>236-776</t>
  </si>
  <si>
    <t>222-1058</t>
  </si>
  <si>
    <t>MCL4835308.1</t>
  </si>
  <si>
    <t>hypothetical protein CLOP_g1601 [Closterium sp. NIES-67]</t>
  </si>
  <si>
    <t>Closterium sp. NIES-67</t>
  </si>
  <si>
    <t>186-631</t>
  </si>
  <si>
    <t>102-539</t>
  </si>
  <si>
    <t>WP_233635967.1</t>
  </si>
  <si>
    <t>3-326</t>
  </si>
  <si>
    <t>WP_325132883.1</t>
  </si>
  <si>
    <t>1-279</t>
  </si>
  <si>
    <t>WP_144847969.1</t>
  </si>
  <si>
    <t>216-608</t>
  </si>
  <si>
    <t>MCB0062387.1</t>
  </si>
  <si>
    <t>1-146</t>
  </si>
  <si>
    <t>BFE93112.1</t>
  </si>
  <si>
    <t>44-722</t>
  </si>
  <si>
    <t>MCR9246145.1</t>
  </si>
  <si>
    <t>525-1197</t>
  </si>
  <si>
    <t>Polysphondylium violaceum</t>
  </si>
  <si>
    <t>407-1080</t>
  </si>
  <si>
    <t>377-1047</t>
  </si>
  <si>
    <t>511-1181</t>
  </si>
  <si>
    <t>504-1176</t>
  </si>
  <si>
    <t>375-1045</t>
  </si>
  <si>
    <t>uncharacterized protein DICPUDRAFT_45674 [Dictyostelium purpureum]</t>
  </si>
  <si>
    <t>273-946</t>
  </si>
  <si>
    <t>polyphosphate kinase [Dictyostelium discoideum]</t>
  </si>
  <si>
    <t>376-1044</t>
  </si>
  <si>
    <t>258-930</t>
  </si>
  <si>
    <t>polyphosphate kinase [Hyaloraphidium curvatum]</t>
  </si>
  <si>
    <t>Hyaloraphidium curvatum</t>
  </si>
  <si>
    <t>152-882</t>
  </si>
  <si>
    <t>MCX7619388.1</t>
  </si>
  <si>
    <t>hypothetical protein [Idotea baltica]</t>
  </si>
  <si>
    <t>Idotea baltica</t>
  </si>
  <si>
    <t>4-689</t>
  </si>
  <si>
    <t>MCZ6853634.1</t>
  </si>
  <si>
    <t>LOW QUALITY PROTEIN: polyphosphate kinase-like [Nerophis lumbriciformis]</t>
  </si>
  <si>
    <t>Nerophis lumbriciformis</t>
  </si>
  <si>
    <t>33-694</t>
  </si>
  <si>
    <t>HEX9736047.1</t>
  </si>
  <si>
    <t>Idotea baltica</t>
    <phoneticPr fontId="1"/>
  </si>
  <si>
    <t>8-684</t>
  </si>
  <si>
    <t>MDG1875353.1</t>
  </si>
  <si>
    <t>hypothetical protein CHS0354_023966 [Potamilus streckersoni]</t>
  </si>
  <si>
    <t>Potamilus streckersoni</t>
  </si>
  <si>
    <t>1-626</t>
  </si>
  <si>
    <t>MCS6988451.1</t>
  </si>
  <si>
    <t>7-685</t>
  </si>
  <si>
    <t>MCB0685543.1</t>
  </si>
  <si>
    <t>11-676</t>
  </si>
  <si>
    <t>HAY69601.1</t>
  </si>
  <si>
    <t>2-668</t>
  </si>
  <si>
    <t>MDX2245740.1</t>
  </si>
  <si>
    <t>1-655</t>
  </si>
  <si>
    <t>MDF1698776.1</t>
  </si>
  <si>
    <t>3-677</t>
  </si>
  <si>
    <t>MBK9793425.1</t>
  </si>
  <si>
    <t>Polyphosphate kinase [Culicoides impunctatus]</t>
  </si>
  <si>
    <t>Culicoides impunctatus</t>
  </si>
  <si>
    <t>3-684</t>
  </si>
  <si>
    <t>CAK9885603.1</t>
  </si>
  <si>
    <t>2-695</t>
  </si>
  <si>
    <t>HRH58306.1</t>
  </si>
  <si>
    <t>2-502</t>
  </si>
  <si>
    <t>WP_077022701.1</t>
  </si>
  <si>
    <t>1-481</t>
  </si>
  <si>
    <t>RMG17950.1</t>
  </si>
  <si>
    <t>1-652</t>
  </si>
  <si>
    <t>MCB1064124.1</t>
  </si>
  <si>
    <t>1-491</t>
  </si>
  <si>
    <t>MCA9220697.1</t>
  </si>
  <si>
    <t>HEX2901417.1</t>
  </si>
  <si>
    <t>Polyphosphate kinase [Geodia barretti]</t>
  </si>
  <si>
    <t>Geodia barretti</t>
  </si>
  <si>
    <t>49-461</t>
  </si>
  <si>
    <t>MCY4601726.1</t>
  </si>
  <si>
    <t>1-393</t>
  </si>
  <si>
    <t>MCB1015599.1</t>
  </si>
  <si>
    <t>GAA4651570.1</t>
  </si>
  <si>
    <t>1-110</t>
  </si>
  <si>
    <t>MYI75850.1</t>
  </si>
  <si>
    <t>uncharacterized protein AMSG_11662 [Thecamonas trahens ATCC 50062]</t>
  </si>
  <si>
    <t>357-982</t>
  </si>
  <si>
    <t>MCC6167518.1</t>
  </si>
  <si>
    <t>Polyphosphate kinase like protein [Aduncisulcus paluster]</t>
  </si>
  <si>
    <t>Aduncisulcus paluster</t>
  </si>
  <si>
    <t>1-91</t>
  </si>
  <si>
    <t>MBR3517654.1</t>
  </si>
  <si>
    <t>A0A061QUZ8</t>
  </si>
  <si>
    <t>13..321</t>
  </si>
  <si>
    <t>ATP-polyphosphate phosphotransferase</t>
  </si>
  <si>
    <t>107..820</t>
  </si>
  <si>
    <t>PLD phosphodiesterase domain-containing protein</t>
  </si>
  <si>
    <t>132..179</t>
  </si>
  <si>
    <t>2..350</t>
  </si>
  <si>
    <t>485..998</t>
  </si>
  <si>
    <t>RNA degradosome polyphosphate kinase</t>
  </si>
  <si>
    <t>1..207</t>
  </si>
  <si>
    <t>Polyphosphate kinase middle domain-containing protein</t>
  </si>
  <si>
    <t>2..543</t>
  </si>
  <si>
    <t>74..816</t>
  </si>
  <si>
    <t>80..832</t>
  </si>
  <si>
    <t>46..759</t>
  </si>
  <si>
    <t>2..642</t>
  </si>
  <si>
    <t>219..960</t>
  </si>
  <si>
    <t>Polyphosphate kinase C-terminal domain-containing protein</t>
  </si>
  <si>
    <t>155..843</t>
  </si>
  <si>
    <t>143..880</t>
  </si>
  <si>
    <t>63..755</t>
  </si>
  <si>
    <t>96..249</t>
  </si>
  <si>
    <t>Polyphosphate kinase-like</t>
  </si>
  <si>
    <t>2..265</t>
  </si>
  <si>
    <t>93..831</t>
  </si>
  <si>
    <t>3..736</t>
  </si>
  <si>
    <t>3..742</t>
  </si>
  <si>
    <t>49..748</t>
  </si>
  <si>
    <t>298..974</t>
  </si>
  <si>
    <t>1..141</t>
  </si>
  <si>
    <t>249..956</t>
  </si>
  <si>
    <t>152..869</t>
  </si>
  <si>
    <t>101..851</t>
  </si>
  <si>
    <t>152..657</t>
  </si>
  <si>
    <t>Polyphosphate kinase N-terminal domain-containing protein</t>
  </si>
  <si>
    <t>70..125</t>
  </si>
  <si>
    <t>2..556</t>
  </si>
  <si>
    <t>34..170</t>
  </si>
  <si>
    <t>48..775</t>
  </si>
  <si>
    <t>34..426</t>
  </si>
  <si>
    <t>1..306</t>
  </si>
  <si>
    <t>31..764</t>
  </si>
  <si>
    <t>1..86</t>
  </si>
  <si>
    <t>5..156</t>
  </si>
  <si>
    <t>155..906</t>
  </si>
  <si>
    <t>67..277</t>
  </si>
  <si>
    <t>A0A830HEA3</t>
  </si>
  <si>
    <t>239..969</t>
  </si>
  <si>
    <t>A0A8J4PMI8</t>
  </si>
  <si>
    <t>383..1085</t>
  </si>
  <si>
    <t>A0A8S1IVG7</t>
  </si>
  <si>
    <t>1..494</t>
  </si>
  <si>
    <t>A0A8T0H8G9</t>
  </si>
  <si>
    <t>204..809</t>
  </si>
  <si>
    <t>A0A8T0HBF0</t>
  </si>
  <si>
    <t>204..776</t>
  </si>
  <si>
    <t>A0A8T0HC49</t>
  </si>
  <si>
    <t>204..943</t>
  </si>
  <si>
    <t>A0A8T0HD48</t>
  </si>
  <si>
    <t>204..946</t>
  </si>
  <si>
    <t>A0A8T0IWJ3</t>
  </si>
  <si>
    <t>A0A8T0IXX7</t>
  </si>
  <si>
    <t>136..686</t>
  </si>
  <si>
    <t>A0A8T0IY21</t>
  </si>
  <si>
    <t>2..735</t>
  </si>
  <si>
    <t>A0A8T0IZC9</t>
  </si>
  <si>
    <t>1..616</t>
  </si>
  <si>
    <t>A0A8T0J0C9</t>
  </si>
  <si>
    <t>136..873</t>
  </si>
  <si>
    <t>A0A9C7Q0I3</t>
  </si>
  <si>
    <t>183..863</t>
  </si>
  <si>
    <t>A0A9P3J1S7</t>
  </si>
  <si>
    <t>156..897</t>
  </si>
  <si>
    <t>A0A9P3NEE9</t>
  </si>
  <si>
    <t>A0A9P3NH80</t>
  </si>
  <si>
    <t>156..634</t>
  </si>
  <si>
    <t>A0A9P7BZ17</t>
  </si>
  <si>
    <t>1..76</t>
  </si>
  <si>
    <t>A0A9P7C5M0</t>
  </si>
  <si>
    <t>1..154</t>
  </si>
  <si>
    <t>A0A9Q0BYZ0</t>
  </si>
  <si>
    <t>Rhynchospora breviuscula</t>
  </si>
  <si>
    <t>25..728</t>
  </si>
  <si>
    <t>A0A9Q0C0N4</t>
  </si>
  <si>
    <t>46..739</t>
  </si>
  <si>
    <t>A0AA35T6Y0</t>
  </si>
  <si>
    <t>43..463</t>
  </si>
  <si>
    <t>A0AA35T7W2</t>
  </si>
  <si>
    <t>1..110</t>
  </si>
  <si>
    <t>A0AA39CU34</t>
  </si>
  <si>
    <t>Phosphate regulon sensor protein PhoR</t>
  </si>
  <si>
    <t>Knufia peltigerae</t>
  </si>
  <si>
    <t>447..1126</t>
  </si>
  <si>
    <t>97..798</t>
  </si>
  <si>
    <t>6..702</t>
  </si>
  <si>
    <t>Heterostelium pallidum (strain ATCC 26659 / Pp 5 / PN500)</t>
  </si>
  <si>
    <t>493..1202</t>
  </si>
  <si>
    <t>241..951</t>
  </si>
  <si>
    <t>482..1190</t>
  </si>
  <si>
    <t>169..885</t>
  </si>
  <si>
    <t>Cyanidioschyzon merolae (strain NIES-3377 / 10D)</t>
  </si>
  <si>
    <t>362..1063</t>
  </si>
  <si>
    <t>186..863</t>
  </si>
  <si>
    <t>212..953</t>
  </si>
  <si>
    <t>341..1052</t>
  </si>
  <si>
    <t>45..731</t>
  </si>
  <si>
    <t>12..97</t>
  </si>
  <si>
    <t>37-351</t>
  </si>
  <si>
    <t>13-322</t>
  </si>
  <si>
    <t>730-1376</t>
  </si>
  <si>
    <t>TIGR03705</t>
  </si>
  <si>
    <t>SPW55792.1</t>
  </si>
  <si>
    <t>1-356</t>
  </si>
  <si>
    <t>WP_216714708.1</t>
  </si>
  <si>
    <t>1-208</t>
  </si>
  <si>
    <t>HAD84503.1</t>
  </si>
  <si>
    <t>2-209</t>
  </si>
  <si>
    <t>MEC6744650.1</t>
  </si>
  <si>
    <t>1-125</t>
  </si>
  <si>
    <t>WP_036172103.1</t>
  </si>
  <si>
    <t>14-348</t>
  </si>
  <si>
    <t>WP_208237634.1</t>
  </si>
  <si>
    <t>1-624</t>
  </si>
  <si>
    <t>WP_005105077.1</t>
  </si>
  <si>
    <t>2-276</t>
  </si>
  <si>
    <t>WP_173572706.1</t>
  </si>
  <si>
    <t>44-724</t>
  </si>
  <si>
    <t>299-971</t>
  </si>
  <si>
    <t>WP_195728399.1</t>
  </si>
  <si>
    <t>26-87</t>
  </si>
  <si>
    <t>MCP5774483.1</t>
  </si>
  <si>
    <t>22-703</t>
  </si>
  <si>
    <t>ADO10431.1</t>
  </si>
  <si>
    <t>251-962</t>
  </si>
  <si>
    <t>168-846</t>
  </si>
  <si>
    <t>MDE0143766.1</t>
  </si>
  <si>
    <t>168-657</t>
  </si>
  <si>
    <t>MBI3960397.1</t>
  </si>
  <si>
    <t>MCL4858193.1</t>
  </si>
  <si>
    <t>72-127</t>
  </si>
  <si>
    <t>pfam13089</t>
  </si>
  <si>
    <t>1-558</t>
  </si>
  <si>
    <t>615-729</t>
    <phoneticPr fontId="1"/>
  </si>
  <si>
    <t>39-170</t>
  </si>
  <si>
    <t>63-760</t>
  </si>
  <si>
    <t>28-426</t>
  </si>
  <si>
    <t>1-307</t>
  </si>
  <si>
    <t>MDJ0595152.1</t>
  </si>
  <si>
    <t>6-156</t>
  </si>
  <si>
    <t>MDQ3249704.1</t>
  </si>
  <si>
    <t>19-685</t>
  </si>
  <si>
    <t>1-665</t>
  </si>
  <si>
    <t>1-76</t>
  </si>
  <si>
    <t>MBO8044505.1</t>
  </si>
  <si>
    <t>1-154</t>
  </si>
  <si>
    <t>PAM55904.1</t>
  </si>
  <si>
    <t>31-699</t>
  </si>
  <si>
    <t>705-835</t>
    <phoneticPr fontId="1"/>
  </si>
  <si>
    <t>cd03673</t>
    <phoneticPr fontId="1"/>
  </si>
  <si>
    <t>WP_278102209.1</t>
  </si>
  <si>
    <t>56-710</t>
  </si>
  <si>
    <t>WP_188779403.1</t>
  </si>
  <si>
    <t>452-1125</t>
  </si>
  <si>
    <t>WP_312785686.1</t>
  </si>
  <si>
    <t>1-639</t>
  </si>
  <si>
    <t>35-99</t>
  </si>
  <si>
    <t>WP_252021530.1</t>
  </si>
  <si>
    <t>1-422</t>
  </si>
  <si>
    <t>PPK  (a.a.)</t>
    <phoneticPr fontId="12"/>
  </si>
  <si>
    <t>NUDIX  (a.a.)</t>
    <phoneticPr fontId="12"/>
  </si>
  <si>
    <t>Accession</t>
    <phoneticPr fontId="1"/>
  </si>
  <si>
    <t>(A) The entries in the species not found by the BLAST searches</t>
    <phoneticPr fontId="12"/>
  </si>
  <si>
    <t>Gene_ID</t>
  </si>
  <si>
    <t>Annotation1</t>
  </si>
  <si>
    <t>Annotation2</t>
  </si>
  <si>
    <t>DEG</t>
    <phoneticPr fontId="1"/>
  </si>
  <si>
    <t>similar to trefoil factor</t>
  </si>
  <si>
    <t>Trefoil</t>
  </si>
  <si>
    <t>hypothetical protein, conserved</t>
  </si>
  <si>
    <t>MPC superfamily</t>
  </si>
  <si>
    <t>calcium-binding mitochondrial carrier Aralar</t>
  </si>
  <si>
    <t>Mito_carr</t>
  </si>
  <si>
    <t>serine acetyltransferase (SAT)</t>
  </si>
  <si>
    <t>PaaY superfamily</t>
  </si>
  <si>
    <t>ORF1050</t>
  </si>
  <si>
    <t>NAD-dependent sorbitol dehydrogenase</t>
  </si>
  <si>
    <t>sorbitol_DH</t>
  </si>
  <si>
    <t>hypothetical protein</t>
  </si>
  <si>
    <t>Sec1 superfamily</t>
  </si>
  <si>
    <t>probable aminoacylase I</t>
  </si>
  <si>
    <t>Zinc_peptidase_like superfamily</t>
  </si>
  <si>
    <t>SRPBCC superfamily</t>
  </si>
  <si>
    <t>RIBIOP_C</t>
  </si>
  <si>
    <t>similar to transcription factor IIA large subunit</t>
  </si>
  <si>
    <t>TFIIA_alpha_beta_like superfamily</t>
  </si>
  <si>
    <t>probable lysophosphatidic acid acyltransferase</t>
  </si>
  <si>
    <t>PLN02833 superfamily</t>
  </si>
  <si>
    <t>RNA polymerase III transcription factor IIIB</t>
  </si>
  <si>
    <t>SUA7</t>
  </si>
  <si>
    <t>similar to DnaJ (Hsp40) homolog</t>
  </si>
  <si>
    <t>DnaJ_C</t>
  </si>
  <si>
    <t>PPR_2 superfamily</t>
  </si>
  <si>
    <t>MYB-related protein</t>
  </si>
  <si>
    <t>SANT_TRF</t>
  </si>
  <si>
    <t>unknown cupin family protein</t>
  </si>
  <si>
    <t>Cupin_1</t>
  </si>
  <si>
    <t>Bromodomain</t>
  </si>
  <si>
    <t>HAD_like superfamily</t>
  </si>
  <si>
    <t>PI31_Prot_C</t>
  </si>
  <si>
    <t>Biotin_carb_N superfamily</t>
  </si>
  <si>
    <t>pyruvate kinase, chloroplast precursor</t>
  </si>
  <si>
    <t>PykF</t>
  </si>
  <si>
    <t>SMC_N superfamily</t>
  </si>
  <si>
    <t>YXKO-related</t>
  </si>
  <si>
    <t>probable mRNA guanylyltransferase</t>
  </si>
  <si>
    <t>Adenylation_mRNA_capping</t>
  </si>
  <si>
    <t>similar to tubulin folding cofactor B</t>
  </si>
  <si>
    <t>CAP_GLY</t>
  </si>
  <si>
    <t>PhoE</t>
  </si>
  <si>
    <t>citrate synthase</t>
  </si>
  <si>
    <t>CS_ACL-C_CCL superfamily</t>
  </si>
  <si>
    <t>UDP-glucose 4-epimerase</t>
  </si>
  <si>
    <t>PLN02240</t>
  </si>
  <si>
    <t>acetyl-CoA acetyltransferase</t>
  </si>
  <si>
    <t>Thiolase_N superfamily</t>
  </si>
  <si>
    <t>cryptochrome DASH</t>
  </si>
  <si>
    <t>FAD_binding_7 superfamily</t>
  </si>
  <si>
    <t>TAF13 superfamily</t>
  </si>
  <si>
    <t>TPR</t>
  </si>
  <si>
    <t>3-phosphoshikimate 1-carboxyvinyltransferase, chloroplast precursor</t>
  </si>
  <si>
    <t>EPSP_synthase superfamily</t>
  </si>
  <si>
    <t>TCR</t>
  </si>
  <si>
    <t>probable ornithine decarboxylase</t>
  </si>
  <si>
    <t>PLPDE_III_ODC</t>
  </si>
  <si>
    <t>Fmp27_GFWDK superfamily</t>
  </si>
  <si>
    <t>unknown kinase with aarF domain, fused with possible beta-lactamase</t>
  </si>
  <si>
    <t>ABC1_ADCK3-like</t>
  </si>
  <si>
    <t>probable viral mRNA translation inhibitor SKI2</t>
  </si>
  <si>
    <t>Dob10 superfamily</t>
  </si>
  <si>
    <t>RHINO superfamily</t>
  </si>
  <si>
    <t>heat shock protein of Hsp90 family</t>
  </si>
  <si>
    <t>PRK05218</t>
  </si>
  <si>
    <t>similar to DNA polymerase iota, RAD30</t>
  </si>
  <si>
    <t>PolY superfamily</t>
  </si>
  <si>
    <t>Rhomboid superfamily</t>
  </si>
  <si>
    <t>CPP1-like superfamily</t>
  </si>
  <si>
    <t>TatA</t>
  </si>
  <si>
    <t>DNA repair protein SMC6</t>
  </si>
  <si>
    <t>mitochondrial ribosomal protein L32, precursor</t>
  </si>
  <si>
    <t>Ribosomal_L32p</t>
  </si>
  <si>
    <t>hydroxymethylglutaryl-CoA lyase, mitochondrial precursor</t>
  </si>
  <si>
    <t>DRE_TIM_HMGL</t>
  </si>
  <si>
    <t>SOUL</t>
  </si>
  <si>
    <t xml:space="preserve"> emb_14</t>
  </si>
  <si>
    <t>probable nuclear exosomal RNA helicase MTR4</t>
  </si>
  <si>
    <t>similar to RNA-binding protein QKI</t>
  </si>
  <si>
    <t>SF1_like-KH</t>
  </si>
  <si>
    <t>aspartate transaminase</t>
  </si>
  <si>
    <t>AspB</t>
  </si>
  <si>
    <t>Spore_III_AB superfamily</t>
  </si>
  <si>
    <t>similar to actin-binding protein frabin</t>
  </si>
  <si>
    <t>RhoGEF</t>
  </si>
  <si>
    <t>DNA_pol3_gamma3 superfamily</t>
  </si>
  <si>
    <t>similar to protein kinase (AKINbetagamma-2 of maize)</t>
  </si>
  <si>
    <t>AMPK1_CBM</t>
  </si>
  <si>
    <t>40S ribosomal protein S2</t>
  </si>
  <si>
    <t>Ribosomal_S5 superfamily</t>
  </si>
  <si>
    <t>DUF1350 superfamily</t>
  </si>
  <si>
    <t>CLASP_N superfamily</t>
  </si>
  <si>
    <t>hypothetical protein, conserved, translated</t>
  </si>
  <si>
    <t>Condensin2nSMC superfamily</t>
  </si>
  <si>
    <t>NADH dehydrogenase I (Complex I) alpha subcomplex 8 (PGIV)</t>
  </si>
  <si>
    <t>KIX_2 superfamily</t>
  </si>
  <si>
    <t>ATP-dependent DNA helicase</t>
  </si>
  <si>
    <t>DEXDc superfamily</t>
  </si>
  <si>
    <t>similar to MADS box transcription enhancer factor</t>
  </si>
  <si>
    <t>MADS superfamily</t>
  </si>
  <si>
    <t>deoxyhypusine synthase</t>
  </si>
  <si>
    <t>DS</t>
  </si>
  <si>
    <t>DUF3326</t>
  </si>
  <si>
    <t>probable maintenance of ploidy protein MOB1</t>
  </si>
  <si>
    <t>Mob1_phocein</t>
  </si>
  <si>
    <t>Raf-related MAP kinase kinase kinase (MAP3K), theta-type</t>
  </si>
  <si>
    <t>STKc_MAP3K-like</t>
  </si>
  <si>
    <t>RhaT</t>
  </si>
  <si>
    <t>similar to alpha-glucosidase</t>
  </si>
  <si>
    <t>GH31_NET37</t>
  </si>
  <si>
    <t>probable proline aminopeptidase P</t>
  </si>
  <si>
    <t>APP_MetAP superfamily</t>
  </si>
  <si>
    <t>DUF3598 superfamily</t>
  </si>
  <si>
    <t>probable transitional endoplasmic reticulum ATPase</t>
  </si>
  <si>
    <t>TIP49 superfamily</t>
  </si>
  <si>
    <t>40S ribosomal protein S24</t>
  </si>
  <si>
    <t>PTZ00071</t>
  </si>
  <si>
    <t>similar to oxidant-induced cell-cycle arrest Oca1p</t>
  </si>
  <si>
    <t>PTPc superfamily</t>
  </si>
  <si>
    <t>unknown zinc finger protein</t>
  </si>
  <si>
    <t>zf-CCCH superfamily</t>
  </si>
  <si>
    <t>40S ribosomal protein S7</t>
  </si>
  <si>
    <t>Ribosomal_S7e</t>
  </si>
  <si>
    <t>probable cell division protein glsA</t>
  </si>
  <si>
    <t>DnaJ superfamily</t>
  </si>
  <si>
    <t>similar to Rab11-binding protein</t>
  </si>
  <si>
    <t>WD40 superfamily</t>
  </si>
  <si>
    <t>cyclin-dependent kinase regulatory subunit</t>
  </si>
  <si>
    <t>PLN00010</t>
  </si>
  <si>
    <t>Tim17</t>
  </si>
  <si>
    <t>similar to MCM3 associated protein</t>
  </si>
  <si>
    <t>SAC3_GANP</t>
  </si>
  <si>
    <t>unknown metallopeptidase</t>
  </si>
  <si>
    <t>Peptidase_M76</t>
  </si>
  <si>
    <t>similar to syntaxin 6</t>
  </si>
  <si>
    <t>SNARE_Qc</t>
  </si>
  <si>
    <t>similar to phosphatidyl-N-methylethanolamine N-methyltransferase</t>
  </si>
  <si>
    <t>PEMT</t>
  </si>
  <si>
    <t>similar to androgen-regulated short-chain dehydrogenase/reductase 1</t>
  </si>
  <si>
    <t>SDR superfamily</t>
  </si>
  <si>
    <t>similar to Ran binding protein 11</t>
  </si>
  <si>
    <t>Cse1 superfamily</t>
  </si>
  <si>
    <t>cell cycle switch protein</t>
  </si>
  <si>
    <t>WD40</t>
  </si>
  <si>
    <t>mitotic control protein dis3</t>
  </si>
  <si>
    <t>VacB</t>
  </si>
  <si>
    <t>L-lactate dehydrogenase</t>
  </si>
  <si>
    <t>NADB_Rossmann superfamily</t>
  </si>
  <si>
    <t>probable splicing factor 3b subunit 1</t>
  </si>
  <si>
    <t>HSH155 superfamily</t>
  </si>
  <si>
    <t>similar to GTP-binding protein</t>
  </si>
  <si>
    <t>FeoB_N superfamily</t>
  </si>
  <si>
    <t>40S ribosomal protein S18</t>
  </si>
  <si>
    <t>PTZ00134</t>
  </si>
  <si>
    <t>RNA polymerase III subunit C34</t>
  </si>
  <si>
    <t>RNA_pol_Rpc34 superfamily</t>
  </si>
  <si>
    <t>similar to NADH dehydrogenase I (Complex I) alpha subcomplex assembly factor 1</t>
  </si>
  <si>
    <t>CIA30 superfamily</t>
  </si>
  <si>
    <t>similar to temperature sensing protein D123</t>
  </si>
  <si>
    <t>D123 superfamily</t>
  </si>
  <si>
    <t>similar to vacuolar sorting protein DID4</t>
  </si>
  <si>
    <t>Snf7 superfamily</t>
  </si>
  <si>
    <t>asparagine synthase</t>
  </si>
  <si>
    <t>GlmS superfamily</t>
  </si>
  <si>
    <t>tryptophane--tRNA ligase, chloroplast or mitochondrial</t>
  </si>
  <si>
    <t>PRK00927</t>
  </si>
  <si>
    <t>similar to spindle pole body associated protein</t>
  </si>
  <si>
    <t>Nuf2</t>
  </si>
  <si>
    <t>topoisomerase II</t>
  </si>
  <si>
    <t>PTZ00108</t>
  </si>
  <si>
    <t>similar to ubiquitin-conjugating enzyme E2</t>
  </si>
  <si>
    <t>UQ_con</t>
  </si>
  <si>
    <t>probable ubiquitin-conjugating enzyme E2</t>
  </si>
  <si>
    <t>UBCc superfamily</t>
  </si>
  <si>
    <t>TOP1Bc superfamily</t>
  </si>
  <si>
    <t>60S ribosomal protein L18</t>
  </si>
  <si>
    <t>Ribosomal_L18</t>
  </si>
  <si>
    <t>similar to U3 snoRNP component Mpp10</t>
  </si>
  <si>
    <t>Mpp10 superfamily</t>
  </si>
  <si>
    <t>chroloplast chaperonin CPN60, precursor</t>
  </si>
  <si>
    <t>GroEL</t>
  </si>
  <si>
    <t>protoporphyrinogen IX oxidase (PPO)</t>
  </si>
  <si>
    <t>HemY superfamily</t>
  </si>
  <si>
    <t>RimI</t>
  </si>
  <si>
    <t>similar to oxidation resistance protein Oxr1</t>
  </si>
  <si>
    <t>TLDc</t>
  </si>
  <si>
    <t>unknown bromodomain-containing protein</t>
  </si>
  <si>
    <t>Bromodomain superfamily</t>
  </si>
  <si>
    <t>similar to GATA transcription factor areB gamma</t>
  </si>
  <si>
    <t>unknown WD repeat protein</t>
  </si>
  <si>
    <t>UDP-glucose 6-dehydrogenase</t>
  </si>
  <si>
    <t>Ugd</t>
  </si>
  <si>
    <t>chloroplast ribosomal protein S21 precursor</t>
  </si>
  <si>
    <t>rpsU</t>
  </si>
  <si>
    <t>GAT_1 superfamily</t>
  </si>
  <si>
    <t>probable double-strand break repair protein MRE11</t>
  </si>
  <si>
    <t>Mre11_DNA_bind superfamily</t>
  </si>
  <si>
    <t>similar to DnaJ family molecular chaperone</t>
  </si>
  <si>
    <t>DnaJ</t>
  </si>
  <si>
    <t>RING_Ubox superfamily</t>
  </si>
  <si>
    <t>small GTP-binding protein of Sar1/Arf family</t>
  </si>
  <si>
    <t>P-loop_NTPase superfamily</t>
  </si>
  <si>
    <t>TFIIS_I superfamily</t>
  </si>
  <si>
    <t>activity of bc1 complex ABC1</t>
  </si>
  <si>
    <t>ABC1_ADCK3</t>
  </si>
  <si>
    <t>chaperonin containing TCP1, subunit 3 (gamma)</t>
  </si>
  <si>
    <t>chaperonin_like superfamily</t>
  </si>
  <si>
    <t>PHD_SF superfamily</t>
  </si>
  <si>
    <t>60S acidic ribosomal protein PO</t>
  </si>
  <si>
    <t>Ribosomal_L10_P0 superfamily</t>
  </si>
  <si>
    <t>SGNH_hydrolase superfamily</t>
  </si>
  <si>
    <t>mitochondrial translation elongation factor Ts (EF-Ts)</t>
  </si>
  <si>
    <t>EF_TS superfamily</t>
  </si>
  <si>
    <t>DNA polymerase delta small subunit</t>
  </si>
  <si>
    <t>MPP_superfamily superfamily</t>
  </si>
  <si>
    <t>probable xylulose kinase</t>
  </si>
  <si>
    <t>NBD_sugar-kinase_HSP70_actin superfamily</t>
  </si>
  <si>
    <t>cyano_w_EgtBD superfamily</t>
  </si>
  <si>
    <t>similar to uroporphyrin-III C-methyltransferase</t>
  </si>
  <si>
    <t>SUMT</t>
  </si>
  <si>
    <t>DUF2781</t>
  </si>
  <si>
    <t>aluminum resistance protein</t>
  </si>
  <si>
    <t>AAT_I superfamily</t>
  </si>
  <si>
    <t>isopentenyl-diphosphate delta isomerase</t>
  </si>
  <si>
    <t>Nudix_Hydrolase superfamily</t>
  </si>
  <si>
    <t>probable spindle checkpoint protein kinase MPS1</t>
  </si>
  <si>
    <t>PKc_Mps1</t>
  </si>
  <si>
    <t>similar to ATP binding protein</t>
  </si>
  <si>
    <t>Thioredoxin_like superfamily</t>
  </si>
  <si>
    <t>LPLAT superfamily</t>
  </si>
  <si>
    <t>ubiquitin protein ligase E3A</t>
  </si>
  <si>
    <t>HECTc</t>
  </si>
  <si>
    <t>bromodomain protein 103</t>
  </si>
  <si>
    <t>similar to cell polarity protein tea1p</t>
  </si>
  <si>
    <t>Kelch_4</t>
  </si>
  <si>
    <t>similar to ribosome assembly protein RRB1</t>
  </si>
  <si>
    <t>SPX superfamily</t>
  </si>
  <si>
    <t>unknown transporter</t>
  </si>
  <si>
    <t>similar to histidyl-tRNA synthetase</t>
  </si>
  <si>
    <t>Tyr_Deacylase</t>
  </si>
  <si>
    <t>similar to mitochondrial inner membrane protease IMP1</t>
  </si>
  <si>
    <t>sigpep_I_bact</t>
  </si>
  <si>
    <t>similar to suppressor of lin12 SEL1</t>
  </si>
  <si>
    <t>myb_SHAQKYF</t>
  </si>
  <si>
    <t>PI-PLCc_GDPD_SF superfamily</t>
  </si>
  <si>
    <t>VHS_ENTH_ANTH superfamily</t>
  </si>
  <si>
    <t>similar to JEMMA protein</t>
  </si>
  <si>
    <t>IKI3 superfamily</t>
  </si>
  <si>
    <t>probable nucleotide binding protein Maf</t>
  </si>
  <si>
    <t>Maf_Ham1 superfamily</t>
  </si>
  <si>
    <t>probable vacuolar pH control protein CLN3</t>
  </si>
  <si>
    <t>Nucleoside_tran superfamily</t>
  </si>
  <si>
    <t>similar to eukaryotic translation elongation factor 1 alpha (eEF-1a)</t>
  </si>
  <si>
    <t>SelB superfamily</t>
  </si>
  <si>
    <t>flavin-dependent tRNA:m5U methyltransferase trmFO</t>
  </si>
  <si>
    <t>PRK05192</t>
  </si>
  <si>
    <t>magnesium chelatase subunit H</t>
  </si>
  <si>
    <t>CobN_like superfamily</t>
  </si>
  <si>
    <t>Rhomboid</t>
  </si>
  <si>
    <t>TAF4 superfamily</t>
  </si>
  <si>
    <t>DUF814 superfamily</t>
  </si>
  <si>
    <t>Abhydrolase superfamily</t>
  </si>
  <si>
    <t>spindle checkpoint protein kinase MPS1</t>
  </si>
  <si>
    <t>similar to polyphosphoinositide binding protein Ssh2</t>
  </si>
  <si>
    <t>CRAL_TRIO</t>
  </si>
  <si>
    <t>similar to nucleoporin</t>
  </si>
  <si>
    <t>Nucleoporin2</t>
  </si>
  <si>
    <t>Nup96 superfamily</t>
  </si>
  <si>
    <t>TEA superfamily</t>
  </si>
  <si>
    <t>Exonuc_VII_L superfamily</t>
  </si>
  <si>
    <t>probable nuclear movement protein NudC</t>
  </si>
  <si>
    <t>p23_NUDC_like</t>
  </si>
  <si>
    <t>ATP citrate lyase</t>
  </si>
  <si>
    <t>SucC superfamily</t>
  </si>
  <si>
    <t>similar to cell division control protein 48, AAA family (cdc48-1)</t>
  </si>
  <si>
    <t>SpoVK</t>
  </si>
  <si>
    <t>similar to rotamase/parvulin-type peptidyl-prolyl cis-trans isomerase</t>
  </si>
  <si>
    <t>Rotamase_2 superfamily</t>
  </si>
  <si>
    <t>Herpes_BLLF1 superfamily</t>
  </si>
  <si>
    <t>similar to tRNA (1-methyladenosine) methyltransferase subunit GCD14</t>
  </si>
  <si>
    <t>GCD14_N superfamily</t>
  </si>
  <si>
    <t>TSC22 superfamily</t>
  </si>
  <si>
    <t>dehydrodolichyl diphosphate synthase</t>
  </si>
  <si>
    <t>Cis_IPPS</t>
  </si>
  <si>
    <t>amino-acid N-acetyltransferase</t>
  </si>
  <si>
    <t>PRK05279 superfamily</t>
  </si>
  <si>
    <t>Ligase_CoA superfamily</t>
  </si>
  <si>
    <t>snRNP core Sm-like protein SmX5</t>
  </si>
  <si>
    <t>Sm_like superfamily</t>
  </si>
  <si>
    <t>similar to signal peptidase</t>
  </si>
  <si>
    <t>HsdR superfamily</t>
  </si>
  <si>
    <t>similar to peroxisomal biogenesis factor 3</t>
  </si>
  <si>
    <t>Peroxin-3 superfamily</t>
  </si>
  <si>
    <t>similar to S2P metalloprotease</t>
  </si>
  <si>
    <t>Peptidase_M50</t>
  </si>
  <si>
    <t>probable molybdenum cofactor biosynthesis protein Cnx1</t>
  </si>
  <si>
    <t>MoeA</t>
  </si>
  <si>
    <t>similar to suppressor of Ty 6 Spt6</t>
  </si>
  <si>
    <t>SH2_2 superfamily</t>
  </si>
  <si>
    <t>Pet191_N superfamily</t>
  </si>
  <si>
    <t>conserved GTP-binding protein of unknown function (Nucleolar GTP-binding protein)</t>
  </si>
  <si>
    <t>Nog1</t>
  </si>
  <si>
    <t>probable mitochondrial intermembrane space complex subunit Tim13</t>
  </si>
  <si>
    <t>zf-Tim10_DDP</t>
  </si>
  <si>
    <t>adenylylsulfate kinase</t>
  </si>
  <si>
    <t>CysC</t>
  </si>
  <si>
    <t>MRP-L20 superfamily</t>
  </si>
  <si>
    <t>unknown alpha/beta hydrolase</t>
  </si>
  <si>
    <t>similar to uncharacterized hematopoietic stem/progenitor cell protein</t>
  </si>
  <si>
    <t>zf-CDGSH superfamily</t>
  </si>
  <si>
    <t>probable phosphoinositide phosphatase SAC1</t>
  </si>
  <si>
    <t>Syja_N superfamily</t>
  </si>
  <si>
    <t>S-adenosyl-L-homocysteine hydrolase</t>
  </si>
  <si>
    <t>PTZ00075</t>
  </si>
  <si>
    <t>similar to trehalose synthase</t>
  </si>
  <si>
    <t>AmyAc_family superfamily</t>
  </si>
  <si>
    <t>SANT superfamily</t>
  </si>
  <si>
    <t>similar to hedgehog protein</t>
  </si>
  <si>
    <t>Hint superfamily</t>
  </si>
  <si>
    <t>NADH dehydrogenase I (Complex I) alpha subcomplex 7 (B14.5a)</t>
  </si>
  <si>
    <t>CI-B14_5a superfamily</t>
  </si>
  <si>
    <t>similar to 3-hydroxyisobutyryl-Coenzyme A hydrolase</t>
  </si>
  <si>
    <t>ECH_2</t>
  </si>
  <si>
    <t>similar to U3 snoRNP component Imp3p</t>
  </si>
  <si>
    <t>Ribosomal_S4 superfamily</t>
  </si>
  <si>
    <t>ATP-binding cassette, sub-family D (ALD), member 3</t>
  </si>
  <si>
    <t>SunT superfamily</t>
  </si>
  <si>
    <t>probable 26S proteasome, non-ATPase regulatory subunit</t>
  </si>
  <si>
    <t>MPN_RPN11_CSN5</t>
  </si>
  <si>
    <t>similar to biotin carboxyl carrier protein of acetyl-CoA carboxylase</t>
  </si>
  <si>
    <t>AccB superfamily</t>
  </si>
  <si>
    <t>similar to programmed cell death 2</t>
  </si>
  <si>
    <t>PDCD2_C superfamily</t>
  </si>
  <si>
    <t>similar to avirulence induced gene (AIG) 2</t>
  </si>
  <si>
    <t>GGCT_like</t>
  </si>
  <si>
    <t>similar to vesicle-associated membrane protein 7</t>
  </si>
  <si>
    <t>Synaptobrevin</t>
  </si>
  <si>
    <t>vesicle transport protein Rop</t>
  </si>
  <si>
    <t>Sec1</t>
  </si>
  <si>
    <t>probable cytosolic IMP-GMP specific 5'-nucleotidase</t>
  </si>
  <si>
    <t>5_nucleotid</t>
  </si>
  <si>
    <t>pyruvate kinase</t>
  </si>
  <si>
    <t>probable endoplasmic reticulum oxidoreductin 1-Lbeta (ERO1-L)</t>
  </si>
  <si>
    <t>ERO1</t>
  </si>
  <si>
    <t>ribosomal large subunit pseudouridine synthase D</t>
  </si>
  <si>
    <t>RluA</t>
  </si>
  <si>
    <t>succinyl-diaminopimelate desuccinylase</t>
  </si>
  <si>
    <t>dihydroorotate oxidase</t>
  </si>
  <si>
    <t>DHOD_2_like</t>
  </si>
  <si>
    <t>similar to F-box only protein 9</t>
  </si>
  <si>
    <t>F-box-like</t>
  </si>
  <si>
    <t>YGGT</t>
  </si>
  <si>
    <t>DnaJ_zf superfamily</t>
  </si>
  <si>
    <t>YbjT superfamily</t>
  </si>
  <si>
    <t>probable tyrosine aminotransferase</t>
  </si>
  <si>
    <t>Aminotran_1_2 superfamily</t>
  </si>
  <si>
    <t>DUF1990 superfamily</t>
  </si>
  <si>
    <t>similar to ATP-dependent RNA helicase</t>
  </si>
  <si>
    <t>SrmB</t>
  </si>
  <si>
    <t>glycine--tRNA ligase, class II</t>
  </si>
  <si>
    <t>GRS1 superfamily</t>
  </si>
  <si>
    <t>probable 1-cys peroxiredoxin</t>
  </si>
  <si>
    <t>PRX_1cys</t>
  </si>
  <si>
    <t>DUF2854 superfamily</t>
  </si>
  <si>
    <t>FUSC_2</t>
  </si>
  <si>
    <t>glutathione reductase</t>
  </si>
  <si>
    <t>NirB superfamily</t>
  </si>
  <si>
    <t>60S ribosomal protein L44</t>
  </si>
  <si>
    <t>Ribosomal_L44</t>
  </si>
  <si>
    <t>60S ribosomal protein L40, ubiquitin fusion protein</t>
  </si>
  <si>
    <t>Ubiquitin</t>
  </si>
  <si>
    <t>DNA_pol3_delta2 superfamily</t>
  </si>
  <si>
    <t>GIY-YIG_SLX1</t>
  </si>
  <si>
    <t>PilM_2 superfamily</t>
  </si>
  <si>
    <t>similar to dTDP-4-dehydrorhamnose reductase</t>
  </si>
  <si>
    <t>similar to programmed cell death 6 interacting protein</t>
  </si>
  <si>
    <t>BRO1</t>
  </si>
  <si>
    <t>60S ribosomal protein L35</t>
  </si>
  <si>
    <t>RpmC</t>
  </si>
  <si>
    <t>glycine--tRNA ligase</t>
  </si>
  <si>
    <t>GlyS superfamily</t>
  </si>
  <si>
    <t>probable lathosterol oxidase</t>
  </si>
  <si>
    <t>ERG3</t>
  </si>
  <si>
    <t>GTP-binding protein of engA family</t>
  </si>
  <si>
    <t>PRK00093</t>
  </si>
  <si>
    <t>THUMP_THUMPD1_like</t>
  </si>
  <si>
    <t>similar to Tat-interacting protein TIP30</t>
  </si>
  <si>
    <t>probable ribosome biogenesis protein NEP1</t>
  </si>
  <si>
    <t>EMG1</t>
  </si>
  <si>
    <t>eukaryotic translation initiation factor eIF-3 subunit 2</t>
  </si>
  <si>
    <t>signal recognition particle SRP54 homolog ffh</t>
  </si>
  <si>
    <t>PRK10867</t>
  </si>
  <si>
    <t>Yip1 superfamily</t>
  </si>
  <si>
    <t>similar to ubiquitin-specific processing protease Ubp2p</t>
  </si>
  <si>
    <t>Peptidase_C19 superfamily</t>
  </si>
  <si>
    <t>N-myristoyltransferase</t>
  </si>
  <si>
    <t>NMT_C superfamily</t>
  </si>
  <si>
    <t>similar to Transmembrane protein  p21 precursor</t>
  </si>
  <si>
    <t>EMP24_GP25L</t>
  </si>
  <si>
    <t>probable manganese transporter</t>
  </si>
  <si>
    <t>Cation_efflux superfamily</t>
  </si>
  <si>
    <t>similar to Na+-translocating NADH:quinone oxidoreductase, subunit Nqr6</t>
  </si>
  <si>
    <t>FNR_like</t>
  </si>
  <si>
    <t>probable 1-aminocyclopropane-1-carboxylate deaminase</t>
  </si>
  <si>
    <t>Trp-synth-beta_II superfamily</t>
  </si>
  <si>
    <t>Rab5ip</t>
  </si>
  <si>
    <t>similar to biotin holocarboxylase synthetase</t>
  </si>
  <si>
    <t>BirA2</t>
  </si>
  <si>
    <t>CCAAT-box-binding transcription factor</t>
  </si>
  <si>
    <t>CBF superfamily</t>
  </si>
  <si>
    <t>glutamate--tRNA ligase, cytoplasmic</t>
  </si>
  <si>
    <t>GlnS superfamily</t>
  </si>
  <si>
    <t>BolA</t>
  </si>
  <si>
    <t>NDUFA12 superfamily</t>
  </si>
  <si>
    <t>unknown DUF21 containing protein</t>
  </si>
  <si>
    <t>CorC_HlyC superfamily</t>
  </si>
  <si>
    <t>MRP_L53 superfamily</t>
  </si>
  <si>
    <t>NADH dehydrogenase I (Complex I) alpha subcomplex 9</t>
  </si>
  <si>
    <t>Methyltransf_11</t>
  </si>
  <si>
    <t>PTH2_family superfamily</t>
  </si>
  <si>
    <t>cytoplasmic aminopeptidase P</t>
  </si>
  <si>
    <t>APP</t>
  </si>
  <si>
    <t>anthranilate phosphoribosyltransferase</t>
  </si>
  <si>
    <t>trpD</t>
  </si>
  <si>
    <t>NADH dehydrogenase I (Complex I) beta subcomplex 7 (B18)</t>
  </si>
  <si>
    <t>NDUF_B7</t>
  </si>
  <si>
    <t>similar to anaphase-promoting complex subunit 2</t>
  </si>
  <si>
    <t>ANAPC2</t>
  </si>
  <si>
    <t>Glyco_tranf_GTA_type superfamily</t>
  </si>
  <si>
    <t>similar to angio-associated migratory cell protein</t>
  </si>
  <si>
    <t>CSN8_PSD8_EIF3K superfamily</t>
  </si>
  <si>
    <t>similar to transcription elongation factor TFIIS.h</t>
  </si>
  <si>
    <t>TFIIS_M</t>
  </si>
  <si>
    <t>transcription-repair coupling factor</t>
  </si>
  <si>
    <t>RecG superfamily</t>
  </si>
  <si>
    <t>Sin_N superfamily</t>
  </si>
  <si>
    <t>26S proteasome ATP-dependent regulatory subunit</t>
  </si>
  <si>
    <t>RPT1</t>
  </si>
  <si>
    <t>similar to peptidylprolyl isomerase</t>
  </si>
  <si>
    <t>similar to oxidase (cytochrome c) assembly OXA1, mitochondrial precursor</t>
  </si>
  <si>
    <t>YidC</t>
  </si>
  <si>
    <t>Smr superfamily</t>
  </si>
  <si>
    <t>6-Phospho-gluconolactonase</t>
  </si>
  <si>
    <t>Glucosamine_iso</t>
  </si>
  <si>
    <t>phosphoglucomutase</t>
  </si>
  <si>
    <t>PGM_PMM_I superfamily</t>
  </si>
  <si>
    <t>probable replication protein A (RPA)</t>
  </si>
  <si>
    <t>RFA1 superfamily</t>
  </si>
  <si>
    <t>Smt3-activating enzyme E1 N subunit</t>
  </si>
  <si>
    <t>E1_enzyme_family superfamily</t>
  </si>
  <si>
    <t>heat shock protein 101</t>
  </si>
  <si>
    <t>ClpB_D2-small superfamily</t>
  </si>
  <si>
    <t>similar to Nedd4 binding protein 2</t>
  </si>
  <si>
    <t>SMR</t>
  </si>
  <si>
    <t>probable tRNA methyltransferase Trm7</t>
  </si>
  <si>
    <t>RlmE</t>
  </si>
  <si>
    <t>similar to nuclear pore complex protein NUP107</t>
  </si>
  <si>
    <t>Nup84_Nup100 superfamily</t>
  </si>
  <si>
    <t>mitochondrial ribosomal protein L15 precursor</t>
  </si>
  <si>
    <t>rplO</t>
  </si>
  <si>
    <t>similar to oxygen-evolving complex component psbQ</t>
  </si>
  <si>
    <t>PsbQ superfamily</t>
  </si>
  <si>
    <t>probable constituent of 66S pre-ribosomal particles Nsa2p</t>
  </si>
  <si>
    <t>Ribosomal_S8e_like superfamily</t>
  </si>
  <si>
    <t>probable nucleotide binding protein</t>
  </si>
  <si>
    <t>ParA</t>
  </si>
  <si>
    <t>3-hydroxybutyryl-CoA dehydrogenase</t>
  </si>
  <si>
    <t>3HCDH superfamily</t>
  </si>
  <si>
    <t>similar to FUSCA protein FUS6</t>
  </si>
  <si>
    <t>RPN7 superfamily</t>
  </si>
  <si>
    <t>EzrA superfamily</t>
  </si>
  <si>
    <t>bis(5'-adenosyl)-triphosphatase</t>
  </si>
  <si>
    <t>HIT_like superfamily</t>
  </si>
  <si>
    <t>SUA5</t>
  </si>
  <si>
    <t>60S ribosomal protein L9</t>
  </si>
  <si>
    <t>Ribosomal_L6 superfamily</t>
  </si>
  <si>
    <t>phospholipase A2-activating protein</t>
  </si>
  <si>
    <t>polypeptide chain releasing factor eRF3</t>
  </si>
  <si>
    <t>TEF1</t>
  </si>
  <si>
    <t>aspartate aminotransferase</t>
  </si>
  <si>
    <t>phosphoglycerate dehydrogenase</t>
  </si>
  <si>
    <t>PRK13581</t>
  </si>
  <si>
    <t>cytosolic ascorbate hydrogen peroxidase</t>
  </si>
  <si>
    <t>plant_peroxidase_like superfamily</t>
  </si>
  <si>
    <t>probable V-type ATPase V1 subunit C</t>
  </si>
  <si>
    <t>V-ATPase_C</t>
  </si>
  <si>
    <t>Marek_A superfamily</t>
  </si>
  <si>
    <t>PD</t>
  </si>
  <si>
    <t>kinesin-related protein, BimC subfamily</t>
  </si>
  <si>
    <t>Motor_domain superfamily</t>
  </si>
  <si>
    <t>unknown WD-repeat protein WDS</t>
  </si>
  <si>
    <t>probable mitochrondrial 2-oxoglutarate/malate carrier protein</t>
  </si>
  <si>
    <t>mitochondrial peptide chain release factor RF-2</t>
  </si>
  <si>
    <t>RF-1 superfamily</t>
  </si>
  <si>
    <t>Abhydrolase_1 superfamily</t>
  </si>
  <si>
    <t>AdoMet_MTases superfamily</t>
  </si>
  <si>
    <t>ZnF_C3H1</t>
  </si>
  <si>
    <t>IFRD superfamily</t>
  </si>
  <si>
    <t>similar to ATP-dependent RNA helicase A</t>
  </si>
  <si>
    <t>HA2 superfamily</t>
  </si>
  <si>
    <t>GGACT</t>
  </si>
  <si>
    <t>similar to HERC2</t>
  </si>
  <si>
    <t>RCC1 superfamily</t>
  </si>
  <si>
    <t>similar to calcium binding mitochondrial carrier ARALAR1</t>
  </si>
  <si>
    <t>Glyco_tranf_2_4</t>
  </si>
  <si>
    <t>probable protein disulfide-isomerase</t>
  </si>
  <si>
    <t>YbbN superfamily</t>
  </si>
  <si>
    <t>Tic22 superfamily</t>
  </si>
  <si>
    <t>VPS13_C superfamily</t>
  </si>
  <si>
    <t>DNA-directed RNA polymerase subunit CX</t>
  </si>
  <si>
    <t>DNA_RNApol_7kD superfamily</t>
  </si>
  <si>
    <t>similar to Trithorax protein</t>
  </si>
  <si>
    <t>SET</t>
  </si>
  <si>
    <t>probable serine protease</t>
  </si>
  <si>
    <t>DegQ superfamily</t>
  </si>
  <si>
    <t>V-type ATPase V1 subunit D</t>
  </si>
  <si>
    <t>ATP-synt_D</t>
  </si>
  <si>
    <t>probable MPBQ/MSBQ methyltransferase</t>
  </si>
  <si>
    <t>SmtA superfamily</t>
  </si>
  <si>
    <t>LIM_Mical_like</t>
  </si>
  <si>
    <t>coatomer protein complex, subunit epsilon</t>
  </si>
  <si>
    <t>Coatomer_E superfamily</t>
  </si>
  <si>
    <t>DUF367</t>
  </si>
  <si>
    <t>BI-1-like superfamily</t>
  </si>
  <si>
    <t>probable ubiquilin</t>
  </si>
  <si>
    <t>UBQ superfamily</t>
  </si>
  <si>
    <t>GTP-binding protein of LepA family</t>
  </si>
  <si>
    <t>PRK05433</t>
  </si>
  <si>
    <t>similar to ferripyochelin binding protein</t>
  </si>
  <si>
    <t>LbetaH superfamily</t>
  </si>
  <si>
    <t>ribosomal large subunit pseudouridine synthase A</t>
  </si>
  <si>
    <t>RluA superfamily</t>
  </si>
  <si>
    <t>DNA replication licensing factor MCM2</t>
  </si>
  <si>
    <t>MCM_OB superfamily</t>
  </si>
  <si>
    <t>RNA polymerase II subunit G</t>
  </si>
  <si>
    <t>RNAP_Rpb7_N_like superfamily</t>
  </si>
  <si>
    <t>ADPRase_NUDT5</t>
  </si>
  <si>
    <t>ATP_synt_H</t>
  </si>
  <si>
    <t>Ebp2 superfamily</t>
  </si>
  <si>
    <t>probable arginine methyltransferase (pam1)</t>
  </si>
  <si>
    <t>AdoMet_MTases</t>
  </si>
  <si>
    <t>Cas4_I-A_I-B_I-C_I-D_II-B superfamily</t>
  </si>
  <si>
    <t>similar to periplasmic alpha-amylase precursor</t>
  </si>
  <si>
    <t>similar to Membrane transporters of cations and cationic drugs</t>
  </si>
  <si>
    <t>EamA superfamily</t>
  </si>
  <si>
    <t>similar to prefoldin 2</t>
  </si>
  <si>
    <t>Prefoldin superfamily</t>
  </si>
  <si>
    <t>similar to apospory-associated protein C</t>
  </si>
  <si>
    <t>Aldose_epim superfamily</t>
  </si>
  <si>
    <t>fructose-1,6-bisphosphatase</t>
  </si>
  <si>
    <t>FBPase</t>
  </si>
  <si>
    <t>FHA</t>
  </si>
  <si>
    <t>cytochrome c reductase (Complex III) subunit 9(X)</t>
  </si>
  <si>
    <t>UCR_UQCRX_QCR9</t>
  </si>
  <si>
    <t>YdhJ superfamily</t>
  </si>
  <si>
    <t>protein phosphatase 2 regulatory subunit A</t>
  </si>
  <si>
    <t>Succ_DH_flav_C superfamily</t>
  </si>
  <si>
    <t>FliI superfamily</t>
  </si>
  <si>
    <t>TVP38</t>
  </si>
  <si>
    <t>similar to mitotic check point protein BUB2</t>
  </si>
  <si>
    <t>RabGAP-TBC superfamily</t>
  </si>
  <si>
    <t>fumarate hydratase precursor</t>
  </si>
  <si>
    <t>fumC</t>
  </si>
  <si>
    <t>20S core proteasome subunit beta 7</t>
  </si>
  <si>
    <t>Ntn_hydrolase superfamily</t>
  </si>
  <si>
    <t>Maf1</t>
  </si>
  <si>
    <t>small GTP-binding protein of Rab family</t>
  </si>
  <si>
    <t>Rab11_like</t>
  </si>
  <si>
    <t>pVHL</t>
  </si>
  <si>
    <t>probable prohibitin protein</t>
  </si>
  <si>
    <t>SPFH_prohibitin</t>
  </si>
  <si>
    <t>probable FKBP-type peptidyl-prolyl cis-trans isomerase</t>
  </si>
  <si>
    <t>FKBP_C</t>
  </si>
  <si>
    <t>unknown ribonuclease</t>
  </si>
  <si>
    <t>DnaQ_like_exo superfamily</t>
  </si>
  <si>
    <t>Cofac_haem_bdg superfamily</t>
  </si>
  <si>
    <t>PLN00113 superfamily</t>
  </si>
  <si>
    <t>guanylate kinase 1</t>
  </si>
  <si>
    <t>guanyl_kin</t>
  </si>
  <si>
    <t>similar to methionine--tRNA ligase, partial</t>
  </si>
  <si>
    <t>PRK12267 superfamily</t>
  </si>
  <si>
    <t>Spc24 superfamily</t>
  </si>
  <si>
    <t>phosphatidylinositol polyphosphate 5-phosphatase</t>
  </si>
  <si>
    <t>EEP superfamily</t>
  </si>
  <si>
    <t>probable O-sialoglycoprotein endopeptidase</t>
  </si>
  <si>
    <t>PTZ00340</t>
  </si>
  <si>
    <t>probable serine/threonine protein phosphatase</t>
  </si>
  <si>
    <t>MPP_PP2A_PP4_PP6</t>
  </si>
  <si>
    <t>chloroplast translation initiation factor IF-1</t>
  </si>
  <si>
    <t>infA</t>
  </si>
  <si>
    <t>NrdG</t>
  </si>
  <si>
    <t>DUF639 superfamily</t>
  </si>
  <si>
    <t>L-Galactono-1,4-lactone dehydrogenase</t>
  </si>
  <si>
    <t>PLN02465</t>
  </si>
  <si>
    <t>V-type ATPase V0 subunit a</t>
  </si>
  <si>
    <t>V_ATPase_I</t>
  </si>
  <si>
    <t>cytochrome P450</t>
  </si>
  <si>
    <t>p450 superfamily</t>
  </si>
  <si>
    <t>similar to Traf and Tnf receptor associated protein</t>
  </si>
  <si>
    <t>TDP2</t>
  </si>
  <si>
    <t>FrsA</t>
  </si>
  <si>
    <t>probable myo-inositol 2-dehydrogenase</t>
  </si>
  <si>
    <t>MviM superfamily</t>
  </si>
  <si>
    <t>similar to ATP-dependent proteinase BsgA</t>
  </si>
  <si>
    <t>LON_substr_bdg superfamily</t>
  </si>
  <si>
    <t>unknown GTP-binding protein</t>
  </si>
  <si>
    <t>adaptor-related protein complex 3, sigma subunit</t>
  </si>
  <si>
    <t>APS2</t>
  </si>
  <si>
    <t>Img2 superfamily</t>
  </si>
  <si>
    <t>delta-aminolevulinic acid dehydratase (porphobilinogen synthase)</t>
  </si>
  <si>
    <t>ALAD_PBGS_aspartate_rich</t>
  </si>
  <si>
    <t>similar to peroxisomal membrane protein PEX2</t>
  </si>
  <si>
    <t>Pex2_Pex12 superfamily</t>
  </si>
  <si>
    <t>DUF1517 superfamily</t>
  </si>
  <si>
    <t>probable lactoylglutathione lyase</t>
  </si>
  <si>
    <t>GlxI_Zn</t>
  </si>
  <si>
    <t>probable telomerase reverse transcriptase</t>
  </si>
  <si>
    <t>TERT</t>
  </si>
  <si>
    <t>unknown hydrolase</t>
  </si>
  <si>
    <t>HDc superfamily</t>
  </si>
  <si>
    <t>glycerol-3-phosphate dehydrogenase</t>
  </si>
  <si>
    <t>NAD_Gly3P_dh_C superfamily</t>
  </si>
  <si>
    <t>McrA</t>
  </si>
  <si>
    <t>Periplasmic_Binding_Protein_Type_2 superfamily</t>
  </si>
  <si>
    <t>similar to enhancer of polycomb</t>
  </si>
  <si>
    <t>beta-ketoacyl-CoA synthase</t>
  </si>
  <si>
    <t>PLN03169 superfamily</t>
  </si>
  <si>
    <t>zf-DHHC</t>
  </si>
  <si>
    <t>probable photolyase/blue-light receptor (PHR2)</t>
  </si>
  <si>
    <t>COG5637 superfamily</t>
  </si>
  <si>
    <t>probable ATP-dependent DNA helicase RecQ</t>
  </si>
  <si>
    <t>RecQ</t>
  </si>
  <si>
    <t>similar to heat shock protein dnaJ</t>
  </si>
  <si>
    <t>Macro_Appr_pase_like</t>
  </si>
  <si>
    <t>similar to BRCA1-binding helicase-like protein BACH1</t>
  </si>
  <si>
    <t>HBB superfamily</t>
  </si>
  <si>
    <t>ATP-binding cassette, sub-family C (MRP), member 2</t>
  </si>
  <si>
    <t>ATP-binding cassette, sub-family G</t>
  </si>
  <si>
    <t>PRK10535 superfamily</t>
  </si>
  <si>
    <t>similar to endonuclease III</t>
  </si>
  <si>
    <t>HHH superfamily</t>
  </si>
  <si>
    <t>60S ribosomal protein L27A</t>
  </si>
  <si>
    <t>Ribosomal_L27A superfamily</t>
  </si>
  <si>
    <t>CLTH</t>
  </si>
  <si>
    <t>Peptidase_C15 superfamily</t>
  </si>
  <si>
    <t>similar to 3-oxo-5-alpha-steroid 4-dehydrogenase</t>
  </si>
  <si>
    <t>PLN02560 superfamily</t>
  </si>
  <si>
    <t>ATP-binding cassette, sub-family B (MDR/TAP), member 1</t>
  </si>
  <si>
    <t>MdlB</t>
  </si>
  <si>
    <t>similar to transcription initiation protein SPT5</t>
  </si>
  <si>
    <t>NGN_Euk</t>
  </si>
  <si>
    <t>coatomer protein complex, subunit alpha</t>
  </si>
  <si>
    <t>Coatomer_WDAD superfamily</t>
  </si>
  <si>
    <t>similar to separin (cut1)</t>
  </si>
  <si>
    <t>CHAT superfamily</t>
  </si>
  <si>
    <t>similar to DnaJ protein</t>
  </si>
  <si>
    <t>probable molybdopterin converting factor small subunit MoaD</t>
  </si>
  <si>
    <t>MoaD</t>
  </si>
  <si>
    <t>similar to syntaxin binding protein Unc-18</t>
  </si>
  <si>
    <t>PKc_like superfamily</t>
  </si>
  <si>
    <t>similar to elongin C</t>
  </si>
  <si>
    <t>BTB superfamily</t>
  </si>
  <si>
    <t>similar to methylthioadenosine phosphorylase mtaP</t>
  </si>
  <si>
    <t>PNP_UDP_1 superfamily</t>
  </si>
  <si>
    <t>probable N-ethylammeline chlorohydrolase</t>
  </si>
  <si>
    <t>metallo-dependent_hydrolases superfamily</t>
  </si>
  <si>
    <t>Nop14 superfamily</t>
  </si>
  <si>
    <t>GATA transcription factor</t>
  </si>
  <si>
    <t>GATA</t>
  </si>
  <si>
    <t>similar to RNA polymerase III transcription factor IIIB chain B''</t>
  </si>
  <si>
    <t>Myb_DNA-bind_7</t>
  </si>
  <si>
    <t>RRM_SF superfamily</t>
  </si>
  <si>
    <t>glycogen phosphorylase</t>
  </si>
  <si>
    <t>GT1_Glycogen_Phosphorylase</t>
  </si>
  <si>
    <t>TATA-box binding protein-associated factor 13</t>
  </si>
  <si>
    <t>TAF13</t>
  </si>
  <si>
    <t>similar to small multidrug export protein qacE</t>
  </si>
  <si>
    <t>Sm_multidrug_ex</t>
  </si>
  <si>
    <t>NADPH:protochlorophyllide oxidoreductase</t>
  </si>
  <si>
    <t>ubiquitin-like protein Smt3</t>
  </si>
  <si>
    <t>Sumo</t>
  </si>
  <si>
    <t>PLDc_SF superfamily</t>
  </si>
  <si>
    <t>hypoxanthine phosphoribosyltransferase (HPRT)</t>
  </si>
  <si>
    <t>PRTases_typeI superfamily</t>
  </si>
  <si>
    <t>PRA1</t>
  </si>
  <si>
    <t>probable methyltransferase Cyt19</t>
  </si>
  <si>
    <t>Na+/glucose co-transporter</t>
  </si>
  <si>
    <t>SLC5sbd_SGLT1-like</t>
  </si>
  <si>
    <t>ATP_bind_1</t>
  </si>
  <si>
    <t>methionine--tRNA ligase, chloroplast or mitochondrial</t>
  </si>
  <si>
    <t>PRK11893</t>
  </si>
  <si>
    <t>signal recognition particle (SRP) receptor alpha subunit</t>
  </si>
  <si>
    <t>FlhF superfamily</t>
  </si>
  <si>
    <t>unknown dehydrogenase, conserved</t>
  </si>
  <si>
    <t>DFRP_C superfamily</t>
  </si>
  <si>
    <t>dynamin-related protein involved in mitochondrial division CmDnm1/DRP3</t>
  </si>
  <si>
    <t>DLP_1</t>
  </si>
  <si>
    <t>Ist1 superfamily</t>
  </si>
  <si>
    <t>Methyltransf_33 superfamily</t>
  </si>
  <si>
    <t>fusion protein of phosphoribosylaminoimidazole carboxylase and phosphoribosylaminoimidazole-succinocarboxamide synthase, chloroplast or mitochondrial precursor</t>
  </si>
  <si>
    <t>SAICAR_synt superfamily</t>
  </si>
  <si>
    <t>DNA-directed RNA polymerase I subunit</t>
  </si>
  <si>
    <t>Zn-ribbon_RPA12</t>
  </si>
  <si>
    <t>GAT_SF superfamily</t>
  </si>
  <si>
    <t>chromosome condensation protein SMC4</t>
  </si>
  <si>
    <t>Smc</t>
  </si>
  <si>
    <t>unknown RING finger protein</t>
  </si>
  <si>
    <t>zf-RING_2</t>
  </si>
  <si>
    <t>MDR superfamily</t>
  </si>
  <si>
    <t>Tho2 superfamily</t>
  </si>
  <si>
    <t>similar to calmodulin</t>
  </si>
  <si>
    <t>EFh_PEF superfamily</t>
  </si>
  <si>
    <t>EutK_C superfamily</t>
  </si>
  <si>
    <t>cysteine--tRNA ligase, chloroplast or mitochondrial</t>
  </si>
  <si>
    <t>cysS</t>
  </si>
  <si>
    <t>YncE superfamily</t>
  </si>
  <si>
    <t>Ribosomal_L7Ae</t>
  </si>
  <si>
    <t>ThylakoidFormat superfamily</t>
  </si>
  <si>
    <t>CCT</t>
  </si>
  <si>
    <t>60S ribosomal protein L29</t>
  </si>
  <si>
    <t>Ribosomal_L29e</t>
  </si>
  <si>
    <t>isoleucine--tRNA ligase</t>
  </si>
  <si>
    <t>tRNA-synt_1g superfamily</t>
  </si>
  <si>
    <t>similar to nuclear LIM interactor-interacting factor</t>
  </si>
  <si>
    <t>NIF</t>
  </si>
  <si>
    <t>Sms superfamily</t>
  </si>
  <si>
    <t>Chalcone_3 superfamily</t>
  </si>
  <si>
    <t>unknown M20/M25/M40 family peptidase</t>
  </si>
  <si>
    <t>40S ribosomal protein S13</t>
  </si>
  <si>
    <t>PTZ00072</t>
  </si>
  <si>
    <t>ATP-dependent Zn protease FtsH2</t>
  </si>
  <si>
    <t>Phage_Mu_F superfamily</t>
  </si>
  <si>
    <t>conserved unknown protein RtcB</t>
  </si>
  <si>
    <t>RtcB</t>
  </si>
  <si>
    <t>similar to ER-derived vesicles protein Erv14</t>
  </si>
  <si>
    <t>Cornichon</t>
  </si>
  <si>
    <t>similar to protein-tyrosine-phosphatase-like protein</t>
  </si>
  <si>
    <t>LMWPTP</t>
  </si>
  <si>
    <t>probable cationic amino acid transporter ctrA</t>
  </si>
  <si>
    <t>AA_permease_2 superfamily</t>
  </si>
  <si>
    <t>similar to splicing factor 3b subunit 4 (U2 snRNP)</t>
  </si>
  <si>
    <t>chorismate synthase</t>
  </si>
  <si>
    <t>Chorismate_synthase superfamily</t>
  </si>
  <si>
    <t>exonuclease I</t>
  </si>
  <si>
    <t>PIN_EXO1</t>
  </si>
  <si>
    <t>PEMT superfamily</t>
  </si>
  <si>
    <t>unknown [2Fe-2S] ferredoxin</t>
  </si>
  <si>
    <t>similar to DNA topoisomerase VI subunit A</t>
  </si>
  <si>
    <t>TOPRIM superfamily</t>
  </si>
  <si>
    <t>Tubulin_FtsZ_Cetz-like superfamily</t>
  </si>
  <si>
    <t>ATP-dependent RNA helicase p47</t>
  </si>
  <si>
    <t>MFS</t>
  </si>
  <si>
    <t>serine/threonine protein phosphatase PP1 catalytic subunit</t>
  </si>
  <si>
    <t>MPP_PP1_PPKL</t>
  </si>
  <si>
    <t>rubredoxin_like superfamily</t>
  </si>
  <si>
    <t>similar to cell division cycle protein CDC6</t>
  </si>
  <si>
    <t>CDC6</t>
  </si>
  <si>
    <t>similar to retromer component VPS5</t>
  </si>
  <si>
    <t>PX</t>
  </si>
  <si>
    <t>probable XPA-binding protein 1</t>
  </si>
  <si>
    <t>SANTA superfamily</t>
  </si>
  <si>
    <t>probable acetyl-CoA C-acetyltransferase</t>
  </si>
  <si>
    <t>thiolase</t>
  </si>
  <si>
    <t>similar to TBP-binding phosphoprotein DR1</t>
  </si>
  <si>
    <t>H4 superfamily</t>
  </si>
  <si>
    <t>Glycos_trans_3N superfamily</t>
  </si>
  <si>
    <t>Glycosyltransferase_GTB_type superfamily</t>
  </si>
  <si>
    <t>similar to ankirin</t>
  </si>
  <si>
    <t>ANK</t>
  </si>
  <si>
    <t>phosphoenolpyruvate carboxylase</t>
  </si>
  <si>
    <t>PEPcase superfamily</t>
  </si>
  <si>
    <t>unknown zinc-finger protein</t>
  </si>
  <si>
    <t>zf-CCCH</t>
  </si>
  <si>
    <t>histone H3 variant</t>
  </si>
  <si>
    <t>acyl-coenzyme A:cholesterol acyltransferase; ACAT</t>
  </si>
  <si>
    <t>MBOAT superfamily</t>
  </si>
  <si>
    <t>RNA polymerase III second largest subunit</t>
  </si>
  <si>
    <t>RNA_pol_Rpb2_7 superfamily</t>
  </si>
  <si>
    <t>similar to GATA transcription factor</t>
  </si>
  <si>
    <t>ZnF_GATA</t>
  </si>
  <si>
    <t>PRONE superfamily</t>
  </si>
  <si>
    <t>similar to protein phosphatase 2A regulatory subunit B'</t>
  </si>
  <si>
    <t>B56 superfamily</t>
  </si>
  <si>
    <t>MARVEL</t>
  </si>
  <si>
    <t>similar to protein phosphatase 2A regulatory subunit B</t>
  </si>
  <si>
    <t>B56</t>
  </si>
  <si>
    <t>probable 1-acylglycerol-3-phosphate O-acyltransferase</t>
  </si>
  <si>
    <t>LPLAT_LCLAT1-like</t>
  </si>
  <si>
    <t>polypeptide deformylase (formylmethionine deformylase)</t>
  </si>
  <si>
    <t>Pep_deformylase</t>
  </si>
  <si>
    <t>SANT</t>
  </si>
  <si>
    <t>probable dolichol-phosphate mannosyltransferase</t>
  </si>
  <si>
    <t>DUF1826 superfamily</t>
  </si>
  <si>
    <t>similar to (N6-adenosine)-methyltransferase</t>
  </si>
  <si>
    <t>MT-A70 superfamily</t>
  </si>
  <si>
    <t>ATP-binding cassette, sub-family D (PMP)</t>
  </si>
  <si>
    <t>YddA</t>
  </si>
  <si>
    <t>ATP11 superfamily</t>
  </si>
  <si>
    <t>cyclin dependent kinase, A-type</t>
  </si>
  <si>
    <t>eukaryotic translation elongation factor 1 beta (eEF-1b)</t>
  </si>
  <si>
    <t>EF1_GNE</t>
  </si>
  <si>
    <t>probable kynurenine aminotransferase</t>
  </si>
  <si>
    <t>CCB2_CCB4 superfamily</t>
  </si>
  <si>
    <t>similar to epidermal growth factor receptor substrate 15</t>
  </si>
  <si>
    <t>EH</t>
  </si>
  <si>
    <t>similar to fructose 1,6-bisphosphatase</t>
  </si>
  <si>
    <t>FIG superfamily</t>
  </si>
  <si>
    <t>20S core proteasome subunit alpha 6</t>
  </si>
  <si>
    <t>proteasome_alpha_type_1</t>
  </si>
  <si>
    <t>AMP-binding superfamily</t>
  </si>
  <si>
    <t>porphobilinogen deaminase</t>
  </si>
  <si>
    <t>Porphobil_deam superfamily</t>
  </si>
  <si>
    <t>CRAL_TRIO_2</t>
  </si>
  <si>
    <t>probable purple acid phosphatase</t>
  </si>
  <si>
    <t>MPP_PAPs</t>
  </si>
  <si>
    <t>dTDP-glucose 4,6-dehydratase</t>
  </si>
  <si>
    <t>UGD_SDR_e</t>
  </si>
  <si>
    <t>similar to spindle checkpoint protein Xmad1</t>
  </si>
  <si>
    <t>RbgA superfamily</t>
  </si>
  <si>
    <t>similar to retinoblastoma binding protein 2</t>
  </si>
  <si>
    <t>PHD_RSF1</t>
  </si>
  <si>
    <t>Smt3-activating enzyme E1 C subunit</t>
  </si>
  <si>
    <t>fructose-1,6-biphosphate aldolase</t>
  </si>
  <si>
    <t>Glycolytic</t>
  </si>
  <si>
    <t>polo-like protein kinase</t>
  </si>
  <si>
    <t>STKc_PLK</t>
  </si>
  <si>
    <t>chloroplast peptide chain release factor RF-2</t>
  </si>
  <si>
    <t>GTP-binding protein of Nug1 family</t>
  </si>
  <si>
    <t>rbgA</t>
  </si>
  <si>
    <t>phosphatidylinositol-4-phosphate 5-kinase</t>
  </si>
  <si>
    <t>PIP5K</t>
  </si>
  <si>
    <t>similar to mitochondrial ribosome small subunit component Rsm22</t>
  </si>
  <si>
    <t>Exostosin superfamily</t>
  </si>
  <si>
    <t>similar to UGA suppressor tRNA-associated antigenic protein</t>
  </si>
  <si>
    <t>DUF3493 superfamily</t>
  </si>
  <si>
    <t>Rub1-conjugating enzyme E2</t>
  </si>
  <si>
    <t>efThoc1 superfamily</t>
  </si>
  <si>
    <t>probable dimethyladenosine transferase</t>
  </si>
  <si>
    <t>probable pre-mRNA splicing factor ATP-dependent RNA helicase PRP43</t>
  </si>
  <si>
    <t>HrpA</t>
  </si>
  <si>
    <t>MoaE superfamily</t>
  </si>
  <si>
    <t>60KD_IMP superfamily</t>
  </si>
  <si>
    <t>similar to ring finger protein</t>
  </si>
  <si>
    <t>RING-HC_AtRMA_like</t>
  </si>
  <si>
    <t>p21-activated protein kinase</t>
  </si>
  <si>
    <t>retroelement</t>
  </si>
  <si>
    <t>RT_like superfamily</t>
  </si>
  <si>
    <t>60S ribosomal protein L37</t>
  </si>
  <si>
    <t>PTZ00073</t>
  </si>
  <si>
    <t>PH-like superfamily</t>
  </si>
  <si>
    <t>PP2Cc superfamily</t>
  </si>
  <si>
    <t>dihydrodipicolinate synthase</t>
  </si>
  <si>
    <t>PRK03170</t>
  </si>
  <si>
    <t>DUF393</t>
  </si>
  <si>
    <t>similar to serine/threonine protein phosphatase</t>
  </si>
  <si>
    <t>long chain acyl-CoA synthetase</t>
  </si>
  <si>
    <t>AFD_class_I superfamily</t>
  </si>
  <si>
    <t>GTP-binding protein of Obg family</t>
  </si>
  <si>
    <t>PTZ00258</t>
  </si>
  <si>
    <t>mitochondrial ribosomal protein L19 precursor</t>
  </si>
  <si>
    <t>Ribosomal_L19 superfamily</t>
  </si>
  <si>
    <t>uridine kinase</t>
  </si>
  <si>
    <t>UMPK</t>
  </si>
  <si>
    <t>uroporphyrinogen decarboxylase</t>
  </si>
  <si>
    <t>PLN02433</t>
  </si>
  <si>
    <t>NopRA1 superfamily</t>
  </si>
  <si>
    <t>chaperonin containing TCP1, subunit 6a (zeta)</t>
  </si>
  <si>
    <t>mitochondrial F1F0 ATP synthase subunit ATP5</t>
  </si>
  <si>
    <t>OSCP</t>
  </si>
  <si>
    <t>similar to ubiquitin conjugating enzyme E2</t>
  </si>
  <si>
    <t>UBCc</t>
  </si>
  <si>
    <t>phosphoenolpyruvate synthase</t>
  </si>
  <si>
    <t>PRK06464</t>
  </si>
  <si>
    <t>Arf_Arl</t>
  </si>
  <si>
    <t>similar to glutaredoxin</t>
  </si>
  <si>
    <t>GRX_GRXh_1_2_like</t>
  </si>
  <si>
    <t>probable nicotinamide mononucleotide adenylyl transferase</t>
  </si>
  <si>
    <t>nt_trans superfamily</t>
  </si>
  <si>
    <t>probable NADPH-dependent FMN and FAD containing oxidoreductase</t>
  </si>
  <si>
    <t>CysJ</t>
  </si>
  <si>
    <t>DUF202 superfamily</t>
  </si>
  <si>
    <t>tRNA pseudouridine 55 synthase</t>
  </si>
  <si>
    <t>PseudoU_synth superfamily</t>
  </si>
  <si>
    <t>DUF45 superfamily</t>
  </si>
  <si>
    <t>Borrelia_P83 superfamily</t>
  </si>
  <si>
    <t>nucleolar RNA helicase II/Gu</t>
  </si>
  <si>
    <t>TPR_11 superfamily</t>
  </si>
  <si>
    <t>similar to sedlin</t>
  </si>
  <si>
    <t>Sedlin_N superfamily</t>
  </si>
  <si>
    <t>DUF3110 superfamily</t>
  </si>
  <si>
    <t>similar to programed cell death protein 5 (TFAR19)</t>
  </si>
  <si>
    <t>dsDNA_bind</t>
  </si>
  <si>
    <t>probable glutathione synthetase</t>
  </si>
  <si>
    <t>eu-GS superfamily</t>
  </si>
  <si>
    <t>probable alpha-1,2-mannosidase, endoplasmic reticulum</t>
  </si>
  <si>
    <t>Glyco_hydro_47</t>
  </si>
  <si>
    <t>similar to beta-tubulin folding cofactor D</t>
  </si>
  <si>
    <t>TFCD_C superfamily</t>
  </si>
  <si>
    <t>probable mercaptopyruvate sulfurtransferase</t>
  </si>
  <si>
    <t>SseA superfamily</t>
  </si>
  <si>
    <t>similar to E3 ubiquitin protein ligase Itch</t>
  </si>
  <si>
    <t>WW</t>
  </si>
  <si>
    <t>similar to ribulose-1,5 bisphosphate carboxylase/oxygenase large subunit N-methyltransferase</t>
  </si>
  <si>
    <t>probable calcium/calmodulin-dependent protein kinase</t>
  </si>
  <si>
    <t>STKc_CAMK</t>
  </si>
  <si>
    <t>SMP_LBD superfamily</t>
  </si>
  <si>
    <t>similar to hormone-sensitive lipase</t>
  </si>
  <si>
    <t>Abhydrolase_3</t>
  </si>
  <si>
    <t>GTP cyclohydrolase I</t>
  </si>
  <si>
    <t>folE</t>
  </si>
  <si>
    <t>NADH dehydrogenase type II</t>
  </si>
  <si>
    <t>PRK11587 superfamily</t>
  </si>
  <si>
    <t>probable zinc transporter</t>
  </si>
  <si>
    <t>CDF</t>
  </si>
  <si>
    <t>Krr1 superfamily</t>
  </si>
  <si>
    <t>similar to dishevelled associated activator of morphogenesis</t>
  </si>
  <si>
    <t>FH2 superfamily</t>
  </si>
  <si>
    <t>mitochondrial general import pore subunit Tom40</t>
  </si>
  <si>
    <t>Porin3_Tom40</t>
  </si>
  <si>
    <t>Pou superfamily</t>
  </si>
  <si>
    <t>mitochondrial ribosomal protein L3 precursor</t>
  </si>
  <si>
    <t>rplC</t>
  </si>
  <si>
    <t>2-oxoglutarate dehydrogenase, E1 component</t>
  </si>
  <si>
    <t>sucA</t>
  </si>
  <si>
    <t>condensin complex subunit 2</t>
  </si>
  <si>
    <t>Cnd2 superfamily</t>
  </si>
  <si>
    <t>probable mannosyl-oligosaccharide glucosidase</t>
  </si>
  <si>
    <t>Trehalase superfamily</t>
  </si>
  <si>
    <t>glutamate decarboxylase</t>
  </si>
  <si>
    <t>probable high-affinity potassium transporter</t>
  </si>
  <si>
    <t>K_trans</t>
  </si>
  <si>
    <t>similar to dnaJ protein</t>
  </si>
  <si>
    <t>ArgH superfamily</t>
  </si>
  <si>
    <t>similar to oxygen regulated protein precursor</t>
  </si>
  <si>
    <t>adaptor-related protein complex 1, gamma subunit</t>
  </si>
  <si>
    <t>Adaptin_N superfamily</t>
  </si>
  <si>
    <t>Sm protein D1</t>
  </si>
  <si>
    <t>probable myo-inositol dehydrogenase</t>
  </si>
  <si>
    <t>myo_inos_iolG</t>
  </si>
  <si>
    <t>1-deoxyxylulose-5-phosphate synthase</t>
  </si>
  <si>
    <t>PRK05444</t>
  </si>
  <si>
    <t>probable phosphatidylethanolamine methyltransferase</t>
  </si>
  <si>
    <t>TRAM_LAG1_CLN8 superfamily</t>
  </si>
  <si>
    <t>TATA-box binding protein</t>
  </si>
  <si>
    <t>TBP_eukaryotes</t>
  </si>
  <si>
    <t>D-ribulokinase, ribitol kinase</t>
  </si>
  <si>
    <t>similar to glycine cleavage system H protein</t>
  </si>
  <si>
    <t>PRK01202</t>
  </si>
  <si>
    <t>casein kinase-related protein</t>
  </si>
  <si>
    <t>similar to Muconate cycloisomerase related protein</t>
  </si>
  <si>
    <t>Lactonase superfamily</t>
  </si>
  <si>
    <t>similar to cell division cycle protein cdc16</t>
  </si>
  <si>
    <t>ANAPC3</t>
  </si>
  <si>
    <t>clathrin heavy chain</t>
  </si>
  <si>
    <t>Clathrin_H_link</t>
  </si>
  <si>
    <t>similar to Tsi1-interacting protein TSIP1</t>
  </si>
  <si>
    <t>similar to MtN3-like protein</t>
  </si>
  <si>
    <t>PQ-loop superfamily</t>
  </si>
  <si>
    <t>Gcd10p superfamily</t>
  </si>
  <si>
    <t>similar to cleavage stimulation factor subunit 2</t>
  </si>
  <si>
    <t>RRM_CSTF2_RNA15_like</t>
  </si>
  <si>
    <t>replication factor C subunit 2</t>
  </si>
  <si>
    <t>Rad17 superfamily</t>
  </si>
  <si>
    <t>similar to putative vesicle transport protein</t>
  </si>
  <si>
    <t>R-SNARE_SEC22</t>
  </si>
  <si>
    <t>probable calcium/calmodulin-dependent protein kinase kinase</t>
  </si>
  <si>
    <t>S_TKc</t>
  </si>
  <si>
    <t>CUE</t>
  </si>
  <si>
    <t>unknown iron-sulfur protein</t>
  </si>
  <si>
    <t>MOSC_N superfamily</t>
  </si>
  <si>
    <t>phosphoribulokinase</t>
  </si>
  <si>
    <t>Udk superfamily</t>
  </si>
  <si>
    <t>similar to serine/threonine protein kinase AKT</t>
  </si>
  <si>
    <t>STKc_AGC</t>
  </si>
  <si>
    <t>alpha-xylosidase</t>
  </si>
  <si>
    <t>GH31_u1</t>
  </si>
  <si>
    <t>similar to nitrogen fixation associated protein HesB</t>
  </si>
  <si>
    <t>TIGR00049</t>
  </si>
  <si>
    <t>similar to maleylacetoacetate isomerase</t>
  </si>
  <si>
    <t>GstA superfamily</t>
  </si>
  <si>
    <t>TRAPPC-Trs85 superfamily</t>
  </si>
  <si>
    <t>probable RNA helicase RH2</t>
  </si>
  <si>
    <t>similar to DNA polymerase alpha subunit</t>
  </si>
  <si>
    <t>Pol_alpha_B_N superfamily</t>
  </si>
  <si>
    <t>probable kynureninase</t>
  </si>
  <si>
    <t>Aminotran_5 superfamily</t>
  </si>
  <si>
    <t>mitochondrial chaperonin hsp10, precursor</t>
  </si>
  <si>
    <t>cpn10</t>
  </si>
  <si>
    <t>Gly-rich_Ago1 superfamily</t>
  </si>
  <si>
    <t>ethanolaminephosphotransferase</t>
  </si>
  <si>
    <t>CDP-OH_P_transf superfamily</t>
  </si>
  <si>
    <t>similar to UDP-N-acetylglucosamine pyrophosphorylase</t>
  </si>
  <si>
    <t>Mem_trans superfamily</t>
  </si>
  <si>
    <t>serine/threonine protein kinase SNF1</t>
  </si>
  <si>
    <t>STKc_AMPK_alpha</t>
  </si>
  <si>
    <t>similar to prefoldin subunit3</t>
  </si>
  <si>
    <t>Prefoldin</t>
  </si>
  <si>
    <t>DUF525 superfamily</t>
  </si>
  <si>
    <t>similar to phosphate/phosphoenolpyruvate translocator precursor</t>
  </si>
  <si>
    <t>TPT superfamily</t>
  </si>
  <si>
    <t>PX_domain superfamily</t>
  </si>
  <si>
    <t>B regulatory subunit of protein phosphatase 2A</t>
  </si>
  <si>
    <t>3-hydroxyanthranilate 3,4-dioxygenase</t>
  </si>
  <si>
    <t>cupin_like superfamily</t>
  </si>
  <si>
    <t>Vps54</t>
  </si>
  <si>
    <t>cystathionine gamma-synthase</t>
  </si>
  <si>
    <t>CGS_like</t>
  </si>
  <si>
    <t>probable U3 snoRNP component Utp7p</t>
  </si>
  <si>
    <t>BING4CT</t>
  </si>
  <si>
    <t>dihydroneopterin aldolase</t>
  </si>
  <si>
    <t>FolB</t>
  </si>
  <si>
    <t>AAA-metalloprotease FtsH, mitochondrial precursor</t>
  </si>
  <si>
    <t>similar to cleavage and polyadenylation specific factor 4, 30kD subunit</t>
  </si>
  <si>
    <t>YTH1</t>
  </si>
  <si>
    <t>similar to general negative regulator of transcription cdc39</t>
  </si>
  <si>
    <t>Not1</t>
  </si>
  <si>
    <t>similar to heterogeneous nuclear ribonucleoprotein H3, isoform a</t>
  </si>
  <si>
    <t>RRM_hnRNPH_ESRPs_RBM12_like</t>
  </si>
  <si>
    <t>CBM20 superfamily</t>
  </si>
  <si>
    <t>similar to autoantigen</t>
  </si>
  <si>
    <t>rve superfamily</t>
  </si>
  <si>
    <t>vesicle coat complex COPII, subunit Sec23</t>
  </si>
  <si>
    <t>zf-Sec23_Sec24 superfamily</t>
  </si>
  <si>
    <t>DNA replication licensing factor MCM5</t>
  </si>
  <si>
    <t>similar to tight junction plaque protein Symplekin</t>
  </si>
  <si>
    <t>Symplekin_C</t>
  </si>
  <si>
    <t>similar to lysophospholipase II</t>
  </si>
  <si>
    <t>similar to polymyositis-scleroderma overlap syndrome associated autoantigen</t>
  </si>
  <si>
    <t>glutamyl-tRNA amidotransferase subunit B</t>
  </si>
  <si>
    <t>gatB</t>
  </si>
  <si>
    <t>DHQS superfamily</t>
  </si>
  <si>
    <t>ANAPC4_WD40 superfamily</t>
  </si>
  <si>
    <t>aminopeptidase N</t>
  </si>
  <si>
    <t>pepN</t>
  </si>
  <si>
    <t>1-acylglycerol-3-phosphate O-acyltransferase</t>
  </si>
  <si>
    <t>similar to ubiquitin-conjugating enzyme E2 variant</t>
  </si>
  <si>
    <t xml:space="preserve"> EM189_B_dmain</t>
  </si>
  <si>
    <t>similar to RNA helicase</t>
  </si>
  <si>
    <t>NatB_MDM20 superfamily</t>
  </si>
  <si>
    <t>phosphatidylinositol transfer protein</t>
  </si>
  <si>
    <t>IP_trans</t>
  </si>
  <si>
    <t>unknown Zinc finger protein</t>
  </si>
  <si>
    <t>similar to glucose inhibited division protein B (gidB)</t>
  </si>
  <si>
    <t>gidB</t>
  </si>
  <si>
    <t>similar to TFIIE large subunit</t>
  </si>
  <si>
    <t>TFIIE superfamily</t>
  </si>
  <si>
    <t>similar to G10 protein</t>
  </si>
  <si>
    <t>G10 superfamily</t>
  </si>
  <si>
    <t>SKA2 superfamily</t>
  </si>
  <si>
    <t>nitrate transporter</t>
  </si>
  <si>
    <t>NarK superfamily</t>
  </si>
  <si>
    <t>nitrate reductase</t>
  </si>
  <si>
    <t>PLN02252 superfamily</t>
  </si>
  <si>
    <t>sulfite reductase (ferredoxin)</t>
  </si>
  <si>
    <t>NIR_SIR_ferr superfamily</t>
  </si>
  <si>
    <t>adenosylmethionine-8-amino-7-oxononanoate aminotransferase</t>
  </si>
  <si>
    <t>HemL superfamily</t>
  </si>
  <si>
    <t>unknown RNA binding protein</t>
  </si>
  <si>
    <t>SBDS_C superfamily</t>
  </si>
  <si>
    <t>similar to meiotic nuclear division protein Mnd1</t>
  </si>
  <si>
    <t>Mnd1</t>
  </si>
  <si>
    <t>similar to beta-tubulin folding cofactor E</t>
  </si>
  <si>
    <t>TGS superfamily</t>
  </si>
  <si>
    <t>mitochondrial intermembrane space complex subunit Tim10</t>
  </si>
  <si>
    <t>probable Ran GTPase activating protein</t>
  </si>
  <si>
    <t>LRR_RI superfamily</t>
  </si>
  <si>
    <t>similar to WD-repeat protein</t>
  </si>
  <si>
    <t>DUF1640 superfamily</t>
  </si>
  <si>
    <t>aspartyl aminopeptidase</t>
  </si>
  <si>
    <t>M18_DAP</t>
  </si>
  <si>
    <t>Romo1 superfamily</t>
  </si>
  <si>
    <t>unknown permease</t>
  </si>
  <si>
    <t>SLC5-6-like_sbd superfamily</t>
  </si>
  <si>
    <t>ubiquitin-specific protease</t>
  </si>
  <si>
    <t>tryptophane--tRNA ligase, cytoplasmic</t>
  </si>
  <si>
    <t>PLN02486</t>
  </si>
  <si>
    <t>pre-mRNA splicing factor ATP-dependent RNA helicase PRP22</t>
  </si>
  <si>
    <t>Thoc2 superfamily</t>
  </si>
  <si>
    <t>coatomer protein complex, subunit beta</t>
  </si>
  <si>
    <t>alpha-galactosidase</t>
  </si>
  <si>
    <t>similar to sucrose-phosphate synthase</t>
  </si>
  <si>
    <t>GT1_YqgM_like</t>
  </si>
  <si>
    <t>UNC-50</t>
  </si>
  <si>
    <t>DNA topoisomerase III alpha</t>
  </si>
  <si>
    <t>TopA</t>
  </si>
  <si>
    <t>40S ribosomal protein S20</t>
  </si>
  <si>
    <t>Ribosomal_S10 superfamily</t>
  </si>
  <si>
    <t>unknown transmembrane protein</t>
  </si>
  <si>
    <t>Gdt1</t>
  </si>
  <si>
    <t>zf-C2H2_2</t>
  </si>
  <si>
    <t>similar to U6 snRNA-associated Sm-like protein</t>
  </si>
  <si>
    <t>mitochondrial ribosomal protein S16, precursor</t>
  </si>
  <si>
    <t>S16</t>
  </si>
  <si>
    <t>similar to RNA helicase II binding protein</t>
  </si>
  <si>
    <t>SP-RING_PIAS_like</t>
  </si>
  <si>
    <t>cytochrome c oxidase (Complex IV) assembly protein</t>
  </si>
  <si>
    <t>CtaG_Cox11</t>
  </si>
  <si>
    <t>aspartate aminotransferase, HisC in bacteria</t>
  </si>
  <si>
    <t>similar to mitochondrial carrier Yel006N</t>
  </si>
  <si>
    <t>Patatin_and_cPLA2 superfamily</t>
  </si>
  <si>
    <t>probable clathrin coat assembly protein AP180</t>
  </si>
  <si>
    <t>unknown kinase with aarF domain</t>
  </si>
  <si>
    <t>AarF</t>
  </si>
  <si>
    <t>DUF760</t>
  </si>
  <si>
    <t>Ndc80_HEC</t>
  </si>
  <si>
    <t>similar to DNA excision repair protein ERCC-1</t>
  </si>
  <si>
    <t>Rad10</t>
  </si>
  <si>
    <t>Sen15 superfamily</t>
  </si>
  <si>
    <t>LRR_8</t>
  </si>
  <si>
    <t>Sulfotransfer_3 superfamily</t>
  </si>
  <si>
    <t>similar to BET3 involved in targeting and fusion of ER to Golgi transport vesicles</t>
  </si>
  <si>
    <t>TRAPPC3_bet3</t>
  </si>
  <si>
    <t>aminomethyltransferase</t>
  </si>
  <si>
    <t>GCV_T_C superfamily</t>
  </si>
  <si>
    <t>similar to lysosomal sphingomyelin phosphodiesterase</t>
  </si>
  <si>
    <t>similar to respiratory burst oxidase protein</t>
  </si>
  <si>
    <t>NOX_Duox_like_FAD_NADP</t>
  </si>
  <si>
    <t>Acetyltransf_9</t>
  </si>
  <si>
    <t>similar to periplasmic protein p19</t>
  </si>
  <si>
    <t>Iron_transport</t>
  </si>
  <si>
    <t>proteasome regulatory particle subunit</t>
  </si>
  <si>
    <t>RPN5 superfamily</t>
  </si>
  <si>
    <t>PRK13258</t>
  </si>
  <si>
    <t>similar to 6-pyruvoyl tetrahydrobiopterin synthase</t>
  </si>
  <si>
    <t>PTPS</t>
  </si>
  <si>
    <t>ribonuclease P protein subunit POP4</t>
  </si>
  <si>
    <t>UPF0086</t>
  </si>
  <si>
    <t>Myb_DNA-binding</t>
  </si>
  <si>
    <t>similar to COP-coated vesicle membrane protein p24</t>
  </si>
  <si>
    <t>SAP30_Sin3_bdg superfamily</t>
  </si>
  <si>
    <t>similar to zinc transporter</t>
  </si>
  <si>
    <t>Zip superfamily</t>
  </si>
  <si>
    <t>similar to amino acid transporter protein</t>
  </si>
  <si>
    <t>probable WD-repeat membrane protein</t>
  </si>
  <si>
    <t>probable flap structure-specific endonuclease 1</t>
  </si>
  <si>
    <t>XPG_I superfamily</t>
  </si>
  <si>
    <t>similar to Raf/ATN-like protein kinase</t>
  </si>
  <si>
    <t>40S ribosomal protein S15</t>
  </si>
  <si>
    <t>PTZ00096</t>
  </si>
  <si>
    <t>probable phycocyanobilin:ferredoxin oxidoreductase</t>
  </si>
  <si>
    <t>Fe_bilin_red superfamily</t>
  </si>
  <si>
    <t>alanine--tRNA ligase (chloroplast)</t>
  </si>
  <si>
    <t>alaS</t>
  </si>
  <si>
    <t>protein phosphatase 2C, with protein kinase domain</t>
  </si>
  <si>
    <t>PP2Cc</t>
  </si>
  <si>
    <t>DUF3128</t>
  </si>
  <si>
    <t>Tom22 superfamily</t>
  </si>
  <si>
    <t>FPL superfamily</t>
  </si>
  <si>
    <t>60S acidic ribosomal protein P2</t>
  </si>
  <si>
    <t>Ribosomal_P2</t>
  </si>
  <si>
    <t>similar to histidine triad protein (HIT)</t>
  </si>
  <si>
    <t>Hit</t>
  </si>
  <si>
    <t>aspartate-semialdehyde dehydrogenase (AsA dehydrogenase)</t>
  </si>
  <si>
    <t>PRK08664</t>
  </si>
  <si>
    <t>GTP-binding protein of Obg-family</t>
  </si>
  <si>
    <t>Rbg1</t>
  </si>
  <si>
    <t>similar to peroxisomal membrane protein PMP22</t>
  </si>
  <si>
    <t>Mpv17_PMP22</t>
  </si>
  <si>
    <t>similar to zinc finger protein</t>
  </si>
  <si>
    <t>RAD18 superfamily</t>
  </si>
  <si>
    <t>similar to acetylpolyamine aminohydolase</t>
  </si>
  <si>
    <t>HDAC_classII</t>
  </si>
  <si>
    <t>excinuclease ABC subunit B</t>
  </si>
  <si>
    <t>UvrB superfamily</t>
  </si>
  <si>
    <t>COG5078</t>
  </si>
  <si>
    <t>Kin17_mid superfamily</t>
  </si>
  <si>
    <t>similar to flavin-containing monooxygenase FMO-1</t>
  </si>
  <si>
    <t>K_oxygenase superfamily</t>
  </si>
  <si>
    <t>gamma-glutamylcysteine synthetase</t>
  </si>
  <si>
    <t>GCS</t>
  </si>
  <si>
    <t>similar to DNA-(apurinic or apyrimidinic site) lyase ARP</t>
  </si>
  <si>
    <t>Ape1-like_AP-endo</t>
  </si>
  <si>
    <t>similar to anti-silencing factor</t>
  </si>
  <si>
    <t>ASF1_hist_chap</t>
  </si>
  <si>
    <t>obgE</t>
  </si>
  <si>
    <t>probable long-chain acyl-CoA synthetase</t>
  </si>
  <si>
    <t>VL_LC_FACS_like</t>
  </si>
  <si>
    <t>1-deoxy-D-xylulose 5-phosphate reductoisomerase</t>
  </si>
  <si>
    <t>PRK05447</t>
  </si>
  <si>
    <t>RNA_pol_I_A49 superfamily</t>
  </si>
  <si>
    <t>Lamp superfamily</t>
  </si>
  <si>
    <t>zf-HIT superfamily</t>
  </si>
  <si>
    <t>probable nicotinate phosphoribosyltransferase</t>
  </si>
  <si>
    <t>PLN02885</t>
  </si>
  <si>
    <t>60S ribosomal protein L26</t>
  </si>
  <si>
    <t>Ribosomal_L26</t>
  </si>
  <si>
    <t>similar to ferredoxin component (biphenyl dioxygenase, Rieske iron-sulfur component related protein)</t>
  </si>
  <si>
    <t>NirD</t>
  </si>
  <si>
    <t>metallo-hydrolase-like_MBL-fold superfamily</t>
  </si>
  <si>
    <t>probable NOL1/NOP2/sun family protein (proliferating-cell nucleolar protein)</t>
  </si>
  <si>
    <t>RsmB</t>
  </si>
  <si>
    <t>fructokinase</t>
  </si>
  <si>
    <t>cell cycle controlling protein kinase RIO</t>
  </si>
  <si>
    <t>probable purple acid phosphatase protein</t>
  </si>
  <si>
    <t>probable RNA polymerase II subunit I</t>
  </si>
  <si>
    <t>Zn-ribbon_RPB9</t>
  </si>
  <si>
    <t>thiamin biosynthesis protein</t>
  </si>
  <si>
    <t>ThiC_Rad_SAM superfamily</t>
  </si>
  <si>
    <t>similar to Glu-tRNAGln amidotransferase subunit A</t>
  </si>
  <si>
    <t>GatA</t>
  </si>
  <si>
    <t>similar to glycogenin glucosyltransferase
(UDP-glucose =&gt; Amylose)</t>
  </si>
  <si>
    <t>GT8_Glycogenin</t>
  </si>
  <si>
    <t>LE 1 superfamily</t>
  </si>
  <si>
    <t>squalene synthase</t>
  </si>
  <si>
    <t>Isoprenoid_Biosyn_C1 superfamily</t>
  </si>
  <si>
    <t>RNA polymerase III largest subunit</t>
  </si>
  <si>
    <t>RNAP_III_RPC1_N</t>
  </si>
  <si>
    <t>similar to key negative regulator of the Notch pathway SEL1L</t>
  </si>
  <si>
    <t>Acetyltransf_3 superfamily</t>
  </si>
  <si>
    <t>similar to U3 snoRNP component Utp6p</t>
  </si>
  <si>
    <t>U3_assoc_6 superfamily</t>
  </si>
  <si>
    <t>CBM53 superfamily</t>
  </si>
  <si>
    <t>DUF3067 superfamily</t>
  </si>
  <si>
    <t>20S core proteasome subunit beta 3</t>
  </si>
  <si>
    <t>proteasome_beta_type_3</t>
  </si>
  <si>
    <t>chromosome assembly protein SMC2</t>
  </si>
  <si>
    <t>zf-rbx1 superfamily</t>
  </si>
  <si>
    <t>probable phosphoribosylanthranilate isomerase</t>
  </si>
  <si>
    <t>PRAI</t>
  </si>
  <si>
    <t>coaE</t>
  </si>
  <si>
    <t>mitochondrial translation elongation factor G1 (EF-G1)</t>
  </si>
  <si>
    <t>PRK12740</t>
  </si>
  <si>
    <t>methionyl-tRNA formyltransferase</t>
  </si>
  <si>
    <t>PLN02285</t>
  </si>
  <si>
    <t>mTERF superfamily</t>
  </si>
  <si>
    <t>1-pyrroline-5-carboxylate dehydrogenase</t>
  </si>
  <si>
    <t>ALDH_F4-17_P5CDH</t>
  </si>
  <si>
    <t>Mannosyl_trans3 superfamily</t>
  </si>
  <si>
    <t>Plus-3 superfamily</t>
  </si>
  <si>
    <t>similar to protein phosphatase 2C</t>
  </si>
  <si>
    <t>AAA_28</t>
  </si>
  <si>
    <t>RT_nLTR_like</t>
  </si>
  <si>
    <t>UFD1 superfamily</t>
  </si>
  <si>
    <t>lipid-A-disaccharide synthase</t>
  </si>
  <si>
    <t>LpxB superfamily</t>
  </si>
  <si>
    <t>similar to iron transporter ferroportin 1</t>
  </si>
  <si>
    <t>FPN1 superfamily</t>
  </si>
  <si>
    <t>probable proline dehydrogenase</t>
  </si>
  <si>
    <t>PLN02681</t>
  </si>
  <si>
    <t>cytochrome c reductase (Complex III) hinge protein</t>
  </si>
  <si>
    <t>UCR_hinge</t>
  </si>
  <si>
    <t>Peptidase_A22B superfamily</t>
  </si>
  <si>
    <t>unknown protein involving with Iron-Sulfur proteins SufD</t>
  </si>
  <si>
    <t>UPF0051</t>
  </si>
  <si>
    <t>TBCC superfamily</t>
  </si>
  <si>
    <t>branched-chain alpha-keto acid dehydrogenase E1-alpha subunit</t>
  </si>
  <si>
    <t>TPP_E1_PDC_ADC_BCADC</t>
  </si>
  <si>
    <t>probable adenosine deaminase</t>
  </si>
  <si>
    <t>PRK09358</t>
  </si>
  <si>
    <t>similar to syntaxin protein</t>
  </si>
  <si>
    <t>SynN superfamily</t>
  </si>
  <si>
    <t>eIF1_SUI1_like superfamily</t>
  </si>
  <si>
    <t>CcmD</t>
  </si>
  <si>
    <t>O-FucT_like superfamily</t>
  </si>
  <si>
    <t>cysteine desulfurase for iron-sulfur cluster formation sufS</t>
  </si>
  <si>
    <t>similar to thiamin pyrophosphokinase</t>
  </si>
  <si>
    <t>TPK</t>
  </si>
  <si>
    <t>RNA polymerase I, II, III common subunit</t>
  </si>
  <si>
    <t>RNA_pol_Rpb6 superfamily</t>
  </si>
  <si>
    <t>ANAPC5 superfamily</t>
  </si>
  <si>
    <t>similar to UVB-resistance protein UVR8</t>
  </si>
  <si>
    <t>cleavage and polyadenylation specifity factor protein</t>
  </si>
  <si>
    <t>YSH1</t>
  </si>
  <si>
    <t>YbjQ_1</t>
  </si>
  <si>
    <t>RuvB-like DNA/RNA helicase pontin</t>
  </si>
  <si>
    <t>TIP49</t>
  </si>
  <si>
    <t>chloroplast peptide chain release factor RF-1</t>
  </si>
  <si>
    <t>prfA</t>
  </si>
  <si>
    <t>similar to transcriptional activator FHA1</t>
  </si>
  <si>
    <t>probable alpha-1,3-glucosyltransferase ALG6</t>
  </si>
  <si>
    <t>PMT_2 superfamily</t>
  </si>
  <si>
    <t>similar to protein phosphatase 2C (PP2C)</t>
  </si>
  <si>
    <t>probable DNA repair endonuclease XPF</t>
  </si>
  <si>
    <t>ERCC4 superfamily</t>
  </si>
  <si>
    <t>O-acetylserine (thiol)-lyase 2</t>
  </si>
  <si>
    <t>PRK10717</t>
  </si>
  <si>
    <t>similar to PREG1-like negative regulator</t>
  </si>
  <si>
    <t>CYCLIN superfamily</t>
  </si>
  <si>
    <t>similar to glutamine amidotransferase class I</t>
  </si>
  <si>
    <t>GATase1_1</t>
  </si>
  <si>
    <t>unknown RNA-binding protein</t>
  </si>
  <si>
    <t>HlyD superfamily</t>
  </si>
  <si>
    <t>Mlf1IP superfamily</t>
  </si>
  <si>
    <t>40S ribosomal protein S14</t>
  </si>
  <si>
    <t>PTZ00129</t>
  </si>
  <si>
    <t>similar to mRNA binding protein CSP41 precursor</t>
  </si>
  <si>
    <t>Epimerase superfamily</t>
  </si>
  <si>
    <t>IspE superfamily</t>
  </si>
  <si>
    <t>unknown homeobox protein</t>
  </si>
  <si>
    <t>Homeobox_KN</t>
  </si>
  <si>
    <t>Chelatase_Class_II superfamily</t>
  </si>
  <si>
    <t>pyrophosphate--fructose-6-phosphate 1-phosphotransferase, beta subunit</t>
  </si>
  <si>
    <t>PFK superfamily</t>
  </si>
  <si>
    <t>C2 superfamily</t>
  </si>
  <si>
    <t>protein kinase YAK1</t>
  </si>
  <si>
    <t>UTP25 superfamily</t>
  </si>
  <si>
    <t>eukaryotic translation initiation factor eIF-5</t>
  </si>
  <si>
    <t>eIF-5_eIF-2B</t>
  </si>
  <si>
    <t>similar to RNA polymerase I-associated factor PAF67</t>
  </si>
  <si>
    <t>Paf67</t>
  </si>
  <si>
    <t>eukaryotic translation initiation factor eIF-3 subunit 10</t>
  </si>
  <si>
    <t>DDRGK superfamily</t>
  </si>
  <si>
    <t>eukaryotic translation initiation factor eIF-2 beta subunit</t>
  </si>
  <si>
    <t>similar to Surfeit 1, a protein involved in cytochrome c oxidase assembly</t>
  </si>
  <si>
    <t>SURF1</t>
  </si>
  <si>
    <t>similar to guanine nucleotide exchange factor</t>
  </si>
  <si>
    <t>DEP</t>
  </si>
  <si>
    <t>60S ribosomal protein L14</t>
  </si>
  <si>
    <t>Ribosomal_L14e superfamily</t>
  </si>
  <si>
    <t>mitochondrial ribosomal protein S15 precursor</t>
  </si>
  <si>
    <t>Ribosomal_S15</t>
  </si>
  <si>
    <t>conserved GTP binding protein of unknown function</t>
  </si>
  <si>
    <t>60S ribosomal protein L5</t>
  </si>
  <si>
    <t>PTZ00069</t>
  </si>
  <si>
    <t>Idi superfamily</t>
  </si>
  <si>
    <t>MRP-S28 superfamily</t>
  </si>
  <si>
    <t>ubiquitin-specific protease UBP15</t>
  </si>
  <si>
    <t>similar to mitochondrial carrier protein</t>
  </si>
  <si>
    <t>similar to FKBP-type peptidyl-prolyl cis-trans isomerase</t>
  </si>
  <si>
    <t>PCO_ADO superfamily</t>
  </si>
  <si>
    <t>nSMase</t>
  </si>
  <si>
    <t>similar to DNA polymerase epsilon small subunit</t>
  </si>
  <si>
    <t>similar to mutator MutT protein</t>
  </si>
  <si>
    <t>cysteine--tRNA ligase, cytoplasmic</t>
  </si>
  <si>
    <t>tRNA-synt_1e superfamily</t>
  </si>
  <si>
    <t>similar to inositol monophosphatase</t>
  </si>
  <si>
    <t>probable trehalase</t>
  </si>
  <si>
    <t>similar to splicing factor 3a, subunit 2</t>
  </si>
  <si>
    <t>PRP11 superfamily</t>
  </si>
  <si>
    <t>similar to short-chain dehydrogenase</t>
  </si>
  <si>
    <t>CIA30</t>
  </si>
  <si>
    <t>BRCA2 superfamily</t>
  </si>
  <si>
    <t>ubiquinone biosynthesis protein COQ7</t>
  </si>
  <si>
    <t>Ferritin_like superfamily</t>
  </si>
  <si>
    <t>raptor</t>
  </si>
  <si>
    <t>Raptor_N</t>
  </si>
  <si>
    <t>similar to 4-hydroxybenzoyl-CoA thioesterase</t>
  </si>
  <si>
    <t>FadM</t>
  </si>
  <si>
    <t>2-C-methyl-D-erythritol 4-phosphate cytidylyltransferase</t>
  </si>
  <si>
    <t>similar to indigoidine systhesis protein IdgA</t>
  </si>
  <si>
    <t>Indigoidine_A</t>
  </si>
  <si>
    <t>RNA polymerase II second largest subunit</t>
  </si>
  <si>
    <t>20S core proteasome subunit beta 4</t>
  </si>
  <si>
    <t>proteasome_beta_type_2</t>
  </si>
  <si>
    <t>cystathionine beta-lyase</t>
  </si>
  <si>
    <t>MetC</t>
  </si>
  <si>
    <t>similar to DNA invertase</t>
  </si>
  <si>
    <t>HTH_MerR-trunc</t>
  </si>
  <si>
    <t>AI-2E_transport superfamily</t>
  </si>
  <si>
    <t>probable eukaryotic translation initiation factor 3, subunit 8</t>
  </si>
  <si>
    <t>eIF-3c_N superfamily</t>
  </si>
  <si>
    <t>BBOX</t>
  </si>
  <si>
    <t>cyclin dependent kinase, B-type</t>
  </si>
  <si>
    <t>STKc_CDK_like</t>
  </si>
  <si>
    <t>similar to basal transcription factor ABT1</t>
  </si>
  <si>
    <t>RRM_ABT1_like</t>
  </si>
  <si>
    <t>succinyl-CoA synthetase alpha chain</t>
  </si>
  <si>
    <t>PTZ00187</t>
  </si>
  <si>
    <t>ApbA_C superfamily</t>
  </si>
  <si>
    <t>unknown transcriptional coactivator</t>
  </si>
  <si>
    <t>RRM_Aly_REF_like</t>
  </si>
  <si>
    <t>similar to pyrroline-5-carboxylate reductase</t>
  </si>
  <si>
    <t>ProC</t>
  </si>
  <si>
    <t>pantoate--beta-alanine ligase</t>
  </si>
  <si>
    <t>Pantoate_ligase</t>
  </si>
  <si>
    <t>DUF493</t>
  </si>
  <si>
    <t>UT superfamily</t>
  </si>
  <si>
    <t>1,4-alpha-Glucan branching enzyme</t>
  </si>
  <si>
    <t>PulA superfamily</t>
  </si>
  <si>
    <t>Endomucin superfamily</t>
  </si>
  <si>
    <t>polyribonucleotide nucleotidyltransferase</t>
  </si>
  <si>
    <t>PRK11824</t>
  </si>
  <si>
    <t>cas3_yersinia superfamily</t>
  </si>
  <si>
    <t>FKBP_N superfamily</t>
  </si>
  <si>
    <t>probable leucine aminopeptidase</t>
  </si>
  <si>
    <t>Peptidase_M17</t>
  </si>
  <si>
    <t>20S core proteasome subunit beta 1</t>
  </si>
  <si>
    <t>proteasome_beta_type_6</t>
  </si>
  <si>
    <t>similar to ATP-dependent DNA helicase RecQ</t>
  </si>
  <si>
    <t>Lipase_3</t>
  </si>
  <si>
    <t>HemeO superfamily</t>
  </si>
  <si>
    <t>COPIIcoated_ERV</t>
  </si>
  <si>
    <t>eukaryotic translation initiation factor eIF-3 subunit 4</t>
  </si>
  <si>
    <t>RRM_eIF3G_like</t>
  </si>
  <si>
    <t>DNA gyrase subunit B</t>
  </si>
  <si>
    <t>gyrB</t>
  </si>
  <si>
    <t>pre-mRNA splicing factor PRP8</t>
  </si>
  <si>
    <t>PROCN superfamily</t>
  </si>
  <si>
    <t>probable class II DNA photolyase</t>
  </si>
  <si>
    <t>DNA_photolyase superfamily</t>
  </si>
  <si>
    <t>DUF177</t>
  </si>
  <si>
    <t>similar to mitochondrial uncoupling protein</t>
  </si>
  <si>
    <t>Peptidase_M14_like superfamily</t>
  </si>
  <si>
    <t>similar to synaptobrevin-type protein transport protein</t>
  </si>
  <si>
    <t>similar to fructose-2,6-bisphosphatase</t>
  </si>
  <si>
    <t>His_Phos_1</t>
  </si>
  <si>
    <t>similar to GTPase-activating protein</t>
  </si>
  <si>
    <t>RanBD_RanBP1</t>
  </si>
  <si>
    <t>similar to nucleoporin 155kD</t>
  </si>
  <si>
    <t>Nucleoporin_N superfamily</t>
  </si>
  <si>
    <t>similar to ubiquitin specific protease</t>
  </si>
  <si>
    <t>small GTP-binding protein of Rho family</t>
  </si>
  <si>
    <t>Rho</t>
  </si>
  <si>
    <t>similar to shaggy-related protein kinase</t>
  </si>
  <si>
    <t>Pkinase superfamily</t>
  </si>
  <si>
    <t>DUF1092 superfamily</t>
  </si>
  <si>
    <t>SEC14 superfamily</t>
  </si>
  <si>
    <t>similar to histidine triad (HIT) protein</t>
  </si>
  <si>
    <t>zf-C2H2</t>
  </si>
  <si>
    <t>similar to translational activator GCN1</t>
  </si>
  <si>
    <t>HEAT_EZ</t>
  </si>
  <si>
    <t>chromatin remodeling complex SWI/SNF component, Snf2</t>
  </si>
  <si>
    <t>SNF2_N superfamily</t>
  </si>
  <si>
    <t>mitochondrial F-type ATPase F1 subunit beta, precursor</t>
  </si>
  <si>
    <t>PRK09280</t>
  </si>
  <si>
    <t>box H/ACA snoRNP component Nop10p</t>
  </si>
  <si>
    <t>Nop10p</t>
  </si>
  <si>
    <t>similar to V-type ATPase V1 subunit G</t>
  </si>
  <si>
    <t>V-ATPase_G superfamily</t>
  </si>
  <si>
    <t>probable isoprenylcysteine methyltransferase</t>
  </si>
  <si>
    <t>STE14</t>
  </si>
  <si>
    <t>similar to phosphatidic acid-preferring phospholipase A1</t>
  </si>
  <si>
    <t>DDHD superfamily</t>
  </si>
  <si>
    <t>DNA_processg_A superfamily</t>
  </si>
  <si>
    <t>probable peptidylprolyl isomerase</t>
  </si>
  <si>
    <t>Med31 superfamily</t>
  </si>
  <si>
    <t>heme oxygenase</t>
  </si>
  <si>
    <t>HemeO</t>
  </si>
  <si>
    <t>similar to peptidyl-prolyl cis-trans isomerase Ess1p</t>
  </si>
  <si>
    <t>probable 5-formyltetrahydrofolate cyclo-ligase</t>
  </si>
  <si>
    <t>5-FTHF_cyc-lig superfamily</t>
  </si>
  <si>
    <t>GST_C_mPGES2</t>
  </si>
  <si>
    <t>Sm protein E</t>
  </si>
  <si>
    <t>40S ribosomal protein S4</t>
  </si>
  <si>
    <t>PLN00036</t>
  </si>
  <si>
    <t>retromer component VPS35</t>
  </si>
  <si>
    <t>Vps35 superfamily</t>
  </si>
  <si>
    <t>similar to PUA domain containing RNA binding protein MCT-1</t>
  </si>
  <si>
    <t xml:space="preserve"> a20 superfamily</t>
  </si>
  <si>
    <t>TATA-box binding protein-associated factor 11</t>
  </si>
  <si>
    <t>TAF11 superfamily</t>
  </si>
  <si>
    <t>NADHdh_A3 superfamily</t>
  </si>
  <si>
    <t>mitochondrial ribosomal protein L13 precursor</t>
  </si>
  <si>
    <t>Ribosomal_L13</t>
  </si>
  <si>
    <t>eukaryotic translation elongation factor 1 alpha (eEF-1a)</t>
  </si>
  <si>
    <t>PTZ00141</t>
  </si>
  <si>
    <t>probable ubiquitin conjugating enzyme E2</t>
  </si>
  <si>
    <t>probable sulfate permease</t>
  </si>
  <si>
    <t>SUL1</t>
  </si>
  <si>
    <t>DUF155 superfamily</t>
  </si>
  <si>
    <t>probable adenylate kinase</t>
  </si>
  <si>
    <t>adk</t>
  </si>
  <si>
    <t>similar to tRNA intron endonuclease</t>
  </si>
  <si>
    <t>tRNA_int_endo</t>
  </si>
  <si>
    <t>TauE</t>
  </si>
  <si>
    <t>ATP-binding cassette, sub-family A</t>
  </si>
  <si>
    <t>ABC_subfamily_A</t>
  </si>
  <si>
    <t>M48C_Oma1_like</t>
  </si>
  <si>
    <t>zinc finger protein</t>
  </si>
  <si>
    <t>similar to glucose-6-phosphate/phosphate translocator</t>
  </si>
  <si>
    <t>Las1</t>
  </si>
  <si>
    <t>oxysterol binding protein</t>
  </si>
  <si>
    <t>Oxysterol_BP</t>
  </si>
  <si>
    <t>similar to DNA excision repair protein HAYWIRE (ERCC-3 homolog protein)</t>
  </si>
  <si>
    <t>Helicase_C_3 superfamily</t>
  </si>
  <si>
    <t>probable DNA repair protein SPR18</t>
  </si>
  <si>
    <t>BRO1_Alix_like superfamily</t>
  </si>
  <si>
    <t>cytochrome-b5 reductase</t>
  </si>
  <si>
    <t>cyt_b5_reduct_like</t>
  </si>
  <si>
    <t>similar to tRNA-pseudouridine synthase I</t>
  </si>
  <si>
    <t>Rad21_Rec8_N superfamily</t>
  </si>
  <si>
    <t>similar to inositol-1(or 4)-monophosphatase</t>
  </si>
  <si>
    <t>IMPase</t>
  </si>
  <si>
    <t>squalene monooxygenase</t>
  </si>
  <si>
    <t>PLN02985 superfamily</t>
  </si>
  <si>
    <t>WD-repeat protein</t>
  </si>
  <si>
    <t>similar to ribose methyltransferase</t>
  </si>
  <si>
    <t>SpoU</t>
  </si>
  <si>
    <t>TATA-box binding protein-associated factor 1</t>
  </si>
  <si>
    <t>DUF3591 superfamily</t>
  </si>
  <si>
    <t>cyclophilin-type peptidyl-prolyl cis-trans isomerase</t>
  </si>
  <si>
    <t>cyclophilin superfamily</t>
  </si>
  <si>
    <t>DNA replication licensing factor MCM3</t>
  </si>
  <si>
    <t>DUF4670 superfamily</t>
  </si>
  <si>
    <t>AAA_32 superfamily</t>
  </si>
  <si>
    <t>threonine dehydratase, biosynthetic</t>
  </si>
  <si>
    <t>PALP superfamily</t>
  </si>
  <si>
    <t>similar to nuclear import protein NPL4</t>
  </si>
  <si>
    <t>MPN_NPL4</t>
  </si>
  <si>
    <t>probable DNA photolyase</t>
  </si>
  <si>
    <t>mitochondrial ribosomal protein L46</t>
  </si>
  <si>
    <t>DUF3593</t>
  </si>
  <si>
    <t xml:space="preserve"> PIT superfamily</t>
  </si>
  <si>
    <t xml:space="preserve"> cA</t>
  </si>
  <si>
    <t>copper-containing amine oxidase</t>
  </si>
  <si>
    <t>Cu_amine_oxid superfamily</t>
  </si>
  <si>
    <t>probable anion transporter</t>
  </si>
  <si>
    <t>HCO3_cotransp superfamily</t>
  </si>
  <si>
    <t>Atrophin-1 superfamily</t>
  </si>
  <si>
    <t>retroelement, dead</t>
  </si>
  <si>
    <t>L-asparaginase</t>
  </si>
  <si>
    <t>ASRGL1_like</t>
  </si>
  <si>
    <t>similar to 3,4-dihydroxy-5-hexaprenylbenzoate methyltransferase, mitochondrial</t>
  </si>
  <si>
    <t>UbiG superfamily</t>
  </si>
  <si>
    <t>similar to exosome complex exonuclease RRP40</t>
  </si>
  <si>
    <t>ECR1_N superfamily</t>
  </si>
  <si>
    <t>similar to U3 snoRNP component Utp14p</t>
  </si>
  <si>
    <t>Utp14 superfamily</t>
  </si>
  <si>
    <t>CytochromB561_N superfamily</t>
  </si>
  <si>
    <t>CbiA superfamily</t>
  </si>
  <si>
    <t>similar to cyclin M2</t>
  </si>
  <si>
    <t>probable AAA ATPase associated with peroxisome biosynthesis PEX1</t>
  </si>
  <si>
    <t>probable C-14 sterol reductase</t>
  </si>
  <si>
    <t>DUF3769 superfamily</t>
  </si>
  <si>
    <t>similar to VAMP-associated protein</t>
  </si>
  <si>
    <t>Motile_Sperm</t>
  </si>
  <si>
    <t>ubiquitin-activating enzyme E1</t>
  </si>
  <si>
    <t>ThiF superfamily</t>
  </si>
  <si>
    <t>YCII superfamily</t>
  </si>
  <si>
    <t>Mg-protoporphyrin O-methyltransferase</t>
  </si>
  <si>
    <t>chloroplast ADP,ATP carrier protein</t>
  </si>
  <si>
    <t>TLC</t>
  </si>
  <si>
    <t>guanylate kinase</t>
  </si>
  <si>
    <t>tyrosine--tRNA ligase</t>
  </si>
  <si>
    <t>ERCC4</t>
  </si>
  <si>
    <t>similar to vacuolar sorting protein SNF7</t>
  </si>
  <si>
    <t>PLN02309 superfamily</t>
  </si>
  <si>
    <t>Glyco_transf_90 superfamily</t>
  </si>
  <si>
    <t>fructose-1,6-biphosphate aldolase, chloroplast precursor</t>
  </si>
  <si>
    <t>catalase</t>
  </si>
  <si>
    <t>catalase_like superfamily</t>
  </si>
  <si>
    <t>similar to thiamine triphosphatase</t>
  </si>
  <si>
    <t>CYTH-like_Pase superfamily</t>
  </si>
  <si>
    <t>similar to guanine nucleotide exchanging fractor</t>
  </si>
  <si>
    <t>mitochondrial ribosomal protein L24 precursor</t>
  </si>
  <si>
    <t>rplX</t>
  </si>
  <si>
    <t>ATP-binding cassette, sub-family E (RLI), member 1</t>
  </si>
  <si>
    <t>Rli1</t>
  </si>
  <si>
    <t>40S ribosomal protein S23</t>
  </si>
  <si>
    <t>PTZ00067</t>
  </si>
  <si>
    <t>X-prolyl aminopeptidase, cytosolic aminopeptidase P</t>
  </si>
  <si>
    <t>4-hydroxyphenylpyruvate dioxygenase, 4HPPD</t>
  </si>
  <si>
    <t>4HPPD</t>
  </si>
  <si>
    <t>similar to mitochondrial magnesium transporter Mrs2p</t>
  </si>
  <si>
    <t>Mrs2_Mfm1p-like</t>
  </si>
  <si>
    <t>40S ribosomal protein S29</t>
  </si>
  <si>
    <t>Ribosomal_S14 superfamily</t>
  </si>
  <si>
    <t>EGF_2</t>
  </si>
  <si>
    <t>similar to syntaxin binding protein</t>
  </si>
  <si>
    <t>mitochondrial alternative oxidase</t>
  </si>
  <si>
    <t>NblA superfamily</t>
  </si>
  <si>
    <t>Fut1_Fut2_like</t>
  </si>
  <si>
    <t>probable mRNA-associated protein MRNP 41, RAE1 homolog,</t>
  </si>
  <si>
    <t>DUF647</t>
  </si>
  <si>
    <t>ribulose-5-phosphate-3-epimerase precursor</t>
  </si>
  <si>
    <t>PRK05581</t>
  </si>
  <si>
    <t>phosphoserine phosphatase (PSP) (O-phosphoserine phosphohydrolase)</t>
  </si>
  <si>
    <t>HAD_PSP</t>
  </si>
  <si>
    <t>UMP1 superfamily</t>
  </si>
  <si>
    <t>2-oxoglutarate dehydrogenase E2 component (dihydrolipoamide succinyltransferase)</t>
  </si>
  <si>
    <t>AvrE superfamily</t>
  </si>
  <si>
    <t>serine hydroxymethyltransferase, cytosolic (glycine hydroxymethyltransferase)</t>
  </si>
  <si>
    <t>PLN03226</t>
  </si>
  <si>
    <t>similar to protein-tyrosine phosphatase, CDC14 homolog</t>
  </si>
  <si>
    <t>methionine--tRNA ligase, cytoplasmic</t>
  </si>
  <si>
    <t>NADH dehydrogenase I (Complex I) iron-sulfur protein 20kDa subunit (PSST)</t>
  </si>
  <si>
    <t>PRK06411</t>
  </si>
  <si>
    <t>similar to eukaryotic translation elongation factor 2 (eEF-2)</t>
  </si>
  <si>
    <t>GTP_EFTU superfamily</t>
  </si>
  <si>
    <t>SKA1_N superfamily</t>
  </si>
  <si>
    <t>Spindle_Spc25</t>
  </si>
  <si>
    <t>GAS superfamily</t>
  </si>
  <si>
    <t>Rav1p_C superfamily</t>
  </si>
  <si>
    <t>homogentisate 1,2-dioxygenase</t>
  </si>
  <si>
    <t>similar to 3'-5' exoribonuclease subunit Dis3</t>
  </si>
  <si>
    <t>RNB</t>
  </si>
  <si>
    <t>DASH_Ask1 superfamily</t>
  </si>
  <si>
    <t>similar to glutenin low molecular weight chain precursor</t>
  </si>
  <si>
    <t>Spc7_N superfamily</t>
  </si>
  <si>
    <t>probable phytochelatin synthase</t>
  </si>
  <si>
    <t>Phytochelatin</t>
  </si>
  <si>
    <t>peroxiredoxin Q</t>
  </si>
  <si>
    <t>PRX_BCP</t>
  </si>
  <si>
    <t>similar to peroxiredoxin Q</t>
  </si>
  <si>
    <t>AMP deaminase</t>
  </si>
  <si>
    <t>ATP-binding subunit of unknown ABC transporter</t>
  </si>
  <si>
    <t>Uup</t>
  </si>
  <si>
    <t>similar to cell death-regulatory protein GRIM19</t>
  </si>
  <si>
    <t>GRIM-19 superfamily</t>
  </si>
  <si>
    <t>similar to DNA repair protein rad16</t>
  </si>
  <si>
    <t>HepA</t>
  </si>
  <si>
    <t>similar to leucine-rich repeats containing F-box protein</t>
  </si>
  <si>
    <t>AMN1 superfamily</t>
  </si>
  <si>
    <t>similar to RNA-binding protein with RRM</t>
  </si>
  <si>
    <t>RRM_NIFK_like</t>
  </si>
  <si>
    <t>probable ribokinase</t>
  </si>
  <si>
    <t>ribokinase</t>
  </si>
  <si>
    <t>phosphatidylinositol 4-kinase</t>
  </si>
  <si>
    <t>PI4Kc_III_beta</t>
  </si>
  <si>
    <t>Josephin superfamily</t>
  </si>
  <si>
    <t>probable zinc protease</t>
  </si>
  <si>
    <t>PqqL</t>
  </si>
  <si>
    <t>U3 snoRNP component Sof1p</t>
  </si>
  <si>
    <t>single strand binding protein, SSB</t>
  </si>
  <si>
    <t>Asp_Lys_Asn_RS_N superfamily</t>
  </si>
  <si>
    <t>similar to protein with DnaJ domain</t>
  </si>
  <si>
    <t>RsfS</t>
  </si>
  <si>
    <t>60S acidic ribosomal protein P1</t>
  </si>
  <si>
    <t>Ribosomal_P1_P2_L12p superfamily</t>
  </si>
  <si>
    <t>dihydroxy-acid dehydratase</t>
  </si>
  <si>
    <t>ILVD_EDD superfamily</t>
  </si>
  <si>
    <t>similar to folate transporter/carrier</t>
  </si>
  <si>
    <t>secreted protein (mpt70)</t>
  </si>
  <si>
    <t>Fasciclin</t>
  </si>
  <si>
    <t>probable trigger factor</t>
  </si>
  <si>
    <t>tig</t>
  </si>
  <si>
    <t>Oxidored-like superfamily</t>
  </si>
  <si>
    <t>nucleotide excision repair protein XP-D</t>
  </si>
  <si>
    <t>VOC superfamily</t>
  </si>
  <si>
    <t>ATP-dependent zinc protease</t>
  </si>
  <si>
    <t>probable pyrroline-5-carboxylate reductase</t>
  </si>
  <si>
    <t>PLN02688</t>
  </si>
  <si>
    <t>Sec23_BS superfamily</t>
  </si>
  <si>
    <t>pyrophosphate-fructose-6-phosphate 1-phosphotransferase</t>
  </si>
  <si>
    <t>similar to TATA box binding protein (TBP)-associated factor TAF9</t>
  </si>
  <si>
    <t>NK superfamily</t>
  </si>
  <si>
    <t>CLTH superfamily</t>
  </si>
  <si>
    <t>similar to endoplasmic reticulum resident protein</t>
  </si>
  <si>
    <t>DUF1499</t>
  </si>
  <si>
    <t>probable DNA mismatch repair protein</t>
  </si>
  <si>
    <t>MutL superfamily</t>
  </si>
  <si>
    <t>DUF3177 superfamily</t>
  </si>
  <si>
    <t>DNA polymerase alpha, subunit A</t>
  </si>
  <si>
    <t>POLBc superfamily</t>
  </si>
  <si>
    <t>Slx4 superfamily</t>
  </si>
  <si>
    <t>probable fibronectin-binding protein</t>
  </si>
  <si>
    <t>FbpA superfamily</t>
  </si>
  <si>
    <t>box H/ACA snoRNP component GAR1</t>
  </si>
  <si>
    <t>Gar1</t>
  </si>
  <si>
    <t>PRK00913</t>
  </si>
  <si>
    <t>cytochrome c-type biogenesis protein ccmE</t>
  </si>
  <si>
    <t>PRK13254</t>
  </si>
  <si>
    <t>similar to ribonuclease P protein subunit RPR2</t>
  </si>
  <si>
    <t>Rpr2 superfamily</t>
  </si>
  <si>
    <t>14S cohesin SMC1 subunit; SMC protein</t>
  </si>
  <si>
    <t>similar to rubredoxin</t>
  </si>
  <si>
    <t>Mnd1 superfamily</t>
  </si>
  <si>
    <t>sedoheptulose-1,7-bisphosphatase</t>
  </si>
  <si>
    <t>probable ubiquitin fusion degradation protein Ufd4p</t>
  </si>
  <si>
    <t>HECTc superfamily</t>
  </si>
  <si>
    <t>similar to ribosomal protein S1</t>
  </si>
  <si>
    <t>RpsA superfamily</t>
  </si>
  <si>
    <t>NADH dehydrogenase I (Complex I) alpha subcomplex 2 (B8)</t>
  </si>
  <si>
    <t>L51_S25_CI-B8</t>
  </si>
  <si>
    <t>40S ribosomal protein S15A</t>
  </si>
  <si>
    <t>Ribosomal_S8 superfamily</t>
  </si>
  <si>
    <t>probable mitotic cyclin a2-type</t>
  </si>
  <si>
    <t>Cyclin_N</t>
  </si>
  <si>
    <t>similar to UMP-CMP kinase</t>
  </si>
  <si>
    <t>ADK superfamily</t>
  </si>
  <si>
    <t>60S ribosomal protein L24</t>
  </si>
  <si>
    <t>Ribosomal_L24e</t>
  </si>
  <si>
    <t>CNDH2_N</t>
  </si>
  <si>
    <t>TATA-box binding protein-associated factor 5</t>
  </si>
  <si>
    <t>CPSase_L_D2 superfamily</t>
  </si>
  <si>
    <t>DUF2470 superfamily</t>
  </si>
  <si>
    <t>similar to polyribonucleotide nucleotidyltransferase</t>
  </si>
  <si>
    <t>S1</t>
  </si>
  <si>
    <t>calnexin</t>
  </si>
  <si>
    <t>Calreticulin</t>
  </si>
  <si>
    <t>probable GDP dissociation inhibitor</t>
  </si>
  <si>
    <t>probable mitochondrial intermembrane space complex subunit Tim8</t>
  </si>
  <si>
    <t>TF_Zn_Ribbon superfamily</t>
  </si>
  <si>
    <t>Peptidases_S8_S53 superfamily</t>
  </si>
  <si>
    <t>diaminopimelate decarboxylase</t>
  </si>
  <si>
    <t>Orn_DAP_Arg_deC superfamily</t>
  </si>
  <si>
    <t>glucose-6-phosphate 1-dehydrogenase</t>
  </si>
  <si>
    <t>G6PD_C superfamily</t>
  </si>
  <si>
    <t>similar to RNA polymerase II transcriptional coactivator</t>
  </si>
  <si>
    <t>PC4</t>
  </si>
  <si>
    <t>similar to ankyrin</t>
  </si>
  <si>
    <t>probable G2/mitotic-specific cyclin 1</t>
  </si>
  <si>
    <t>mutS family DNA mismatch repair protein MSH6</t>
  </si>
  <si>
    <t>MutS</t>
  </si>
  <si>
    <t>Nth</t>
  </si>
  <si>
    <t>ubiquinone/menaquinone biosynthesis methlytransferase</t>
  </si>
  <si>
    <t>ubiE</t>
  </si>
  <si>
    <t>UPF0054 superfamily</t>
  </si>
  <si>
    <t>glutamine synthetase (GS2)</t>
  </si>
  <si>
    <t>Gln-synt_C superfamily</t>
  </si>
  <si>
    <t>similar to PABP1-dependent poly A-specific ribonuclease subunit PAN3</t>
  </si>
  <si>
    <t>unknown WD-repeat protein</t>
  </si>
  <si>
    <t>6,7-dimethyl-8-ribityllumazine (DMRL/Lumazine/Riboflavin) synthase</t>
  </si>
  <si>
    <t>Lumazine_synthase-I</t>
  </si>
  <si>
    <t>(3R)-hydroxymyristoyl-ACP dehydratase, precursor</t>
  </si>
  <si>
    <t>fabZ</t>
  </si>
  <si>
    <t>similar to carboxy-terminal proteinase</t>
  </si>
  <si>
    <t>Peptidase_S41 superfamily</t>
  </si>
  <si>
    <t>plastid terminal oxidase</t>
  </si>
  <si>
    <t>PRK12527 superfamily</t>
  </si>
  <si>
    <t>photosystem II 12 kD extrinsic protein</t>
  </si>
  <si>
    <t>HHH_5 superfamily</t>
  </si>
  <si>
    <t>similar to syntaxin</t>
  </si>
  <si>
    <t>SNARE_syntaxin1-like</t>
  </si>
  <si>
    <t>similar to Golgi SNARE protein</t>
  </si>
  <si>
    <t>V-SNARE_C superfamily</t>
  </si>
  <si>
    <t>heat shock protein ClpB</t>
  </si>
  <si>
    <t>DNA topoisomerase I</t>
  </si>
  <si>
    <t>importin beta-3 subunit (Karyopherin beta-3 subunit) (Ran-binding protein 5)</t>
  </si>
  <si>
    <t>HEAT_2</t>
  </si>
  <si>
    <t>MBT superfamily</t>
  </si>
  <si>
    <t>MATE_like superfamily</t>
  </si>
  <si>
    <t>Pcc1</t>
  </si>
  <si>
    <t>NADH dehydrogenase I (Complex I) alpha subcomplex 6 (B14)</t>
  </si>
  <si>
    <t>Complex1_LYR superfamily</t>
  </si>
  <si>
    <t>similar to AtRer1A (Arabidopsis)</t>
  </si>
  <si>
    <t>Rer1</t>
  </si>
  <si>
    <t>ATP-binding cassette, sub-family F (GCN), member 2</t>
  </si>
  <si>
    <t>similar to L-isoaspartate (D-aspartate) O-methyltransferase</t>
  </si>
  <si>
    <t>PCMT superfamily</t>
  </si>
  <si>
    <t>Vta1</t>
  </si>
  <si>
    <t>similar to carbonic anhydrase precursor</t>
  </si>
  <si>
    <t>alpha_CA superfamily</t>
  </si>
  <si>
    <t>MGDG synthase</t>
  </si>
  <si>
    <t>PLN02605</t>
  </si>
  <si>
    <t>dihydrolipoamide S-acetyltransferase, precursor</t>
  </si>
  <si>
    <t>E3_binding superfamily</t>
  </si>
  <si>
    <t>probable SAC1 (supressor of actin mutations 1) protein</t>
  </si>
  <si>
    <t>cytochrome b6/f complex iron-sulfur subunit, precursor</t>
  </si>
  <si>
    <t>QcrA superfamily</t>
  </si>
  <si>
    <t>receptor for activated protein kinase C</t>
  </si>
  <si>
    <t>MCM_bind superfamily</t>
  </si>
  <si>
    <t>manganese-stabilzing protein precursor</t>
  </si>
  <si>
    <t>MSP</t>
  </si>
  <si>
    <t>similar to replication protein A 30kDa</t>
  </si>
  <si>
    <t>RPA_C superfamily</t>
  </si>
  <si>
    <t>branchpoint bridging protein Msl5p</t>
  </si>
  <si>
    <t>SF1-HH superfamily</t>
  </si>
  <si>
    <t>alpha,alpha-trehalose-phosphate synthase (UDP-forming)</t>
  </si>
  <si>
    <t>Glyco_transf_20 superfamily</t>
  </si>
  <si>
    <t>isoamylase</t>
  </si>
  <si>
    <t>AmyAc_Glg_debranch</t>
  </si>
  <si>
    <t>phenylalanine--tRNA ligase alpha subunit</t>
  </si>
  <si>
    <t>PheS superfamily</t>
  </si>
  <si>
    <t>thioredoxin reductase (NADPH)</t>
  </si>
  <si>
    <t>TRX_reduct</t>
  </si>
  <si>
    <t>serine O-acetyltransferase</t>
  </si>
  <si>
    <t>uracil-DNA-glycosylase</t>
  </si>
  <si>
    <t>PRK05254</t>
  </si>
  <si>
    <t>similar to glycosyl transferase</t>
  </si>
  <si>
    <t>similar to Golgi transport protein GOT1</t>
  </si>
  <si>
    <t>Got1 superfamily</t>
  </si>
  <si>
    <t>mitochondrial ribosomal protein S1 precursor</t>
  </si>
  <si>
    <t>RpsA</t>
  </si>
  <si>
    <t>similar to cell surface glycoprotein</t>
  </si>
  <si>
    <t>similar to retinoblastoma-binding protein 5</t>
  </si>
  <si>
    <t>cycloartenol synthase</t>
  </si>
  <si>
    <t>SQCY_1</t>
  </si>
  <si>
    <t>similar to 26S proteasome regulatory subunit RPN12</t>
  </si>
  <si>
    <t>similar to CCR4-NOT transcription complex, subunit 2; NOT2</t>
  </si>
  <si>
    <t>NOT2_3_5</t>
  </si>
  <si>
    <t>mercuric reductase</t>
  </si>
  <si>
    <t>Pyr_redox_dim superfamily</t>
  </si>
  <si>
    <t>aspartate kinase</t>
  </si>
  <si>
    <t>LysC superfamily</t>
  </si>
  <si>
    <t>Rgp1 superfamily</t>
  </si>
  <si>
    <t>CYTH-like_CthT -like_1</t>
  </si>
  <si>
    <t>similar to plant adhesion molecule 1 (PAM1)</t>
  </si>
  <si>
    <t>RabGAP-TBC</t>
  </si>
  <si>
    <t>glycerol-3-phosphate O-acyltransferase</t>
  </si>
  <si>
    <t>GPAT_N superfamily</t>
  </si>
  <si>
    <t>DUF3275 superfamily</t>
  </si>
  <si>
    <t>PHD3_NSD</t>
  </si>
  <si>
    <t>DUF4379</t>
  </si>
  <si>
    <t>bZIP transcription factor</t>
  </si>
  <si>
    <t>bZIP</t>
  </si>
  <si>
    <t>cytochrome c oxidase (Complex IV) subunit VIa</t>
  </si>
  <si>
    <t>Cyt_c_Oxidase_VIa superfamily</t>
  </si>
  <si>
    <t>probable GTP-binding protein</t>
  </si>
  <si>
    <t>HflX superfamily</t>
  </si>
  <si>
    <t>similar to hydrolase, conserved unknown protein</t>
  </si>
  <si>
    <t>MhpC</t>
  </si>
  <si>
    <t>glyceraldehyde-3-phosphate dehydrogenase</t>
  </si>
  <si>
    <t>Gp_dh_N superfamily</t>
  </si>
  <si>
    <t>phycocyanobilin lyase alpha subunit</t>
  </si>
  <si>
    <t>phycocyanobilin lyase beta subuni</t>
  </si>
  <si>
    <t>similar to kinetoplast-associated protein</t>
  </si>
  <si>
    <t>Neuromodulin_N superfamily</t>
  </si>
  <si>
    <t>histidine--tRNA ligase</t>
  </si>
  <si>
    <t>HisS superfamily</t>
  </si>
  <si>
    <t>YhcM superfamily</t>
  </si>
  <si>
    <t>NADP-dependent malic enzyme</t>
  </si>
  <si>
    <t>PLN03129</t>
  </si>
  <si>
    <t>VRR_NUC</t>
  </si>
  <si>
    <t>BRK superfamily</t>
  </si>
  <si>
    <t>glutamyl-tRNA reductase</t>
  </si>
  <si>
    <t>GlutR_N superfamily</t>
  </si>
  <si>
    <t>similar to vesicle transport v-SNARE protein</t>
  </si>
  <si>
    <t>SNARE_Vti1</t>
  </si>
  <si>
    <t>60S ribosomal protein L19</t>
  </si>
  <si>
    <t>Ribosomal_L19e_E</t>
  </si>
  <si>
    <t>Spt4</t>
  </si>
  <si>
    <t>similar to acetyltransferase, GNAT family</t>
  </si>
  <si>
    <t>Acetyltransf_1</t>
  </si>
  <si>
    <t>Macoilin superfamily</t>
  </si>
  <si>
    <t>phenylalanine hydroxylase</t>
  </si>
  <si>
    <t>Biopterin_H</t>
  </si>
  <si>
    <t>AroK superfamily</t>
  </si>
  <si>
    <t>Small GTP-binding protein (Rho+Ras, tandemly repeated)</t>
  </si>
  <si>
    <t>GLTSCR1 superfamily</t>
  </si>
  <si>
    <t>similar to ubiquinone/menaquinone biosynthesis methyl transferase</t>
  </si>
  <si>
    <t>probable carbon catabolite repressor Ccr4p</t>
  </si>
  <si>
    <t>PLN03144 superfamily</t>
  </si>
  <si>
    <t>similar to coenzyme F420-reducing hydrogenase, beta subunit</t>
  </si>
  <si>
    <t>FrhB_FdhB_C superfamily</t>
  </si>
  <si>
    <t>probable prohibitin</t>
  </si>
  <si>
    <t>similar to tRNA modification enzyme Trm5</t>
  </si>
  <si>
    <t>Met_10 superfamily</t>
  </si>
  <si>
    <t>indole-3-glycerol phosphate synthase</t>
  </si>
  <si>
    <t>trpC</t>
  </si>
  <si>
    <t>similar to midasin Mdn1p</t>
  </si>
  <si>
    <t>MDN1 superfamily</t>
  </si>
  <si>
    <t>phosphoribosylamine--glycine ligase (GARS) (glycinamide ribonucleotide synthetase) (phosphoribosylglycinamide synthetase)</t>
  </si>
  <si>
    <t>PRK00885</t>
  </si>
  <si>
    <t>Mth938-like superfamily</t>
  </si>
  <si>
    <t>probable gamma hydroxybutyrate dehydrogenase</t>
  </si>
  <si>
    <t>MmsB</t>
  </si>
  <si>
    <t>probable beta-amylase</t>
  </si>
  <si>
    <t>bS6 superfamily</t>
  </si>
  <si>
    <t>similar to DNA Helicase</t>
  </si>
  <si>
    <t>UvrD</t>
  </si>
  <si>
    <t>Small GTP-binding protein of Rho family</t>
  </si>
  <si>
    <t>similar to Na+/H+ antiporter</t>
  </si>
  <si>
    <t>ArsB superfamily</t>
  </si>
  <si>
    <t>similar to thioredoxin h</t>
  </si>
  <si>
    <t>Thioredoxin</t>
  </si>
  <si>
    <t>PAP_fibrillin superfamily</t>
  </si>
  <si>
    <t>proline--tRNA ligase</t>
  </si>
  <si>
    <t>PRK08661</t>
  </si>
  <si>
    <t>formate--tetrahydrofolate ligase</t>
  </si>
  <si>
    <t>PLN02759</t>
  </si>
  <si>
    <t>heat shock protein, Hsp20 family</t>
  </si>
  <si>
    <t>ACD_sHsps-like</t>
  </si>
  <si>
    <t>similar to heat shock protein</t>
  </si>
  <si>
    <t>IbpA</t>
  </si>
  <si>
    <t>adaptor-related protein complex 1, mu subunit</t>
  </si>
  <si>
    <t>AP-1_Mu1_Cterm</t>
  </si>
  <si>
    <t>dTDP_GD_SDR_e</t>
  </si>
  <si>
    <t>similar to high-affinity iron permease</t>
  </si>
  <si>
    <t>FTR1 superfamily</t>
  </si>
  <si>
    <t>similar to chloroplast inner membrane protein Tic22</t>
  </si>
  <si>
    <t>60S ribosomal protein L10</t>
  </si>
  <si>
    <t>PTZ00173</t>
  </si>
  <si>
    <t>60S ribosomal protein L15</t>
  </si>
  <si>
    <t>PTZ00026</t>
  </si>
  <si>
    <t>similar to ethylene-responsive transcription coactivator</t>
  </si>
  <si>
    <t>aMBF1 superfamily</t>
  </si>
  <si>
    <t>vesicle coat complex COPII, subunit Sec13</t>
  </si>
  <si>
    <t>DUF106 superfamily</t>
  </si>
  <si>
    <t>COG2343</t>
  </si>
  <si>
    <t>RuvX</t>
  </si>
  <si>
    <t>similar to 26S proteasome associated protein</t>
  </si>
  <si>
    <t>PIN_6</t>
  </si>
  <si>
    <t>ALDH-SF superfamily</t>
  </si>
  <si>
    <t>40S ribosomal protein S9</t>
  </si>
  <si>
    <t>PTZ00155</t>
  </si>
  <si>
    <t>phenylalanine--tRNA ligase beta-subunit</t>
  </si>
  <si>
    <t>B5 superfamily</t>
  </si>
  <si>
    <t>histone deacetylase</t>
  </si>
  <si>
    <t>Arginase_HDAC superfamily</t>
  </si>
  <si>
    <t>probable cryptochrome DASH</t>
  </si>
  <si>
    <t>Pat_ExoU_VipD_like</t>
  </si>
  <si>
    <t>similar to epsin</t>
  </si>
  <si>
    <t>ENTH_epsin</t>
  </si>
  <si>
    <t>CDP-diacylglycerol--glycerol-3-phosphate 3-phosphatidyltransferase</t>
  </si>
  <si>
    <t>CDC73_C</t>
  </si>
  <si>
    <t>similar to poly(A)-binding protein dependent poly(A)-ribonuclease subunit</t>
  </si>
  <si>
    <t>Fcf2</t>
  </si>
  <si>
    <t>similar to metal ion transporter</t>
  </si>
  <si>
    <t>PTZ00126</t>
  </si>
  <si>
    <t>ATP-dependent Clp protease proteolytic subunit</t>
  </si>
  <si>
    <t>S14_ClpP_2</t>
  </si>
  <si>
    <t>rubredoxin_like</t>
  </si>
  <si>
    <t>PRP38 superfamily</t>
  </si>
  <si>
    <t>Ada3 superfamily</t>
  </si>
  <si>
    <t>PDZ_signaling</t>
  </si>
  <si>
    <t>similar to thylakoid lumenal 17.4 kD protein, chloroplast precursor</t>
  </si>
  <si>
    <t>YjbI</t>
  </si>
  <si>
    <t>4-hydroxy-3-methylbut-2-enyl diphosphate reductase</t>
  </si>
  <si>
    <t>lytB_ispH superfamily</t>
  </si>
  <si>
    <t>geranylgeranyl hydrogenase</t>
  </si>
  <si>
    <t>FixC superfamily</t>
  </si>
  <si>
    <t>similar to microtubule-associated protein, RP/EB family</t>
  </si>
  <si>
    <t>EB1 superfamily</t>
  </si>
  <si>
    <t>G-patch</t>
  </si>
  <si>
    <t>FYRC superfamily</t>
  </si>
  <si>
    <t>Erg28 superfamily</t>
  </si>
  <si>
    <t>similar to diacylglycerol acyltransferase type 2B</t>
  </si>
  <si>
    <t>Sdh5</t>
  </si>
  <si>
    <t>cell differentiation protein rcd1</t>
  </si>
  <si>
    <t>Rcd1</t>
  </si>
  <si>
    <t>ArfGap</t>
  </si>
  <si>
    <t>probable heat shock protein hslV, proteasome-related peptidase subunit</t>
  </si>
  <si>
    <t>PRK05456</t>
  </si>
  <si>
    <t>60S ribosomal protein L38</t>
  </si>
  <si>
    <t>Ribosomal_L38e</t>
  </si>
  <si>
    <t>Dor1 superfamily</t>
  </si>
  <si>
    <t>TlyC</t>
  </si>
  <si>
    <t>glycerol kinase</t>
  </si>
  <si>
    <t>XylB superfamily</t>
  </si>
  <si>
    <t>OTU superfamily</t>
  </si>
  <si>
    <t>Urm1</t>
  </si>
  <si>
    <t>Rubis-subs-bind</t>
  </si>
  <si>
    <t>similar to Nedd4 binding protein 1</t>
  </si>
  <si>
    <t>RNase_Zc3h12a superfamily</t>
  </si>
  <si>
    <t>probable diphthine synthase</t>
  </si>
  <si>
    <t>PTZ00175</t>
  </si>
  <si>
    <t>mitochondrial ribosomal protein L33, precursor</t>
  </si>
  <si>
    <t>rpmG</t>
  </si>
  <si>
    <t>NADH dehydrogenase I (Complex I) flavoprotein 51kDa subunit</t>
  </si>
  <si>
    <t>PRK13596</t>
  </si>
  <si>
    <t>similar to probable RUBISCO expression protein cbbY</t>
  </si>
  <si>
    <t>probable mRNA cap binding protein 80</t>
  </si>
  <si>
    <t>MIF4G_like superfamily</t>
  </si>
  <si>
    <t>tryptophan synthase beta chain</t>
  </si>
  <si>
    <t>PRK04346</t>
  </si>
  <si>
    <t>similar to outward rectifying potassium channel KCO</t>
  </si>
  <si>
    <t>Ion_trans_2</t>
  </si>
  <si>
    <t>similar to smooth muscle caldesmon</t>
  </si>
  <si>
    <t>YL1</t>
  </si>
  <si>
    <t>similar to protoporphyrinogen oxidase HemK</t>
  </si>
  <si>
    <t>PRK09328</t>
  </si>
  <si>
    <t>similar to UMP/CMP kinase</t>
  </si>
  <si>
    <t>SWI/SNF related, matrix associated, actin dependent regulator of chromatin, subfamily a</t>
  </si>
  <si>
    <t>delta 9 acyl-lipid fatty acid desaturase</t>
  </si>
  <si>
    <t>Membrane-FADS-like superfamily</t>
  </si>
  <si>
    <t>similar to chloroplast import-associated channel Toc75</t>
  </si>
  <si>
    <t>Bac_surface_Ag superfamily</t>
  </si>
  <si>
    <t>similar to transposase</t>
  </si>
  <si>
    <t>probable iron-sulfur cluster scaffold protein</t>
  </si>
  <si>
    <t>Nfu_N</t>
  </si>
  <si>
    <t>similar to calcium-binding protein MO25</t>
  </si>
  <si>
    <t>Mo25</t>
  </si>
  <si>
    <t>similar to tRNA dihydrouridine synthase Dus1p</t>
  </si>
  <si>
    <t>DUS_like_FMN</t>
  </si>
  <si>
    <t>NADH dehydrogenase I (Complex I) iron-sulfur protein 49kDa subunit</t>
  </si>
  <si>
    <t>PRK06075</t>
  </si>
  <si>
    <t>similar to cytochrome c</t>
  </si>
  <si>
    <t>Cytochrom_C superfamily</t>
  </si>
  <si>
    <t>DUF410 superfamily</t>
  </si>
  <si>
    <t>MeCP2_MBD</t>
  </si>
  <si>
    <t>AAA superfamily</t>
  </si>
  <si>
    <t>Hydrolase_3 superfamily</t>
  </si>
  <si>
    <t>aspartate--tRNA ligase, cytoplasmic</t>
  </si>
  <si>
    <t>tRNA-synt_2 superfamily</t>
  </si>
  <si>
    <t>similar to component of oligomeric golgi complex 4</t>
  </si>
  <si>
    <t>COG4 superfamily</t>
  </si>
  <si>
    <t>ChaC</t>
  </si>
  <si>
    <t>similar to actin-related protein</t>
  </si>
  <si>
    <t>Actin superfamily</t>
  </si>
  <si>
    <t>probable dipeptidyl aminopeptidase</t>
  </si>
  <si>
    <t>DAP2</t>
  </si>
  <si>
    <t>mRNA-decapping enzyme complex component DCP2</t>
  </si>
  <si>
    <t>riboflavin kinase</t>
  </si>
  <si>
    <t>Flavokinase</t>
  </si>
  <si>
    <t>similar to GTPase activating protein</t>
  </si>
  <si>
    <t>similar to 2-hydroxy-6-oxohepta-2,4-dienoate hydrolase</t>
  </si>
  <si>
    <t>metallo-hydrolase-like_MBL-fold</t>
  </si>
  <si>
    <t>vitamine B12-independent methionine synthase</t>
  </si>
  <si>
    <t>PRK05222</t>
  </si>
  <si>
    <t>mitochondrial ribosomal protein L1 precursor</t>
  </si>
  <si>
    <t>rplA</t>
  </si>
  <si>
    <t>PurA superfamily</t>
  </si>
  <si>
    <t>mitochondrial ribosomal protein L28 precursor</t>
  </si>
  <si>
    <t>Ribosomal_L28</t>
  </si>
  <si>
    <t>glucose-1-phosphate adenylyltransferase</t>
  </si>
  <si>
    <t>Transcrip_reg superfamily</t>
  </si>
  <si>
    <t>serine palmitoyltransferase</t>
  </si>
  <si>
    <t>PLN02483</t>
  </si>
  <si>
    <t>PRK06638 superfamily</t>
  </si>
  <si>
    <t>WAC_Acf1_DNA_bd</t>
  </si>
  <si>
    <t>Ndufs5 superfamily</t>
  </si>
  <si>
    <t>trans-prenyltransferase</t>
  </si>
  <si>
    <t>similar to cytochrome c-type biogenesis protein ccmH</t>
  </si>
  <si>
    <t>CcmH_N</t>
  </si>
  <si>
    <t>glyceraldehyde 3-phosphate dehydrogenase</t>
  </si>
  <si>
    <t>probable rRNA methyltransferase pmt2</t>
  </si>
  <si>
    <t>similar to mitochondrial presequence translocase subunit Tim44</t>
  </si>
  <si>
    <t>3a0801s03tim44 superfamily</t>
  </si>
  <si>
    <t>similar to gamma-tubulin complex protein 2</t>
  </si>
  <si>
    <t>Spc97_Spc98</t>
  </si>
  <si>
    <t>Alpha_ANH_like_II</t>
  </si>
  <si>
    <t>single subunit mitochondrial RNA polymerase</t>
  </si>
  <si>
    <t>RNA_pol</t>
  </si>
  <si>
    <t>similar to prenylated rab acceptor PRA1</t>
  </si>
  <si>
    <t>DNA replication licensing factor MCM6</t>
  </si>
  <si>
    <t>acyl-Coenzyme A thioesterase, mitochondrial precursor</t>
  </si>
  <si>
    <t>PLN02647 superfamily</t>
  </si>
  <si>
    <t>similar to calcineurin B subunit</t>
  </si>
  <si>
    <t>FRQ1</t>
  </si>
  <si>
    <t>cytochrome P450, family 710</t>
  </si>
  <si>
    <t>phosphohexomutase superfamily</t>
  </si>
  <si>
    <t>ClpS superfamily</t>
  </si>
  <si>
    <t>DUF1995</t>
  </si>
  <si>
    <t>Med3 superfamily</t>
  </si>
  <si>
    <t>40S ribosomal protein S10</t>
  </si>
  <si>
    <t>S10_plectin</t>
  </si>
  <si>
    <t>polyadenylate-binding protein</t>
  </si>
  <si>
    <t>RRM superfamily</t>
  </si>
  <si>
    <t>similar to DNA photolyase</t>
  </si>
  <si>
    <t>60S ribosomal protein L32</t>
  </si>
  <si>
    <t>PTZ00159</t>
  </si>
  <si>
    <t>GCK superfamily</t>
  </si>
  <si>
    <t>Surp</t>
  </si>
  <si>
    <t>2-hydroxyhepta-2,4-diene-1,7-dioate isomerase</t>
  </si>
  <si>
    <t>MhpD</t>
  </si>
  <si>
    <t>phosphoglycerate kinase</t>
  </si>
  <si>
    <t>pgk</t>
  </si>
  <si>
    <t>similar to ribonuclease PH</t>
  </si>
  <si>
    <t>RNase_PH superfamily</t>
  </si>
  <si>
    <t>retroelement, alive</t>
  </si>
  <si>
    <t>Tim44 superfamily</t>
  </si>
  <si>
    <t>similar to dolichyl-phosphate-mannose:protein mannosyltransferase</t>
  </si>
  <si>
    <t>PMT_4 C superfamily</t>
  </si>
  <si>
    <t>similar to ubiquitin fusion-degradation protein 1</t>
  </si>
  <si>
    <t>UFD1</t>
  </si>
  <si>
    <t>NUMOD3</t>
  </si>
  <si>
    <t>3-dehydroquinate synthase</t>
  </si>
  <si>
    <t>aroB</t>
  </si>
  <si>
    <t>RLR_C_like superfamily</t>
  </si>
  <si>
    <t>similar to protein disulfide isomerase</t>
  </si>
  <si>
    <t>probable adenosine kinase</t>
  </si>
  <si>
    <t>ribokinase_pfkB_like superfamily</t>
  </si>
  <si>
    <t>similar to tuberin</t>
  </si>
  <si>
    <t>Rap_GAP</t>
  </si>
  <si>
    <t>similar to low affinity potassium transport; Trk2p</t>
  </si>
  <si>
    <t>TrkG superfamily</t>
  </si>
  <si>
    <t>similar to glycogenin</t>
  </si>
  <si>
    <t>similar to Sm protein B</t>
  </si>
  <si>
    <t>LSM</t>
  </si>
  <si>
    <t>GIY-YIG_SF superfamily</t>
  </si>
  <si>
    <t>eukaryotic translation initiation factor eIF-4A</t>
  </si>
  <si>
    <t>TBC</t>
  </si>
  <si>
    <t>FucP superfamily</t>
  </si>
  <si>
    <t>cytochrome c reductase (Complex III) subunit 7(VI)</t>
  </si>
  <si>
    <t>UCR_14kD superfamily</t>
  </si>
  <si>
    <t>MttA_Hcf106 superfamily</t>
  </si>
  <si>
    <t>HLH</t>
  </si>
  <si>
    <t>ribonucleoside-diphosphate reductase beta chain</t>
  </si>
  <si>
    <t>TEBP_beta superfamily</t>
  </si>
  <si>
    <t>RNA polymerase I largest subunit</t>
  </si>
  <si>
    <t>RNAP_I_RPA1_N</t>
  </si>
  <si>
    <t>probable 2-methylthioadenine synthetase</t>
  </si>
  <si>
    <t>UPF0004 superfamily</t>
  </si>
  <si>
    <t>photoregulatory zinc-finger protein COP1</t>
  </si>
  <si>
    <t>unknown TatD related DNase</t>
  </si>
  <si>
    <t>TatD_DNAse</t>
  </si>
  <si>
    <t>Pyruvate_Kinase superfamily</t>
  </si>
  <si>
    <t>sigma subunit for chloroplast RNA polymerase, precursor</t>
  </si>
  <si>
    <t>Sigma70_r3 superfamily</t>
  </si>
  <si>
    <t>pseudouridine synthase 3</t>
  </si>
  <si>
    <t>uridine 5'-monophosphate synthase (UMP synthase)</t>
  </si>
  <si>
    <t>PyrE</t>
  </si>
  <si>
    <t>similar to biotin synthase</t>
  </si>
  <si>
    <t>PRK07360 superfamily</t>
  </si>
  <si>
    <t>lycopene beta cyclase, chloroplast precursor</t>
  </si>
  <si>
    <t>similar to frataxin</t>
  </si>
  <si>
    <t>Frataxin_Cyay</t>
  </si>
  <si>
    <t>Mak10 superfamily</t>
  </si>
  <si>
    <t>nucleotide excision repair protein yeast rad23/ human HHR23A homolog</t>
  </si>
  <si>
    <t>VCBS</t>
  </si>
  <si>
    <t>geranylgeranyl diphosphate synthase, chloroplast precursor</t>
  </si>
  <si>
    <t>IspA</t>
  </si>
  <si>
    <t>RNA polymerase I, III common subunit</t>
  </si>
  <si>
    <t>RNAP_I_II_AC40</t>
  </si>
  <si>
    <t>nucleoside-diphosphate kinase</t>
  </si>
  <si>
    <t>NDPk_I</t>
  </si>
  <si>
    <t>DNA repair and recombination protein RecA, chloroplast precursor</t>
  </si>
  <si>
    <t>recA</t>
  </si>
  <si>
    <t>CAF1A</t>
  </si>
  <si>
    <t>eukaryotic translation initiation factor eIF-2B alpha subunit</t>
  </si>
  <si>
    <t>IF-2B</t>
  </si>
  <si>
    <t>L-arabinose permease</t>
  </si>
  <si>
    <t>Sugar_tr superfamily</t>
  </si>
  <si>
    <t>aquaporin</t>
  </si>
  <si>
    <t>MIP superfamily</t>
  </si>
  <si>
    <t>XRN_N</t>
  </si>
  <si>
    <t>diacylglycerol kinase</t>
  </si>
  <si>
    <t>DAGK_acc superfamily</t>
  </si>
  <si>
    <t>SM-ATX</t>
  </si>
  <si>
    <t>probable transcription factor Hap5a</t>
  </si>
  <si>
    <t>BUR6 superfamily</t>
  </si>
  <si>
    <t>similar to glutathione S-transferase</t>
  </si>
  <si>
    <t>ECM4 superfamily</t>
  </si>
  <si>
    <t>TPM_phosphatase</t>
  </si>
  <si>
    <t>hypothetical protein, conserved (GCS1)</t>
  </si>
  <si>
    <t>HAP2-GCS1</t>
  </si>
  <si>
    <t>COG5048 superfamily</t>
  </si>
  <si>
    <t>TATA-box binding protein-associated factor 6</t>
  </si>
  <si>
    <t>TAF6</t>
  </si>
  <si>
    <t>Ssu72</t>
  </si>
  <si>
    <t>DEAD box protein</t>
  </si>
  <si>
    <t>AIR1 superfamily</t>
  </si>
  <si>
    <t>aspartate--tRNA ligase, mitochondrial and chloroplast?</t>
  </si>
  <si>
    <t>aspS</t>
  </si>
  <si>
    <t>UPF0544 superfamily</t>
  </si>
  <si>
    <t>DUF1825 superfamily</t>
  </si>
  <si>
    <t>serine--tRNA ligase, chloroplast or mitochondrial</t>
  </si>
  <si>
    <t>PRK05431</t>
  </si>
  <si>
    <t>acetyl-CoA synthetase</t>
  </si>
  <si>
    <t>PRK07788 superfamily</t>
  </si>
  <si>
    <t>DUF947</t>
  </si>
  <si>
    <t>ICL_KPHMT superfamily</t>
  </si>
  <si>
    <t>probable dolichyl-diphosphooligosaccharide--protein glycosyltransferase</t>
  </si>
  <si>
    <t>DDOST_48kD superfamily</t>
  </si>
  <si>
    <t>LGT superfamily</t>
  </si>
  <si>
    <t>Vault superfamily</t>
  </si>
  <si>
    <t>alpha-1,3-mannosyltransferase</t>
  </si>
  <si>
    <t>ALG3</t>
  </si>
  <si>
    <t>similar to glucose-6-phosphate/phosphate-translocator precursor</t>
  </si>
  <si>
    <t>acyl-CoA oxidase ACX3</t>
  </si>
  <si>
    <t>ACOX superfamily</t>
  </si>
  <si>
    <t>similar to Protein phosphatase 2C</t>
  </si>
  <si>
    <t>40S ribosomal protein S12</t>
  </si>
  <si>
    <t>DUF3730 superfamily</t>
  </si>
  <si>
    <t>similar to peroxisomal targeting signal type 1 (PTS1) receptor PEX5</t>
  </si>
  <si>
    <t>probable ammonium transporter</t>
  </si>
  <si>
    <t>Ammonium_transp superfamily</t>
  </si>
  <si>
    <t>PLN02806 superfamily</t>
  </si>
  <si>
    <t>nitrate ABC transporter ATP-binding protein</t>
  </si>
  <si>
    <t>TauB</t>
  </si>
  <si>
    <t>enolase</t>
  </si>
  <si>
    <t>PTZ00081</t>
  </si>
  <si>
    <t>probable transcription initiation factor TFIID, subunit TAF10</t>
  </si>
  <si>
    <t>TAF10 superfamily</t>
  </si>
  <si>
    <t>AAA_12</t>
  </si>
  <si>
    <t>PspA_IM30 superfamily</t>
  </si>
  <si>
    <t>similar to NADH dehydrogenase I (Complex I) alpha subcomplex 1 (MWFE)</t>
  </si>
  <si>
    <t>MWFE</t>
  </si>
  <si>
    <t>similar to vacuolar sorting protein/ubiquitin receptor VPS23</t>
  </si>
  <si>
    <t>ZnMc_MMP_like_2</t>
  </si>
  <si>
    <t>enoyl-CoA hydratase, mitochondrial precursor</t>
  </si>
  <si>
    <t>crotonase-like superfamily</t>
  </si>
  <si>
    <t>UPF0029</t>
  </si>
  <si>
    <t>Mad3_BUB1_I</t>
  </si>
  <si>
    <t>similar to GTP pyrophosphokinase</t>
  </si>
  <si>
    <t>SpoT</t>
  </si>
  <si>
    <t>chloroplast translation elongation factor G (EF-G)</t>
  </si>
  <si>
    <t>PRK00007</t>
  </si>
  <si>
    <t>phytoene desaturase</t>
  </si>
  <si>
    <t>COG2907 superfamily</t>
  </si>
  <si>
    <t>EfeO superfamily</t>
  </si>
  <si>
    <t>Ribophorin_I superfamily</t>
  </si>
  <si>
    <t>similar to rRNA methylase SpoU</t>
  </si>
  <si>
    <t>ZnF_UBR1</t>
  </si>
  <si>
    <t>E3_UbLigase_R4 superfamily</t>
  </si>
  <si>
    <t>glucosamine--fructose-6-phosphate aminotransferase</t>
  </si>
  <si>
    <t>probable steroid dehydrogenase SPM2</t>
  </si>
  <si>
    <t>17beta-HSD1_like_SDR_c</t>
  </si>
  <si>
    <t>YdcF-like superfamily</t>
  </si>
  <si>
    <t>11 kDa protein of photosystem II, psbZ</t>
  </si>
  <si>
    <t>PSII_Pbs27 superfamily</t>
  </si>
  <si>
    <t>mitochondrial F-type ATPase F0 subunit d</t>
  </si>
  <si>
    <t>Mt_ATP-synt_D superfamily</t>
  </si>
  <si>
    <t>probable transcription regulator exsB</t>
  </si>
  <si>
    <t>QueC</t>
  </si>
  <si>
    <t>serine/arginine-rich protein specific kinase</t>
  </si>
  <si>
    <t>STKc_SRPK</t>
  </si>
  <si>
    <t>23S RNA pseudouridine 2633 synthase</t>
  </si>
  <si>
    <t>RsuA</t>
  </si>
  <si>
    <t>bPH_2</t>
  </si>
  <si>
    <t>chloroplast translation elongation factor P (EF-P)</t>
  </si>
  <si>
    <t>PRK00529</t>
  </si>
  <si>
    <t>phosphoglycerate mutase</t>
  </si>
  <si>
    <t>iPGM</t>
  </si>
  <si>
    <t>CRCB</t>
  </si>
  <si>
    <t>HTH_9 superfamily</t>
  </si>
  <si>
    <t>Sec61 alpha subunit</t>
  </si>
  <si>
    <t>PTZ00219</t>
  </si>
  <si>
    <t>Smt3-conjugating enzyme E2</t>
  </si>
  <si>
    <t>YlmH superfamily</t>
  </si>
  <si>
    <t>probable dolichyl phosphate glucosyltransferase</t>
  </si>
  <si>
    <t>PRK10714 superfamily</t>
  </si>
  <si>
    <t>mutS family DNA mismatch repair protein MSH4</t>
  </si>
  <si>
    <t>ZnF_GATA superfamily</t>
  </si>
  <si>
    <t>similar to iron-sulfur cluster scaffold protein</t>
  </si>
  <si>
    <t>NifU</t>
  </si>
  <si>
    <t>RNA lariat debranching enzyme</t>
  </si>
  <si>
    <t>similar to U5 snRNP-specific protein</t>
  </si>
  <si>
    <t>cysteine--tRNA ligase, mitochondrial or chloroplast</t>
  </si>
  <si>
    <t>Aldo_ket_red superfamily</t>
  </si>
  <si>
    <t>similar to bromodomain containing transcription factor</t>
  </si>
  <si>
    <t>similar to 1-acyl-sn-glycerol-3-phosphate acyltransferase</t>
  </si>
  <si>
    <t>calmodulin</t>
  </si>
  <si>
    <t>SPFH_paraslipin</t>
  </si>
  <si>
    <t>Rho superfamily</t>
  </si>
  <si>
    <t>similar to mitochondrial GTP binding protein trmE</t>
  </si>
  <si>
    <t>trmE</t>
  </si>
  <si>
    <t>YncB</t>
  </si>
  <si>
    <t>mitochondrial translation initiation factor IF-2</t>
  </si>
  <si>
    <t>IF-2 superfamily</t>
  </si>
  <si>
    <t>SCP_bacterial</t>
  </si>
  <si>
    <t>argininosuccinate lyase</t>
  </si>
  <si>
    <t>PRK00855</t>
  </si>
  <si>
    <t>DNA ligase I</t>
  </si>
  <si>
    <t>CDC9 superfamily</t>
  </si>
  <si>
    <t>Endosulfine superfamily</t>
  </si>
  <si>
    <t>CAF1</t>
  </si>
  <si>
    <t>unknown RNA-binding protein, conserved</t>
  </si>
  <si>
    <t>YloA</t>
  </si>
  <si>
    <t>phosphatidylserine decarboxylase</t>
  </si>
  <si>
    <t>PLN02964 superfamily</t>
  </si>
  <si>
    <t>ATP phosphoribosyl transferase</t>
  </si>
  <si>
    <t>HisG_C superfamily</t>
  </si>
  <si>
    <t>similar to 11-beta-hydroxysteroid dehydrogenase</t>
  </si>
  <si>
    <t>similar to phosphate/phosphoenolpyruvate translocator protein</t>
  </si>
  <si>
    <t>probable DNA repair protein RadA</t>
  </si>
  <si>
    <t>PRK11823</t>
  </si>
  <si>
    <t>similar to tRNA-splicing endonuclease subunit</t>
  </si>
  <si>
    <t>tRNA_int_end_N2</t>
  </si>
  <si>
    <t>TPR_12</t>
  </si>
  <si>
    <t>YgfZ superfamily</t>
  </si>
  <si>
    <t>probable mitochondrial processing peptidase alpha subunit</t>
  </si>
  <si>
    <t>CpcT</t>
  </si>
  <si>
    <t>fusion protein of 3-dehydroquinate dehydratase and shikimate 5-dehydrogenase</t>
  </si>
  <si>
    <t>Shikimate_dh_N superfamily</t>
  </si>
  <si>
    <t>CAF1 superfamily</t>
  </si>
  <si>
    <t>60S ribosomal protein L23A</t>
  </si>
  <si>
    <t>PTZ00191</t>
  </si>
  <si>
    <t>mitochondrial ribosomal protein S5 precursor</t>
  </si>
  <si>
    <t>BTB</t>
  </si>
  <si>
    <t>TRAM_LAG1_CLN8</t>
  </si>
  <si>
    <t>probable protein disulfide isomerase</t>
  </si>
  <si>
    <t>PDI_a_family</t>
  </si>
  <si>
    <t>similar to DNA primase large subunit</t>
  </si>
  <si>
    <t>PriL superfamily</t>
  </si>
  <si>
    <t>eukaryotic translation initiation factor eIF-3 subunit 9</t>
  </si>
  <si>
    <t>eIF2A superfamily</t>
  </si>
  <si>
    <t>probable potassium transporter</t>
  </si>
  <si>
    <t>PRK03562 superfamily</t>
  </si>
  <si>
    <t>20S core proteasome subunit beta 2</t>
  </si>
  <si>
    <t>proteasome_beta_type_7</t>
  </si>
  <si>
    <t>delta12 fatty acid desaturase, chloroplast or ER</t>
  </si>
  <si>
    <t>AAA-type ATPase family protein</t>
  </si>
  <si>
    <t>ubiquitin with short C-terminal extension</t>
  </si>
  <si>
    <t>probable ribonuclease HI large subunit</t>
  </si>
  <si>
    <t>RNase_HII_eukaryota_like</t>
  </si>
  <si>
    <t>Lin0512_fam</t>
  </si>
  <si>
    <t>similar to ADP ribosylation factor 1 GTPase activating protein</t>
  </si>
  <si>
    <t>similar to DnaJ (Hsp40) homolog, subfamily B</t>
  </si>
  <si>
    <t>probable thylakoid lumen rotamase</t>
  </si>
  <si>
    <t>cyclophilin_TLP40_like</t>
  </si>
  <si>
    <t>short chain dehydrogenase</t>
  </si>
  <si>
    <t>adh_short superfamily</t>
  </si>
  <si>
    <t>zf-UBP</t>
  </si>
  <si>
    <t>PH_Rpn13</t>
  </si>
  <si>
    <t>probable vesicle transport related protein SLY1</t>
  </si>
  <si>
    <t>transcriptional regulator bolA</t>
  </si>
  <si>
    <t>lipoate-protein ligase B</t>
  </si>
  <si>
    <t>LipB</t>
  </si>
  <si>
    <t>similar to ferredoxin</t>
  </si>
  <si>
    <t>fer2 superfamily</t>
  </si>
  <si>
    <t>probable DNA-(apurinic or apyrimidinic site) lyase (ARP)</t>
  </si>
  <si>
    <t>Dopey_N superfamily</t>
  </si>
  <si>
    <t>transitional endoplasmic reticulum ATPase (valosin-containing protein)</t>
  </si>
  <si>
    <t>similar to CBL-interacting protein kinase</t>
  </si>
  <si>
    <t>structural maintenance of chromosome 3 (SMC3)</t>
  </si>
  <si>
    <t>Methyltransf_25</t>
  </si>
  <si>
    <t>mitochondrial F-type ATPase F1 subunit gamma, precursor</t>
  </si>
  <si>
    <t>F1-ATPase_gamma</t>
  </si>
  <si>
    <t>DnaJ (Hsp40) homolog, subfamily A</t>
  </si>
  <si>
    <t>sodium-dependent transporter</t>
  </si>
  <si>
    <t>YfeH</t>
  </si>
  <si>
    <t>similar to vesicle docking protein SEC34</t>
  </si>
  <si>
    <t>Transposase_22 superfamily</t>
  </si>
  <si>
    <t>6-phosphogluconate dehydrogenase</t>
  </si>
  <si>
    <t>6PGD superfamily</t>
  </si>
  <si>
    <t>uroporphyrinogen III synthase</t>
  </si>
  <si>
    <t>HemD</t>
  </si>
  <si>
    <t>ubiquitin-like protein Rub1</t>
  </si>
  <si>
    <t>Nedd8</t>
  </si>
  <si>
    <t>PIN_Fcf1</t>
  </si>
  <si>
    <t>similar to mRNA-binding protein</t>
  </si>
  <si>
    <t>glutamate dehydrogenase (NADP+) 1</t>
  </si>
  <si>
    <t>GdhA</t>
  </si>
  <si>
    <t>DUF544</t>
  </si>
  <si>
    <t>carbamoyl-phosphate synthase, pyrimidine-specific, large chain</t>
  </si>
  <si>
    <t>carB</t>
  </si>
  <si>
    <t>excinuclease ABC subunit C</t>
  </si>
  <si>
    <t>uvrC</t>
  </si>
  <si>
    <t>SWI/SNF related, matrix associated, actin dependent regulator of chromatin, subfamily c</t>
  </si>
  <si>
    <t>SWIRM superfamily</t>
  </si>
  <si>
    <t>probable arginine-tRNA-protein transferase</t>
  </si>
  <si>
    <t>ATE_C</t>
  </si>
  <si>
    <t>similar to phosphate starvation-inducible ATPase PhoH</t>
  </si>
  <si>
    <t>YlaK</t>
  </si>
  <si>
    <t>TAF8_C</t>
  </si>
  <si>
    <t>RRM_SF</t>
  </si>
  <si>
    <t>similar to trithorax protein ash2</t>
  </si>
  <si>
    <t>SPRY_Ash2</t>
  </si>
  <si>
    <t>3-methyl-2-oxobutanoate hydroxymethyltransferase</t>
  </si>
  <si>
    <t>PLN02424</t>
  </si>
  <si>
    <t>TFIIB</t>
  </si>
  <si>
    <t>valine-pyruvate transaminase</t>
  </si>
  <si>
    <t>ARO8</t>
  </si>
  <si>
    <t>acyl-CoA dehydrogenase, mitochondrial precursor</t>
  </si>
  <si>
    <t>ACAD superfamily</t>
  </si>
  <si>
    <t>PRK13357 superfamily</t>
  </si>
  <si>
    <t>VEFS-Box superfamily</t>
  </si>
  <si>
    <t>2,3-dihydro-2,3-dihydroxybenzoate dehydrogenase</t>
  </si>
  <si>
    <t>similar to UDP-galactose transporter</t>
  </si>
  <si>
    <t>UAA superfamily</t>
  </si>
  <si>
    <t>probable signal recognition particle targeting component SRP68</t>
  </si>
  <si>
    <t>SRP68-RBD superfamily</t>
  </si>
  <si>
    <t>similar to chaperone grpE</t>
  </si>
  <si>
    <t>GrpE</t>
  </si>
  <si>
    <t>probable DegP protease precursor</t>
  </si>
  <si>
    <t>DUF2256</t>
  </si>
  <si>
    <t>similar to leucine carboxyl methyltransferase</t>
  </si>
  <si>
    <t>similar to nucleotide excision repair complex subunit XPC</t>
  </si>
  <si>
    <t>BHD_3 superfamily</t>
  </si>
  <si>
    <t>cytochrome c oxidase (Complex IV) subunit Vb</t>
  </si>
  <si>
    <t>Cyt_c_Oxidase_Vb</t>
  </si>
  <si>
    <t>nuclear receptor co-repressor/HDAC3 complex subunit</t>
  </si>
  <si>
    <t>histone acetyltransferase HAC108/MYST</t>
  </si>
  <si>
    <t>MOZ_SAS superfamily</t>
  </si>
  <si>
    <t>similar to splicing factor 3b subunit 3</t>
  </si>
  <si>
    <t>CPSF_A superfamily</t>
  </si>
  <si>
    <t>similar to nuclear prelamin A recognition factor</t>
  </si>
  <si>
    <t>Fe_hyd_lg_C superfamily</t>
  </si>
  <si>
    <t>60S ribosomal protein L36</t>
  </si>
  <si>
    <t>Ribosomal_L36e</t>
  </si>
  <si>
    <t>NDPk superfamily</t>
  </si>
  <si>
    <t>zf-C2H2_jaz superfamily</t>
  </si>
  <si>
    <t>BCL_N superfamily</t>
  </si>
  <si>
    <t>YejR</t>
  </si>
  <si>
    <t>similar to diphosphoinositol polyphosphate phosphohydrolase</t>
  </si>
  <si>
    <t>DUF2237</t>
  </si>
  <si>
    <t>NAD-dependent deacetylase sirtuin 2</t>
  </si>
  <si>
    <t>SIR2 superfamily</t>
  </si>
  <si>
    <t>similar to oxysterol binding protein</t>
  </si>
  <si>
    <t>similar to dual-specificity protein phosphatase</t>
  </si>
  <si>
    <t>SelR superfamily</t>
  </si>
  <si>
    <t>similar to indole-3-glycerol phosphate synthase</t>
  </si>
  <si>
    <t>TIM_phosphate_binding superfamily</t>
  </si>
  <si>
    <t>RIC1</t>
  </si>
  <si>
    <t>tRNA nucleotidyltransferase</t>
  </si>
  <si>
    <t>PcnB</t>
  </si>
  <si>
    <t>similar to v-SNARE protein of ER-Golgi docking complex</t>
  </si>
  <si>
    <t>SNC1</t>
  </si>
  <si>
    <t>similar to transcription initiation factor TFIIE beta subunit</t>
  </si>
  <si>
    <t>TFIIE_beta_winged_helix superfamily</t>
  </si>
  <si>
    <t>ATPases of the AAA+ class</t>
  </si>
  <si>
    <t>26S proteasome regulatory module subunit</t>
  </si>
  <si>
    <t>PCI</t>
  </si>
  <si>
    <t>probable CCR4-NOT transcription complex, subunit 3</t>
  </si>
  <si>
    <t>Not3</t>
  </si>
  <si>
    <t>ATP-dependent RNA helicase</t>
  </si>
  <si>
    <t>similar to farnesyltransferase alpha subunit</t>
  </si>
  <si>
    <t>PPTA superfamily</t>
  </si>
  <si>
    <t>RNA helicase</t>
  </si>
  <si>
    <t>similar to vacuolar protein sorting 13</t>
  </si>
  <si>
    <t>Chorein_N</t>
  </si>
  <si>
    <t>Galactosyl_T superfamily</t>
  </si>
  <si>
    <t>mannose-1-phosphate guanylyltransferase</t>
  </si>
  <si>
    <t>M1P_guanylylT_B_like_N</t>
  </si>
  <si>
    <t>branched-chain alpha-keto acid dihydrolipoyl acyltransferase, E2 subunit:</t>
  </si>
  <si>
    <t>Paralemmin superfamily</t>
  </si>
  <si>
    <t>ORC5_C</t>
  </si>
  <si>
    <t>mitochondrial ribosomal protein L30 precursor</t>
  </si>
  <si>
    <t>Ribosomal_L30</t>
  </si>
  <si>
    <t>prokaryote-type translation initiation factor IF-2</t>
  </si>
  <si>
    <t>clpP</t>
  </si>
  <si>
    <t>similar to psbB mRNA maturation factor Mbb1</t>
  </si>
  <si>
    <t>DUF59 superfamily</t>
  </si>
  <si>
    <t>Promethin superfamily</t>
  </si>
  <si>
    <t>DNA mismatch repair protein MutS, chloroplast precursor</t>
  </si>
  <si>
    <t>MutS_III superfamily</t>
  </si>
  <si>
    <t>GMP synthase (glutamine-hydrolysing)</t>
  </si>
  <si>
    <t>guaA</t>
  </si>
  <si>
    <t>branched-chain alpha-keto acid decarboxylase E1 beta subunit</t>
  </si>
  <si>
    <t>Transketolase_C superfamily</t>
  </si>
  <si>
    <t>similar to phosphoribosylanthranilate transferase</t>
  </si>
  <si>
    <t>NuA4</t>
  </si>
  <si>
    <t>RING</t>
  </si>
  <si>
    <t>probable long chain fatty acid elongation enzyme Elo1p</t>
  </si>
  <si>
    <t>ELO</t>
  </si>
  <si>
    <t>lipoic acid synthetase</t>
  </si>
  <si>
    <t>LipA superfamily</t>
  </si>
  <si>
    <t>similar to 3'-5' exoribonuclease CSL4</t>
  </si>
  <si>
    <t>S1_like superfamily</t>
  </si>
  <si>
    <t>DP_DD superfamily</t>
  </si>
  <si>
    <t>yfcH</t>
  </si>
  <si>
    <t>TAP42 superfamily</t>
  </si>
  <si>
    <t>serine protease</t>
  </si>
  <si>
    <t>HIG_1_N</t>
  </si>
  <si>
    <t>cell division cycle protein cdc23</t>
  </si>
  <si>
    <t>ANAPC8 superfamily</t>
  </si>
  <si>
    <t>U5 small nuclear ribonucleoprotein 200 kDa helicase</t>
  </si>
  <si>
    <t>BRR2 superfamily</t>
  </si>
  <si>
    <t>FA_hydroxylase</t>
  </si>
  <si>
    <t>phosphoribosylaminoimidazolecarboxamide formyltransferase (AICAR transformylase) / IMP cyclohydrolase (inosinicase) (IMP synthetase) (ATIC)</t>
  </si>
  <si>
    <t>purH</t>
  </si>
  <si>
    <t>CTC1 superfamily</t>
  </si>
  <si>
    <t>60S ribosomal protein L11</t>
  </si>
  <si>
    <t>Ribosomal_L5 superfamily</t>
  </si>
  <si>
    <t>probable long-chain fatty acid coenzyme A ligase</t>
  </si>
  <si>
    <t>ribosomal large subunit pseudouridine synthase C</t>
  </si>
  <si>
    <t>ClpS</t>
  </si>
  <si>
    <t>similar to SR family splicing factor SC35</t>
  </si>
  <si>
    <t>RRM</t>
  </si>
  <si>
    <t>Nbl1_Borealin_N superfamily</t>
  </si>
  <si>
    <t>prephenate dehydratase PDT</t>
  </si>
  <si>
    <t>PheA2 superfamily</t>
  </si>
  <si>
    <t>dnaK-type molecular chaperone mortalin, mitochondrial precursor</t>
  </si>
  <si>
    <t>dnaK</t>
  </si>
  <si>
    <t>PLN02464</t>
  </si>
  <si>
    <t>biotin synthetase</t>
  </si>
  <si>
    <t>BATS superfamily</t>
  </si>
  <si>
    <t>PEX10 superfamily</t>
  </si>
  <si>
    <t>ornithine carbamoyltransferase</t>
  </si>
  <si>
    <t>OTCace_N superfamily</t>
  </si>
  <si>
    <t>similar to N-terminal acetyltransferase complex ARD1 subunit</t>
  </si>
  <si>
    <t>similar to cyclin E2</t>
  </si>
  <si>
    <t>GDP dissociation inhibitor</t>
  </si>
  <si>
    <t>similar to flightless-I protein</t>
  </si>
  <si>
    <t>LRR_3 superfamily</t>
  </si>
  <si>
    <t>probable 8-amino-7-oxononanoate synthase</t>
  </si>
  <si>
    <t>Sacchrp_dh_C superfamily</t>
  </si>
  <si>
    <t>similar to serine/threonine kinase KIN82</t>
  </si>
  <si>
    <t>Cofac_haem_bdg</t>
  </si>
  <si>
    <t>similar to multidrug resistance protein</t>
  </si>
  <si>
    <t>RIM15-like serine/threonine kinase</t>
  </si>
  <si>
    <t>STKc_MAST_like</t>
  </si>
  <si>
    <t>similar to ABI3-interacting protein 3</t>
  </si>
  <si>
    <t>GlnD superfamily</t>
  </si>
  <si>
    <t>Reticulon</t>
  </si>
  <si>
    <t>IMP dehydrogenase</t>
  </si>
  <si>
    <t>PTZ00314</t>
  </si>
  <si>
    <t>riboflavin synthase alpha chain</t>
  </si>
  <si>
    <t>Riboflavin_synthase_like</t>
  </si>
  <si>
    <t>probable 8-oxoguanine-DNA-glycosylase</t>
  </si>
  <si>
    <t>ogg superfamily</t>
  </si>
  <si>
    <t>probable peroxisomal biogenesis factor 6</t>
  </si>
  <si>
    <t>ANAPC_CDC26 superfamily</t>
  </si>
  <si>
    <t>similar to inositolphosphorylceramide synthase</t>
  </si>
  <si>
    <t>PAP2_Aur1_like</t>
  </si>
  <si>
    <t>RING_CH-C4HC3_MARCH</t>
  </si>
  <si>
    <t>LIM</t>
  </si>
  <si>
    <t>eukaryotic polypeptide chain release factor 3</t>
  </si>
  <si>
    <t>similar to ATPase with chaperone activity</t>
  </si>
  <si>
    <t>probable metal ion transporter</t>
  </si>
  <si>
    <t>uracil phosphoribosyltransferase</t>
  </si>
  <si>
    <t>UPRTase</t>
  </si>
  <si>
    <t>2OG-FeII_Oxy superfamily</t>
  </si>
  <si>
    <t>probable CLC-type chloride channel</t>
  </si>
  <si>
    <t>Voltage_gated_ClC</t>
  </si>
  <si>
    <t>CPL superfamily</t>
  </si>
  <si>
    <t>Brix</t>
  </si>
  <si>
    <t>20S core proteasome subunit alpha 2</t>
  </si>
  <si>
    <t>proteasome_alpha_type_2</t>
  </si>
  <si>
    <t>betaine aldehyde dehydrogenase</t>
  </si>
  <si>
    <t>chaperonin containing TCP1, subunit 5 (epsilon)</t>
  </si>
  <si>
    <t>TCP1_epsilon</t>
  </si>
  <si>
    <t>similar to heat shock transcription factor</t>
  </si>
  <si>
    <t>HSF_DNA-bind</t>
  </si>
  <si>
    <t>4-hydroxy-3-methylbut-2-en-1-yl diphosphate synthase</t>
  </si>
  <si>
    <t>ispG</t>
  </si>
  <si>
    <t>FtsK superfamily</t>
  </si>
  <si>
    <t>helicase-like protein</t>
  </si>
  <si>
    <t>SNF2_N</t>
  </si>
  <si>
    <t>RRM_Nup53_like</t>
  </si>
  <si>
    <t>Amidinotransf superfamily</t>
  </si>
  <si>
    <t>probable chaperone protein DnaJ</t>
  </si>
  <si>
    <t>2_5_RNA_ligase2 superfamily</t>
  </si>
  <si>
    <t>Peptidase_C97</t>
  </si>
  <si>
    <t>AAA</t>
  </si>
  <si>
    <t>DinG superfamily</t>
  </si>
  <si>
    <t>60S ribosomal protein L35A</t>
  </si>
  <si>
    <t>PTZ00041</t>
  </si>
  <si>
    <t>60S ribosomal protein L27</t>
  </si>
  <si>
    <t>KOW superfamily</t>
  </si>
  <si>
    <t>replication factor C subunit 4</t>
  </si>
  <si>
    <t>DUF3464 superfamily</t>
  </si>
  <si>
    <t>BTF3-like transcription factor</t>
  </si>
  <si>
    <t>NAC</t>
  </si>
  <si>
    <t>Rad21_Rec8_N</t>
  </si>
  <si>
    <t>helicase_insert_domain superfamily</t>
  </si>
  <si>
    <t>similar to RING zinc finger protein</t>
  </si>
  <si>
    <t>mRING-HC-C3HC5_MGRN1_like---blasttree</t>
  </si>
  <si>
    <t>similar to transcription factor DP-1</t>
  </si>
  <si>
    <t>DP_DD</t>
  </si>
  <si>
    <t>60S ribosomal protein L7A</t>
  </si>
  <si>
    <t>PTZ00365 superfamily</t>
  </si>
  <si>
    <t>CobW_C</t>
  </si>
  <si>
    <t>similar to stromal cell derived factor 2 SDF2</t>
  </si>
  <si>
    <t>d P kinase</t>
  </si>
  <si>
    <t>PLN02924</t>
  </si>
  <si>
    <t>ornithine aminotransferase</t>
  </si>
  <si>
    <t>similar to SUMO-1-specific protease</t>
  </si>
  <si>
    <t>ULP1 superfamily</t>
  </si>
  <si>
    <t>Tocopherol_cycl superfamily</t>
  </si>
  <si>
    <t>3-oxoacyl-[acyl-carrier-protein] synthase II</t>
  </si>
  <si>
    <t>KAS_I_II</t>
  </si>
  <si>
    <t>DNA topoisomerase II</t>
  </si>
  <si>
    <t>TOP2c superfamily</t>
  </si>
  <si>
    <t>protein phosphatase 2a</t>
  </si>
  <si>
    <t>ELMO_CED12</t>
  </si>
  <si>
    <t>similar to RNA helicase (RH16)</t>
  </si>
  <si>
    <t>unknown rhomboid family protein</t>
  </si>
  <si>
    <t>steroid monooxygenase</t>
  </si>
  <si>
    <t>CzcO</t>
  </si>
  <si>
    <t>eukaryotic translation elongation factor 1 gamma (eEF-1g)</t>
  </si>
  <si>
    <t>EF1G</t>
  </si>
  <si>
    <t>probable protein kinase CK2 regulatory subunit CK2B1</t>
  </si>
  <si>
    <t>CK_II_beta</t>
  </si>
  <si>
    <t>NUDIX-like superfamily</t>
  </si>
  <si>
    <t>PNPOx_C superfamily</t>
  </si>
  <si>
    <t>HlyIII superfamily</t>
  </si>
  <si>
    <t>DUF1292</t>
  </si>
  <si>
    <t>ring finger protein</t>
  </si>
  <si>
    <t>RING-H2_RNF111_like</t>
  </si>
  <si>
    <t>queuine tRNA ribosyltransferase</t>
  </si>
  <si>
    <t>TGT superfamily</t>
  </si>
  <si>
    <t>eukaryotic translation initiation factor eIF-2B gamma subunit</t>
  </si>
  <si>
    <t>chloroplast ribosomal protein S1 precursor</t>
  </si>
  <si>
    <t>Pnp superfamily</t>
  </si>
  <si>
    <t>ATC_hydrolase superfamily</t>
  </si>
  <si>
    <t>PrgI superfamily</t>
  </si>
  <si>
    <t>similar to nuclear protein UKp68</t>
  </si>
  <si>
    <t>zf-CCCH_2</t>
  </si>
  <si>
    <t>polyphosphate kinase</t>
  </si>
  <si>
    <t>RSN1_7  superfamily</t>
  </si>
  <si>
    <t>notchless</t>
  </si>
  <si>
    <t>NADH dehydrogenase I (Complex I) beta subcomplex 9 (B22)</t>
  </si>
  <si>
    <t>Complex1_LYR</t>
  </si>
  <si>
    <t>NADH dehydrogenase I (Complex I) iron-sulfur protein 75kDa subunit</t>
  </si>
  <si>
    <t>NADH-G_4Fe-4S_3 superfamily</t>
  </si>
  <si>
    <t>zf-RING_5</t>
  </si>
  <si>
    <t>Alba</t>
  </si>
  <si>
    <t>60S ribosomal protein L30</t>
  </si>
  <si>
    <t>PTZ00106</t>
  </si>
  <si>
    <t>Complex1_LYR_2</t>
  </si>
  <si>
    <t>Tcf25 superfamily</t>
  </si>
  <si>
    <t>box H/ACA snoRNP rRNA pseudouridine syntase component dyskerin</t>
  </si>
  <si>
    <t>TruB_N superfamily</t>
  </si>
  <si>
    <t>stearoyl-CoA desaturase</t>
  </si>
  <si>
    <t>pre-mRNA splicing factor ATP-dependent RNA helicase PRP43</t>
  </si>
  <si>
    <t>DUF563 superfamily</t>
  </si>
  <si>
    <t>transcription factor APFI</t>
  </si>
  <si>
    <t>PRK13627 superfamily</t>
  </si>
  <si>
    <t>SAP</t>
  </si>
  <si>
    <t>BicD superfamily</t>
  </si>
  <si>
    <t>probable aminobutyraldehyde dehydrogenase</t>
  </si>
  <si>
    <t>DAO superfamily</t>
  </si>
  <si>
    <t>Sm protein D3</t>
  </si>
  <si>
    <t>alanine aminotransferase</t>
  </si>
  <si>
    <t>LrgB</t>
  </si>
  <si>
    <t>probable mRNA-decapping enzyme complex component DCP1</t>
  </si>
  <si>
    <t>sigma subunit for chloroplast RNA polymerase</t>
  </si>
  <si>
    <t>probable cryptochrome</t>
  </si>
  <si>
    <t>similar to Gbp1p protein</t>
  </si>
  <si>
    <t>RRM3_hnRNPM_like</t>
  </si>
  <si>
    <t>unknown transcriptional regulator</t>
  </si>
  <si>
    <t>Grp1_Fun34_YaaH superfamily</t>
  </si>
  <si>
    <t>alpha glucosidase 2, alpha neutral subunit</t>
  </si>
  <si>
    <t>GH31_GANC_GANAB_alpha</t>
  </si>
  <si>
    <t>SWIB</t>
  </si>
  <si>
    <t>probable purine phosphoribosyltransferase</t>
  </si>
  <si>
    <t>DUF2046 superfamily</t>
  </si>
  <si>
    <t>Sgf11 superfamily</t>
  </si>
  <si>
    <t>elongator protein Elp3p</t>
  </si>
  <si>
    <t>Radical_SAM_C superfamily</t>
  </si>
  <si>
    <t>asparagine--tRNA ligase, cytoplasmic</t>
  </si>
  <si>
    <t>AsnS</t>
  </si>
  <si>
    <t>similar to nuclear receptor binding factor 1</t>
  </si>
  <si>
    <t>ETR_like</t>
  </si>
  <si>
    <t>probable ATP-dependent DNA helicase</t>
  </si>
  <si>
    <t>UvrD superfamily</t>
  </si>
  <si>
    <t>mitochondrial processing peptidase beta subunit (Complex III core subunit 1), precursor</t>
  </si>
  <si>
    <t>similar to mutT (8-oxo-dGTPase)</t>
  </si>
  <si>
    <t>MTH1</t>
  </si>
  <si>
    <t>eukaryotic petide chain release factor eRF subunit 1</t>
  </si>
  <si>
    <t>aRF1/eRF1</t>
  </si>
  <si>
    <t>similar to 5-formyltetrahydrofolate cyclo-ligase</t>
  </si>
  <si>
    <t>similar to inorganic phosphate transporter</t>
  </si>
  <si>
    <t>calcium-transporting ATPase</t>
  </si>
  <si>
    <t>similar to glycosyltransferase</t>
  </si>
  <si>
    <t>Glyco_transf_49 superfamily</t>
  </si>
  <si>
    <t>glutamate dehydrogenase (NADP+) 2</t>
  </si>
  <si>
    <t>similar to 3-oxoacyl-(acyl carrier protein) reductase</t>
  </si>
  <si>
    <t>adh_short_C2</t>
  </si>
  <si>
    <t>CDP-diacylglycerol--Inositol 3-phosphatidyltransferase</t>
  </si>
  <si>
    <t>CDP-OH_P_transf</t>
  </si>
  <si>
    <t>similar to elongation of very long chain fatty acids Elo3p (Sur4p)</t>
  </si>
  <si>
    <t>HTH_MerR-SF superfamily</t>
  </si>
  <si>
    <t>Leo1 superfamily</t>
  </si>
  <si>
    <t>mitochondrial propionyl-CoA carboxylase, beta subunit, precursor</t>
  </si>
  <si>
    <t>MmdA</t>
  </si>
  <si>
    <t>NAD-dependent deacetylase sirtuin 6</t>
  </si>
  <si>
    <t>similar to cyclin dependent kinase</t>
  </si>
  <si>
    <t>probable arginine deiminase</t>
  </si>
  <si>
    <t>similar to alpha-hemolysin</t>
  </si>
  <si>
    <t>Haemolytic</t>
  </si>
  <si>
    <t>zf-CHY</t>
  </si>
  <si>
    <t>asparagine synthase (glutamine-hydrolysing)</t>
  </si>
  <si>
    <t>asnB</t>
  </si>
  <si>
    <t>probable inosine triphosphatase</t>
  </si>
  <si>
    <t>Ham1p_like</t>
  </si>
  <si>
    <t>similar to signal recognition particle (SRP) receptor beta subunit</t>
  </si>
  <si>
    <t>similar to I kappa B kinase complex-associated protein</t>
  </si>
  <si>
    <t>probable histone acetyltransferase GCN5</t>
  </si>
  <si>
    <t>ribonuclease P protein subunit p30</t>
  </si>
  <si>
    <t>PHP superfamily</t>
  </si>
  <si>
    <t>unknown metalloprotease</t>
  </si>
  <si>
    <t>Peptidase_M16_C superfamily</t>
  </si>
  <si>
    <t>probable pyridoxine 5'-phosphate oxidase</t>
  </si>
  <si>
    <t>pdxH</t>
  </si>
  <si>
    <t>similar to pterin-4-alpha-carbinolamine dehydratase</t>
  </si>
  <si>
    <t>PCD_DCoH_subfamily_a</t>
  </si>
  <si>
    <t>chloroplast ascorbate hydrogen peroxidase, precursor</t>
  </si>
  <si>
    <t>ascorbate_peroxidase</t>
  </si>
  <si>
    <t>similar to TFIIH subunit TFB2</t>
  </si>
  <si>
    <t>Tfb2 superfamily</t>
  </si>
  <si>
    <t>adenylosuccinate synthetase</t>
  </si>
  <si>
    <t>Adenylsucc_synt</t>
  </si>
  <si>
    <t>similar to adenylyl cyclase-associated protein CAP2</t>
  </si>
  <si>
    <t>CAP_C</t>
  </si>
  <si>
    <t>phytoene synthase</t>
  </si>
  <si>
    <t>PLN02632</t>
  </si>
  <si>
    <t>probable calcium-binding mitochondrial carrier protein Aralar</t>
  </si>
  <si>
    <t>Diphthamide_syn superfamily</t>
  </si>
  <si>
    <t>PcbC</t>
  </si>
  <si>
    <t>similar to divalent cation tolerance protein</t>
  </si>
  <si>
    <t>CutA1</t>
  </si>
  <si>
    <t>similar to vacuolar protein sorting-associated protein VPS13</t>
  </si>
  <si>
    <t>VPS13 superfamily</t>
  </si>
  <si>
    <t>similar to D-amino acid oxidase</t>
  </si>
  <si>
    <t>DAO</t>
  </si>
  <si>
    <t>NADH dehydrogenase type II, chloroplast precursor</t>
  </si>
  <si>
    <t>Ndh</t>
  </si>
  <si>
    <t>probable sulfur deprivation response regulator sac1</t>
  </si>
  <si>
    <t>ArsB_NhaD_permease superfamily</t>
  </si>
  <si>
    <t>similar to protein phosphatase 1, regulatory subunit</t>
  </si>
  <si>
    <t>LRR</t>
  </si>
  <si>
    <t>MFS superfamily</t>
  </si>
  <si>
    <t>acetyl-CoA carboxylase, multifunctional enzyme, cytoplasmic</t>
  </si>
  <si>
    <t>AccC</t>
  </si>
  <si>
    <t>3-hydroxy-3-methylglutaryl-Coenzyme A synthase, cytoplasmic or mitochondrial</t>
  </si>
  <si>
    <t>HMG_CoA_synt_C superfamily</t>
  </si>
  <si>
    <t>chloroplast ribosomal protein L17 precursor</t>
  </si>
  <si>
    <t>rplQ</t>
  </si>
  <si>
    <t>Ribophorin_II superfamily</t>
  </si>
  <si>
    <t>TIP41 superfamily</t>
  </si>
  <si>
    <t>RlmK</t>
  </si>
  <si>
    <t>similar to ESCRT-II complex component VPS25</t>
  </si>
  <si>
    <t>ESCRT-II</t>
  </si>
  <si>
    <t>pyrophosphate--fructose-6-phosphate 1-phosphotransferase</t>
  </si>
  <si>
    <t>CHCH</t>
  </si>
  <si>
    <t>probable DNA binding protein</t>
  </si>
  <si>
    <t>LdpA_C superfamily</t>
  </si>
  <si>
    <t>probable glycosyl hydrolase, family 31</t>
  </si>
  <si>
    <t>Herpes_pp85 superfamily</t>
  </si>
  <si>
    <t>Methyltransf_12</t>
  </si>
  <si>
    <t>Aldolase_II superfamily</t>
  </si>
  <si>
    <t>mRING-C3HGC3_RFWD3</t>
  </si>
  <si>
    <t>similar to single-stranded telomeric DNA-binding protein Gbp1 (hnRNP M)</t>
  </si>
  <si>
    <t>Nup54</t>
  </si>
  <si>
    <t>HEAT_2 superfamily</t>
  </si>
  <si>
    <t>Hydrolase_3</t>
  </si>
  <si>
    <t>3-isopropylmalate dehydrogenase</t>
  </si>
  <si>
    <t>PRK00772</t>
  </si>
  <si>
    <t>actin</t>
  </si>
  <si>
    <t>Spc7 superfamily</t>
  </si>
  <si>
    <t>40S ribosomal protein S25</t>
  </si>
  <si>
    <t>Ribosomal_S25</t>
  </si>
  <si>
    <t>similar to transcription initiation factor IIF (TFIIF) beta subunit</t>
  </si>
  <si>
    <t>TFIIF_beta superfamily</t>
  </si>
  <si>
    <t>DUF829 superfamily</t>
  </si>
  <si>
    <t>similar to RING finger-like protein</t>
  </si>
  <si>
    <t>RETICULATA-like superfamily</t>
  </si>
  <si>
    <t>phosphoribosylpyrophosphate synthetase or ribose-phosphate pyrophosphokinase</t>
  </si>
  <si>
    <t>Pribosyltran_N superfamily</t>
  </si>
  <si>
    <t>TIGR00365</t>
  </si>
  <si>
    <t>DUF1992 superfamily</t>
  </si>
  <si>
    <t>60S ribosomal protein L3</t>
  </si>
  <si>
    <t>Ribosomal_L3 superfamily</t>
  </si>
  <si>
    <t>similar to RNA polymerase I specific transcription initiation factor RRN3</t>
  </si>
  <si>
    <t>RRN3 superfamily</t>
  </si>
  <si>
    <t>similar to longevity assurance protein LAG1</t>
  </si>
  <si>
    <t>cation-transporting ATPase</t>
  </si>
  <si>
    <t>DNA topoisomerase</t>
  </si>
  <si>
    <t>TOPEUc</t>
  </si>
  <si>
    <t>gamma-glutamyltransferase</t>
  </si>
  <si>
    <t>G_glu_transpept superfamily</t>
  </si>
  <si>
    <t>NADH dehydrogenase I (Complex I) alpha subcomplex 9, mitochondrial precursor</t>
  </si>
  <si>
    <t>NDUFA9_like_SDR_a</t>
  </si>
  <si>
    <t>farnesyl-diphosphate synthetase</t>
  </si>
  <si>
    <t>polyprenyl_synt</t>
  </si>
  <si>
    <t>magnesium chelatase subunits I and D</t>
  </si>
  <si>
    <t>ChlI superfamily</t>
  </si>
  <si>
    <t>ubiquitin-protein isopeptide ligase E3</t>
  </si>
  <si>
    <t>similar to alkane hydroxylase</t>
  </si>
  <si>
    <t>Alkane-hydroxylase</t>
  </si>
  <si>
    <t>lysine--tRNA ligase, cytoplasmic</t>
  </si>
  <si>
    <t>PLN02502</t>
  </si>
  <si>
    <t>Pho88 superfamily</t>
  </si>
  <si>
    <t>similar to tellurium resistance protein TerC</t>
  </si>
  <si>
    <t>TerC superfamily</t>
  </si>
  <si>
    <t>SNARE superfamily</t>
  </si>
  <si>
    <t>NYN_YacP superfamily</t>
  </si>
  <si>
    <t>Rub1-activating enzyme E1 C subunit</t>
  </si>
  <si>
    <t>similar to DNA-damage-inducible protein P</t>
  </si>
  <si>
    <t>3-oxoacyl-[acyl-carrier-protein] synthase I, precursor</t>
  </si>
  <si>
    <t>molybdopterin synthase sulphurylase MoeB</t>
  </si>
  <si>
    <t>ThiF_MoeB_HesA_family</t>
  </si>
  <si>
    <t>COG4882 superfamily</t>
  </si>
  <si>
    <t>E3 ubiquitin ligase SCF complex Cullin subunit</t>
  </si>
  <si>
    <t>Cullin</t>
  </si>
  <si>
    <t>DegP protease</t>
  </si>
  <si>
    <t>DegQ</t>
  </si>
  <si>
    <t>probable ferredoxin--NADP reductase</t>
  </si>
  <si>
    <t>GltD superfamily</t>
  </si>
  <si>
    <t>alcohol dehydrogenase [NADP+] (aldehyde reductase)</t>
  </si>
  <si>
    <t>ARA1</t>
  </si>
  <si>
    <t>dihydrolipoamide dehydrogenase</t>
  </si>
  <si>
    <t>CCB1 superfamily</t>
  </si>
  <si>
    <t>similar to DNA binding protein, dead ringer</t>
  </si>
  <si>
    <t>ARID</t>
  </si>
  <si>
    <t>similar to WD-repeat protein aladin</t>
  </si>
  <si>
    <t>PLN03209 superfamily</t>
  </si>
  <si>
    <t>probable phosphatidate cytidylyltransferase</t>
  </si>
  <si>
    <t>CTP_transf_1 superfamily</t>
  </si>
  <si>
    <t>alanine--tRNA ligase cytoplasmic (plus mito?)</t>
  </si>
  <si>
    <t>tRNA-synt_2c superfamily</t>
  </si>
  <si>
    <t>Sfp superfamily</t>
  </si>
  <si>
    <t>homeotic gene regulator BRAHMA</t>
  </si>
  <si>
    <t>probable starch/glycogen synthase</t>
  </si>
  <si>
    <t>GT1_Glycogen_synthase_DULL1_like</t>
  </si>
  <si>
    <t>glutamyl-tRNA amidotransferase subunit A</t>
  </si>
  <si>
    <t>gatA</t>
  </si>
  <si>
    <t>RNA polymerase III subunit</t>
  </si>
  <si>
    <t>Zn-ribbon_RPC11</t>
  </si>
  <si>
    <t>ribonucleoside-diphosphate reductase alpha chain</t>
  </si>
  <si>
    <t>PLN02437</t>
  </si>
  <si>
    <t>similar to RNA polymerase III transcription factor TFIIIC</t>
  </si>
  <si>
    <t>serine/threonine-protein kinase IRE1</t>
  </si>
  <si>
    <t>similar to acid phosphatase 2, lysosomal</t>
  </si>
  <si>
    <t>HP_HAP_like</t>
  </si>
  <si>
    <t>Mito_carr superfamily</t>
  </si>
  <si>
    <t>similar to CCR4-NOT transcription complex, subunit 4</t>
  </si>
  <si>
    <t>MOT2 superfamily</t>
  </si>
  <si>
    <t>similar to ubiquinone/menaquinone biosynthesis methlytransferase family protein</t>
  </si>
  <si>
    <t>mitochondrial ribosomal protein L35 precursor</t>
  </si>
  <si>
    <t>Ribosomal_L35p</t>
  </si>
  <si>
    <t>probable serine palmitoyltransferase</t>
  </si>
  <si>
    <t>dihydrolipoamide S-acetyltransferase</t>
  </si>
  <si>
    <t>AXE1 superfamily</t>
  </si>
  <si>
    <t>probable inorganic phosphate transporter</t>
  </si>
  <si>
    <t>similar to UDP-sugar transporter</t>
  </si>
  <si>
    <t>VRG4 superfamily</t>
  </si>
  <si>
    <t>manganese superoxide dismutase</t>
  </si>
  <si>
    <t>SodA</t>
  </si>
  <si>
    <t>UvrD_C_2 superfamily</t>
  </si>
  <si>
    <t>probable chromosome segregation protein CSE1</t>
  </si>
  <si>
    <t>DUF2036 superfamily</t>
  </si>
  <si>
    <t>similar to glucosamine-phosphate N-acetyltransferase</t>
  </si>
  <si>
    <t>NAT_SF superfamily</t>
  </si>
  <si>
    <t>similar to isoamyl acetate-hydrolyzing esterase</t>
  </si>
  <si>
    <t>thioredoxin-like U5 snRNP compornent dim1</t>
  </si>
  <si>
    <t>ThiH superfamily</t>
  </si>
  <si>
    <t>PTH2</t>
  </si>
  <si>
    <t>probable endopeptidase IV, signal peptide peptidase, SppA</t>
  </si>
  <si>
    <t>Peptidase_S49_N superfamily</t>
  </si>
  <si>
    <t>Replic_Relax superfamily</t>
  </si>
  <si>
    <t>Pex14_N superfamily</t>
  </si>
  <si>
    <t>sporulation-induced transcript 4-associated protein SAPLb</t>
  </si>
  <si>
    <t>N-acetyl-gamma-glutamyl-phosphate reductase</t>
  </si>
  <si>
    <t>argC</t>
  </si>
  <si>
    <t>similar to formin</t>
  </si>
  <si>
    <t>eukaryotic translation initiation factor eIF-4E</t>
  </si>
  <si>
    <t>IF4E</t>
  </si>
  <si>
    <t>similar to 6-pyruvoyltetrahydropterin synthase</t>
  </si>
  <si>
    <t>TFold superfamily</t>
  </si>
  <si>
    <t>similar to DNA repair and recombination protein Rad57p/XRCC2</t>
  </si>
  <si>
    <t>RecA-like_NTPases superfamily</t>
  </si>
  <si>
    <t>similar to cell cycle checkpoint and DNA repair exonuclease RAD1</t>
  </si>
  <si>
    <t>Rad1 superfamily</t>
  </si>
  <si>
    <t>GST_C_6 superfamily</t>
  </si>
  <si>
    <t>similar to COP9 signalosome subunit Csn5</t>
  </si>
  <si>
    <t>MPN superfamily</t>
  </si>
  <si>
    <t>LNS2</t>
  </si>
  <si>
    <t>RhoGAP</t>
  </si>
  <si>
    <t>similar to U3 snoRNP protein Utp20p</t>
  </si>
  <si>
    <t>DRIM superfamily</t>
  </si>
  <si>
    <t>tRNA_m1G_MT superfamily</t>
  </si>
  <si>
    <t>similar to mitochondrial distribution and morphology mutant Mdm38</t>
  </si>
  <si>
    <t>LE 1</t>
  </si>
  <si>
    <t>box C/D snoRNP rRNA methylase component fibrillarin</t>
  </si>
  <si>
    <t>PTZ00146</t>
  </si>
  <si>
    <t>similar to DNA damage checkpoint kinase RAD3</t>
  </si>
  <si>
    <t>PIKKc_ATR</t>
  </si>
  <si>
    <t>ATP-synt_G superfamily</t>
  </si>
  <si>
    <t>DUF962 superfamily</t>
  </si>
  <si>
    <t>OCD_Mu_crystall superfamily</t>
  </si>
  <si>
    <t>SpoT superfamily</t>
  </si>
  <si>
    <t>ADP/ATP translocase</t>
  </si>
  <si>
    <t>fructose-6-phosphate 2-kinase/fructose-2,6-bisphosphatase</t>
  </si>
  <si>
    <t>Lung_7- _R superfamily</t>
  </si>
  <si>
    <t>Membralin superfamily</t>
  </si>
  <si>
    <t>similar to iron-sulfur cluster-binding protein</t>
  </si>
  <si>
    <t>DUF1730 superfamily</t>
  </si>
  <si>
    <t>similar to calcium-activated potassium channel</t>
  </si>
  <si>
    <t>probable short-chain dehydrogenase</t>
  </si>
  <si>
    <t>similar to splicing factor 3a subunit 2, partial</t>
  </si>
  <si>
    <t>Hydrolase superfamily</t>
  </si>
  <si>
    <t>Med26_M superfamily</t>
  </si>
  <si>
    <t>ATP-binding cassette, sub-family B (A )</t>
  </si>
  <si>
    <t>A 1</t>
  </si>
  <si>
    <t>similar to regulator of nonsense transcript stability</t>
  </si>
  <si>
    <t>AAA_11 superfamily</t>
  </si>
  <si>
    <t>similar to 60S ribosomal subunit biogenesis protein Nip7p</t>
  </si>
  <si>
    <t>PUA superfamily</t>
  </si>
  <si>
    <t>similar to AhpC/TSA family protein</t>
  </si>
  <si>
    <t>PRX5_like</t>
  </si>
  <si>
    <t>PNPOx/FlaRed_like superfamily</t>
  </si>
  <si>
    <t>similar to protein disulfide isomerase-related protein P5 precursor</t>
  </si>
  <si>
    <t>mitochondrial ribosomal protein L23 precursor</t>
  </si>
  <si>
    <t>Ribosomal_L23</t>
  </si>
  <si>
    <t>cullin 4</t>
  </si>
  <si>
    <t>similar to Na+-driven multidrug efflux pump</t>
  </si>
  <si>
    <t>Cullin_binding superfamily</t>
  </si>
  <si>
    <t>similar to vacuolar protein sorting-associated protein VPS28</t>
  </si>
  <si>
    <t>VPS28</t>
  </si>
  <si>
    <t>NCBP3</t>
  </si>
  <si>
    <t>eIF-2alpha kinase GCN2</t>
  </si>
  <si>
    <t>40S ribosomal protein S27A, ubiquitin fusion protein</t>
  </si>
  <si>
    <t>Ribosomal_S27</t>
  </si>
  <si>
    <t>40S ribosomal protein S26</t>
  </si>
  <si>
    <t>Ribosomal_S26e superfamily</t>
  </si>
  <si>
    <t>mitochondrial F-type ATPase F1 subunit delta, precursor</t>
  </si>
  <si>
    <t>F1-ATPase_delta</t>
  </si>
  <si>
    <t>DUF3611</t>
  </si>
  <si>
    <t>fusion protein of aspartate kinase and homoserine dehydrogenase</t>
  </si>
  <si>
    <t>similar to monooxygenase</t>
  </si>
  <si>
    <t>UbiH</t>
  </si>
  <si>
    <t>box H/ACA snoRNP component NHP2</t>
  </si>
  <si>
    <t>BCNT superfamily</t>
  </si>
  <si>
    <t>Microvir_lysis superfamily</t>
  </si>
  <si>
    <t>probable AAA protein spastin</t>
  </si>
  <si>
    <t>CDK-activating kinase</t>
  </si>
  <si>
    <t>STKc_CDK7</t>
  </si>
  <si>
    <t>similar to t-SNARE SED5</t>
  </si>
  <si>
    <t>SNARE_syntaxin5</t>
  </si>
  <si>
    <t>similar to lysyl oxidase</t>
  </si>
  <si>
    <t>Lysyl_oxidase superfamily</t>
  </si>
  <si>
    <t>histone H2B</t>
  </si>
  <si>
    <t>Histone superfamily</t>
  </si>
  <si>
    <t>AD</t>
  </si>
  <si>
    <t>actin depolymerizing factor</t>
  </si>
  <si>
    <t>ADF_cofilin_like</t>
  </si>
  <si>
    <t>40S ribosomal protein S3</t>
  </si>
  <si>
    <t>PTZ00084</t>
  </si>
  <si>
    <t>PLN02459</t>
  </si>
  <si>
    <t>probable ribonuclease R</t>
  </si>
  <si>
    <t>RNB superfamily</t>
  </si>
  <si>
    <t>probable beta-alanine synthase, closer</t>
  </si>
  <si>
    <t>nitrilase superfamily</t>
  </si>
  <si>
    <t>PLATZ</t>
  </si>
  <si>
    <t>chloroplast ribosomal protein S15 precursor</t>
  </si>
  <si>
    <t>S15_NS1_EPRS_RNA-bind superfamily</t>
  </si>
  <si>
    <t>similar to vegetatible incompatibility protein HET-E-1</t>
  </si>
  <si>
    <t>similar to oxidoreductase</t>
  </si>
  <si>
    <t>Amino_oxidase superfamily</t>
  </si>
  <si>
    <t>similar to variable flagellar number protein</t>
  </si>
  <si>
    <t>fer2</t>
  </si>
  <si>
    <t>histone H3</t>
  </si>
  <si>
    <t>PTZ00018</t>
  </si>
  <si>
    <t>histone H4</t>
  </si>
  <si>
    <t>PTZ00015</t>
  </si>
  <si>
    <t>RIO-like serine/threonine protein kinase</t>
  </si>
  <si>
    <t>RIO2 superfamily</t>
  </si>
  <si>
    <t>histone H2A</t>
  </si>
  <si>
    <t>PTZ00017</t>
  </si>
  <si>
    <t>similar to cyclin C</t>
  </si>
  <si>
    <t>CCL1 superfamily</t>
  </si>
  <si>
    <t>arginine--tRNA ligase</t>
  </si>
  <si>
    <t>tRNA-synt_1d superfamily</t>
  </si>
  <si>
    <t>serine--tRNA ligase, cytoplasmic</t>
  </si>
  <si>
    <t>SerS superfamily</t>
  </si>
  <si>
    <t>mitochondrial presequence translocase subunit Tim50</t>
  </si>
  <si>
    <t>similar to methyl transferase</t>
  </si>
  <si>
    <t>branched-chain-amino-acid transaminase, mitochondrial precursor</t>
  </si>
  <si>
    <t>queuine tRNA-ribosyltransferase</t>
  </si>
  <si>
    <t>similar to histone H1</t>
  </si>
  <si>
    <t>Linker_histone</t>
  </si>
  <si>
    <t>Herpes_UL52</t>
  </si>
  <si>
    <t>similar to steroid binding protein</t>
  </si>
  <si>
    <t>Cyt-b5 superfamily</t>
  </si>
  <si>
    <t>mutS family DNA mismatch repair protein MSH5</t>
  </si>
  <si>
    <t>pepsin A precursor</t>
  </si>
  <si>
    <t>pepsin_like</t>
  </si>
  <si>
    <t>cathepsin D precursor</t>
  </si>
  <si>
    <t>probable glycosylasparaginase precursor</t>
  </si>
  <si>
    <t>Glycosylasparaginase</t>
  </si>
  <si>
    <t>PLN02794 superfamily</t>
  </si>
  <si>
    <t>FbpB superfamily</t>
  </si>
  <si>
    <t>galactokinase</t>
  </si>
  <si>
    <t>GalK</t>
  </si>
  <si>
    <t>DNA polymerase delta catalytic chain</t>
  </si>
  <si>
    <t>COG5539 superfamily</t>
  </si>
  <si>
    <t>GTP-binding protein of Era family</t>
  </si>
  <si>
    <t>era</t>
  </si>
  <si>
    <t>PT_UbiA_HPT1</t>
  </si>
  <si>
    <t>cytochrome c reductase (Complex III) Rieske iron-sulfur subunit</t>
  </si>
  <si>
    <t>Rieske_cytochrome_bc1</t>
  </si>
  <si>
    <t>similar to ribulose-1,5 bisphosphate carboxylase/oxygenase large subunit N-methyltransferase, chloroplast precursor</t>
  </si>
  <si>
    <t>20S core proteasome subunit alpha 1</t>
  </si>
  <si>
    <t>proteasome_alpha_type_6</t>
  </si>
  <si>
    <t>eukaryotic translation initiation factor eIF-2 alpha subunit</t>
  </si>
  <si>
    <t>EIF_2_alpha superfamily</t>
  </si>
  <si>
    <t>similar to diaphanous-related formin</t>
  </si>
  <si>
    <t>similar to molybdenum cofactor biosynthesis protein C (moaC)</t>
  </si>
  <si>
    <t>MoaC superfamily</t>
  </si>
  <si>
    <t>phosphatidate cytidylyltransferase</t>
  </si>
  <si>
    <t>similar to maf protein</t>
  </si>
  <si>
    <t>Maf</t>
  </si>
  <si>
    <t>DUF1818 superfamily</t>
  </si>
  <si>
    <t>mitochondrial F-type ATPase F1 subunit epsilon, precursor</t>
  </si>
  <si>
    <t>ATP-synt_Eps</t>
  </si>
  <si>
    <t>similar to N6-adenine-specific methylase</t>
  </si>
  <si>
    <t>S-adenosylmethionine synthetase</t>
  </si>
  <si>
    <t>PTZ00104</t>
  </si>
  <si>
    <t>anthranilate synthase component I</t>
  </si>
  <si>
    <t>Chorismate_bind superfamily</t>
  </si>
  <si>
    <t>Glyco_transf_25 superfamily</t>
  </si>
  <si>
    <t>dihydrolipoamide S-acetyltransferase, chloroplast precursor</t>
  </si>
  <si>
    <t>PRK11856</t>
  </si>
  <si>
    <t>similar to chlorophyll a/b-binding protein, CP24</t>
  </si>
  <si>
    <t>Chloroa_b-bind</t>
  </si>
  <si>
    <t>Y_phosphatase2</t>
  </si>
  <si>
    <t>propionyl-Coenzyme A carboxylase, alpha subunit, mitochondrial precursor</t>
  </si>
  <si>
    <t>Biotin_carb_C superfamily</t>
  </si>
  <si>
    <t>YjhB</t>
  </si>
  <si>
    <t>PHD5_NSD</t>
  </si>
  <si>
    <t>coatomer protein complex, subunit zeta</t>
  </si>
  <si>
    <t>Clat_adaptor_s superfamily</t>
  </si>
  <si>
    <t>Peptidase_M48_M56 superfamily</t>
  </si>
  <si>
    <t>chloroplast signal recognition particle (SRP) receptor FtsY</t>
  </si>
  <si>
    <t>PRK10416</t>
  </si>
  <si>
    <t>ATP-binding cassette, sub-family C (MRP), member 1</t>
  </si>
  <si>
    <t>similar to CpcE-related prtein</t>
  </si>
  <si>
    <t>HEAT</t>
  </si>
  <si>
    <t>Xpo1</t>
  </si>
  <si>
    <t>reverse transcriptase</t>
  </si>
  <si>
    <t>similar to DNMT1 associated protein 1</t>
  </si>
  <si>
    <t>SANT_DAMP1_like</t>
  </si>
  <si>
    <t>dihydrodipicolinate reductase</t>
  </si>
  <si>
    <t>DapB_C superfamily</t>
  </si>
  <si>
    <t>similar to phospholpid scramblase</t>
  </si>
  <si>
    <t>LOR superfamily</t>
  </si>
  <si>
    <t>dynamin-related protein involved in chloroplast division CmDnm2/DRP5</t>
  </si>
  <si>
    <t>beta-tubulin</t>
  </si>
  <si>
    <t>PLN00220</t>
  </si>
  <si>
    <t>phosphoribosylformylglycinamidine cyclo-ligase (phosphoribosyl-aminoimidazole synthetase) (AIR synthase)</t>
  </si>
  <si>
    <t>PRK05385</t>
  </si>
  <si>
    <t>Mitofilin superfamily</t>
  </si>
  <si>
    <t>DUF572 superfamily</t>
  </si>
  <si>
    <t>probable carotenoid cis-trans isomerase, CrtH</t>
  </si>
  <si>
    <t>PEX11 superfamily</t>
  </si>
  <si>
    <t>Avl9 superfamily</t>
  </si>
  <si>
    <t>similar to thioredoxin f</t>
  </si>
  <si>
    <t>TRX_family</t>
  </si>
  <si>
    <t>probable cinnamyl-alcohol dehydrogenase</t>
  </si>
  <si>
    <t>phosphoenolpyruvate carboxykinase (ATP)</t>
  </si>
  <si>
    <t>PRK09344</t>
  </si>
  <si>
    <t>sodium/hydrogen antiporter NHE8</t>
  </si>
  <si>
    <t>NhaP2 superfamily</t>
  </si>
  <si>
    <t>Cmc1</t>
  </si>
  <si>
    <t>PRKCSH-like superfamily</t>
  </si>
  <si>
    <t>photosystem II oxygen-evolving complex 23K protein</t>
  </si>
  <si>
    <t>PsbP</t>
  </si>
  <si>
    <t>DUF543 superfamily</t>
  </si>
  <si>
    <t>G_patch</t>
  </si>
  <si>
    <t>ATP-binding cassette, sub-family G (WBC)</t>
  </si>
  <si>
    <t>PQ-loop</t>
  </si>
  <si>
    <t>similar to oxysterol-binding protein</t>
  </si>
  <si>
    <t>Oxysterol_BP superfamily</t>
  </si>
  <si>
    <t>similar to Sm protein D2</t>
  </si>
  <si>
    <t>gamma-tubulin</t>
  </si>
  <si>
    <t>gamma_tubulin</t>
  </si>
  <si>
    <t>Mis12 superfamily</t>
  </si>
  <si>
    <t>FANC superfamily</t>
  </si>
  <si>
    <t>NTP_transf_9 superfamily</t>
  </si>
  <si>
    <t>RWP-RK</t>
  </si>
  <si>
    <t>similar to phosphoglycerate mutase</t>
  </si>
  <si>
    <t>similar to histone methyltransferase Set2p</t>
  </si>
  <si>
    <t>60S ribosomal protein L37A</t>
  </si>
  <si>
    <t>Ribosomal_L37ae superfamily</t>
  </si>
  <si>
    <t>BT1 superfamily</t>
  </si>
  <si>
    <t>MIT_CorA-like superfamily</t>
  </si>
  <si>
    <t>NADH dehydrogenase I (Complex I) iron-sulfur protein 13kDa subunit</t>
  </si>
  <si>
    <t>zf-CHCC</t>
  </si>
  <si>
    <t>TRAPPC6A_Trs33</t>
  </si>
  <si>
    <t>probable aspartate aminotransferase</t>
  </si>
  <si>
    <t>conserved GTP-binding protein of unknown function (Developmentally regulated GTP-binding protein 1)</t>
  </si>
  <si>
    <t>ATP-binding cassette, sub-family B (TAP), member 10, mitochondrial precursor</t>
  </si>
  <si>
    <t>similar to MAP kinase phosphatase-1</t>
  </si>
  <si>
    <t>DSPc</t>
  </si>
  <si>
    <t>probable phosphate/phosphoenolpyruvate translocator precursor</t>
  </si>
  <si>
    <t>PIPKc superfamily</t>
  </si>
  <si>
    <t>acetyl-CoA synthetase (ADP-forming)</t>
  </si>
  <si>
    <t>ACCS</t>
  </si>
  <si>
    <t>NADPH:protochlorophyllide oxidoreductase, chloroplast precursor</t>
  </si>
  <si>
    <t>ribonuclease P protein subunit POP5</t>
  </si>
  <si>
    <t>RNase_P_Rpp14</t>
  </si>
  <si>
    <t>similar to splicing factor RSp31</t>
  </si>
  <si>
    <t>S-adenosylmethionine decarboxylase</t>
  </si>
  <si>
    <t>SAM_decarbox superfamily</t>
  </si>
  <si>
    <t>probable nicotinate-nucleotide pyrophosphorylase (carboxylating)</t>
  </si>
  <si>
    <t>QPRTase</t>
  </si>
  <si>
    <t>ubiquitin carboxy-terminal hydrolase (UCH) L5</t>
  </si>
  <si>
    <t>Peptidase_C12 superfamily</t>
  </si>
  <si>
    <t>unknown conserved AAA protein</t>
  </si>
  <si>
    <t>similar to rRNA biogenesis protein; rrp5 homolog; multiple S1 rna binding domain protein</t>
  </si>
  <si>
    <t>40S ribosomal protein S28</t>
  </si>
  <si>
    <t>S1_S28E</t>
  </si>
  <si>
    <t>AAA_33</t>
  </si>
  <si>
    <t>GstA</t>
  </si>
  <si>
    <t>similar to pos eiotic segregation increased 2</t>
  </si>
  <si>
    <t>probable ATP dependent RNA helicase</t>
  </si>
  <si>
    <t>lysine--tRNA ligase class II, chloroplast or mitochondrial</t>
  </si>
  <si>
    <t>lysS</t>
  </si>
  <si>
    <t>similar to PCAF histone acetylase complex subunit</t>
  </si>
  <si>
    <t>similar to Raf-related MAP kinase kinase kinase (MAP3K)</t>
  </si>
  <si>
    <t>probable importin beta gene</t>
  </si>
  <si>
    <t>KAP95 superfamily</t>
  </si>
  <si>
    <t>Rub1-activating enzyme E1 N subunit</t>
  </si>
  <si>
    <t>unknown heatshock protein</t>
  </si>
  <si>
    <t>60S ribosomal protein L41</t>
  </si>
  <si>
    <t>similar to yeast chromosome segregation protein MLO2</t>
  </si>
  <si>
    <t>cytochrome b6/f complex iron-sulfur subunit precursor</t>
  </si>
  <si>
    <t>similar to glycolipid transfer protein</t>
  </si>
  <si>
    <t>GLTP</t>
  </si>
  <si>
    <t>PLN02720 superfamily</t>
  </si>
  <si>
    <t>kinesin-related protein</t>
  </si>
  <si>
    <t>KISc</t>
  </si>
  <si>
    <t>unknown flavoprotein</t>
  </si>
  <si>
    <t>Flavoprotein superfamily</t>
  </si>
  <si>
    <t>unknown WD-40 protein</t>
  </si>
  <si>
    <t>Peptidase_C26 superfamily</t>
  </si>
  <si>
    <t>NADH dehydrogenase I (Complex I) iron-sulfur protein 18kDa subunit</t>
  </si>
  <si>
    <t>ETC_C1_NDUFA4</t>
  </si>
  <si>
    <t>HIF-SF_euk</t>
  </si>
  <si>
    <t>similar to processing protease</t>
  </si>
  <si>
    <t>similar to C3HC4 zinc-binding integral peroxisomal membrane protein PEX12</t>
  </si>
  <si>
    <t>Pex2_Pex12</t>
  </si>
  <si>
    <t>similar to microsomal signal peptidase</t>
  </si>
  <si>
    <t>SPC22 superfamily</t>
  </si>
  <si>
    <t>DUF924</t>
  </si>
  <si>
    <t>plastid division protein FtsZ</t>
  </si>
  <si>
    <t>PRK09330</t>
  </si>
  <si>
    <t>probable 3-phosphoinositide-dependent protein kinase</t>
  </si>
  <si>
    <t>similar to myosin heavy chain</t>
  </si>
  <si>
    <t>DNA repair and recombination protein RAD26</t>
  </si>
  <si>
    <t>3-isopropylmalate dehydratase small subunit</t>
  </si>
  <si>
    <t>PLN00072 superfamily</t>
  </si>
  <si>
    <t>ArnT</t>
  </si>
  <si>
    <t>imidazole glycerol phosphate synthase subunit (IGP synthase cyclase subunit)</t>
  </si>
  <si>
    <t>PRK02083</t>
  </si>
  <si>
    <t>threonine--tRNA ligase, chloroplast or mitochondrial</t>
  </si>
  <si>
    <t>thrS</t>
  </si>
  <si>
    <t>similar to apoptosis-inducing factor AIF</t>
  </si>
  <si>
    <t>FadH2</t>
  </si>
  <si>
    <t>DnaJ (Hsp40) homolog, subfamily B</t>
  </si>
  <si>
    <t>vacuolar-type H+-translocating inorganic pyrophosphatase</t>
  </si>
  <si>
    <t>H_PPase superfamily</t>
  </si>
  <si>
    <t>flavin-containing amine oxidase</t>
  </si>
  <si>
    <t>pre-rRNA processing protein bystin</t>
  </si>
  <si>
    <t>Bystin</t>
  </si>
  <si>
    <t>PLPDE_IV superfamily</t>
  </si>
  <si>
    <t>outer mitochondrial membrane protein porin</t>
  </si>
  <si>
    <t>Porin3_VDAC</t>
  </si>
  <si>
    <t>TBCA</t>
  </si>
  <si>
    <t>FabG</t>
  </si>
  <si>
    <t>transketolase</t>
  </si>
  <si>
    <t>TktA superfamily</t>
  </si>
  <si>
    <t>glucose-6-phosphate isomerase</t>
  </si>
  <si>
    <t>PLN02649</t>
  </si>
  <si>
    <t>phosphomethylpyrimidine kinase (hmp-phosphate kinase) (hmp-P kinase)</t>
  </si>
  <si>
    <t>Phos_pyr_kin</t>
  </si>
  <si>
    <t>dUTP pyrophosphatase</t>
  </si>
  <si>
    <t>trimeric_dUTPase superfamily</t>
  </si>
  <si>
    <t>probable DNA mismatch repair protein MutS</t>
  </si>
  <si>
    <t>probable catabolite repressor protein (CCR4)-associative factor 1</t>
  </si>
  <si>
    <t>coproporphyrinogen III oxidase</t>
  </si>
  <si>
    <t>Coprogen_oxidas</t>
  </si>
  <si>
    <t>probable DNA replication licensing factor MCM2</t>
  </si>
  <si>
    <t>Mcm2</t>
  </si>
  <si>
    <t>2-amino-3-ketobutyrate CoA ligase (akb ligase) (glycine acetyltransferase)</t>
  </si>
  <si>
    <t>PRK06939</t>
  </si>
  <si>
    <t>mitochondrial translation elongation factor G2 (EF-G2)</t>
  </si>
  <si>
    <t>probable adrenodoxin</t>
  </si>
  <si>
    <t>PLN02593</t>
  </si>
  <si>
    <t>branched-chain-amino-acid transaminase</t>
  </si>
  <si>
    <t>PRK13357</t>
  </si>
  <si>
    <t>replication factor C subunit 5</t>
  </si>
  <si>
    <t>similar to glutamine cyclotransferase</t>
  </si>
  <si>
    <t>Glu_cyclase_2 superfamily</t>
  </si>
  <si>
    <t>transposon</t>
  </si>
  <si>
    <t>20S core proteasome subunit beta 5</t>
  </si>
  <si>
    <t>proteasome_beta_type_5</t>
  </si>
  <si>
    <t>signal recognition particle recognition component SRP54</t>
  </si>
  <si>
    <t>probable protein phosphatase 2A regulatory subunit</t>
  </si>
  <si>
    <t>EF-hand_7</t>
  </si>
  <si>
    <t>similar to archease</t>
  </si>
  <si>
    <t>Archease</t>
  </si>
  <si>
    <t>similar to ring zinc finger protein</t>
  </si>
  <si>
    <t>RING-H2_PA- -RING</t>
  </si>
  <si>
    <t>similar to initiator tRNA phosphoribosyl-transferase</t>
  </si>
  <si>
    <t>Rit1_C superfamily</t>
  </si>
  <si>
    <t>similar to acylphosphatase</t>
  </si>
  <si>
    <t>Acylphosphatase</t>
  </si>
  <si>
    <t>TATA-box binding protein-associated factor 9</t>
  </si>
  <si>
    <t>TAF9</t>
  </si>
  <si>
    <t>AMMECR1</t>
  </si>
  <si>
    <t>similar to proliferation related acidic leucine rich protein PAL31</t>
  </si>
  <si>
    <t>LRR_9 superfamily</t>
  </si>
  <si>
    <t>cell division protein pelota</t>
  </si>
  <si>
    <t>PelA</t>
  </si>
  <si>
    <t>similar to bacterial putative methyl transferase</t>
  </si>
  <si>
    <t>DUF2838</t>
  </si>
  <si>
    <t>PRK00153</t>
  </si>
  <si>
    <t>COG1107 superfamily</t>
  </si>
  <si>
    <t>heat shock transcription factor</t>
  </si>
  <si>
    <t>similar to ubiquinone biosynthesis protein COQ4</t>
  </si>
  <si>
    <t>Coq4</t>
  </si>
  <si>
    <t>SDA1</t>
  </si>
  <si>
    <t>ABC_ATPase superfamily</t>
  </si>
  <si>
    <t>RNaseZ_ELAC1_ELAC2-C-term-like_MBL-fold</t>
  </si>
  <si>
    <t>probable microtubule organization 1 protein</t>
  </si>
  <si>
    <t>20S core proteasome subunit alpha 7</t>
  </si>
  <si>
    <t>proteasome_alpha_type_3</t>
  </si>
  <si>
    <t>similar to nucleolar ribosome transport complex component Noc2p</t>
  </si>
  <si>
    <t>Noc2 superfamily</t>
  </si>
  <si>
    <t>coatomer protein complex, subunit delta</t>
  </si>
  <si>
    <t>AP_delta-COPI_MHD</t>
  </si>
  <si>
    <t>JmjC</t>
  </si>
  <si>
    <t>similar to ribosomal RNA processing exonuclease RRP41</t>
  </si>
  <si>
    <t>GIN4-like protein kinase</t>
  </si>
  <si>
    <t>STKc_BRSK1_2</t>
  </si>
  <si>
    <t>2-isopropylmalate synthase</t>
  </si>
  <si>
    <t>PRK12344</t>
  </si>
  <si>
    <t>VKOR_1</t>
  </si>
  <si>
    <t>SPOUT_MTase</t>
  </si>
  <si>
    <t>PRK12493</t>
  </si>
  <si>
    <t>similar to RNA methyltransferase</t>
  </si>
  <si>
    <t>TrmA</t>
  </si>
  <si>
    <t>shaggy protein kinase</t>
  </si>
  <si>
    <t>STKc_GSK3</t>
  </si>
  <si>
    <t>insulysin</t>
  </si>
  <si>
    <t>Peptidase_M16 superfamily</t>
  </si>
  <si>
    <t>oligosaccharyl transferase STT3</t>
  </si>
  <si>
    <t>ribulose-5-phosphate 3-epimerase</t>
  </si>
  <si>
    <t>26S proteasome component</t>
  </si>
  <si>
    <t>vWFA superfamily</t>
  </si>
  <si>
    <t>Nop52 superfamily</t>
  </si>
  <si>
    <t>Cdt1_m superfamily</t>
  </si>
  <si>
    <t>ATP12 superfamily</t>
  </si>
  <si>
    <t>glyco_like_mftF</t>
  </si>
  <si>
    <t>translational inhibitor protein p14.5</t>
  </si>
  <si>
    <t>RidA</t>
  </si>
  <si>
    <t>inner mitochondrial membrane protein Sco1p</t>
  </si>
  <si>
    <t>SCO</t>
  </si>
  <si>
    <t>fructose-1,6-bisphosphatase precursor</t>
  </si>
  <si>
    <t>probable RNA binding protein Mrd1p</t>
  </si>
  <si>
    <t>RRM6_RBM19_RRM5_MRD1</t>
  </si>
  <si>
    <t>Elf1 superfamily</t>
  </si>
  <si>
    <t>SnoaL_2</t>
  </si>
  <si>
    <t>phycocyanin-associated rod linker protein, fragment</t>
  </si>
  <si>
    <t>CpcD superfamily</t>
  </si>
  <si>
    <t>similar to nuclear polyadenylated RNA-binding protein NAB3</t>
  </si>
  <si>
    <t>similar to zinc finger protein myoneurin</t>
  </si>
  <si>
    <t>SFP1 superfamily</t>
  </si>
  <si>
    <t>Hus1 superfamily</t>
  </si>
  <si>
    <t>eukaryotic translation initiation factor eIF-3 subunit 7</t>
  </si>
  <si>
    <t>eIF-3_zeta</t>
  </si>
  <si>
    <t>MFS_1</t>
  </si>
  <si>
    <t>EVE superfamily</t>
  </si>
  <si>
    <t>probable glucose 6 phosphate/phosphate translocator</t>
  </si>
  <si>
    <t>probable DNA polymerase (POL I)</t>
  </si>
  <si>
    <t>DNA_pol_A_plastid_like</t>
  </si>
  <si>
    <t>cell cycle protein kinase CDC7</t>
  </si>
  <si>
    <t>phosphoacetylglucosamine mutase</t>
  </si>
  <si>
    <t>V-type ATPase V0 subunit d</t>
  </si>
  <si>
    <t>vATP-synt_AC39</t>
  </si>
  <si>
    <t>similar to cytidine deaminase</t>
  </si>
  <si>
    <t>nucleoside_deaminase</t>
  </si>
  <si>
    <t>glucokinase</t>
  </si>
  <si>
    <t>Glucokinase</t>
  </si>
  <si>
    <t>similar to nuclear receptor binding factor-like protein</t>
  </si>
  <si>
    <t>vacuolar protein sorting-associated protein Vps4p</t>
  </si>
  <si>
    <t>unknown ABC anion transporter</t>
  </si>
  <si>
    <t>TauC superfamily</t>
  </si>
  <si>
    <t>probable 3-oxo-5-alpha-steroid 4-dehydrogenase</t>
  </si>
  <si>
    <t>TUG-UBL1</t>
  </si>
  <si>
    <t>40S ribosomal protein S11</t>
  </si>
  <si>
    <t>PTZ00241</t>
  </si>
  <si>
    <t>Mon2_C superfamily</t>
  </si>
  <si>
    <t>ssrA RNA ( RNA)-binding protein, small protein B</t>
  </si>
  <si>
    <t>smpB</t>
  </si>
  <si>
    <t>ribose 5-phosphate isomerase</t>
  </si>
  <si>
    <t>RPI_A</t>
  </si>
  <si>
    <t>similar to EAP30 subunit of ELL complex</t>
  </si>
  <si>
    <t>EAP30</t>
  </si>
  <si>
    <t>DUF1713</t>
  </si>
  <si>
    <t>SSXT superfamily</t>
  </si>
  <si>
    <t>cyclophilin</t>
  </si>
  <si>
    <t>60S ribosomal protein L18a</t>
  </si>
  <si>
    <t>RPL20A</t>
  </si>
  <si>
    <t>PCI superfamily</t>
  </si>
  <si>
    <t>similar to adipocyte-specific protein 4</t>
  </si>
  <si>
    <t>DUF1682 superfamily</t>
  </si>
  <si>
    <t>probable homocysteine S-methyltransferase</t>
  </si>
  <si>
    <t>S-methyl_trans superfamily</t>
  </si>
  <si>
    <t>60S ribosomal protein L7</t>
  </si>
  <si>
    <t>uL30_euk</t>
  </si>
  <si>
    <t>similar to mitochondrial presequence translocase subunit Tim23</t>
  </si>
  <si>
    <t>Tim17 superfamily</t>
  </si>
  <si>
    <t>similar to pre-mRNA cleavage complex II protein Clp1</t>
  </si>
  <si>
    <t>CLP1_N superfamily</t>
  </si>
  <si>
    <t>DNA primase small subunit</t>
  </si>
  <si>
    <t>AE_Prim_S_like superfamily</t>
  </si>
  <si>
    <t>photosystem II stability/assembly factor HCF136</t>
  </si>
  <si>
    <t>PSII_BNR superfamily</t>
  </si>
  <si>
    <t>similar to carboxyphosphonoenolpyruvate mutase</t>
  </si>
  <si>
    <t>ICL_PEPM</t>
  </si>
  <si>
    <t>similar to glutathione S-transferase family protein</t>
  </si>
  <si>
    <t>GST_C_GTT1_like</t>
  </si>
  <si>
    <t>pnk superfamily</t>
  </si>
  <si>
    <t>similar to S-adenosylmethionine tRNA ribosyltransferase</t>
  </si>
  <si>
    <t>Queuosine_synth superfamily</t>
  </si>
  <si>
    <t>4-amino-4-deoxychorismate (ADC) synthase</t>
  </si>
  <si>
    <t>similar to sucrose transporter</t>
  </si>
  <si>
    <t>GPH_sucrose superfamily</t>
  </si>
  <si>
    <t>probable cohesin subunit SA</t>
  </si>
  <si>
    <t>STAG superfamily</t>
  </si>
  <si>
    <t>similar to micrococcal nuclease, mitochondrial precursor</t>
  </si>
  <si>
    <t>SNc</t>
  </si>
  <si>
    <t>Trm11 superfamily</t>
  </si>
  <si>
    <t>similar to nucleolar RNA-binding protein</t>
  </si>
  <si>
    <t>similar to J-domain protein D3</t>
  </si>
  <si>
    <t>DUF3395</t>
  </si>
  <si>
    <t>PRK00029</t>
  </si>
  <si>
    <t>similar to protease</t>
  </si>
  <si>
    <t>similar to Sm protein G</t>
  </si>
  <si>
    <t>similar to acetohydroxy acid synthase, large subunit</t>
  </si>
  <si>
    <t>IlvB</t>
  </si>
  <si>
    <t>probable aldehyde dehydrogenase</t>
  </si>
  <si>
    <t>ALDH_F3-13-14_CALDH-like</t>
  </si>
  <si>
    <t>similar to fatty acid hydroxylase (FAH1)</t>
  </si>
  <si>
    <t>FA_hydroxylase superfamily</t>
  </si>
  <si>
    <t>6-4 photolyase</t>
  </si>
  <si>
    <t>PhrB</t>
  </si>
  <si>
    <t>similar to Machado-Joseph disease protein ataxin-3</t>
  </si>
  <si>
    <t>Josephin</t>
  </si>
  <si>
    <t>guanine nucleotide exchange factor</t>
  </si>
  <si>
    <t>Sec7 superfamily</t>
  </si>
  <si>
    <t>similar to ER membrane protein; Hsd1p</t>
  </si>
  <si>
    <t>NUC153</t>
  </si>
  <si>
    <t>CIAPIN1 superfamily</t>
  </si>
  <si>
    <t>SAGA-Tad1 superfamily</t>
  </si>
  <si>
    <t>60S ribosomal protein L13</t>
  </si>
  <si>
    <t>Ribosomal_L13e</t>
  </si>
  <si>
    <t>40S ribosomal protein S16</t>
  </si>
  <si>
    <t>Ribosomal_S9 superfamily</t>
  </si>
  <si>
    <t>RNA polymerase II subunit</t>
  </si>
  <si>
    <t>RNAP_II_RPB11</t>
  </si>
  <si>
    <t>Utp12</t>
  </si>
  <si>
    <t>60S ribosomal protein L34</t>
  </si>
  <si>
    <t>Ribosomal_L34e</t>
  </si>
  <si>
    <t>mitochondrial DNA replication protein YHM2</t>
  </si>
  <si>
    <t>RsfS superfamily</t>
  </si>
  <si>
    <t>similar to Raf/ATN-like protein kinase, with ankyrin repeats</t>
  </si>
  <si>
    <t>Ima1_N superfamily</t>
  </si>
  <si>
    <t>probable CGI-27 protein</t>
  </si>
  <si>
    <t>MEMO_like</t>
  </si>
  <si>
    <t>probable coclaurine N-methyltransferase</t>
  </si>
  <si>
    <t>Cfa</t>
  </si>
  <si>
    <t>PTPc</t>
  </si>
  <si>
    <t>probable two-component sensor histidine kinase</t>
  </si>
  <si>
    <t>BaeS</t>
  </si>
  <si>
    <t>SPX</t>
  </si>
  <si>
    <t>probable low-affinity phosphate transporter Pho91p</t>
  </si>
  <si>
    <t>SLC13_permease</t>
  </si>
  <si>
    <t>probable chromatin assembly factor 1 subunit B</t>
  </si>
  <si>
    <t>CBS_pair_10</t>
  </si>
  <si>
    <t>PaaI_thioesterase</t>
  </si>
  <si>
    <t>GYF superfamily</t>
  </si>
  <si>
    <t>DUF179</t>
  </si>
  <si>
    <t>LMBR1 superfamily</t>
  </si>
  <si>
    <t>similar to U3 snoRNP component Utp13p</t>
  </si>
  <si>
    <t>RNA polymerase II third large subunit</t>
  </si>
  <si>
    <t>RNAP_RPB11_RPB3 superfamily</t>
  </si>
  <si>
    <t>replication factor C subunit 3</t>
  </si>
  <si>
    <t>probable mycolic acid methyl transferase</t>
  </si>
  <si>
    <t>DUF1365</t>
  </si>
  <si>
    <t>Sec6 superfamily</t>
  </si>
  <si>
    <t>coatomer protein complex, subunit gamma</t>
  </si>
  <si>
    <t>COP-gamma_platf superfamily</t>
  </si>
  <si>
    <t>probable tRNA splicing endonuclease positive effector Sen1p</t>
  </si>
  <si>
    <t>similar to ferredoxin-thioredoxin reductase, variable chain</t>
  </si>
  <si>
    <t>FeThRed_A</t>
  </si>
  <si>
    <t>PIN_SF superfamily</t>
  </si>
  <si>
    <t>similar to TGF beta receptor associated protein-1</t>
  </si>
  <si>
    <t>DUF202</t>
  </si>
  <si>
    <t>similar to solute carrier protein</t>
  </si>
  <si>
    <t>DNA excision repair protein ERCC2/XPD</t>
  </si>
  <si>
    <t>rad3</t>
  </si>
  <si>
    <t>UDP-3-O-[3-hydroxymyristoyl] glucosamine N-acyltransferase</t>
  </si>
  <si>
    <t>LpxD superfamily</t>
  </si>
  <si>
    <t>stress-inducible pyridoxine biosynthesis protein SOR</t>
  </si>
  <si>
    <t>PRK04180</t>
  </si>
  <si>
    <t>protein phosphatase 5</t>
  </si>
  <si>
    <t>MPP_PP5_C</t>
  </si>
  <si>
    <t>probable beta-galactosidase</t>
  </si>
  <si>
    <t>PRX_like1</t>
  </si>
  <si>
    <t>URO-D_CIMS_like superfamily</t>
  </si>
  <si>
    <t>mitochondrial phosphate translocator MIR1</t>
  </si>
  <si>
    <t>similar to phosphoserine phosphatase</t>
  </si>
  <si>
    <t>PLN00046 superfamily</t>
  </si>
  <si>
    <t>probable dehydrogenase</t>
  </si>
  <si>
    <t>GMC_oxred_C superfamily</t>
  </si>
  <si>
    <t>CpcS_T superfamily</t>
  </si>
  <si>
    <t>cyclin G associated kinase</t>
  </si>
  <si>
    <t>mRNA (guanine-7-)methyltransferase</t>
  </si>
  <si>
    <t>similar to C-methyltransferase</t>
  </si>
  <si>
    <t>Dimerisation2 superfamily</t>
  </si>
  <si>
    <t>similar to A/G-specific adenine glycosylase</t>
  </si>
  <si>
    <t>MutY</t>
  </si>
  <si>
    <t>EamA</t>
  </si>
  <si>
    <t>DUF4079</t>
  </si>
  <si>
    <t>probable glutamate decarboxylase</t>
  </si>
  <si>
    <t>similar to retinol dehydrogenase 8 (all-trans)</t>
  </si>
  <si>
    <t>similar to second and third steps of methylation pathway for phosphatidylcholine biosynthesis; Opi3p</t>
  </si>
  <si>
    <t>5-oxo-L-prolinase</t>
  </si>
  <si>
    <t>Hydantoinase_B superfamily</t>
  </si>
  <si>
    <t>mutS family DNA mismatch repair protein MSH2</t>
  </si>
  <si>
    <t>similar to Ap-4-A phosphorylase II</t>
  </si>
  <si>
    <t>ATP_transf superfamily</t>
  </si>
  <si>
    <t>block of proliferation 1</t>
  </si>
  <si>
    <t>BOP1NT</t>
  </si>
  <si>
    <t>E3 ubiquitin ligase SCF complex SKP1 subunit</t>
  </si>
  <si>
    <t>Skp1 superfamily</t>
  </si>
  <si>
    <t>GTP cyclohydrolase II / 3,4-dihydroxy-2-butanone 4-phosphate synthase (dhbp synthase)</t>
  </si>
  <si>
    <t>DHBP_synthase superfamily</t>
  </si>
  <si>
    <t>V-type ATPase V1 subunit B</t>
  </si>
  <si>
    <t>similar to 3-oxoacyl-(acyl-carrier-protein) reductase</t>
  </si>
  <si>
    <t>casein kinase II, alpha subunit</t>
  </si>
  <si>
    <t>STKc_CK2_alpha</t>
  </si>
  <si>
    <t>similar to microtubule-associated protein</t>
  </si>
  <si>
    <t>MAP65_ASE1 superfamily</t>
  </si>
  <si>
    <t>COQ9 superfamily</t>
  </si>
  <si>
    <t>similar to transcriptional adaptor like protein</t>
  </si>
  <si>
    <t>COG5114 superfamily</t>
  </si>
  <si>
    <t>similar to RAN binding protein</t>
  </si>
  <si>
    <t>SPRY superfamily</t>
  </si>
  <si>
    <t>U6 snRNA-associated Sm-like protein LSm6</t>
  </si>
  <si>
    <t>LSm6</t>
  </si>
  <si>
    <t>probable mitochondrial ATP-dependent RNA helicase Suv3</t>
  </si>
  <si>
    <t>SUV3_C</t>
  </si>
  <si>
    <t>similar to acyltransferase Tafazzin</t>
  </si>
  <si>
    <t>LPLAT_AGPAT-like</t>
  </si>
  <si>
    <t>FKBP_C superfamily</t>
  </si>
  <si>
    <t>heat shock protein Hsp70</t>
  </si>
  <si>
    <t>HSP70 superfamily</t>
  </si>
  <si>
    <t>probabale Mg2+ transporter MgtE</t>
  </si>
  <si>
    <t>MgtE</t>
  </si>
  <si>
    <t>unknown DNA-binding protein</t>
  </si>
  <si>
    <t>cytochrome c reductase (Complex III) cytochrome c1 subunit</t>
  </si>
  <si>
    <t>Cytochrom_C1</t>
  </si>
  <si>
    <t>similar to cytochrome B5</t>
  </si>
  <si>
    <t>Cyt-b5</t>
  </si>
  <si>
    <t>SDR_c</t>
  </si>
  <si>
    <t>similar to triacylglycerol lipase</t>
  </si>
  <si>
    <t>similar to dehydrogenase</t>
  </si>
  <si>
    <t>U6 snRNA-associated Sm-like protein LSm5</t>
  </si>
  <si>
    <t>LSm5</t>
  </si>
  <si>
    <t>protease IV</t>
  </si>
  <si>
    <t>S49_Sppa_N_C</t>
  </si>
  <si>
    <t>similar to dual specificity protein phosphatase</t>
  </si>
  <si>
    <t>similar to ribonuclease III (rnc)</t>
  </si>
  <si>
    <t>RIBOc</t>
  </si>
  <si>
    <t>phycocyanin-associated rod linker protein</t>
  </si>
  <si>
    <t>PBS_linker_poly</t>
  </si>
  <si>
    <t>SPL-RING_NSE2</t>
  </si>
  <si>
    <t>similar to expression regulator of ATP synthase Nca2p</t>
  </si>
  <si>
    <t>NCA2 superfamily</t>
  </si>
  <si>
    <t>similar to formamidopyrimidine-DNA glycosylase</t>
  </si>
  <si>
    <t>H2TH superfamily</t>
  </si>
  <si>
    <t>similar to protein-S-isoprenylcysteine O-methyltransferase</t>
  </si>
  <si>
    <t>60S ribosomal protein L31</t>
  </si>
  <si>
    <t>Ribosomal_L31e</t>
  </si>
  <si>
    <t>similar to TFIIF interacting component of CTD phosphatase Fcp1p</t>
  </si>
  <si>
    <t>COG5078 superfamily</t>
  </si>
  <si>
    <t>60S ribosomal protein L10A</t>
  </si>
  <si>
    <t>PTZ00029</t>
  </si>
  <si>
    <t>probable 2-epi-valiolone synthase</t>
  </si>
  <si>
    <t>DHQ_Fe-ADH superfamily</t>
  </si>
  <si>
    <t>probable selenophosphate synthetase</t>
  </si>
  <si>
    <t>PurM-like superfamily</t>
  </si>
  <si>
    <t>myo-inositol 1-phosphate synthase</t>
  </si>
  <si>
    <t>NAD_binding_5 superfamily</t>
  </si>
  <si>
    <t>similar to high light inducible protein</t>
  </si>
  <si>
    <t>RbsK</t>
  </si>
  <si>
    <t>malate dehydrogenase, mitochondrial precursor</t>
  </si>
  <si>
    <t>PRK05442</t>
  </si>
  <si>
    <t>similar to bestrophin</t>
  </si>
  <si>
    <t>Bestrophin superfamily</t>
  </si>
  <si>
    <t>similar to transcriptional regulator</t>
  </si>
  <si>
    <t>PRK00222</t>
  </si>
  <si>
    <t>CBF</t>
  </si>
  <si>
    <t>leucine--tRNA ligase</t>
  </si>
  <si>
    <t>similar to U6 snRNA-associated Sm-like protein LSm7</t>
  </si>
  <si>
    <t>GINS_A_psf3</t>
  </si>
  <si>
    <t>thiamine-phosphate pyrophosphorylase</t>
  </si>
  <si>
    <t>thiE</t>
  </si>
  <si>
    <t>copper-transporting ATPase</t>
  </si>
  <si>
    <t>CTP synthase</t>
  </si>
  <si>
    <t>PLN02327</t>
  </si>
  <si>
    <t>probable NAD(P) dependent 3-beta-hydroxysteroid dehydrogenase</t>
  </si>
  <si>
    <t>alpha,alpha-Trehalose-phosphate synthase (UDP-forming)</t>
  </si>
  <si>
    <t>similar to actin-binding protein, profilin.</t>
  </si>
  <si>
    <t>Profilin</t>
  </si>
  <si>
    <t>probable ATP-dependent RNA helicase ROK1</t>
  </si>
  <si>
    <t>mitochondrial ribosomal protein S18 precursor</t>
  </si>
  <si>
    <t>Ribosomal_S18</t>
  </si>
  <si>
    <t>probable arsenite translocating ATPase</t>
  </si>
  <si>
    <t>probable ferritin, chloroplast precursor</t>
  </si>
  <si>
    <t>Euk_Ferritin</t>
  </si>
  <si>
    <t>Nsp1_C superfamily</t>
  </si>
  <si>
    <t>probable alpha-soluble NSF attachment protein</t>
  </si>
  <si>
    <t>SNAP</t>
  </si>
  <si>
    <t>probable protein phosphatase methylesterase-1</t>
  </si>
  <si>
    <t>similar to tetracycline resistance protein</t>
  </si>
  <si>
    <t>Myb_DNA-bind_6</t>
  </si>
  <si>
    <t>imidazoleglycerol-phosphate dehydratase (IGPD)</t>
  </si>
  <si>
    <t>hisB</t>
  </si>
  <si>
    <t>arsenite translocating ATPase</t>
  </si>
  <si>
    <t>similar to UDP N-acetylclucosamine transporter</t>
  </si>
  <si>
    <t>14-3-3 protein</t>
  </si>
  <si>
    <t>MSC superfamily</t>
  </si>
  <si>
    <t>methionyl aminopeptidase</t>
  </si>
  <si>
    <t>PTZ00053</t>
  </si>
  <si>
    <t>probable endothelin converting enzyme-1</t>
  </si>
  <si>
    <t>M13</t>
  </si>
  <si>
    <t>similar to Ras-related GTP-binding protein ragA</t>
  </si>
  <si>
    <t>similar to voltage-gated K+ channel protein</t>
  </si>
  <si>
    <t>pyruvate kinase I</t>
  </si>
  <si>
    <t>similar to small conductance mechanosensitive ion channel</t>
  </si>
  <si>
    <t>MS_channel</t>
  </si>
  <si>
    <t>MukB_hinge superfamily</t>
  </si>
  <si>
    <t>eukaryotic translation initiation factor eIF-3 subunit 5</t>
  </si>
  <si>
    <t>DDHD</t>
  </si>
  <si>
    <t>RILP-like superfamily</t>
  </si>
  <si>
    <t>similar to cyclophilin B</t>
  </si>
  <si>
    <t>AtpF superfamily</t>
  </si>
  <si>
    <t>probable 24-sterol C-methyltransferase</t>
  </si>
  <si>
    <t>Sterol_MT_C</t>
  </si>
  <si>
    <t>mitochondrial ribosomal protein L2 precursor</t>
  </si>
  <si>
    <t>rplB</t>
  </si>
  <si>
    <t>similar to acyl-coenzyme A-binding protein</t>
  </si>
  <si>
    <t>ACBP</t>
  </si>
  <si>
    <t>DUF2301 superfamily</t>
  </si>
  <si>
    <t>Sec7</t>
  </si>
  <si>
    <t>ZupT</t>
  </si>
  <si>
    <t>zf-C2H2_2 superfamily</t>
  </si>
  <si>
    <t>similar to chloroplast outer membrane protein Toc34</t>
  </si>
  <si>
    <t>glutamate-1-semialdehyde 2,1-aminomutase</t>
  </si>
  <si>
    <t>PRK00062</t>
  </si>
  <si>
    <t>similar to phytoene desaturase precursor</t>
  </si>
  <si>
    <t>COG1233 superfamily</t>
  </si>
  <si>
    <t>UBA_HYPK</t>
  </si>
  <si>
    <t>2-dehydro-3-deoxyphosphogluconate aldolase, 4-hydroxy-2-oxoglutarate aldolase</t>
  </si>
  <si>
    <t>KDPG_aldolase</t>
  </si>
  <si>
    <t>probable carboxyl-terminal protease</t>
  </si>
  <si>
    <t>CtpA</t>
  </si>
  <si>
    <t>probable pullulanase</t>
  </si>
  <si>
    <t>mitochondrial ribosomal protein L36 precursor</t>
  </si>
  <si>
    <t>Ribosomal_L36</t>
  </si>
  <si>
    <t>similar to cell division control protein cdc45</t>
  </si>
  <si>
    <t>CDC45 superfamily</t>
  </si>
  <si>
    <t>eukaryotic translation initiation factor eIF-2 gamma subunit</t>
  </si>
  <si>
    <t>PTZ00327</t>
  </si>
  <si>
    <t>similar to Reg receptor</t>
  </si>
  <si>
    <t>Glyco_transf_64 superfamily</t>
  </si>
  <si>
    <t>mitochondrial ribosomal protein L27 precursor</t>
  </si>
  <si>
    <t>rpmA</t>
  </si>
  <si>
    <t>probable WD repeat domain protein</t>
  </si>
  <si>
    <t>TBP-1 interacting protein</t>
  </si>
  <si>
    <t>TBPIP superfamily</t>
  </si>
  <si>
    <t>DBF2-related serine/threonine kinase Orb6</t>
  </si>
  <si>
    <t>similar to tyrosine phosphatase Oca1p</t>
  </si>
  <si>
    <t>DAGK_cat superfamily</t>
  </si>
  <si>
    <t>sphingolipid delta 4 desaturase protein DES-1</t>
  </si>
  <si>
    <t>similar to anaphase-promoting complex subunit 10</t>
  </si>
  <si>
    <t>APC10</t>
  </si>
  <si>
    <t>TAF9 superfamily</t>
  </si>
  <si>
    <t>poly-A RNA export protein DBP5</t>
  </si>
  <si>
    <t>putrescine aminopropyltransferase (spermidine synthase)</t>
  </si>
  <si>
    <t>similar to fibrillin</t>
  </si>
  <si>
    <t>similar to ubiquitin carboxyl-terminal hydrolase 10 (ubiquitin thioesterase 10)</t>
  </si>
  <si>
    <t>UCH</t>
  </si>
  <si>
    <t>DnaJ (Hsp40) homolog, subfamily D</t>
  </si>
  <si>
    <t>box C/D snoRNP and U4 snRNP component Snu13p</t>
  </si>
  <si>
    <t>Rpl7Ae</t>
  </si>
  <si>
    <t>similar to desmoplakin</t>
  </si>
  <si>
    <t>SbcC</t>
  </si>
  <si>
    <t>similar to Golgi vesicular membrane trafficking protein Bet1p</t>
  </si>
  <si>
    <t>SNARE_Bet1</t>
  </si>
  <si>
    <t>26S proteasome regulatory subunit</t>
  </si>
  <si>
    <t>PC_rep superfamily</t>
  </si>
  <si>
    <t>similar to phytoene dehydrogenase</t>
  </si>
  <si>
    <t>valine--tRNA ligase, cytoplasmic</t>
  </si>
  <si>
    <t>similar to lipoic acid synthase</t>
  </si>
  <si>
    <t>Methyltr_RsmF_N superfamily</t>
  </si>
  <si>
    <t>PAXNEB superfamily</t>
  </si>
  <si>
    <t>4-alpha-glucanotransferase</t>
  </si>
  <si>
    <t>Glyco_hydro_77 superfamily</t>
  </si>
  <si>
    <t>probable Na+-dependent inorganic phosphate cotransporter</t>
  </si>
  <si>
    <t>UhpC superfamily</t>
  </si>
  <si>
    <t>similar to J-type co-chaperone HSC20</t>
  </si>
  <si>
    <t>HSCB_C superfamily</t>
  </si>
  <si>
    <t>DNA replication licensing factor MCM4</t>
  </si>
  <si>
    <t>probable V-type ATPase V1 subunit E</t>
  </si>
  <si>
    <t>vATP-synt_E</t>
  </si>
  <si>
    <t>Transcrip_reg</t>
  </si>
  <si>
    <t>S2P-M50_like_2</t>
  </si>
  <si>
    <t>Ldh_2 superfamily</t>
  </si>
  <si>
    <t>Pex19 superfamily</t>
  </si>
  <si>
    <t>ORMDL superfamily</t>
  </si>
  <si>
    <t>glutamate 5-kinase</t>
  </si>
  <si>
    <t>PRK05429</t>
  </si>
  <si>
    <t>probable peptidyl-tRNA hydrolase</t>
  </si>
  <si>
    <t>PRK05426</t>
  </si>
  <si>
    <t>similar to lipoate-protein ligase A</t>
  </si>
  <si>
    <t>Lip_prot_lig_C superfamily</t>
  </si>
  <si>
    <t>glutamate-5-semialdehyde dehydrogenase</t>
  </si>
  <si>
    <t>ALDH_F18-19_ProA-GPR</t>
  </si>
  <si>
    <t>ubiquitin carboxy-terminal hydrolase (UCH) L3</t>
  </si>
  <si>
    <t>adaptor-related protein complex 3, delta subunit</t>
  </si>
  <si>
    <t>arginine decarboxylase</t>
  </si>
  <si>
    <t>OKR_DC_1_C superfamily</t>
  </si>
  <si>
    <t>galactose-1-phosphate uridylyltransferase</t>
  </si>
  <si>
    <t>PRK11720</t>
  </si>
  <si>
    <t>folylpolyglutamate synthase / dihydrofolate synthase</t>
  </si>
  <si>
    <t>FolC superfamily</t>
  </si>
  <si>
    <t>similar to exosome complex exonuclease RRP45</t>
  </si>
  <si>
    <t>MAP kinase</t>
  </si>
  <si>
    <t>DUF4782</t>
  </si>
  <si>
    <t>pseudouridylate synthase I</t>
  </si>
  <si>
    <t>PseudoU_synth_EcTruA</t>
  </si>
  <si>
    <t>UDP-GlcNAc:dolichol phosphate N-acetylglucosamine-1-phosphate transferase</t>
  </si>
  <si>
    <t>GT_GPT_euk</t>
  </si>
  <si>
    <t>aurora kinase</t>
  </si>
  <si>
    <t>STKc_Aurora</t>
  </si>
  <si>
    <t>40S ribosomal protein S21</t>
  </si>
  <si>
    <t>Ribosomal_S21e</t>
  </si>
  <si>
    <t>5-amino-6-(5-phosphoribosylamino)uracil reductase</t>
  </si>
  <si>
    <t>DHFR superfamily</t>
  </si>
  <si>
    <t>RNA_pol_N</t>
  </si>
  <si>
    <t>Brix superfamily</t>
  </si>
  <si>
    <t>WD-3 superfamily</t>
  </si>
  <si>
    <t>GRX_PICOT_like</t>
  </si>
  <si>
    <t>SRAP</t>
  </si>
  <si>
    <t>acetylornithine transaminase</t>
  </si>
  <si>
    <t>PRK02627</t>
  </si>
  <si>
    <t>DUF1995 superfamily</t>
  </si>
  <si>
    <t>phosphomannomutase</t>
  </si>
  <si>
    <t>probable ubiquinone biosynthesis monooxgenase COQ6</t>
  </si>
  <si>
    <t>FAD_binding_3 superfamily</t>
  </si>
  <si>
    <t>probable U3 snoRNP component Imp4p</t>
  </si>
  <si>
    <t>IPK</t>
  </si>
  <si>
    <t>small GTP-binding protein Arf1</t>
  </si>
  <si>
    <t>similar to thiamine biosynthesis lipoprotein apbE</t>
  </si>
  <si>
    <t>ApbE superfamily</t>
  </si>
  <si>
    <t>cleavage and polyadenylation specific factor 2, 100kD subunit</t>
  </si>
  <si>
    <t>CPSF2-like_MBL-fold</t>
  </si>
  <si>
    <t>60S ribosomal protein L6</t>
  </si>
  <si>
    <t>KOW_RPL6</t>
  </si>
  <si>
    <t>unknown zinc-finger protein Mpe1p</t>
  </si>
  <si>
    <t>DWNN</t>
  </si>
  <si>
    <t>TIG</t>
  </si>
  <si>
    <t>histidinol dehydrogenase</t>
  </si>
  <si>
    <t>Histidinol_dh</t>
  </si>
  <si>
    <t>retromer component VPS26</t>
  </si>
  <si>
    <t>Arrestin_N superfamily</t>
  </si>
  <si>
    <t>chloroplast F-type ATPase CF1 subunit gamma, precursor</t>
  </si>
  <si>
    <t>PRK05621</t>
  </si>
  <si>
    <t>probable protease</t>
  </si>
  <si>
    <t>thioredoxin</t>
  </si>
  <si>
    <t>eIF2D_C</t>
  </si>
  <si>
    <t>phosphopantothenatecysteine ligase</t>
  </si>
  <si>
    <t>DFP superfamily</t>
  </si>
  <si>
    <t>probable ATP-dependent protease Lon</t>
  </si>
  <si>
    <t>Lon superfamily</t>
  </si>
  <si>
    <t>DNA polymerase epsilon homolog</t>
  </si>
  <si>
    <t>similar to DNA repair and recombination protein (Rad51-like) Trad</t>
  </si>
  <si>
    <t>G_glu_transpept</t>
  </si>
  <si>
    <t>probable pantothenate kinase</t>
  </si>
  <si>
    <t>Fumble</t>
  </si>
  <si>
    <t>DNA topoisomerase VI subunit A</t>
  </si>
  <si>
    <t>TP6A_N superfamily</t>
  </si>
  <si>
    <t>similar to translationally controlled tumor protein (TCTP) (p23)</t>
  </si>
  <si>
    <t>TCTP</t>
  </si>
  <si>
    <t>similar to phytoene synthase</t>
  </si>
  <si>
    <t>eukaryotic translation initiation factor eIF-1A</t>
  </si>
  <si>
    <t>PTZ00329</t>
  </si>
  <si>
    <t>60S ribosomal protein L39</t>
  </si>
  <si>
    <t>Ribosomal_L39</t>
  </si>
  <si>
    <t>3-deoxy-7-phosphoheptulonate synthase</t>
  </si>
  <si>
    <t>DAHP_synth_2</t>
  </si>
  <si>
    <t>small GTP-binding protein of Rab family, Rab6</t>
  </si>
  <si>
    <t>Rab6</t>
  </si>
  <si>
    <t>probable transcriptional regulator, SIN3</t>
  </si>
  <si>
    <t>Sin3_corepress superfamily</t>
  </si>
  <si>
    <t>PAP2_like superfamily</t>
  </si>
  <si>
    <t>conserved unknown protein</t>
  </si>
  <si>
    <t>HI0933_like superfamily</t>
  </si>
  <si>
    <t>unknown metyltransferase</t>
  </si>
  <si>
    <t>TrmB superfamily</t>
  </si>
  <si>
    <t>Glyco_tranf_GTA_type</t>
  </si>
  <si>
    <t>Voltage_gated_ClC superfamily</t>
  </si>
  <si>
    <t>similar to ubiquinone/menaquinone biosynthesis methyltransferase</t>
  </si>
  <si>
    <t>MRP-L27 superfamily</t>
  </si>
  <si>
    <t>PRK07211 superfamily</t>
  </si>
  <si>
    <t>similar to light harvesting protein</t>
  </si>
  <si>
    <t>CAP59_mtransfer superfamily</t>
  </si>
  <si>
    <t>trehalose-phosphatase</t>
  </si>
  <si>
    <t>OtsB superfamily</t>
  </si>
  <si>
    <t>BRR2</t>
  </si>
  <si>
    <t>UBD superfamily</t>
  </si>
  <si>
    <t>HTH superfamily</t>
  </si>
  <si>
    <t>fumarylacetoacetase</t>
  </si>
  <si>
    <t>FAA_hydrolase_N superfamily</t>
  </si>
  <si>
    <t>similar to Polycomb-group developmental gene, enhancer of zeste</t>
  </si>
  <si>
    <t>unknown deacetylase</t>
  </si>
  <si>
    <t>HDAC_classIV</t>
  </si>
  <si>
    <t>cytochrome c reductase (Complex III) subunit 10(XI)</t>
  </si>
  <si>
    <t>cytochrome b6/f complex iron-sulfur subunit precursor(Rieske FeS protein)</t>
  </si>
  <si>
    <t>PRK13474</t>
  </si>
  <si>
    <t>sulfate binding protein of chloroplast sulfate ABC transporter (SbpA)</t>
  </si>
  <si>
    <t>similar to glutathione-S-transferase</t>
  </si>
  <si>
    <t>Sm protein F</t>
  </si>
  <si>
    <t>Sm_F</t>
  </si>
  <si>
    <t>triose-phosphate isomerase</t>
  </si>
  <si>
    <t>PTZ00333</t>
  </si>
  <si>
    <t>tousled-like kinase</t>
  </si>
  <si>
    <t>STKc_TLK</t>
  </si>
  <si>
    <t>mitochondrial ribosomal protein S9 precursor</t>
  </si>
  <si>
    <t>rpsI</t>
  </si>
  <si>
    <t>ATP-binding cassette, sub-family B, member 7, mitochondrial precursor</t>
  </si>
  <si>
    <t>similar to ribosome biogenesis protein SSF1</t>
  </si>
  <si>
    <t>SRPBCC_4</t>
  </si>
  <si>
    <t>Nse4_C</t>
  </si>
  <si>
    <t>similar to replication factor C</t>
  </si>
  <si>
    <t>RuvB_N superfamily</t>
  </si>
  <si>
    <t>similar to vacuolar sorting protein VPS20</t>
  </si>
  <si>
    <t>box C/D snoRNP component Nop56</t>
  </si>
  <si>
    <t>SIK1</t>
  </si>
  <si>
    <t>DNA repair protein RAD50</t>
  </si>
  <si>
    <t>hsp90 co-chaperone p23</t>
  </si>
  <si>
    <t>p23_hB-ind1_like</t>
  </si>
  <si>
    <t>citrate synthase, mitochondrial precursor</t>
  </si>
  <si>
    <t>COQ10p_like</t>
  </si>
  <si>
    <t>similar to signal recognition particle targeting component SRP72</t>
  </si>
  <si>
    <t>SRP72 superfamily</t>
  </si>
  <si>
    <t>cyclin dependent kinase, C-type</t>
  </si>
  <si>
    <t>STKc_CDK9_like</t>
  </si>
  <si>
    <t>similar to mitochondrial division protein Fis1p</t>
  </si>
  <si>
    <t>Fis1 superfamily</t>
  </si>
  <si>
    <t>similar to prenylated Rab receptor 2</t>
  </si>
  <si>
    <t>diacyl-glycerol acyltransferase</t>
  </si>
  <si>
    <t>NADH dehydrogenase I (Complex I) iron-sulfur protein 30kDa subunit (NADH-coenzyme Q reductase)</t>
  </si>
  <si>
    <t>PRK06074</t>
  </si>
  <si>
    <t>similar to myo-inositol monophosphatase</t>
  </si>
  <si>
    <t>CBS_pair superfamily</t>
  </si>
  <si>
    <t>Ste20/SPS1-like serine/threonine kinase</t>
  </si>
  <si>
    <t>similar to endoplasmic reticulum translocon component SEC63</t>
  </si>
  <si>
    <t>STKc_MAPK</t>
  </si>
  <si>
    <t>chorismate mutase</t>
  </si>
  <si>
    <t>CM_2 superfamily</t>
  </si>
  <si>
    <t>adenylosuccinate lyase</t>
  </si>
  <si>
    <t>Adenylsuccinate_lyase_2</t>
  </si>
  <si>
    <t>similar to aspartyl beta-hydroxylase</t>
  </si>
  <si>
    <t>Asp_Arg_Hydrox</t>
  </si>
  <si>
    <t>chromodomain helicase DNA binding protein CHD</t>
  </si>
  <si>
    <t>probable tRNA/rRNA cytosine-C5-methylase NOL1</t>
  </si>
  <si>
    <t>probable polyadenylation factor I subunit 2 Pfs2p</t>
  </si>
  <si>
    <t>Zn-dependent peptidase</t>
  </si>
  <si>
    <t>HSP90 superfamily</t>
  </si>
  <si>
    <t>20S core proteasome subunit alpha 5</t>
  </si>
  <si>
    <t>proteasome_alpha_type_5</t>
  </si>
  <si>
    <t>similar to sodium-dependent transporter</t>
  </si>
  <si>
    <t>SBF superfamily</t>
  </si>
  <si>
    <t>similar to intermediate filament binding protein, plectin (human), trichohyalin (sheep)</t>
  </si>
  <si>
    <t>diaminopimelate epimerase</t>
  </si>
  <si>
    <t>dapF</t>
  </si>
  <si>
    <t>engB</t>
  </si>
  <si>
    <t>PRK06416</t>
  </si>
  <si>
    <t>V-type ATPase V1 subunit F</t>
  </si>
  <si>
    <t>ATP-synt_F superfamily</t>
  </si>
  <si>
    <t>probable plastid-specific ribosomal protein PSRP-1 precursor</t>
  </si>
  <si>
    <t>RaiA</t>
  </si>
  <si>
    <t>WD-repeat cell cycle regulatory protein</t>
  </si>
  <si>
    <t>vesicular-fusion protein NSF (N-ethylmaleimide sensitive fusion protein)</t>
  </si>
  <si>
    <t>plasma membrane H+-ATPase</t>
  </si>
  <si>
    <t>ATPase-IIIA_H</t>
  </si>
  <si>
    <t>DUF89</t>
  </si>
  <si>
    <t>probable phosphoserine phosphatase</t>
  </si>
  <si>
    <t>tetraspanin_LEL superfamily</t>
  </si>
  <si>
    <t>nitrilase</t>
  </si>
  <si>
    <t>nit</t>
  </si>
  <si>
    <t>PGRP</t>
  </si>
  <si>
    <t>CAD complex (carbamoyl-phosphate synthase II / aspartate carbamoyltransferase catalytic chain / dihydroorotase)</t>
  </si>
  <si>
    <t>WcaG</t>
  </si>
  <si>
    <t>DUF448</t>
  </si>
  <si>
    <t>glycerol-3-phosphate transporter</t>
  </si>
  <si>
    <t>UhpC</t>
  </si>
  <si>
    <t>DUF547</t>
  </si>
  <si>
    <t>mitochondrial chaperonin hsp60, precursor</t>
  </si>
  <si>
    <t>similar to endonuclease</t>
  </si>
  <si>
    <t>Endonuclease_V superfamily</t>
  </si>
  <si>
    <t>tyrosine--tRNA ligase, mitochondrial or chloroplast</t>
  </si>
  <si>
    <t>PRK05912</t>
  </si>
  <si>
    <t>7,8-dihydropteroate synthase / 2-amino-4-hydroxy-6-hydroxymethyldihydropteridine (fusion)</t>
  </si>
  <si>
    <t>DHPS</t>
  </si>
  <si>
    <t>probable cytosolic purine 5' nucleotidase</t>
  </si>
  <si>
    <t>similar to nuclear cap-binding protein; CBP20</t>
  </si>
  <si>
    <t>RRM_NCBP2</t>
  </si>
  <si>
    <t>probable calcium/proton antiporter</t>
  </si>
  <si>
    <t>ChaA superfamily</t>
  </si>
  <si>
    <t>eIF3_subunit superfamily</t>
  </si>
  <si>
    <t>similar to DNA primase</t>
  </si>
  <si>
    <t>Toprim_N superfamily</t>
  </si>
  <si>
    <t>glyoxylate reductase/hydroxypyruvate reductase</t>
  </si>
  <si>
    <t>GDH</t>
  </si>
  <si>
    <t>DNA mismatch repair protein MLH1</t>
  </si>
  <si>
    <t>dCMP deaminase</t>
  </si>
  <si>
    <t>ComEB</t>
  </si>
  <si>
    <t>chloroplast ribosomal protein L15 precursor</t>
  </si>
  <si>
    <t>60S ribosomal protein L4</t>
  </si>
  <si>
    <t>Ribos_L4_asso_C superfamily</t>
  </si>
  <si>
    <t>cell division protein FtsH</t>
  </si>
  <si>
    <t>FtsH_fam</t>
  </si>
  <si>
    <t>mitochondrial peptide chain release factor RF-1</t>
  </si>
  <si>
    <t>probable alcohol dehydrogenase</t>
  </si>
  <si>
    <t>CAD1</t>
  </si>
  <si>
    <t>similar to ribosomal protein L11 methyltransferase</t>
  </si>
  <si>
    <t>PrmA superfamily</t>
  </si>
  <si>
    <t>similar to glucosyltransferase</t>
  </si>
  <si>
    <t>RTC superfamily</t>
  </si>
  <si>
    <t>exonuclease</t>
  </si>
  <si>
    <t>XRN_N superfamily</t>
  </si>
  <si>
    <t>COX16 superfamily</t>
  </si>
  <si>
    <t>DUF3007</t>
  </si>
  <si>
    <t>V-type ATPase V0 subunit c</t>
  </si>
  <si>
    <t>ATP-synt_C superfamily</t>
  </si>
  <si>
    <t>similar to DEAH-box RNA helicase Dhr1</t>
  </si>
  <si>
    <t>unknown heme-binding protein</t>
  </si>
  <si>
    <t>leucyl--tRNA ligase</t>
  </si>
  <si>
    <t>PRK00915</t>
  </si>
  <si>
    <t>similar to ATP-dependent RNA helicase deaD</t>
  </si>
  <si>
    <t>similar to chloroplast inner membrane protein Tic110</t>
  </si>
  <si>
    <t>Tic110 superfamily</t>
  </si>
  <si>
    <t>FANCE_c-term superfamily</t>
  </si>
  <si>
    <t>HSR1_MMR1</t>
  </si>
  <si>
    <t>probable D-lactate dehydrogenase (cytochrome)</t>
  </si>
  <si>
    <t>FAD-oxidase_C superfamily</t>
  </si>
  <si>
    <t>eukaryotic translation initiation factor eIF-4F</t>
  </si>
  <si>
    <t>MIF4G</t>
  </si>
  <si>
    <t>probable 1,4-benzoquinone reductase</t>
  </si>
  <si>
    <t>FMN_red superfamily</t>
  </si>
  <si>
    <t>similar to ring-box protein 1</t>
  </si>
  <si>
    <t>APC11</t>
  </si>
  <si>
    <t>phenylalanine--tRNA ligase, mt?</t>
  </si>
  <si>
    <t>PRK13447 superfamily</t>
  </si>
  <si>
    <t>similar to candidate tumor suppressor</t>
  </si>
  <si>
    <t>ING superfamily</t>
  </si>
  <si>
    <t>mannose-6-phosphate isomerase</t>
  </si>
  <si>
    <t>OST3_OST6 superfamily</t>
  </si>
  <si>
    <t>NnrU superfamily</t>
  </si>
  <si>
    <t>phosphoribosylformylglycinamidine synthase</t>
  </si>
  <si>
    <t>PurL1 superfamily</t>
  </si>
  <si>
    <t>similar to nucleosome/chromatin assembly factor C</t>
  </si>
  <si>
    <t>unknown periplasmic-binding protein of ABC transporter</t>
  </si>
  <si>
    <t>similar to submergence induced, nickel-binding protein</t>
  </si>
  <si>
    <t>PUNUT superfamily</t>
  </si>
  <si>
    <t>Methyltrans_RNA superfamily</t>
  </si>
  <si>
    <t>similar to chaperone DnaJ</t>
  </si>
  <si>
    <t>Tfb5</t>
  </si>
  <si>
    <t>calcium-transporting ATPase, plasma membrane type</t>
  </si>
  <si>
    <t>E1-E2_ATPase superfamily</t>
  </si>
  <si>
    <t>similar to COPII coated vesicle component Sec24</t>
  </si>
  <si>
    <t>GINS_A_psf2</t>
  </si>
  <si>
    <t>similar to U3 snoRNP component Utp15p</t>
  </si>
  <si>
    <t>histidine biosynthesis bifunctional protein HisIE</t>
  </si>
  <si>
    <t>hisI</t>
  </si>
  <si>
    <t>probable pre-mRNA splicing factor ATP-dependent RNA helicase PRP16</t>
  </si>
  <si>
    <t>similar to V-type ATPase V1 subunit H</t>
  </si>
  <si>
    <t>VATPase_H superfamily</t>
  </si>
  <si>
    <t>similar to DNA/RNA-binding protein translin/TB-RBP</t>
  </si>
  <si>
    <t>Translin</t>
  </si>
  <si>
    <t>GcvR superfamily</t>
  </si>
  <si>
    <t>chloroplast preprotein translocase SecA subunit</t>
  </si>
  <si>
    <t>SecA_DEAD superfamily</t>
  </si>
  <si>
    <t>probable platelet activating factor acetylhydrolase</t>
  </si>
  <si>
    <t>probable S-formylglutathione hydrolase</t>
  </si>
  <si>
    <t>YmaE-like_MBL-fold</t>
  </si>
  <si>
    <t>unknown protease</t>
  </si>
  <si>
    <t>Abi</t>
  </si>
  <si>
    <t>similar to splicing factor 3a, subunit 3</t>
  </si>
  <si>
    <t>DUF3449 superfamily</t>
  </si>
  <si>
    <t>similar to Sm protein E</t>
  </si>
  <si>
    <t>mitochondrial ribosomal protein L4 precursor</t>
  </si>
  <si>
    <t>Ribosomal_L4 superfamily</t>
  </si>
  <si>
    <t>nuclear poly(A) polymerase</t>
  </si>
  <si>
    <t>PAP_central</t>
  </si>
  <si>
    <t>similar to DNA polymerase lambda</t>
  </si>
  <si>
    <t>NT_Pol-beta-like superfamily</t>
  </si>
  <si>
    <t>carnitine carrier Crc1p</t>
  </si>
  <si>
    <t>centromere protein E, CENP-E protein</t>
  </si>
  <si>
    <t>Kinesin</t>
  </si>
  <si>
    <t>CBM_2</t>
  </si>
  <si>
    <t>glycolate oxidase, peroxysomal</t>
  </si>
  <si>
    <t>FMN_dh</t>
  </si>
  <si>
    <t>probable lipoic acid synthase, mitochondrial precursor</t>
  </si>
  <si>
    <t>similar to alkane 1-monooxygenase</t>
  </si>
  <si>
    <t>similar to zinc transporter ZupT</t>
  </si>
  <si>
    <t>60S acidic ribosomal protein P0</t>
  </si>
  <si>
    <t>rplP0 superfamily</t>
  </si>
  <si>
    <t>probable apyrase</t>
  </si>
  <si>
    <t>Apyrase superfamily</t>
  </si>
  <si>
    <t>Raf-related MAP kinase kinase kinase (MAP3K), delta-type</t>
  </si>
  <si>
    <t>UDP-glucose:glycoprotein glucosyltransferase, precursor</t>
  </si>
  <si>
    <t>chloroplast ribosome releasing factor RRF</t>
  </si>
  <si>
    <t>frr</t>
  </si>
  <si>
    <t>60S ribosomal protein L17</t>
  </si>
  <si>
    <t>PTZ00178</t>
  </si>
  <si>
    <t>COG5135 superfamily</t>
  </si>
  <si>
    <t>similar to senescence-associated protein Din1</t>
  </si>
  <si>
    <t>RHOD</t>
  </si>
  <si>
    <t>similar to 4-aminobutyrate aminotransferase (GABA aminotransferase)</t>
  </si>
  <si>
    <t>similar to thioredoxin peroxidase Dot5p</t>
  </si>
  <si>
    <t>vesicle coat complex COPII, subunit Sec24</t>
  </si>
  <si>
    <t>similar to chromatin accessibility complex 1</t>
  </si>
  <si>
    <t>transmembrane 9 superfamily protein</t>
  </si>
  <si>
    <t>EMP70</t>
  </si>
  <si>
    <t>PTPLA</t>
  </si>
  <si>
    <t>HCO3_cotransp</t>
  </si>
  <si>
    <t>probable choline kinase</t>
  </si>
  <si>
    <t>ETNK_euk</t>
  </si>
  <si>
    <t>sulfolipid biosynthesis protein SQD1 (UDP-sulfoquinovose synthesis), chloroplast</t>
  </si>
  <si>
    <t>sulfoquinovosyldiacylglycerol biosynthesis protein</t>
  </si>
  <si>
    <t>RfaB superfamily</t>
  </si>
  <si>
    <t>phosphatidylinositol 3-kinase</t>
  </si>
  <si>
    <t>PIKKc_TOR</t>
  </si>
  <si>
    <t>similar to ribosomal processing, RNA binding, nucleolar protein Nop77</t>
  </si>
  <si>
    <t>RRM4_RBM28_like</t>
  </si>
  <si>
    <t>adaptor-related protein complex 2, beta subunit</t>
  </si>
  <si>
    <t>transcription antiterminator protein, probably for organellar transcription</t>
  </si>
  <si>
    <t>NusG superfamily</t>
  </si>
  <si>
    <t>probable DNA (cytosine-5)-methyltransferase 3</t>
  </si>
  <si>
    <t>replication factor C subunit 1</t>
  </si>
  <si>
    <t>probable membrane-associated zinc metalloprotease</t>
  </si>
  <si>
    <t>RseP superfamily</t>
  </si>
  <si>
    <t>probable serine rich pumilio family rna binding domain pr otein</t>
  </si>
  <si>
    <t>Pumilio</t>
  </si>
  <si>
    <t>YqaJ superfamily</t>
  </si>
  <si>
    <t>similar to carbonyl reductase</t>
  </si>
  <si>
    <t>similar to protein phosphatase 1, regulatory (inhibitor) subunit 11</t>
  </si>
  <si>
    <t>PPI_Ypi1</t>
  </si>
  <si>
    <t>similar to COP9 signalosome subunit Csn12</t>
  </si>
  <si>
    <t>similar to nucleolar complex Nop3</t>
  </si>
  <si>
    <t>NOC3p superfamily</t>
  </si>
  <si>
    <t>similar to chitobiosyldiphosphodolichol beta-mannosyltransferase</t>
  </si>
  <si>
    <t>ferredoxin-NADP+ reductase</t>
  </si>
  <si>
    <t>CYPOR_like_FNR</t>
  </si>
  <si>
    <t>DNA repair protein RAD51</t>
  </si>
  <si>
    <t>PTZ00035</t>
  </si>
  <si>
    <t>similar to phosphatidic acid phosphatase type 2B</t>
  </si>
  <si>
    <t>similar to cationic amino acid transporter</t>
  </si>
  <si>
    <t>PotE</t>
  </si>
  <si>
    <t>succinate-semialdehyde dehydrogenase (NADP+) (SSDH)</t>
  </si>
  <si>
    <t>ALDH_F5_SSADH_GabD</t>
  </si>
  <si>
    <t>SWI/SNF related, matrix associated, actin dependent regulator of chromatin, subfamily a-like</t>
  </si>
  <si>
    <t>probable mitochondrial carrier proteins; Pet8p</t>
  </si>
  <si>
    <t>probable nucleotide sugar epimerase</t>
  </si>
  <si>
    <t>probable phosphotyrosyl phosphatase activator protein</t>
  </si>
  <si>
    <t>PTPA</t>
  </si>
  <si>
    <t>ubiquitin-protein ligase E3</t>
  </si>
  <si>
    <t>DUF913 superfamily</t>
  </si>
  <si>
    <t>similar to thylakoid lumen rotamase</t>
  </si>
  <si>
    <t>similar to meiotic check point regulator</t>
  </si>
  <si>
    <t>similar to NADH:ubiquinone oxidoreductase b17.2 subunit</t>
  </si>
  <si>
    <t>NDUFA12</t>
  </si>
  <si>
    <t>similar to nuclear RNA binding protein</t>
  </si>
  <si>
    <t>HABP4_PAI-RBP1</t>
  </si>
  <si>
    <t>probable signal recognition particle targeting component SRP19</t>
  </si>
  <si>
    <t>SRP19</t>
  </si>
  <si>
    <t>CpeS</t>
  </si>
  <si>
    <t>similar to proline transport helper PTH1</t>
  </si>
  <si>
    <t>Mmp37 superfamily</t>
  </si>
  <si>
    <t>DUF1242</t>
  </si>
  <si>
    <t>cell division control protein 5</t>
  </si>
  <si>
    <t>probable pirin</t>
  </si>
  <si>
    <t>YhaK</t>
  </si>
  <si>
    <t>similar to mannose-P-dolichol utilization defect 1 protein</t>
  </si>
  <si>
    <t>2A43 superfamily</t>
  </si>
  <si>
    <t>DNA polymerase zeta catalytic subunit</t>
  </si>
  <si>
    <t>POLBc_zeta</t>
  </si>
  <si>
    <t>DUF819 superfamily</t>
  </si>
  <si>
    <t>DUF1415</t>
  </si>
  <si>
    <t>GTP-binding protein of TypA (tyrosine phosphorylated protein A) family</t>
  </si>
  <si>
    <t>4-aminobutyrate aminotransferase</t>
  </si>
  <si>
    <t>similar to polynucleotide phosphorylase</t>
  </si>
  <si>
    <t>ketol-acid reductoisomerase</t>
  </si>
  <si>
    <t>IlvC superfamily</t>
  </si>
  <si>
    <t>60S ribosomal protein L13A</t>
  </si>
  <si>
    <t>PTZ00068</t>
  </si>
  <si>
    <t>similar to histidinol-phosphate aminotransferase</t>
  </si>
  <si>
    <t>HisC</t>
  </si>
  <si>
    <t>similar to nucleoporin complex subunit</t>
  </si>
  <si>
    <t>Nic96 superfamily</t>
  </si>
  <si>
    <t>probable sulfite oxidase</t>
  </si>
  <si>
    <t>SO_family_Moco superfamily</t>
  </si>
  <si>
    <t>similar to putative v-snare binding protein</t>
  </si>
  <si>
    <t>RP_DDI</t>
  </si>
  <si>
    <t>probable rRNA (adenosine-N6,N6)-dimethyltransferase</t>
  </si>
  <si>
    <t>ksgA</t>
  </si>
  <si>
    <t>similar to 1-acylglycerol-3-phosphate O-acyltransferase</t>
  </si>
  <si>
    <t>LPLAT_LPCAT1-like</t>
  </si>
  <si>
    <t>Peptidase_S26 superfamily</t>
  </si>
  <si>
    <t>BatD superfamily</t>
  </si>
  <si>
    <t>COG5230 superfamily</t>
  </si>
  <si>
    <t>similar to developmental gene, multi-sex-combs</t>
  </si>
  <si>
    <t>LAM</t>
  </si>
  <si>
    <t>similar to selenocysteine-specific elongation factor</t>
  </si>
  <si>
    <t>ribonuclease P protein subunit POP1</t>
  </si>
  <si>
    <t>POPLD</t>
  </si>
  <si>
    <t>adaptor-related protein complex 1, sigma subunit</t>
  </si>
  <si>
    <t>YfmG superfamily</t>
  </si>
  <si>
    <t>40S ribosomal protein S19</t>
  </si>
  <si>
    <t>Ribosomal_S19e</t>
  </si>
  <si>
    <t>60S ribosomal protein L21</t>
  </si>
  <si>
    <t>PTZ00189</t>
  </si>
  <si>
    <t>cytochrome b5</t>
  </si>
  <si>
    <t>homeobox protein</t>
  </si>
  <si>
    <t>homeodomain</t>
  </si>
  <si>
    <t>similar to BEL1-related homeotic protein</t>
  </si>
  <si>
    <t>similar to TATA element modulatory factor</t>
  </si>
  <si>
    <t>mitochondrial Mn superoxide dismutase</t>
  </si>
  <si>
    <t>similar to COP9 signalosome subunit Csn2</t>
  </si>
  <si>
    <t>similar to polyadenylation factor I complex subunit FIP1</t>
  </si>
  <si>
    <t>Fip1</t>
  </si>
  <si>
    <t>methylenetetrahydrofolate dehydrogenase (NADP+) / methenyltetrahydrofolate cyclohydrolase</t>
  </si>
  <si>
    <t>FolD</t>
  </si>
  <si>
    <t>similar to 26S proteasome subunit 4</t>
  </si>
  <si>
    <t>Flavin_utilizing_monoxygenases superfamily</t>
  </si>
  <si>
    <t>2Fe-2S_Ferredox superfamily</t>
  </si>
  <si>
    <t>cytochrome c reductase (Complex III) ubiquinone-binding protein</t>
  </si>
  <si>
    <t>UcrQ superfamily</t>
  </si>
  <si>
    <t>mitochondrial ribosomal protein L12 precursor</t>
  </si>
  <si>
    <t>Ribosomal_L7_L12</t>
  </si>
  <si>
    <t>WNK-like protein kinase</t>
  </si>
  <si>
    <t>STKc_WNK</t>
  </si>
  <si>
    <t>E3 ubiquitin ligase SCF complex F-box protein subunit</t>
  </si>
  <si>
    <t>NADH dehydrogenase I (Complex I) flavoprotein 24kDa subunit</t>
  </si>
  <si>
    <t>2Fe-2S_thioredx</t>
  </si>
  <si>
    <t>probable ER lumen protein retaining receptor</t>
  </si>
  <si>
    <t>ER_lumen_recept superfamily</t>
  </si>
  <si>
    <t>similar to ribosomal protein S6 kinase</t>
  </si>
  <si>
    <t>Peptidase_C78 superfamily</t>
  </si>
  <si>
    <t>gatC</t>
  </si>
  <si>
    <t>RNAP_I_III_AC19</t>
  </si>
  <si>
    <t>3'(2'), 5'-bisphosphate nucleotidase</t>
  </si>
  <si>
    <t>similar to transitional endoplasmic reticulum ATPase</t>
  </si>
  <si>
    <t>similar to Golgi associated retrograde protein complex component VPS53</t>
  </si>
  <si>
    <t>Vps53_N superfamily</t>
  </si>
  <si>
    <t>probable mitochondrial ribosomal protein S21</t>
  </si>
  <si>
    <t>vesicle coat complex COPII, subunit Sec31</t>
  </si>
  <si>
    <t>asparagine--tRNA ligase, chloroplast precursor</t>
  </si>
  <si>
    <t>asnC</t>
  </si>
  <si>
    <t>similar to dnaJ-like protein Jem1p</t>
  </si>
  <si>
    <t>similar to vacuolar assembly protein Vps41</t>
  </si>
  <si>
    <t>Clathrin superfamily</t>
  </si>
  <si>
    <t>mitochondrial intermembrane space complex subunit Tim9</t>
  </si>
  <si>
    <t>MidA superfamily</t>
  </si>
  <si>
    <t>similar to dolichyl-phosphate-mannose--protein mannosyltransferase</t>
  </si>
  <si>
    <t>RWD</t>
  </si>
  <si>
    <t>RNA polymerase II largest subunit</t>
  </si>
  <si>
    <t>RNAP_II_RPB1_N</t>
  </si>
  <si>
    <t>probable pyruvate dehydrogenase kinase</t>
  </si>
  <si>
    <t>BCDHK_Adom3</t>
  </si>
  <si>
    <t>CYTH-like_mRNA_RTPase</t>
  </si>
  <si>
    <t>PLN03111</t>
  </si>
  <si>
    <t>DNA replication licensing factor MCM7</t>
  </si>
  <si>
    <t>similar to tRNA-specific adenosine-34 deaminase subunit Tad3p</t>
  </si>
  <si>
    <t>cytidine_deaminase-like superfamily</t>
  </si>
  <si>
    <t>threonine 3-dehydrogenas</t>
  </si>
  <si>
    <t>tdh</t>
  </si>
  <si>
    <t>amidophoribosyltransferase</t>
  </si>
  <si>
    <t>LAMMER-like dual specificity kinase</t>
  </si>
  <si>
    <t>probable PET127 (probable mitochondrial translation system component)</t>
  </si>
  <si>
    <t>Pet127</t>
  </si>
  <si>
    <t>SEC59</t>
  </si>
  <si>
    <t>Herpes_ICP4_C superfamily</t>
  </si>
  <si>
    <t>cytidine deaminase</t>
  </si>
  <si>
    <t>probable inorganic pyrophosphatase precursor</t>
  </si>
  <si>
    <t>pyrophosphatase superfamily</t>
  </si>
  <si>
    <t>spermine synthase</t>
  </si>
  <si>
    <t>probable DNA repair protein RAD5</t>
  </si>
  <si>
    <t>similar to enhancer of rudimentaryp1 homolog</t>
  </si>
  <si>
    <t>ER</t>
  </si>
  <si>
    <t>similar to conserved oligomeric Golgi complex component COG2</t>
  </si>
  <si>
    <t>DUF3510</t>
  </si>
  <si>
    <t>UV-damaged DNA binding protein</t>
  </si>
  <si>
    <t>MMS1_N</t>
  </si>
  <si>
    <t>similar to U3 snoRNP-associated 55-kDa protein RRP9</t>
  </si>
  <si>
    <t>similar to heat shock protein Hsp33</t>
  </si>
  <si>
    <t>HSP33</t>
  </si>
  <si>
    <t>IF-2B superfamily</t>
  </si>
  <si>
    <t>similar to actin-related protein Arp4</t>
  </si>
  <si>
    <t>probable cyclophilin B; CYPB</t>
  </si>
  <si>
    <t>probable ferredoxin</t>
  </si>
  <si>
    <t>zf-HIT</t>
  </si>
  <si>
    <t>glycine dehydrogenase (decarboxylating), mitochondrial precursor</t>
  </si>
  <si>
    <t>PRK05367</t>
  </si>
  <si>
    <t>similar to arsenite translocating ATPase</t>
  </si>
  <si>
    <t>mitochondrial ribosomal protein L18</t>
  </si>
  <si>
    <t>Ribosomal_L18_L5e</t>
  </si>
  <si>
    <t>Thg1 superfamily</t>
  </si>
  <si>
    <t>60S ribosomal protein L8</t>
  </si>
  <si>
    <t>Ribosomal_L2_C superfamily</t>
  </si>
  <si>
    <t>probable molybdopterin synthase Cnx2</t>
  </si>
  <si>
    <t>SkfB superfamily</t>
  </si>
  <si>
    <t>ATP-binding cassette, sub-family G (WBC), member 2</t>
  </si>
  <si>
    <t>BAR superfamily</t>
  </si>
  <si>
    <t>heat shock protein DnaJ</t>
  </si>
  <si>
    <t>stress-induced phosphoprotein STI1</t>
  </si>
  <si>
    <t>PLN03088 superfamily</t>
  </si>
  <si>
    <t>20S core proteasome subunit alpha 3</t>
  </si>
  <si>
    <t>proteasome_alpha_type_4</t>
  </si>
  <si>
    <t>PGAM</t>
  </si>
  <si>
    <t>similar to pleiotropic regulator 1 (PRL1)</t>
  </si>
  <si>
    <t>phospholipid-transporting ATPase IA</t>
  </si>
  <si>
    <t>P-type_ATPase_APLT_Dnf-like</t>
  </si>
  <si>
    <t>similar to mitochondrial carrier protein (Mrs1p)</t>
  </si>
  <si>
    <t>probable multidrug resistance protein</t>
  </si>
  <si>
    <t>YchJ superfamily</t>
  </si>
  <si>
    <t>probabale oligoendopeptidase F</t>
  </si>
  <si>
    <t>M3B_PepF_3</t>
  </si>
  <si>
    <t>zf-MYND</t>
  </si>
  <si>
    <t>CP12 protein, chloroplast precursor</t>
  </si>
  <si>
    <t>CP12</t>
  </si>
  <si>
    <t>HSF_DNA-bind superfamily</t>
  </si>
  <si>
    <t>similar to nifU-like iron-sulfur cluster protein Isu1</t>
  </si>
  <si>
    <t>IscU_like superfamily</t>
  </si>
  <si>
    <t>unknown globin-like protein</t>
  </si>
  <si>
    <t>HGbI_like</t>
  </si>
  <si>
    <t>similar to inner mitochondrial membrane peptidase Imp2p</t>
  </si>
  <si>
    <t>similar to 67 kDa integral membrane protein; Rft1p</t>
  </si>
  <si>
    <t>similar to proteasome (prosome, macropain) 26S subunit, non-ATPase, 9</t>
  </si>
  <si>
    <t>PDZ superfamily</t>
  </si>
  <si>
    <t>DUF3437 superfamily</t>
  </si>
  <si>
    <t>threonine synthase</t>
  </si>
  <si>
    <t>PLN02569</t>
  </si>
  <si>
    <t>similar to procollagen (type III) N-endopeptidase</t>
  </si>
  <si>
    <t>similar to surfeit locus protein 4</t>
  </si>
  <si>
    <t>DoxX superfamily</t>
  </si>
  <si>
    <t>KTI12 superfamily</t>
  </si>
  <si>
    <t>probabale LPS (Lipopolysaccharide) glycosyltransferase</t>
  </si>
  <si>
    <t>actin interacting protein</t>
  </si>
  <si>
    <t>GlcD</t>
  </si>
  <si>
    <t>similar to CCAAT-binding transcription factor subunit A(CBF-A)</t>
  </si>
  <si>
    <t>CBFD_NFYB_HMF</t>
  </si>
  <si>
    <t>UPF0066 superfamily</t>
  </si>
  <si>
    <t>unknown amidotransferase</t>
  </si>
  <si>
    <t>probable sodium-dependent transporter</t>
  </si>
  <si>
    <t>similar to rRNA processing protein 7</t>
  </si>
  <si>
    <t>RRP7</t>
  </si>
  <si>
    <t>similar to RNA helicase with DEAD motif</t>
  </si>
  <si>
    <t>fusion protein of glyoxysomal fatty acid oxidation tetrafunctional protein, and acetyl-CoA acyltransferase</t>
  </si>
  <si>
    <t>similar to sodium/hydrogen antiporter</t>
  </si>
  <si>
    <t>NhaP</t>
  </si>
  <si>
    <t>CcmA</t>
  </si>
  <si>
    <t>TsaE</t>
  </si>
  <si>
    <t>probable heterogeneous nuclear RNP protein A</t>
  </si>
  <si>
    <t>similar to glyoxalase-I</t>
  </si>
  <si>
    <t>eukaryotic translation initiation factor eIF-2B epsilon subunit</t>
  </si>
  <si>
    <t>W2_eIF2B_epsilon</t>
  </si>
  <si>
    <t>similar to pyrazinamidase/nicotinamidase</t>
  </si>
  <si>
    <t>cysteine_hydrolases superfamily</t>
  </si>
  <si>
    <t>Rotamase</t>
  </si>
  <si>
    <t>cytochrome c oxidase (Complex IV) subunit VIb</t>
  </si>
  <si>
    <t>Cyt_c_Oxidase_VIb</t>
  </si>
  <si>
    <t>similar to retromer component VPS29</t>
  </si>
  <si>
    <t>GINS_A_Sld5</t>
  </si>
  <si>
    <t>cell division cycle protein cdc27</t>
  </si>
  <si>
    <t>similar to translational repressor pumilio</t>
  </si>
  <si>
    <t>NHL superfamily</t>
  </si>
  <si>
    <t>DUF846</t>
  </si>
  <si>
    <t>similar to BTB domain and Ankaryin repeat containing protein.</t>
  </si>
  <si>
    <t>threonine ammonia-lyase</t>
  </si>
  <si>
    <t>probable 4-nitrophenyl phosphatase</t>
  </si>
  <si>
    <t>NagD superfamily</t>
  </si>
  <si>
    <t>probable DNA helicase required for mitotic chromosome segregation CHL1</t>
  </si>
  <si>
    <t>probable rRNA methyltransferase</t>
  </si>
  <si>
    <t>SpoU_methylase superfamily</t>
  </si>
  <si>
    <t>similar to telomere-binding protein alpha subunit (TEBP alpha)</t>
  </si>
  <si>
    <t>RPA_2b-aaRSs_OBF_like superfamily</t>
  </si>
  <si>
    <t>similar to cation transporting ATPase</t>
  </si>
  <si>
    <t>probable DEAD/DEAH box RNA helicase</t>
  </si>
  <si>
    <t>sulfite reductase (NADPH) flavoprotein alpha-component</t>
  </si>
  <si>
    <t>SecE</t>
  </si>
  <si>
    <t>oxygen independent coprophorphyrinogen III oxidase</t>
  </si>
  <si>
    <t>HemN superfamily</t>
  </si>
  <si>
    <t>deoxyribonuclease</t>
  </si>
  <si>
    <t>Peptidase_C39_like superfamily</t>
  </si>
  <si>
    <t>similar to serine dehydratase</t>
  </si>
  <si>
    <t>ribosomal RNA assembly protein mis3/dribble/Krr1p</t>
  </si>
  <si>
    <t>histone H2A.Z variant</t>
  </si>
  <si>
    <t>H2A superfamily</t>
  </si>
  <si>
    <t>similar to fructosamine 3 kinase</t>
  </si>
  <si>
    <t>Fructosamin_kin</t>
  </si>
  <si>
    <t>similar to transparent testa glabra 1</t>
  </si>
  <si>
    <t>YEATS</t>
  </si>
  <si>
    <t>PLN02755 superfamily</t>
  </si>
  <si>
    <t>sulfate ABC transporter ATP-binding subunit cysA</t>
  </si>
  <si>
    <t>ChuX_HutX superfamily</t>
  </si>
  <si>
    <t>similar to adaptor-related protein complex 3, beta subunit</t>
  </si>
  <si>
    <t>PHD2_CHD_II</t>
  </si>
  <si>
    <t>undecaprenyl pyrophophate synthetase</t>
  </si>
  <si>
    <t>probable inositol 2-dehydrogenase</t>
  </si>
  <si>
    <t>similar to glycerol-3-phosphate dehydrogenase</t>
  </si>
  <si>
    <t>gpsA</t>
  </si>
  <si>
    <t>similar to transcription factor IIA small subunit</t>
  </si>
  <si>
    <t>TFIIA_gamma_N superfamily</t>
  </si>
  <si>
    <t>p68 RNA helicase</t>
  </si>
  <si>
    <t>similar to 13S condensin XCAP-D2 subunit</t>
  </si>
  <si>
    <t>Cnd1_N superfamily</t>
  </si>
  <si>
    <t>similar to phosphatidic acid phosphatase</t>
  </si>
  <si>
    <t>ChAPs superfamily</t>
  </si>
  <si>
    <t>similar to MAP kinase phosphatase</t>
  </si>
  <si>
    <t>Efg1 superfamily</t>
  </si>
  <si>
    <t>KISc_C_terminal</t>
  </si>
  <si>
    <t>membrane-associated calcium-independent phospholipase A2</t>
  </si>
  <si>
    <t>plastid division protein FtsZ (AB032072)</t>
  </si>
  <si>
    <t>similar to human p47 protein</t>
  </si>
  <si>
    <t>similar to 4-methyl-5(beta-hydroxyethyl)-thiazol monophosphate biosynthesis protein</t>
  </si>
  <si>
    <t>GATase1_DJ-1</t>
  </si>
  <si>
    <t>PHF5 superfamily</t>
  </si>
  <si>
    <t>similar to glucoseamine-phosphate N-acetyltransferase-like protein</t>
  </si>
  <si>
    <t>similar to Golgi associated retrograde protein complex component VPS52</t>
  </si>
  <si>
    <t>Sec3_C superfamily</t>
  </si>
  <si>
    <t>prolyl-tRNA synthetase</t>
  </si>
  <si>
    <t>zf-CSL</t>
  </si>
  <si>
    <t>similar to RNA guanylyltransferase and 5'-phosphatase</t>
  </si>
  <si>
    <t>DUF92</t>
  </si>
  <si>
    <t>similar to nuclear mitotic apparatus protein</t>
  </si>
  <si>
    <t>probable structure specific recognition protein, recombination signal sequence recognition protein, chromatin-specific transcription elongation factor</t>
  </si>
  <si>
    <t>POB3 superfamily</t>
  </si>
  <si>
    <t>ferrochelatase</t>
  </si>
  <si>
    <t>Ferrochelatase</t>
  </si>
  <si>
    <t>similar to syntaxin-binding protein, UNC-18 homolog</t>
  </si>
  <si>
    <t>cystathionine beta-synthase</t>
  </si>
  <si>
    <t>PLN02565 superfamily</t>
  </si>
  <si>
    <t>probable ubiquitin-fusion degradation protein (ubiquitination factor E4B)</t>
  </si>
  <si>
    <t>Ufd2P_core</t>
  </si>
  <si>
    <t>probable transporter, Pfam sugar transporter</t>
  </si>
  <si>
    <t>RPN6 superfamily</t>
  </si>
  <si>
    <t>mitochondrial ribosomal protein L21 precursor</t>
  </si>
  <si>
    <t>Ribosomal_L21p</t>
  </si>
  <si>
    <t>TIC20 superfamily</t>
  </si>
  <si>
    <t>ethanolamine-phosphate cytidylyltransferase (CTP:phosphoethanolamine cytidylyltransferase)</t>
  </si>
  <si>
    <t>PLN02406</t>
  </si>
  <si>
    <t>PRK00050</t>
  </si>
  <si>
    <t>DUF4045 superfamily</t>
  </si>
  <si>
    <t>CTP:phosphatidate cytidylyltransferase, phosphatidate cytidylyltransferase</t>
  </si>
  <si>
    <t>similar to origin recognition complex subunit 2</t>
  </si>
  <si>
    <t>ORC2</t>
  </si>
  <si>
    <t>COG6 superfamily</t>
  </si>
  <si>
    <t>RIBIOP_C superfamily</t>
  </si>
  <si>
    <t>probable peptide methionine sulfoxide reductase</t>
  </si>
  <si>
    <t>PMSR superfamily</t>
  </si>
  <si>
    <t>similar to chromosome segregation protein SepB</t>
  </si>
  <si>
    <t>Mcl1_mid superfamily</t>
  </si>
  <si>
    <t>eukaryotic translation initiation factor eIF-4G</t>
  </si>
  <si>
    <t>UBL</t>
  </si>
  <si>
    <t>SRR1</t>
  </si>
  <si>
    <t>3-isopropylmalate dehydratase</t>
  </si>
  <si>
    <t>Aconitase superfamily</t>
  </si>
  <si>
    <t>IPP-2 superfamily</t>
  </si>
  <si>
    <t>60S ribosomal protein L22</t>
  </si>
  <si>
    <t>Ribosomal_L22e</t>
  </si>
  <si>
    <t>MRP-S34 superfamily</t>
  </si>
  <si>
    <t>AP_MHD_Cterm superfamily</t>
  </si>
  <si>
    <t>similar to histone acetyltransferase; Hat1p</t>
  </si>
  <si>
    <t>Hat1_N</t>
  </si>
  <si>
    <t>nuc_hydro superfamily</t>
  </si>
  <si>
    <t>Gly_transf_sug superfamily</t>
  </si>
  <si>
    <t>UPF0160</t>
  </si>
  <si>
    <t>probable mitochondrial carrier protein</t>
  </si>
  <si>
    <t>CTD superfamily</t>
  </si>
  <si>
    <t>sulfate adenylyltransferase</t>
  </si>
  <si>
    <t>ATPS</t>
  </si>
  <si>
    <t>Metallopep superfamily</t>
  </si>
  <si>
    <t>Methyltrn_RNA_3</t>
  </si>
  <si>
    <t>probable proliferating cell nuclear antigen</t>
  </si>
  <si>
    <t>PLN00057</t>
  </si>
  <si>
    <t>eukaryotic translation initiatiobn factor eIF-3 subunit 6</t>
  </si>
  <si>
    <t>eIF3_N</t>
  </si>
  <si>
    <t>immunophilin</t>
  </si>
  <si>
    <t>similar to geranylgeranyl hydrogenase</t>
  </si>
  <si>
    <t>FixC</t>
  </si>
  <si>
    <t>similar to origin recognition complex subunit 1</t>
  </si>
  <si>
    <t>CDC6 superfamily</t>
  </si>
  <si>
    <t>RNA polymerase I second largest subunit</t>
  </si>
  <si>
    <t>RNA_pol_B_RPB2</t>
  </si>
  <si>
    <t>similar to protein transport protein SEC61 gamma subunit</t>
  </si>
  <si>
    <t>SecE superfamily</t>
  </si>
  <si>
    <t>similar to alpha-1,2 glucosyltransferase</t>
  </si>
  <si>
    <t>DIE2_ALG10 superfamily</t>
  </si>
  <si>
    <t>similar to Stat3-interacting protein</t>
  </si>
  <si>
    <t>guanosine-3',5'-bis(diphosphate) 3'-pyrophosphohydrolase (ppGpp synthase, penta-phosphate guanosine-3'-pyrophosphohydrolase)</t>
  </si>
  <si>
    <t>probable farnesyl-protein transferase beta-subunit</t>
  </si>
  <si>
    <t>ISOPREN_C2_like superfamily</t>
  </si>
  <si>
    <t>valosin-containing protein</t>
  </si>
  <si>
    <t>alcohol dehydrogenase class III</t>
  </si>
  <si>
    <t>alcohol_DH_class_III</t>
  </si>
  <si>
    <t>similar to nucleolar phosphoprotein</t>
  </si>
  <si>
    <t>SRP40_C</t>
  </si>
  <si>
    <t>ATP-dependent Clp protease, ATP-binding subunit ClpB</t>
  </si>
  <si>
    <t>probable signal peptidase I</t>
  </si>
  <si>
    <t>Peptidase_S24_S26 superfamily</t>
  </si>
  <si>
    <t>unknown protein for iron-sulfur cluster formation sufE</t>
  </si>
  <si>
    <t>SufE</t>
  </si>
  <si>
    <t>mitochondrial intermediate peptidase</t>
  </si>
  <si>
    <t>GluZincin superfamily</t>
  </si>
  <si>
    <t>probable N2,N2-dimethylguanosine tRNA methyltransferase</t>
  </si>
  <si>
    <t>NUC153 superfamily</t>
  </si>
  <si>
    <t>Ribosomal_L29_HIP superfamily</t>
  </si>
  <si>
    <t>TATA-box binding protein-associated factor 12</t>
  </si>
  <si>
    <t>TAF12</t>
  </si>
  <si>
    <t>similar to shuttle craft like transcriptional regulator NFX1</t>
  </si>
  <si>
    <t>NF-X1-zinc-finger</t>
  </si>
  <si>
    <t>similar to receptor lectin kinase 3</t>
  </si>
  <si>
    <t>similar to nuclear receptor corepressor SMRTER</t>
  </si>
  <si>
    <t>similar to dna-(apurinic or apyrimidinic site) lyase</t>
  </si>
  <si>
    <t>probable sodium/hydrogen antiporter</t>
  </si>
  <si>
    <t>UTP--glucose-1-phosphate uridylyltransferase 
(G1P =&gt; UDP-glucose)</t>
  </si>
  <si>
    <t>UDPGP</t>
  </si>
  <si>
    <t>zinc-finger protein</t>
  </si>
  <si>
    <t>ADCK1-like</t>
  </si>
  <si>
    <t>similar to tetracycline resistance protein TetA</t>
  </si>
  <si>
    <t>similar to N2,N2-dimethylguanosine tRNA methyltransferase</t>
  </si>
  <si>
    <t>probable dolichyl-phosphate mannosyltransferase</t>
  </si>
  <si>
    <t>similar to ankyrin 1</t>
  </si>
  <si>
    <t>DUF1325 superfamily</t>
  </si>
  <si>
    <t>rubredoxin</t>
  </si>
  <si>
    <t>probable actin-related protein Arp6</t>
  </si>
  <si>
    <t>ACTIN</t>
  </si>
  <si>
    <t>similar to TIA1 cytotoxic granule-associated RNA-binding protein</t>
  </si>
  <si>
    <t>probable chloroplast chaperonin CPN21, precursor</t>
  </si>
  <si>
    <t>Cpn10</t>
  </si>
  <si>
    <t>40S ribosomal protein S3A</t>
  </si>
  <si>
    <t>Ribosomal_S3Ae</t>
  </si>
  <si>
    <t>similar to sugar fermentation stimulation protein, Sfs1</t>
  </si>
  <si>
    <t>SfsA superfamily</t>
  </si>
  <si>
    <t>similar to methyltransferase</t>
  </si>
  <si>
    <t>glutamate--tRNA ligase, chloroplast or mitochondrial</t>
  </si>
  <si>
    <t>RimM superfamily</t>
  </si>
  <si>
    <t>similar to cell polarity protein alp13</t>
  </si>
  <si>
    <t>MRG</t>
  </si>
  <si>
    <t>6-phosphogluconate dehydrogenase, decarboxylating</t>
  </si>
  <si>
    <t>PRK09287</t>
  </si>
  <si>
    <t>U3 snoRNP component PWP2</t>
  </si>
  <si>
    <t>FAD synthetase (FMN adenyleltransferase) FAD1</t>
  </si>
  <si>
    <t>PAPS_reductase</t>
  </si>
  <si>
    <t>hypothetical protein, translated</t>
  </si>
  <si>
    <t>similar to plant adhesion molecule 1, PAM1</t>
  </si>
  <si>
    <t>threonine--tRNA ligase, cytoplasmic</t>
  </si>
  <si>
    <t>ThrS superfamily</t>
  </si>
  <si>
    <t>mitochondrial inner membrane insertion complex subunit Tim22</t>
  </si>
  <si>
    <t>similar to D-aminoacid oxidoreductase, DadA</t>
  </si>
  <si>
    <t>mitochondrial ribosomal protein S17 precursor</t>
  </si>
  <si>
    <t>Ribosomal_S17</t>
  </si>
  <si>
    <t>similar to CDK7/cyclin H assembly factor MAT1/TFIIH subunit:</t>
  </si>
  <si>
    <t>MAT1 superfamily</t>
  </si>
  <si>
    <t>Sua5_yciO_yrdC</t>
  </si>
  <si>
    <t>similar to mitochondrial distribution and morphology; Mdm38p</t>
  </si>
  <si>
    <t>similar to dsRNA-specific ribonuclease</t>
  </si>
  <si>
    <t>RNaseIII</t>
  </si>
  <si>
    <t>probable phosphate transporter</t>
  </si>
  <si>
    <t>PitA</t>
  </si>
  <si>
    <t>NADH dehydrogenase I (Complex I) iron-sulfur protein 23kDa subunit (TYKY)</t>
  </si>
  <si>
    <t>PRK05888</t>
  </si>
  <si>
    <t>Brr6_like_C_C</t>
  </si>
  <si>
    <t>ubiquinone/menaquinone biosynthesis methyltransferase</t>
  </si>
  <si>
    <t>similar to monoglyceride lipase</t>
  </si>
  <si>
    <t>similar to quinone oxidoreductase</t>
  </si>
  <si>
    <t>p53_inducible_oxidoreductase</t>
  </si>
  <si>
    <t>similar to carotenoid biosynthesis protein, crtK gene product</t>
  </si>
  <si>
    <t>TSPO_MBR</t>
  </si>
  <si>
    <t>K efflux antiporter KEA1</t>
  </si>
  <si>
    <t>probable excision repair protein (ERCC5)</t>
  </si>
  <si>
    <t>DNA gyrase subunit A precursor</t>
  </si>
  <si>
    <t>PRK05560</t>
  </si>
  <si>
    <t>phosphoribosylformimino-5-aminoimidazole carboxamide ribotide isomerase</t>
  </si>
  <si>
    <t>DUF1838 superfamily</t>
  </si>
  <si>
    <t>DEAD/H box protein</t>
  </si>
  <si>
    <t>unknown protein (similar to predicted phosphoesterase)</t>
  </si>
  <si>
    <t>similar to cytidine/deoxycytidylate deaminase family protein</t>
  </si>
  <si>
    <t>TadA</t>
  </si>
  <si>
    <t>similar to proteasome 26S subunit, non-ATPase, 10</t>
  </si>
  <si>
    <t>similar to transcriptional activator GCN5, a bromodomain protein</t>
  </si>
  <si>
    <t>PITH</t>
  </si>
  <si>
    <t>60S ribosomal protein L23</t>
  </si>
  <si>
    <t>PTZ00054</t>
  </si>
  <si>
    <t>similar to ketohexokinase (fructokinase)</t>
  </si>
  <si>
    <t>unknown dehydrogenase</t>
  </si>
  <si>
    <t>KDSR-like_SDR_c</t>
  </si>
  <si>
    <t>rSAM_SeCys</t>
  </si>
  <si>
    <t>chaperonin containing TCP1, subunit 4 (delta)</t>
  </si>
  <si>
    <t>TCP1_delta</t>
  </si>
  <si>
    <t>similar to thioredoxin</t>
  </si>
  <si>
    <t>isocitrate dehydrogenase (NAD+) subunit 2, mitochondrial precursor</t>
  </si>
  <si>
    <t>Iso_dh superfamily</t>
  </si>
  <si>
    <t>EPL1 superfamily</t>
  </si>
  <si>
    <t>exportin 1 (Xpo1)</t>
  </si>
  <si>
    <t>Xpo1 superfamily</t>
  </si>
  <si>
    <t>transmembrane protein FT27/PFT27-like</t>
  </si>
  <si>
    <t>YjeF_N superfamily</t>
  </si>
  <si>
    <t>probable DNA repair protein REV1, deoxycytidyl transferase</t>
  </si>
  <si>
    <t>60S ribosomal protein L12</t>
  </si>
  <si>
    <t>PLN03072</t>
  </si>
  <si>
    <t>glutamine--tRNA ligase, chloroplast or mitochondrial?</t>
  </si>
  <si>
    <t>similar to FKBP-type peptidyl-prolyl cis-trans isomerase Mip</t>
  </si>
  <si>
    <t>probable C-4 sterol methyl oxidase</t>
  </si>
  <si>
    <t>similar to cleavage and polyadenylation specificity factor subunit</t>
  </si>
  <si>
    <t>NTF2_like superfamily</t>
  </si>
  <si>
    <t>biotin carboxylase, chloroplast precursor</t>
  </si>
  <si>
    <t>PRK08591</t>
  </si>
  <si>
    <t>DNase-RNase</t>
  </si>
  <si>
    <t>5'-&gt;3' exoribonuclease</t>
  </si>
  <si>
    <t>Cyt_b561_FRRS1_like</t>
  </si>
  <si>
    <t>unknown suger epimerase</t>
  </si>
  <si>
    <t>similar to microsomal glutathione S-transferase</t>
  </si>
  <si>
    <t>MAPEG</t>
  </si>
  <si>
    <t>similar to bacterioferritin comigratory protein</t>
  </si>
  <si>
    <t>Bcp</t>
  </si>
  <si>
    <t>similar to electron-transfer-flavoprotein, beta polypeptide, mitochondrial precursor</t>
  </si>
  <si>
    <t>FixA</t>
  </si>
  <si>
    <t>RHOD superfamily</t>
  </si>
  <si>
    <t>cytochrome P450, family 51</t>
  </si>
  <si>
    <t>similar to inositol 1,3,4-trisphosphate 5/6-kinase</t>
  </si>
  <si>
    <t>probable non-canonical ubiquitin conjugating enzyme</t>
  </si>
  <si>
    <t>Det1 superfamily</t>
  </si>
  <si>
    <t>chorismate mutase (CM) / prephenate dehydrogenase (PDH) (T-protein)</t>
  </si>
  <si>
    <t>pyruvate dehydrogenase E1 beta subunit, mitochondrial precursor</t>
  </si>
  <si>
    <t>similar to 3-beta hydroxysterioid dehydrogenase/isomerase family</t>
  </si>
  <si>
    <t>probable metal-transporting ATPase</t>
  </si>
  <si>
    <t>similar to inner centromere protein</t>
  </si>
  <si>
    <t>DNMT1-RFD superfamily</t>
  </si>
  <si>
    <t>similar to regulator of nonsense transcripts</t>
  </si>
  <si>
    <t>probable pyridoxal kinase</t>
  </si>
  <si>
    <t>puromycin-sensitive aminopeptidase</t>
  </si>
  <si>
    <t>M1_APN_2</t>
  </si>
  <si>
    <t>V-type ATPase V1 subunit A</t>
  </si>
  <si>
    <t>molecular chaperone of Hsp110 family</t>
  </si>
  <si>
    <t>PRK09604</t>
  </si>
  <si>
    <t>Sps1-like serine/threonine kinase</t>
  </si>
  <si>
    <t>probable mitotic spindle assembly checkpoint protein MAD2</t>
  </si>
  <si>
    <t>HORMA</t>
  </si>
  <si>
    <t>eukaryotic translation initiation factor eIF-5A</t>
  </si>
  <si>
    <t>PRK03999 superfamily</t>
  </si>
  <si>
    <t>diaminohydroxyphosphoribosylaminopyrimidine deaminase / 5-amino-6-(5-phosphoribosylamino)uracil reductase</t>
  </si>
  <si>
    <t>MafB19-deam superfamily</t>
  </si>
  <si>
    <t>DUF1294</t>
  </si>
  <si>
    <t>eukaryotic translation initiation factor eIF-3 subunit 3</t>
  </si>
  <si>
    <t>chromatin-specific transcription elongation factor</t>
  </si>
  <si>
    <t>SPT16 superfamily</t>
  </si>
  <si>
    <t>similar to putative mitochondrial carrier protein</t>
  </si>
  <si>
    <t>organelle division protein FtsZ (AB032071)</t>
  </si>
  <si>
    <t>9-cis-epoxycarotenoid dioxygenase, neoxanthin cleavage enzyme-like protein</t>
  </si>
  <si>
    <t>RPE65</t>
  </si>
  <si>
    <t>PerM</t>
  </si>
  <si>
    <t>DNA repair protein RAD52</t>
  </si>
  <si>
    <t>Rad52_Rad22</t>
  </si>
  <si>
    <t>similar to translin-associated factor X</t>
  </si>
  <si>
    <t>similar to rRNA methylase</t>
  </si>
  <si>
    <t>rRNA_methylase</t>
  </si>
  <si>
    <t>mitochondrial acyl carrier protein precursor, NADH-ubiquinone oxidoreductase (Complex I) 9.6 kD subunit</t>
  </si>
  <si>
    <t>PP-binding superfamily</t>
  </si>
  <si>
    <t>phospholipid-transporting ATPase IIA</t>
  </si>
  <si>
    <t>casein kinase I</t>
  </si>
  <si>
    <t>STKc_CK1_delta_epsilon</t>
  </si>
  <si>
    <t>MAP kinase kinase kinase (MAP3K), cdc15-like epsilon-type</t>
  </si>
  <si>
    <t>STKc_Cdc7_like</t>
  </si>
  <si>
    <t>proline iminopeptidase</t>
  </si>
  <si>
    <t>anaphase promoting complex subunit 11</t>
  </si>
  <si>
    <t>similar to PRIP-interacting protein with methyltransferase domain</t>
  </si>
  <si>
    <t>Ubiq_cyt_C_chap</t>
  </si>
  <si>
    <t>DUF1279 superfamily</t>
  </si>
  <si>
    <t>probable essential nucleolar protein required for biogenesis of the 60S ribosomal subunit; Brx1p</t>
  </si>
  <si>
    <t>similar to leucine-rich repeat-containing G protein-coupled receptor</t>
  </si>
  <si>
    <t>chloroplast 3-oxoacyl-[acyl-carrier protein] reductase orecursor</t>
  </si>
  <si>
    <t>BKR_SDR_c</t>
  </si>
  <si>
    <t>M48_Ste24p_like</t>
  </si>
  <si>
    <t>probable electron transport flavoprotein</t>
  </si>
  <si>
    <t>ETF_alpha superfamily</t>
  </si>
  <si>
    <t>1-aminocyclopropane-1-carboxylate synthase</t>
  </si>
  <si>
    <t>unknown ABC transporter permease subunit</t>
  </si>
  <si>
    <t>UPF0014</t>
  </si>
  <si>
    <t>unknown ABC transporter ATP-binding subunit</t>
  </si>
  <si>
    <t>FepC</t>
  </si>
  <si>
    <t>RING-CH-C4HC3_LTN1</t>
  </si>
  <si>
    <t>probable proline synthetase associated protein</t>
  </si>
  <si>
    <t>PLPDE_III_YBL036c_euk</t>
  </si>
  <si>
    <t>YgdD</t>
  </si>
  <si>
    <t>similar to survival protein SurE</t>
  </si>
  <si>
    <t>SurE superfamily</t>
  </si>
  <si>
    <t>actin-like protein</t>
  </si>
  <si>
    <t>mitochondrial ribosomal protein L22 precursor</t>
  </si>
  <si>
    <t>Ribosomal_L22</t>
  </si>
  <si>
    <t>Suf superfamily</t>
  </si>
  <si>
    <t>probable chromosome condensation protein G</t>
  </si>
  <si>
    <t>Cnd3</t>
  </si>
  <si>
    <t>glutamate N-acetyltransferase / amino-acid N-acetyltransferase</t>
  </si>
  <si>
    <t>argJ</t>
  </si>
  <si>
    <t>NADH-dependent hydroxypyruvate reductase</t>
  </si>
  <si>
    <t>eukaryotic translation elongation factor 2 (eEF-2)</t>
  </si>
  <si>
    <t>PLN00116</t>
  </si>
  <si>
    <t>serine-glyoxylate aminotransferase</t>
  </si>
  <si>
    <t>PucG superfamily</t>
  </si>
  <si>
    <t>protein phosphatase 2A B55 regulatory subunit</t>
  </si>
  <si>
    <t>CDC55 superfamily</t>
  </si>
  <si>
    <t>COX17</t>
  </si>
  <si>
    <t>TRAP_beta superfamily</t>
  </si>
  <si>
    <t>similar to pre-mRNA splicing factor U2AF large chain</t>
  </si>
  <si>
    <t>RRM3_U2AF65</t>
  </si>
  <si>
    <t>similar to golgi SNARE protein, membrin</t>
  </si>
  <si>
    <t>4-(cytidine 5'-diphospho)-2-C-methyl-D-erythritol kinase</t>
  </si>
  <si>
    <t>thimet oligopeptidase</t>
  </si>
  <si>
    <t>M3A_TOP</t>
  </si>
  <si>
    <t>Alpha_ANH_like_IV</t>
  </si>
  <si>
    <t>Solute_trans_a</t>
  </si>
  <si>
    <t>similar to molybdopterin biosynthesis CNX1 protein</t>
  </si>
  <si>
    <t>MogA_MoaB</t>
  </si>
  <si>
    <t>similar to TFIIH subunit TFB4</t>
  </si>
  <si>
    <t>Tfb4 superfamily</t>
  </si>
  <si>
    <t>Rrp15p superfamily</t>
  </si>
  <si>
    <t>similar to RNA export mediator</t>
  </si>
  <si>
    <t>GLE1</t>
  </si>
  <si>
    <t>similar to endo-beta-N-acetylglucosaminidase</t>
  </si>
  <si>
    <t>Glyco_hydro_85</t>
  </si>
  <si>
    <t>fusion protein of dihydrofolate reductase and thymidylate synthase</t>
  </si>
  <si>
    <t>TS_Pyrimidine_HMase superfamily</t>
  </si>
  <si>
    <t>similar to serine/threonine protein kinase</t>
  </si>
  <si>
    <t>TBP-associated factor 172, similar to SWI2/SNF2 family</t>
  </si>
  <si>
    <t>similar to DRAP deaminase involved in riboflavin biosynthesis</t>
  </si>
  <si>
    <t>PseudoU_synth_RluCD_like</t>
  </si>
  <si>
    <t>similar to Raf/ATN-like protein kinase, with ACT domain</t>
  </si>
  <si>
    <t>mitochondrial presequence translocase subunit Tim17</t>
  </si>
  <si>
    <t>tRNA isopentenyltransferase</t>
  </si>
  <si>
    <t>PLN02840 superfamily</t>
  </si>
  <si>
    <t>similar to regulator for ribosome biogenesis regulatory protein RRS1 of yeast</t>
  </si>
  <si>
    <t>RRS1</t>
  </si>
  <si>
    <t>CoAse</t>
  </si>
  <si>
    <t>probable N-acetyltransferase MAK3</t>
  </si>
  <si>
    <t>similar to DNA mismatch repair protein</t>
  </si>
  <si>
    <t>similar to guanylate kinase (GMP kinase)</t>
  </si>
  <si>
    <t>Nop superfamily</t>
  </si>
  <si>
    <t>probable malic acid transport protein, malate permease</t>
  </si>
  <si>
    <t>TDT_SSU1</t>
  </si>
  <si>
    <t>PRKCSH</t>
  </si>
  <si>
    <t>hypothetical protein, conserved in bacteria</t>
  </si>
  <si>
    <t>YceA superfamily</t>
  </si>
  <si>
    <t>zinc_ribbon_10 superfamily</t>
  </si>
  <si>
    <t>probable transcriptional adaptor ADA2</t>
  </si>
  <si>
    <t>DUF2428 superfamily</t>
  </si>
  <si>
    <t>similar to thiamine phosphate pyrophosphorylase</t>
  </si>
  <si>
    <t xml:space="preserve"> P_TenI</t>
  </si>
  <si>
    <t>similar to cyclin H</t>
  </si>
  <si>
    <t>similar to mitochondrial carrier precursor</t>
  </si>
  <si>
    <t>mitochondrial translation elongation factor Tu (EF-Tu)</t>
  </si>
  <si>
    <t>PRK00049</t>
  </si>
  <si>
    <t>similar to RNA binding protein</t>
  </si>
  <si>
    <t>PLN00040</t>
  </si>
  <si>
    <t>unknown methyl transferase</t>
  </si>
  <si>
    <t>similar to DNA polymerase delta smallest subunit p12</t>
  </si>
  <si>
    <t>DNA_pol_delta_4 superfamily</t>
  </si>
  <si>
    <t>eukaryotic translation initiation factor eIF-6</t>
  </si>
  <si>
    <t>PTZ00136</t>
  </si>
  <si>
    <t>unknown snf2 family helicase</t>
  </si>
  <si>
    <t>probable GTPase activating protein</t>
  </si>
  <si>
    <t>dynein light chain</t>
  </si>
  <si>
    <t>Dynein_light superfamily</t>
  </si>
  <si>
    <t>similar to splicing factor 3b subunit 2, 145kD</t>
  </si>
  <si>
    <t>DUF382 superfamily</t>
  </si>
  <si>
    <t>mitochondrial phosphate carrier protein</t>
  </si>
  <si>
    <t>similar to glycogenin-interacting protein</t>
  </si>
  <si>
    <t>ankyrin-repeat protein</t>
  </si>
  <si>
    <t>similar to oxygen-evolving complex component psbP</t>
  </si>
  <si>
    <t>DUF1795 superfamily</t>
  </si>
  <si>
    <t>similar to O-demethylpuromycin-O-methyltransferase</t>
  </si>
  <si>
    <t>small GTP-binding protein of Ras family</t>
  </si>
  <si>
    <t>GTP binding protein HflX</t>
  </si>
  <si>
    <t>GTP_HflX</t>
  </si>
  <si>
    <t>COG5236 superfamily</t>
  </si>
  <si>
    <t>LSM14</t>
  </si>
  <si>
    <t>exosome complex exonuclease Rrp4</t>
  </si>
  <si>
    <t>mitochondrial ribosomal protein L11 precursor</t>
  </si>
  <si>
    <t>Ribosomal_L11_N superfamily</t>
  </si>
  <si>
    <t>20S core proteasome subunit alpha 4</t>
  </si>
  <si>
    <t>proteasome_alpha_type_7</t>
  </si>
  <si>
    <t>tRNA (5-methylaminomethyl-2-thiouridylate)-methyltransferase</t>
  </si>
  <si>
    <t>tRNA_Me_trans</t>
  </si>
  <si>
    <t>enoyl-[acyl-carrier-protein] reductase [NADH]</t>
  </si>
  <si>
    <t>FabI superfamily</t>
  </si>
  <si>
    <t>TACC superfamily</t>
  </si>
  <si>
    <t>adenylate kinase</t>
  </si>
  <si>
    <t>ADK</t>
  </si>
  <si>
    <t>unknown phosphatase CbbY</t>
  </si>
  <si>
    <t>cystathionine gamma-lyase</t>
  </si>
  <si>
    <t>Cys_Met_Meta_PP</t>
  </si>
  <si>
    <t>similar to Sm-like protein LSm1</t>
  </si>
  <si>
    <t>LSm1</t>
  </si>
  <si>
    <t>similar to class 2 transcription repressor NC2 alpha subunit</t>
  </si>
  <si>
    <t>similar to Golgi transport protein SFT2</t>
  </si>
  <si>
    <t>Got1</t>
  </si>
  <si>
    <t>40S ribosomal protein S17</t>
  </si>
  <si>
    <t>Ribosomal_S17e</t>
  </si>
  <si>
    <t>DUF1764 superfamily</t>
  </si>
  <si>
    <t>40S ribosomal protein SA (P40)</t>
  </si>
  <si>
    <t>PTZ00254</t>
  </si>
  <si>
    <t>isocitrate dehydrogenase (NAD+) subunit 1, mitochondrial</t>
  </si>
  <si>
    <t>monodehydroascorbate reductase</t>
  </si>
  <si>
    <t>Pyr_redox_2</t>
  </si>
  <si>
    <t>similar to bifunctional aspartokinase/homoserine dehydrogenase</t>
  </si>
  <si>
    <t>Homoserine_dh superfamily</t>
  </si>
  <si>
    <t>mitochondrial ribosome releasing factor RRF</t>
  </si>
  <si>
    <t>RRF</t>
  </si>
  <si>
    <t>malonyl-CoA:Acyl carrier protein transacylase (MCT)</t>
  </si>
  <si>
    <t>FabD</t>
  </si>
  <si>
    <t>chloroplast molecular chaperone GrpE</t>
  </si>
  <si>
    <t>similar to Bax inhibitor-1 (suppressor of BAX induced cell death)</t>
  </si>
  <si>
    <t>RuvB-like DNA/RNA helicase reptin</t>
  </si>
  <si>
    <t>ZnF_AN1</t>
  </si>
  <si>
    <t>similar to charged amino acid rich leucine zipper factor-1</t>
  </si>
  <si>
    <t>Sas10</t>
  </si>
  <si>
    <t>transcription factor E2F</t>
  </si>
  <si>
    <t>E2F_TDP</t>
  </si>
  <si>
    <t>mitochondrial F-type ATPase F1 subunit alpha, precursor</t>
  </si>
  <si>
    <t>PRK09281</t>
  </si>
  <si>
    <t>2C-methyl-D-erythritol 2,4-cyclodiphosphate synthase</t>
  </si>
  <si>
    <t>MECDP_synthase superfamily</t>
  </si>
  <si>
    <t>probable histidinol-phosphate aminotransferase</t>
  </si>
  <si>
    <t>PRK00950 superfamily</t>
  </si>
  <si>
    <t>UPF0052</t>
  </si>
  <si>
    <t>RING zinc finger protein</t>
  </si>
  <si>
    <t>acetoacetyl-CoA synthetase</t>
  </si>
  <si>
    <t>similar to nuclear transport factor 2</t>
  </si>
  <si>
    <t>NTF2</t>
  </si>
  <si>
    <t>RNA_pol_Rpb8</t>
  </si>
  <si>
    <t>twinkle (putative T7 phage-type DNA helicase for mitochondrial DNA)</t>
  </si>
  <si>
    <t>similar to nucleolar RNA-associated protein NRAP</t>
  </si>
  <si>
    <t>Nrap superfamily</t>
  </si>
  <si>
    <t>similar to chondroitin 4-sulfotransferase</t>
  </si>
  <si>
    <t>Sulfotransfer_2 superfamily</t>
  </si>
  <si>
    <t>Sulfotransfer_2</t>
  </si>
  <si>
    <t>long-chain-fatty-acid CoA ligase</t>
  </si>
  <si>
    <t>FAA1</t>
  </si>
  <si>
    <t>similar to RAB geranylgeranyl transferase alpha subunit</t>
  </si>
  <si>
    <t>probable retinoblastoma-binding protein 2</t>
  </si>
  <si>
    <t>DNA polymerase I (POL I)</t>
  </si>
  <si>
    <t>5_3_exonuc_N superfamily</t>
  </si>
  <si>
    <t>PseudoU_synth_ScPUS7</t>
  </si>
  <si>
    <t>similar to dual-specificity phosphatase laforin</t>
  </si>
  <si>
    <t>similar to transmembrane calcium/manganese transporter Ccc1p</t>
  </si>
  <si>
    <t>VIT1</t>
  </si>
  <si>
    <t>probable GDP-fucose transporter</t>
  </si>
  <si>
    <t>probable tyrosyl-DNA phosphodiesterase</t>
  </si>
  <si>
    <t>Tyr-DNA_phospho superfamily</t>
  </si>
  <si>
    <t>UDP-glucose dehydrogenase</t>
  </si>
  <si>
    <t>UDPG_MGDP_dh superfamily</t>
  </si>
  <si>
    <t xml:space="preserve"> EM223 superfamily</t>
  </si>
  <si>
    <t>probable phosphate transporter Pht2</t>
  </si>
  <si>
    <t>20S core proteasome subunit beta 6</t>
  </si>
  <si>
    <t>proteasome_beta_type_1</t>
  </si>
  <si>
    <t>Radical_SAM superfamily</t>
  </si>
  <si>
    <t>similar to transcription initiation factor TFIID, subunit TAF7</t>
  </si>
  <si>
    <t>TAF7 superfamily</t>
  </si>
  <si>
    <t>DUF1415 superfamily</t>
  </si>
  <si>
    <t>similar to p53-related protein kinase</t>
  </si>
  <si>
    <t>probable flavin-linked sulfhydryl oxidase ERV1</t>
  </si>
  <si>
    <t>Evr1_Alr superfamily</t>
  </si>
  <si>
    <t>mitochondrial ribosomal protein S7, precursor</t>
  </si>
  <si>
    <t>uS7</t>
  </si>
  <si>
    <t>similar to ribosome binding factor A</t>
  </si>
  <si>
    <t>RBFA superfamily</t>
  </si>
  <si>
    <t>similar to DNA cross-link repair protein SNM1</t>
  </si>
  <si>
    <t>glutamine-dependent NAD synthetase</t>
  </si>
  <si>
    <t>PRK13981 superfamily</t>
  </si>
  <si>
    <t>2-methylthioadenine synthetase</t>
  </si>
  <si>
    <t>similar to thylakoidal sec-independent protein transporter Tha4</t>
  </si>
  <si>
    <t>similar to 3-methyladenine DNA glycosylase alkA</t>
  </si>
  <si>
    <t>AlkA</t>
  </si>
  <si>
    <t>organelle division protein FtsZ</t>
  </si>
  <si>
    <t>FtsZ_type1</t>
  </si>
  <si>
    <t>similar to pheromone shutdown protein TraB</t>
  </si>
  <si>
    <t>TraB superfamily</t>
  </si>
  <si>
    <t>similar to 5'-AMP-activated protein kinase, gamma-1 subunit</t>
  </si>
  <si>
    <t>probable transcription elongation factor S-II (TFIIS)</t>
  </si>
  <si>
    <t>TFIIS_M superfamily</t>
  </si>
  <si>
    <t>NT-C2 superfamily</t>
  </si>
  <si>
    <t>alpha-tubulin</t>
  </si>
  <si>
    <t>PTZ00335</t>
  </si>
  <si>
    <t>mitochondrial ribosomal protein L17 precursor</t>
  </si>
  <si>
    <t>RNaseZ_ZiPD-like_MBL-fold</t>
  </si>
  <si>
    <t>chromatin assembly factor 1 55 kDa subunit</t>
  </si>
  <si>
    <t>similar to tetrapyrrole methylase</t>
  </si>
  <si>
    <t>RsmI</t>
  </si>
  <si>
    <t>similar to DNA repair protein Rad17-like protein</t>
  </si>
  <si>
    <t>similar to phenylamine binding protein, sterol isomerase</t>
  </si>
  <si>
    <t>EBP</t>
  </si>
  <si>
    <t>YwqK superfamily</t>
  </si>
  <si>
    <t>CzcD</t>
  </si>
  <si>
    <t>TrmA superfamily</t>
  </si>
  <si>
    <t>similar to mitochondrial carrier protein precursor</t>
  </si>
  <si>
    <t>starch associated protein R1</t>
  </si>
  <si>
    <t>Alpha-amyl_C2 superfamily</t>
  </si>
  <si>
    <t>RING_CH-C4HC3_MARCH6</t>
  </si>
  <si>
    <t>HOX</t>
  </si>
  <si>
    <t>TRAPPC5_Trs31</t>
  </si>
  <si>
    <t>NADH-u_ox-rdase superfamily</t>
  </si>
  <si>
    <t>chaperonin containing TCP1, subunit 7 (eta)</t>
  </si>
  <si>
    <t>TCP1_eta</t>
  </si>
  <si>
    <t>similar to SWI/SNF related, matrix associated, actin dependent regulator of chromatin, subfamily b</t>
  </si>
  <si>
    <t>SNF5</t>
  </si>
  <si>
    <t>probable delta(24)-sterol C-methyltransferase</t>
  </si>
  <si>
    <t>CMAS superfamily</t>
  </si>
  <si>
    <t>aconitate hydratase</t>
  </si>
  <si>
    <t>AcnA superfamily</t>
  </si>
  <si>
    <t>probable telomerase regulation-associated protein</t>
  </si>
  <si>
    <t>Dapper superfamily</t>
  </si>
  <si>
    <t>DNA recombination protein DMC1</t>
  </si>
  <si>
    <t>TATA-box binding protein-associated factor 2</t>
  </si>
  <si>
    <t>PNPase superfamily</t>
  </si>
  <si>
    <t>probable adenylate kinase, chloroplast precursor</t>
  </si>
  <si>
    <t>similar to RNA 3'-&gt;5' exonuclease</t>
  </si>
  <si>
    <t>similar to methylated-DNA--protein-cysteine methyltransferase</t>
  </si>
  <si>
    <t>DNA_binding_1</t>
  </si>
  <si>
    <t>luminal binding protein BiP</t>
  </si>
  <si>
    <t>PAP_assoc superfamily</t>
  </si>
  <si>
    <t>succinate dehydrogenase (Complex II) flavoprotein subunit precursor</t>
  </si>
  <si>
    <t>PTZ00139</t>
  </si>
  <si>
    <t>RNA_pol_Rpb4 superfamily</t>
  </si>
  <si>
    <t>dihydroorotase</t>
  </si>
  <si>
    <t>PRK05451</t>
  </si>
  <si>
    <t>probable eukaryotic translation initiation factor eIF-2A</t>
  </si>
  <si>
    <t>4-hydroxybenzoate octaprenyltransferase</t>
  </si>
  <si>
    <t>PT_UbiA superfamily</t>
  </si>
  <si>
    <t>CDK tyrosine kinase WEE1</t>
  </si>
  <si>
    <t>DUF565</t>
  </si>
  <si>
    <t>similar to mitochondrial calcium-dependent solute carrier</t>
  </si>
  <si>
    <t>zf-DNL</t>
  </si>
  <si>
    <t>similar to heterogeneous nuclear ribonucleoprotein</t>
  </si>
  <si>
    <t>NAD-dependent deacetylase sirtuin 1</t>
  </si>
  <si>
    <t>similar to lanthionine synthetase</t>
  </si>
  <si>
    <t>euk_LANCL</t>
  </si>
  <si>
    <t>box C/D snoRNP component Nop58</t>
  </si>
  <si>
    <t>SEC14 protein (PI/PC transfer protein)</t>
  </si>
  <si>
    <t>methylenetetrahydrofolate reductase</t>
  </si>
  <si>
    <t>MTHFR superfamily</t>
  </si>
  <si>
    <t>malate dehydrogenase, cytoplasmic</t>
  </si>
  <si>
    <t>coatomer protein complex, subunit beta 2</t>
  </si>
  <si>
    <t>Coatomer_WDAD</t>
  </si>
  <si>
    <t>DNA_pol_phi superfamily</t>
  </si>
  <si>
    <t>ppGpp synthetase/hydrolase Rel</t>
  </si>
  <si>
    <t>probable ribonuclease H</t>
  </si>
  <si>
    <t>RNase_HII_bacteria_HII_like</t>
  </si>
  <si>
    <t>40S ribosomal protein S5</t>
  </si>
  <si>
    <t>uS7_Eukaryote</t>
  </si>
  <si>
    <t>Diphthamide_syn</t>
  </si>
  <si>
    <t>glutaredoxin type 1</t>
  </si>
  <si>
    <t>TB2_DP1_HVA22</t>
  </si>
  <si>
    <t>sphingosine-1-phosphate lyase</t>
  </si>
  <si>
    <t>SpoU_methylase</t>
  </si>
  <si>
    <t>similar to membrane-bound alpha-1,6-mannosyltransferase</t>
  </si>
  <si>
    <t>Caps_synth superfamily</t>
  </si>
  <si>
    <t>similar to C3HC4 zinc-binding integral peroxisomal membrane protein PEX10</t>
  </si>
  <si>
    <t>RING-HC_PEX10</t>
  </si>
  <si>
    <t>probable N-terminal acetyltransferase</t>
  </si>
  <si>
    <t>NARP1 superfamily</t>
  </si>
  <si>
    <t>similar to AKIN beta2 (protein kinase)</t>
  </si>
  <si>
    <t>similar to nucleolar-matrix protein with nucleic-acid binding properties, subunit 6</t>
  </si>
  <si>
    <t>SURF6</t>
  </si>
  <si>
    <t>arsenic methyltransferase Cyt19</t>
  </si>
  <si>
    <t>probable exodeoxyribonuclease V, alpha subunit</t>
  </si>
  <si>
    <t>RecD superfamily</t>
  </si>
  <si>
    <t>Mn superoxide dismutase:</t>
  </si>
  <si>
    <t>N-formylglutamate deformylase</t>
  </si>
  <si>
    <t>FGase</t>
  </si>
  <si>
    <t>40S ribosomal protein S30</t>
  </si>
  <si>
    <t>Ribosomal_S30</t>
  </si>
  <si>
    <t>glyceraldehyde-3-phosphate dehydrogenase (GAPN)</t>
  </si>
  <si>
    <t>DUF676</t>
  </si>
  <si>
    <t>similar to thioredoxin-like protein</t>
  </si>
  <si>
    <t>similar to retinoblastoma-family protein</t>
  </si>
  <si>
    <t>YlqF_related_GTPase superfamily</t>
  </si>
  <si>
    <t>probable ATP-dependent Clp protease regulatory subunit CLPX</t>
  </si>
  <si>
    <t>clpX</t>
  </si>
  <si>
    <t>similar to a negative regulator of cell cycle, cullin 1</t>
  </si>
  <si>
    <t>eukaryotic translation initiation factor eIF-2B delta subunit</t>
  </si>
  <si>
    <t>probable de-N-glycosylation enzyme Png1p</t>
  </si>
  <si>
    <t>Transglut_core</t>
  </si>
  <si>
    <t>PDZ</t>
  </si>
  <si>
    <t>DsbD superfamily</t>
  </si>
  <si>
    <t>phosphoribosylglycinamide formyltransferase (GAR transformylase, GART) (5'-phosphoribosylglycinamide transformylase)</t>
  </si>
  <si>
    <t>FMT_core_GART</t>
  </si>
  <si>
    <t>RLL superfamily</t>
  </si>
  <si>
    <t>zeta-carotene desaturase</t>
  </si>
  <si>
    <t>chloroplast membrane protein ALBINO3 or ARTEMIS</t>
  </si>
  <si>
    <t>60KD_IMP</t>
  </si>
  <si>
    <t>ATP-binding cassette, sub-family B (MDR/TAP), member 6</t>
  </si>
  <si>
    <t>E2F_DD</t>
  </si>
  <si>
    <t>methylcrotonyl-CoA carboxylase</t>
  </si>
  <si>
    <t>Carboxyl_trans superfamily</t>
  </si>
  <si>
    <t>Isovaleryl-CoA dehydrogenase</t>
  </si>
  <si>
    <t>methylcrotonoyl-Coenzyme A carboxylase 1 (alpha or biotin-containing subunit)</t>
  </si>
  <si>
    <t>AU-specific RNA-binding enoyl-CoA hydratase</t>
  </si>
  <si>
    <t>DegP protease precursor</t>
  </si>
  <si>
    <t>DUF3119 superfamily</t>
  </si>
  <si>
    <t>similar to auxin-regulated protein</t>
  </si>
  <si>
    <t>probable glutamate carboxypeptidase II</t>
  </si>
  <si>
    <t>Ribosomal_L1</t>
  </si>
  <si>
    <t>plastid-lipid-associated protein PAP</t>
  </si>
  <si>
    <t>similar to uridine-monophosphate kinase (uridylate kinase); Ura6p</t>
  </si>
  <si>
    <t>FNR_like superfamily</t>
  </si>
  <si>
    <t>UDP-N-acetylglucosamine pyrophosphorylase (N-acetylglucosamine-1-phosphate uridyltransferase)</t>
  </si>
  <si>
    <t>probable isopentenyl diphosphate isomerase</t>
  </si>
  <si>
    <t>similar to DNA replication licensing factor MCM8</t>
  </si>
  <si>
    <t>electron transfer flavoprotein-ubiquinone oxidoreductase</t>
  </si>
  <si>
    <t>probable vacuolar protein-sorting protein VPS45</t>
  </si>
  <si>
    <t>shikimate kinase</t>
  </si>
  <si>
    <t>aroK</t>
  </si>
  <si>
    <t>similar to 2-dehydropantoate 2-reductase</t>
  </si>
  <si>
    <t>nuclear transport factor importin alpha</t>
  </si>
  <si>
    <t>Arm_3 superfamily</t>
  </si>
  <si>
    <t>kinesin-related protein, C-terminal motor subfamily</t>
  </si>
  <si>
    <t>probable ubiquitin isopeptidase T</t>
  </si>
  <si>
    <t>unknown aldo/keto reductase</t>
  </si>
  <si>
    <t>Aldo_ket_red</t>
  </si>
  <si>
    <t>probable glutathione-S-transferase</t>
  </si>
  <si>
    <t>probable tryptophan 2,3-dioxygenase</t>
  </si>
  <si>
    <t>Trp_dioxygenase superfamily</t>
  </si>
  <si>
    <t>nucleolar protein pescadillo</t>
  </si>
  <si>
    <t>Pescadillo_N superfamily</t>
  </si>
  <si>
    <t>PAP2_like</t>
  </si>
  <si>
    <t>probable phosphoribosyl diphosphate synthetase; ribose-phosphate pyrophosphokinase</t>
  </si>
  <si>
    <t>PRK01259</t>
  </si>
  <si>
    <t>similar to transcriptional coactivator p100</t>
  </si>
  <si>
    <t>SNc superfamily</t>
  </si>
  <si>
    <t>TilS superfamily</t>
  </si>
  <si>
    <t>probable hydroxyacylglutathione hydrolase cytoplasmic (glyoxalase II) (GLX II)</t>
  </si>
  <si>
    <t>HAGH_C superfamily</t>
  </si>
  <si>
    <t>similar to bacterial peptide chain release factor</t>
  </si>
  <si>
    <t>RF-1</t>
  </si>
  <si>
    <t>inorganic pyrophosphatase fused with fructose-1,6-bisphosphatase</t>
  </si>
  <si>
    <t>ABC transporter, LktB-related</t>
  </si>
  <si>
    <t>similar to sphingosine kinase</t>
  </si>
  <si>
    <t>LCB5 superfamily</t>
  </si>
  <si>
    <t>ATP-dependent Hsl protease ATP-binding subunit HslU, heat shock protein HslU</t>
  </si>
  <si>
    <t>hslU</t>
  </si>
  <si>
    <t>NGP_1</t>
  </si>
  <si>
    <t>probable RNA helicase with DEAD box</t>
  </si>
  <si>
    <t>similar to inorganic polyposphate/ATP-NAD kinase</t>
  </si>
  <si>
    <t>similar to protein N-methyltransferase</t>
  </si>
  <si>
    <t>Rubis-subs-bind superfamily</t>
  </si>
  <si>
    <t>40S ribosomal protein S6</t>
  </si>
  <si>
    <t>Ribosomal_S6e superfamily</t>
  </si>
  <si>
    <t>DUF1823 superfamily</t>
  </si>
  <si>
    <t>DUF3082 superfamily</t>
  </si>
  <si>
    <t>40S ribosomal protein S8</t>
  </si>
  <si>
    <t>PTZ00148</t>
  </si>
  <si>
    <t>60S ribosomal protein L24 homolog</t>
  </si>
  <si>
    <t>chloroplast signal recognition particle component SRP43</t>
  </si>
  <si>
    <t>APS reductase</t>
  </si>
  <si>
    <t>2-dehydro-3-deoxyphosphoheptonate aldolase</t>
  </si>
  <si>
    <t>DAHP_synth_2 superfamily</t>
  </si>
  <si>
    <t>DUF2103 superfamily</t>
  </si>
  <si>
    <t>probable alpha-1,3-mannosyltransferase ALG2</t>
  </si>
  <si>
    <t>RuBisCo expression protein cfxQ (cbbX)</t>
  </si>
  <si>
    <t>similar to kynurenine 3-hydroxylase</t>
  </si>
  <si>
    <t>similar to long chain fatty acid elongation enzyme Elo1p</t>
  </si>
  <si>
    <t>manganese transport protein</t>
  </si>
  <si>
    <t>PRK00701</t>
  </si>
  <si>
    <t>similar to ADP-ribosylation factor</t>
  </si>
  <si>
    <t>probable photosystem II protein M</t>
  </si>
  <si>
    <t>PLN00090 superfamily</t>
  </si>
  <si>
    <t>GTP-binding protein</t>
  </si>
  <si>
    <t>PRK09601</t>
  </si>
  <si>
    <t>probable MAP kinase kinase kinase (MAP3K)</t>
  </si>
  <si>
    <t>STKc_MAPKKK</t>
  </si>
  <si>
    <t>similar to KRR1-interacting protein</t>
  </si>
  <si>
    <t>Kri1_C</t>
  </si>
  <si>
    <t>riboflavin kinase / FMN adenylyltransferase</t>
  </si>
  <si>
    <t>Flavokinase superfamily</t>
  </si>
  <si>
    <t>unknown mitchondrial carrier protein</t>
  </si>
  <si>
    <t>Acetyltransf_13</t>
  </si>
  <si>
    <t>nonsense-mediated mRNA decay protein 3</t>
  </si>
  <si>
    <t>NMD3</t>
  </si>
  <si>
    <t>SWI/SNF related, matrix associated, actin dependent regulator of chromatin, subfamily d</t>
  </si>
  <si>
    <t>small GTP-binding protein Sar1</t>
  </si>
  <si>
    <t>Sar1</t>
  </si>
  <si>
    <t>40S ribosomal protein S27</t>
  </si>
  <si>
    <t>PLN00209</t>
  </si>
  <si>
    <t>NADH dehydrogenase I (Complex I) alpha subcomplex 5 (B13)</t>
  </si>
  <si>
    <t>ETC_C1_NDUFA5</t>
  </si>
  <si>
    <t>Restriction_endonuclease_like superfamily</t>
  </si>
  <si>
    <t>similar to aspartyl protease</t>
  </si>
  <si>
    <t>chaperonin containing TCP1, subunit 1 (alpha)</t>
  </si>
  <si>
    <t>TCP1_alpha</t>
  </si>
  <si>
    <t>DUF1674</t>
  </si>
  <si>
    <t>succinate--CoA ligase (ADP- or GDP-forming), mitochondrial precursor</t>
  </si>
  <si>
    <t>TGT</t>
  </si>
  <si>
    <t>similar to U3 snoRNP component Utp11p</t>
  </si>
  <si>
    <t>Utp11</t>
  </si>
  <si>
    <t>RNA cytosine methyltransferase</t>
  </si>
  <si>
    <t>isocitrate dehydrogenase, cytosolic</t>
  </si>
  <si>
    <t>PTZ00435</t>
  </si>
  <si>
    <t>Rab geranylgeranyltransferase, beta subunit</t>
  </si>
  <si>
    <t>CAL1 superfamily</t>
  </si>
  <si>
    <t>temperature sensitive supressor Bem46</t>
  </si>
  <si>
    <t>chlorophyll a synthase</t>
  </si>
  <si>
    <t>unknown ring-finger protein</t>
  </si>
  <si>
    <t>RING-HC_BRE1_like</t>
  </si>
  <si>
    <t>similar to translation initiation factor IF-3</t>
  </si>
  <si>
    <t>IF3_C superfamily</t>
  </si>
  <si>
    <t>probable ubiquitin-specific protease</t>
  </si>
  <si>
    <t>carboxyl-terminal processing protease</t>
  </si>
  <si>
    <t>similar to acylaminoacyl-peptidase</t>
  </si>
  <si>
    <t>protoheme IX farnesyltransferase (Complex IV)</t>
  </si>
  <si>
    <t>cysteine desulfurase IscS, mitochondrial precursor</t>
  </si>
  <si>
    <t>PRK14012</t>
  </si>
  <si>
    <t>similar to palmitoyl-protein thioesterase precursor</t>
  </si>
  <si>
    <t>calcium-transporting ATPase, endoplasimc reticulum type</t>
  </si>
  <si>
    <t>vesicle-inducing protein in plastids 1VIPP1</t>
  </si>
  <si>
    <t>PspA</t>
  </si>
  <si>
    <t>CDC50</t>
  </si>
  <si>
    <t>similar to S-M checkpoint control protein Rad4p</t>
  </si>
  <si>
    <t>BRCT superfamily</t>
  </si>
  <si>
    <t>similar to light-inducible protein ATLS1-like</t>
  </si>
  <si>
    <t>4Oxalocrotonate_Tautomerase superfamily</t>
  </si>
  <si>
    <t>phosphoserine aminotransferase</t>
  </si>
  <si>
    <t>PRK03080</t>
  </si>
  <si>
    <t>Acetyltransf_7</t>
  </si>
  <si>
    <t>pyruvate dehydrogenase E1 alpha subunit, mitochondrial precursor</t>
  </si>
  <si>
    <t>TPP_enzymes superfamily</t>
  </si>
  <si>
    <t>small GTP-binding protein of Ran family</t>
  </si>
  <si>
    <t>PTZ00132</t>
  </si>
  <si>
    <t>RING-HC</t>
  </si>
  <si>
    <t>COG3268 superfamily</t>
  </si>
  <si>
    <t>similar to Pfam GTP-CDC domain protein</t>
  </si>
  <si>
    <t>U6 snRNA-associated Sm-like protein LSm3</t>
  </si>
  <si>
    <t>LSm3</t>
  </si>
  <si>
    <t>probable iron-sulfur cluster assembly protein IscA</t>
  </si>
  <si>
    <t>cofG superfamily</t>
  </si>
  <si>
    <t>BcsA</t>
  </si>
  <si>
    <t>CGI-121</t>
  </si>
  <si>
    <t>probable MAP kinase kinase (MAP2K)</t>
  </si>
  <si>
    <t>similar to nascent-polypeptide-associated complex alpha polypeptide</t>
  </si>
  <si>
    <t>eukaryotic translation initiation factor eIF-2B beta subunit</t>
  </si>
  <si>
    <t>Type II DNA topoisomerase VI subunit B</t>
  </si>
  <si>
    <t>COG1389 superfamily</t>
  </si>
  <si>
    <t>similar to alpha/beta hydrolase</t>
  </si>
  <si>
    <t>valine--tRNA ligase</t>
  </si>
  <si>
    <t>valS</t>
  </si>
  <si>
    <t>LCCL superfamily</t>
  </si>
  <si>
    <t>tRNA_Me_trans superfamily</t>
  </si>
  <si>
    <t>similar to prostatic acid phosphatase precursor</t>
  </si>
  <si>
    <t>HP superfamily</t>
  </si>
  <si>
    <t>isoleucine--tRNA ligase, cytoplasmic</t>
  </si>
  <si>
    <t>S2P-M50 superfamily</t>
  </si>
  <si>
    <t>similar to permease involved in the uptake of glycerophosphoinositol Git1p</t>
  </si>
  <si>
    <t>Med6</t>
  </si>
  <si>
    <t>PGR5</t>
  </si>
  <si>
    <t>similar to TFIIH subunit SSL1</t>
  </si>
  <si>
    <t>C1_4 superfamily</t>
  </si>
  <si>
    <t>ribose-phosphate pyrophosphokinase</t>
  </si>
  <si>
    <t>similar to apoptotic cell death regulator DAD1</t>
  </si>
  <si>
    <t>DAD</t>
  </si>
  <si>
    <t>ribosomal protein S6 kinase RSK-1</t>
  </si>
  <si>
    <t>large fused protein of putative glutamine amidotransferase and glutamate carboxypeptidase</t>
  </si>
  <si>
    <t>similar to origin recognition complex subunit 4</t>
  </si>
  <si>
    <t>DUF2465 superfamily</t>
  </si>
  <si>
    <t>argininosuccinate synthase</t>
  </si>
  <si>
    <t>PRK00509</t>
  </si>
  <si>
    <t>zf-ZPR1</t>
  </si>
  <si>
    <t>O-acetylserine (thiol)-lyase 1</t>
  </si>
  <si>
    <t>probable oligoribonuclease, mitochondrial precursor</t>
  </si>
  <si>
    <t>Orn</t>
  </si>
  <si>
    <t>apospory-associated protein C</t>
  </si>
  <si>
    <t>D-hex-6-P-epi_like</t>
  </si>
  <si>
    <t>chaperonin containing TCP1, subunit 8 (theta)</t>
  </si>
  <si>
    <t>protein translation factor Sui1 homolog</t>
  </si>
  <si>
    <t>eIF1_SUI1</t>
  </si>
  <si>
    <t>chaperonin containing TCP1, subunit 2 (beta)</t>
  </si>
  <si>
    <t>TCP1_beta</t>
  </si>
  <si>
    <t>DUF4539 superfamily</t>
  </si>
  <si>
    <t>serine/threonine kinase 11</t>
  </si>
  <si>
    <t>STKc_LKB1</t>
  </si>
  <si>
    <t>serine/threonine kinase KIN82</t>
  </si>
  <si>
    <t>STKc_phototropin_like</t>
  </si>
  <si>
    <t>PRK10673 superfamily</t>
  </si>
  <si>
    <t>mitochondrial ribosomal protein S2, mitochondrial precursor</t>
  </si>
  <si>
    <t>Ribosomal_S2</t>
  </si>
  <si>
    <t>RETICULATA-like</t>
  </si>
  <si>
    <t>chloroplast ribosomal protein L10</t>
  </si>
  <si>
    <t>LogFC (KO/WT)</t>
    <phoneticPr fontId="1"/>
  </si>
  <si>
    <t>MBX3050392.1</t>
    <phoneticPr fontId="1"/>
  </si>
  <si>
    <t xml:space="preserve"> mRNA level in the WT (RPKM)</t>
    <phoneticPr fontId="12"/>
  </si>
  <si>
    <t xml:space="preserve"> mRNA levele in the KO (RPKM)</t>
    <phoneticPr fontId="12"/>
  </si>
  <si>
    <t>Replicate_1</t>
    <phoneticPr fontId="12"/>
  </si>
  <si>
    <t>Replicate_2</t>
  </si>
  <si>
    <t>Replicate_3</t>
  </si>
  <si>
    <t>Mean</t>
    <phoneticPr fontId="12"/>
  </si>
  <si>
    <t>Standard 
deviation</t>
    <phoneticPr fontId="12"/>
  </si>
  <si>
    <t>q-value (FDR)</t>
    <phoneticPr fontId="1"/>
  </si>
  <si>
    <t>CMA001C</t>
  </si>
  <si>
    <t>CMA004C</t>
  </si>
  <si>
    <t>CMA005C</t>
  </si>
  <si>
    <t>CMA007C</t>
  </si>
  <si>
    <t>CMA008C</t>
  </si>
  <si>
    <t>CMA009C</t>
  </si>
  <si>
    <t>CMA010C</t>
  </si>
  <si>
    <t>CMA011C</t>
  </si>
  <si>
    <t>CMA013C</t>
  </si>
  <si>
    <t>CMA015C</t>
  </si>
  <si>
    <t>CMA016C</t>
  </si>
  <si>
    <t>CMA017C</t>
  </si>
  <si>
    <t>CMA019C</t>
  </si>
  <si>
    <t>CMA021C</t>
  </si>
  <si>
    <t>CMA022C</t>
  </si>
  <si>
    <t>CMA023C</t>
  </si>
  <si>
    <t>CMA024C</t>
  </si>
  <si>
    <t>CMA025C</t>
  </si>
  <si>
    <t>CMA027C</t>
  </si>
  <si>
    <t>CMA028C</t>
  </si>
  <si>
    <t>CMA029C</t>
  </si>
  <si>
    <t>CMA030C</t>
  </si>
  <si>
    <t>CMA031C</t>
  </si>
  <si>
    <t>CMA033C</t>
  </si>
  <si>
    <t>CMA034C</t>
  </si>
  <si>
    <t>CMA035C</t>
  </si>
  <si>
    <t>CMA036C</t>
  </si>
  <si>
    <t>CMA037C</t>
  </si>
  <si>
    <t>CMA039C</t>
  </si>
  <si>
    <t>CMA040C</t>
  </si>
  <si>
    <t>CMA041C</t>
  </si>
  <si>
    <t>CMA042C</t>
  </si>
  <si>
    <t>CMA044C</t>
  </si>
  <si>
    <t>CMA045C</t>
  </si>
  <si>
    <t>CMA046C</t>
  </si>
  <si>
    <t>CMA048C</t>
  </si>
  <si>
    <t>CMA050C</t>
  </si>
  <si>
    <t>CMA052C</t>
  </si>
  <si>
    <t>CMA053C</t>
  </si>
  <si>
    <t>CMA054C</t>
  </si>
  <si>
    <t>CMA056C</t>
  </si>
  <si>
    <t>CMA059C</t>
  </si>
  <si>
    <t>CMA060C</t>
  </si>
  <si>
    <t>CMA061C</t>
  </si>
  <si>
    <t>CMA062C</t>
  </si>
  <si>
    <t>CMA063C</t>
  </si>
  <si>
    <t>CMA064C</t>
  </si>
  <si>
    <t>CMA065C</t>
  </si>
  <si>
    <t>CMA066C</t>
  </si>
  <si>
    <t>CMA067C</t>
  </si>
  <si>
    <t>CMA068C</t>
  </si>
  <si>
    <t>CMA069C</t>
  </si>
  <si>
    <t>CMA070C</t>
  </si>
  <si>
    <t>CMA072C</t>
  </si>
  <si>
    <t>CMA074C</t>
  </si>
  <si>
    <t>CMA075C</t>
  </si>
  <si>
    <t>CMA077C</t>
  </si>
  <si>
    <t>CMA078C</t>
  </si>
  <si>
    <t>CMA079C</t>
  </si>
  <si>
    <t>CMA080C</t>
  </si>
  <si>
    <t>CMA081C</t>
  </si>
  <si>
    <t>CMA082C</t>
  </si>
  <si>
    <t>CMA083C</t>
  </si>
  <si>
    <t>CMA085C</t>
  </si>
  <si>
    <t>CMA086C</t>
  </si>
  <si>
    <t>CMA087C</t>
  </si>
  <si>
    <t>CMA089C</t>
  </si>
  <si>
    <t>CMA090C</t>
  </si>
  <si>
    <t>CMA091C</t>
  </si>
  <si>
    <t>CMA093C</t>
  </si>
  <si>
    <t>CMA095C</t>
  </si>
  <si>
    <t>CMA098C</t>
  </si>
  <si>
    <t>CMA099C</t>
  </si>
  <si>
    <t>CMA101C</t>
  </si>
  <si>
    <t>CMA103C</t>
  </si>
  <si>
    <t>CMA105C</t>
  </si>
  <si>
    <t>CMA106C</t>
  </si>
  <si>
    <t>CMA107C</t>
  </si>
  <si>
    <t>CMA109C</t>
  </si>
  <si>
    <t>CMA111C</t>
  </si>
  <si>
    <t>CMA114C</t>
  </si>
  <si>
    <t>CMA115C</t>
  </si>
  <si>
    <t>CMA116C</t>
  </si>
  <si>
    <t>CMA118C</t>
  </si>
  <si>
    <t>CMA119C</t>
  </si>
  <si>
    <t>CMA121C</t>
  </si>
  <si>
    <t>CMA122C</t>
  </si>
  <si>
    <t>CMA124C</t>
  </si>
  <si>
    <t>CMA125C</t>
  </si>
  <si>
    <t>CMA127C</t>
  </si>
  <si>
    <t>CMA128C</t>
  </si>
  <si>
    <t>CMA129C</t>
  </si>
  <si>
    <t>CMA130C</t>
  </si>
  <si>
    <t>CMA132C</t>
  </si>
  <si>
    <t>CMA133C</t>
  </si>
  <si>
    <t>CMA134C</t>
  </si>
  <si>
    <t>CMA135C</t>
  </si>
  <si>
    <t>CMA136C</t>
  </si>
  <si>
    <t>CMA138C</t>
  </si>
  <si>
    <t>CMA140C</t>
  </si>
  <si>
    <t>CMA142C</t>
  </si>
  <si>
    <t>CMA145C</t>
  </si>
  <si>
    <t>CMB002C</t>
  </si>
  <si>
    <t>CMB003C</t>
  </si>
  <si>
    <t>CMB004C</t>
  </si>
  <si>
    <t>CMB005C</t>
  </si>
  <si>
    <t>CMB006C</t>
  </si>
  <si>
    <t>CMB007C</t>
  </si>
  <si>
    <t>CMB008C</t>
  </si>
  <si>
    <t>CMB009C</t>
  </si>
  <si>
    <t>CMB010C</t>
  </si>
  <si>
    <t>CMB012C</t>
  </si>
  <si>
    <t>CMB013C</t>
  </si>
  <si>
    <t>CMB014C</t>
  </si>
  <si>
    <t>CMB015C</t>
  </si>
  <si>
    <t>CMB016C</t>
  </si>
  <si>
    <t>CMB018C</t>
  </si>
  <si>
    <t>CMB019C</t>
  </si>
  <si>
    <t>CMB021C</t>
  </si>
  <si>
    <t>CMB023C</t>
  </si>
  <si>
    <t>CMB025C</t>
  </si>
  <si>
    <t>CMB026C</t>
  </si>
  <si>
    <t>CMB027C</t>
  </si>
  <si>
    <t>CMB028C</t>
  </si>
  <si>
    <t>CMB029C</t>
  </si>
  <si>
    <t>CMB030C</t>
  </si>
  <si>
    <t>CMB031C</t>
  </si>
  <si>
    <t>CMB032C</t>
  </si>
  <si>
    <t>CMB034C</t>
  </si>
  <si>
    <t>CMB035C</t>
  </si>
  <si>
    <t>CMB036C</t>
  </si>
  <si>
    <t>CMB037C</t>
  </si>
  <si>
    <t>CMB038C</t>
  </si>
  <si>
    <t>CMB039C</t>
  </si>
  <si>
    <t>CMB040C</t>
  </si>
  <si>
    <t>CMB042C</t>
  </si>
  <si>
    <t>CMB043C</t>
  </si>
  <si>
    <t>CMB044C</t>
  </si>
  <si>
    <t>CMB046C</t>
  </si>
  <si>
    <t>CMB047C</t>
  </si>
  <si>
    <t>CMB048C</t>
  </si>
  <si>
    <t>CMB050C</t>
  </si>
  <si>
    <t>CMB051C</t>
  </si>
  <si>
    <t>CMB052C</t>
  </si>
  <si>
    <t>CMB053C</t>
  </si>
  <si>
    <t>CMB054C</t>
  </si>
  <si>
    <t>CMB055C</t>
  </si>
  <si>
    <t>CMB057C</t>
  </si>
  <si>
    <t>CMB059C</t>
  </si>
  <si>
    <t>CMB060C</t>
  </si>
  <si>
    <t>CMB061C</t>
  </si>
  <si>
    <t>CMB062C</t>
  </si>
  <si>
    <t>CMB064C</t>
  </si>
  <si>
    <t>CMB065C</t>
  </si>
  <si>
    <t>CMB066C</t>
  </si>
  <si>
    <t>CMB069C</t>
  </si>
  <si>
    <t>CMB070C</t>
  </si>
  <si>
    <t>CMB071C</t>
  </si>
  <si>
    <t>CMB072C</t>
  </si>
  <si>
    <t>CMB073C</t>
  </si>
  <si>
    <t>CMB074C</t>
  </si>
  <si>
    <t>CMB075C</t>
  </si>
  <si>
    <t>CMB076C</t>
  </si>
  <si>
    <t>CMB077C</t>
  </si>
  <si>
    <t>CMB078C</t>
  </si>
  <si>
    <t>CMB079C</t>
  </si>
  <si>
    <t>CMB080C</t>
  </si>
  <si>
    <t>CMB081C</t>
  </si>
  <si>
    <t>CMB082C</t>
  </si>
  <si>
    <t>CMB083C</t>
  </si>
  <si>
    <t>CMB085C</t>
  </si>
  <si>
    <t>CMB086C</t>
  </si>
  <si>
    <t>CMB087C</t>
  </si>
  <si>
    <t>CMB088C</t>
  </si>
  <si>
    <t>CMB089C</t>
  </si>
  <si>
    <t>CMB091C</t>
  </si>
  <si>
    <t>CMB092C</t>
  </si>
  <si>
    <t>CMB093C</t>
  </si>
  <si>
    <t>CMB094C</t>
  </si>
  <si>
    <t>CMB095C</t>
  </si>
  <si>
    <t>CMB097C</t>
  </si>
  <si>
    <t>CMB098C</t>
  </si>
  <si>
    <t>CMB099C</t>
  </si>
  <si>
    <t>CMB101C</t>
  </si>
  <si>
    <t>CMB102C</t>
  </si>
  <si>
    <t>CMB105C</t>
  </si>
  <si>
    <t>CMB106C</t>
  </si>
  <si>
    <t>CMB107C</t>
  </si>
  <si>
    <t>CMB108C</t>
  </si>
  <si>
    <t>CMB109C</t>
  </si>
  <si>
    <t>CMB112C</t>
  </si>
  <si>
    <t>CMB113C</t>
  </si>
  <si>
    <t>CMB114C</t>
  </si>
  <si>
    <t>CMB115C</t>
  </si>
  <si>
    <t>CMB116C</t>
  </si>
  <si>
    <t>CMB118C</t>
  </si>
  <si>
    <t>CMB119C</t>
  </si>
  <si>
    <t>CMB120C</t>
  </si>
  <si>
    <t>CMB121C</t>
  </si>
  <si>
    <t>CMB122C</t>
  </si>
  <si>
    <t>CMB123C</t>
  </si>
  <si>
    <t>CMB124C</t>
  </si>
  <si>
    <t>CMB126C</t>
  </si>
  <si>
    <t>CMB127C</t>
  </si>
  <si>
    <t>CMB128C</t>
  </si>
  <si>
    <t>CMB130C</t>
  </si>
  <si>
    <t>CMB135C</t>
  </si>
  <si>
    <t>CMB136C</t>
  </si>
  <si>
    <t>CMB139C</t>
  </si>
  <si>
    <t>CMB140C</t>
  </si>
  <si>
    <t>CMB141C</t>
  </si>
  <si>
    <t>CMB142C</t>
  </si>
  <si>
    <t>CMB143C</t>
  </si>
  <si>
    <t>CMB144C</t>
  </si>
  <si>
    <t>CMB145C</t>
  </si>
  <si>
    <t>CMB146C</t>
  </si>
  <si>
    <t>CMB148C</t>
  </si>
  <si>
    <t>CMB149C</t>
  </si>
  <si>
    <t>CMB151C</t>
  </si>
  <si>
    <t>CMB153C</t>
  </si>
  <si>
    <t>CMB154C</t>
  </si>
  <si>
    <t>CMB155C</t>
  </si>
  <si>
    <t>CMB156C</t>
  </si>
  <si>
    <t>CMB157C</t>
  </si>
  <si>
    <t>CMB158C</t>
  </si>
  <si>
    <t>CMB159C</t>
  </si>
  <si>
    <t>CMB162C</t>
  </si>
  <si>
    <t>CMC002C</t>
  </si>
  <si>
    <t>CMC005C</t>
  </si>
  <si>
    <t>CMC008C</t>
  </si>
  <si>
    <t>CMC009C</t>
  </si>
  <si>
    <t>CMC010C</t>
  </si>
  <si>
    <t>CMC011C</t>
  </si>
  <si>
    <t>CMC013C</t>
  </si>
  <si>
    <t>CMC015C</t>
  </si>
  <si>
    <t>CMC016C</t>
  </si>
  <si>
    <t>CMC017C</t>
  </si>
  <si>
    <t>CMC018C</t>
  </si>
  <si>
    <t>CMC019C</t>
  </si>
  <si>
    <t>CMC020C</t>
  </si>
  <si>
    <t>CMC021C</t>
  </si>
  <si>
    <t>CMC022C</t>
  </si>
  <si>
    <t>CMC024C</t>
  </si>
  <si>
    <t>CMC025C</t>
  </si>
  <si>
    <t>CMC027C</t>
  </si>
  <si>
    <t>CMC028C</t>
  </si>
  <si>
    <t>CMC029C</t>
  </si>
  <si>
    <t>CMC030C</t>
  </si>
  <si>
    <t>CMC031C</t>
  </si>
  <si>
    <t>CMC032C</t>
  </si>
  <si>
    <t>CMC033C</t>
  </si>
  <si>
    <t>CMC034C</t>
  </si>
  <si>
    <t>CMC035C</t>
  </si>
  <si>
    <t>CMC036C</t>
  </si>
  <si>
    <t>CMC037C</t>
  </si>
  <si>
    <t>CMC039C</t>
  </si>
  <si>
    <t>CMC040C</t>
  </si>
  <si>
    <t>CMC041C</t>
  </si>
  <si>
    <t>CMC043C</t>
  </si>
  <si>
    <t>CMC044C</t>
  </si>
  <si>
    <t>CMC045C</t>
  </si>
  <si>
    <t>CMC046C</t>
  </si>
  <si>
    <t>CMC047C</t>
  </si>
  <si>
    <t>CMC048C</t>
  </si>
  <si>
    <t>CMC049C</t>
  </si>
  <si>
    <t>CMC051C</t>
  </si>
  <si>
    <t>CMC052C</t>
  </si>
  <si>
    <t>CMC053C</t>
  </si>
  <si>
    <t>CMC054C</t>
  </si>
  <si>
    <t>CMC055C</t>
  </si>
  <si>
    <t>CMC057C</t>
  </si>
  <si>
    <t>CMC059C</t>
  </si>
  <si>
    <t>CMC060C</t>
  </si>
  <si>
    <t>CMC062C</t>
  </si>
  <si>
    <t>CMC063C</t>
  </si>
  <si>
    <t>CMC064C</t>
  </si>
  <si>
    <t>CMC065C</t>
  </si>
  <si>
    <t>CMC066C</t>
  </si>
  <si>
    <t>CMC067C</t>
  </si>
  <si>
    <t>CMC068C</t>
  </si>
  <si>
    <t>CMC069C</t>
  </si>
  <si>
    <t>CMC070C</t>
  </si>
  <si>
    <t>CMC071C</t>
  </si>
  <si>
    <t>CMC072C</t>
  </si>
  <si>
    <t>CMC074C</t>
  </si>
  <si>
    <t>CMC075C</t>
  </si>
  <si>
    <t>CMC076C</t>
  </si>
  <si>
    <t>CMC077C</t>
  </si>
  <si>
    <t>CMC078C</t>
  </si>
  <si>
    <t>CMC079C</t>
  </si>
  <si>
    <t>CMC080C</t>
  </si>
  <si>
    <t>CMC082C</t>
  </si>
  <si>
    <t>CMC083C</t>
  </si>
  <si>
    <t>CMC085C</t>
  </si>
  <si>
    <t>CMC088C</t>
  </si>
  <si>
    <t>CMC089C</t>
  </si>
  <si>
    <t>CMC090C</t>
  </si>
  <si>
    <t>CMC091C</t>
  </si>
  <si>
    <t>CMC092C</t>
  </si>
  <si>
    <t>CMC093C</t>
  </si>
  <si>
    <t>CMC095C</t>
  </si>
  <si>
    <t>CMC096C</t>
  </si>
  <si>
    <t>CMC098C</t>
  </si>
  <si>
    <t>CMC099C</t>
  </si>
  <si>
    <t>CMC102C</t>
  </si>
  <si>
    <t>CMC103C</t>
  </si>
  <si>
    <t>CMC104C</t>
  </si>
  <si>
    <t>CMC105C</t>
  </si>
  <si>
    <t>CMC106C</t>
  </si>
  <si>
    <t>CMC108C</t>
  </si>
  <si>
    <t>CMC110C</t>
  </si>
  <si>
    <t>CMC111C</t>
  </si>
  <si>
    <t>CMC113C</t>
  </si>
  <si>
    <t>CMC114C</t>
  </si>
  <si>
    <t>CMC115C</t>
  </si>
  <si>
    <t>CMC117C</t>
  </si>
  <si>
    <t>CMC118C</t>
  </si>
  <si>
    <t>CMC119C</t>
  </si>
  <si>
    <t>CMC120C</t>
  </si>
  <si>
    <t>CMC121C</t>
  </si>
  <si>
    <t>CMC122C</t>
  </si>
  <si>
    <t>CMC123C</t>
  </si>
  <si>
    <t>CMC124C</t>
  </si>
  <si>
    <t>CMC125C</t>
  </si>
  <si>
    <t>CMC126C</t>
  </si>
  <si>
    <t>CMC127C</t>
  </si>
  <si>
    <t>CMC129C</t>
  </si>
  <si>
    <t>CMC130C</t>
  </si>
  <si>
    <t>CMC131C</t>
  </si>
  <si>
    <t>CMC132C</t>
  </si>
  <si>
    <t>CMC133C</t>
  </si>
  <si>
    <t>CMC134C</t>
  </si>
  <si>
    <t>CMC135C</t>
  </si>
  <si>
    <t>CMC136C</t>
  </si>
  <si>
    <t>CMC137C</t>
  </si>
  <si>
    <t>CMC138C</t>
  </si>
  <si>
    <t>CMC140C</t>
  </si>
  <si>
    <t>CMC141C</t>
  </si>
  <si>
    <t>CMC142C</t>
  </si>
  <si>
    <t>CMC144C</t>
  </si>
  <si>
    <t>CMC145C</t>
  </si>
  <si>
    <t>CMC146C</t>
  </si>
  <si>
    <t>CMC147C</t>
  </si>
  <si>
    <t>CMC148C</t>
  </si>
  <si>
    <t>CMC149C</t>
  </si>
  <si>
    <t>CMC150C</t>
  </si>
  <si>
    <t>CMC151C</t>
  </si>
  <si>
    <t>CMC152C</t>
  </si>
  <si>
    <t>CMC155C</t>
  </si>
  <si>
    <t>CMC156C</t>
  </si>
  <si>
    <t>CMC157C</t>
  </si>
  <si>
    <t>CMC158C</t>
  </si>
  <si>
    <t>CMC159C</t>
  </si>
  <si>
    <t>CMC160C</t>
  </si>
  <si>
    <t>CMC162C</t>
  </si>
  <si>
    <t>CMC163C</t>
  </si>
  <si>
    <t>CMC165C</t>
  </si>
  <si>
    <t>CMC168C</t>
  </si>
  <si>
    <t>CMC169C</t>
  </si>
  <si>
    <t>CMC171C</t>
  </si>
  <si>
    <t>CMC172C</t>
  </si>
  <si>
    <t>CMC174C</t>
  </si>
  <si>
    <t>CMC176C</t>
  </si>
  <si>
    <t>CMC177C</t>
  </si>
  <si>
    <t>CMC178C</t>
  </si>
  <si>
    <t>CMC180C</t>
  </si>
  <si>
    <t>CMC181C</t>
  </si>
  <si>
    <t>CMC182C</t>
  </si>
  <si>
    <t>CMC183C</t>
  </si>
  <si>
    <t>CMC186C</t>
  </si>
  <si>
    <t>CMC188C</t>
  </si>
  <si>
    <t>CMC191C</t>
  </si>
  <si>
    <t>CMD002C</t>
  </si>
  <si>
    <t>CMD005C</t>
  </si>
  <si>
    <t>CMD006C</t>
  </si>
  <si>
    <t>CMD007C</t>
  </si>
  <si>
    <t>CMD008C</t>
  </si>
  <si>
    <t>CMD010C</t>
  </si>
  <si>
    <t>CMD011C</t>
  </si>
  <si>
    <t>CMD012C</t>
  </si>
  <si>
    <t>CMD014C</t>
  </si>
  <si>
    <t>CMD015C</t>
  </si>
  <si>
    <t>CMD016C</t>
  </si>
  <si>
    <t>CMD017C</t>
  </si>
  <si>
    <t>CMD018C</t>
  </si>
  <si>
    <t>CMD021C</t>
  </si>
  <si>
    <t>CMD023C</t>
  </si>
  <si>
    <t>CMD024C</t>
  </si>
  <si>
    <t>CMD025C</t>
  </si>
  <si>
    <t>CMD026C</t>
  </si>
  <si>
    <t>CMD028C</t>
  </si>
  <si>
    <t>CMD029C</t>
  </si>
  <si>
    <t>CMD030C</t>
  </si>
  <si>
    <t>CMD031C</t>
  </si>
  <si>
    <t>CMD032C</t>
  </si>
  <si>
    <t>CMD033C</t>
  </si>
  <si>
    <t>CMD034C</t>
  </si>
  <si>
    <t>CMD036C</t>
  </si>
  <si>
    <t>CMD037C</t>
  </si>
  <si>
    <t>CMD040C</t>
  </si>
  <si>
    <t>CMD041C</t>
  </si>
  <si>
    <t>CMD042C</t>
  </si>
  <si>
    <t>CMD044C</t>
  </si>
  <si>
    <t>CMD046C</t>
  </si>
  <si>
    <t>CMD047C</t>
  </si>
  <si>
    <t>CMD048C</t>
  </si>
  <si>
    <t>CMD049C</t>
  </si>
  <si>
    <t>CMD050C</t>
  </si>
  <si>
    <t>CMD051C</t>
  </si>
  <si>
    <t>CMD052C</t>
  </si>
  <si>
    <t>CMD053C</t>
  </si>
  <si>
    <t>CMD055C</t>
  </si>
  <si>
    <t>CMD057C</t>
  </si>
  <si>
    <t>CMD058C</t>
  </si>
  <si>
    <t>CMD060C</t>
  </si>
  <si>
    <t>CMD061C</t>
  </si>
  <si>
    <t>CMD062C</t>
  </si>
  <si>
    <t>CMD063C</t>
  </si>
  <si>
    <t>CMD066C</t>
  </si>
  <si>
    <t>CMD067C</t>
  </si>
  <si>
    <t>CMD068C</t>
  </si>
  <si>
    <t>CMD070C</t>
  </si>
  <si>
    <t>CMD071C</t>
  </si>
  <si>
    <t>CMD072C</t>
  </si>
  <si>
    <t>CMD073C</t>
  </si>
  <si>
    <t>CMD074C</t>
  </si>
  <si>
    <t>CMD076C</t>
  </si>
  <si>
    <t>CMD077C</t>
  </si>
  <si>
    <t>CMD079C</t>
  </si>
  <si>
    <t>CMD080C</t>
  </si>
  <si>
    <t>CMD081C</t>
  </si>
  <si>
    <t>CMD083C</t>
  </si>
  <si>
    <t>CMD084C</t>
  </si>
  <si>
    <t>CMD085C</t>
  </si>
  <si>
    <t>CMD088C</t>
  </si>
  <si>
    <t>CMD090C</t>
  </si>
  <si>
    <t>CMD091C</t>
  </si>
  <si>
    <t>CMD092C</t>
  </si>
  <si>
    <t>CMD093C</t>
  </si>
  <si>
    <t>CMD094C</t>
  </si>
  <si>
    <t>CMD095C</t>
  </si>
  <si>
    <t>CMD096C</t>
  </si>
  <si>
    <t>CMD097C</t>
  </si>
  <si>
    <t>CMD098C</t>
  </si>
  <si>
    <t>CMD099C</t>
  </si>
  <si>
    <t>CMD100C</t>
  </si>
  <si>
    <t>CMD101C</t>
  </si>
  <si>
    <t>CMD102C</t>
  </si>
  <si>
    <t>CMD103C</t>
  </si>
  <si>
    <t>CMD104C</t>
  </si>
  <si>
    <t>CMD105C</t>
  </si>
  <si>
    <t>CMD106C</t>
  </si>
  <si>
    <t>CMD107C</t>
  </si>
  <si>
    <t>CMD108C</t>
  </si>
  <si>
    <t>CMD109C</t>
  </si>
  <si>
    <t>CMD110C</t>
  </si>
  <si>
    <t>CMD112C</t>
  </si>
  <si>
    <t>CMD113C</t>
  </si>
  <si>
    <t>CMD115C</t>
  </si>
  <si>
    <t>CMD116C</t>
  </si>
  <si>
    <t>CMD117C</t>
  </si>
  <si>
    <t>CMD118C</t>
  </si>
  <si>
    <t>CMD119C</t>
  </si>
  <si>
    <t>CMD121C</t>
  </si>
  <si>
    <t>CMD122C</t>
  </si>
  <si>
    <t>CMD123C</t>
  </si>
  <si>
    <t>CMD125C</t>
  </si>
  <si>
    <t>CMD127C</t>
  </si>
  <si>
    <t>CMD129C</t>
  </si>
  <si>
    <t>CMD131C</t>
  </si>
  <si>
    <t>CMD133C</t>
  </si>
  <si>
    <t>CMD134C</t>
  </si>
  <si>
    <t>CMD135C</t>
  </si>
  <si>
    <t>CMD137C</t>
  </si>
  <si>
    <t>CMD139C</t>
  </si>
  <si>
    <t>CMD140C</t>
  </si>
  <si>
    <t>CMD141C</t>
  </si>
  <si>
    <t>CMD142C</t>
  </si>
  <si>
    <t>CMD143C</t>
  </si>
  <si>
    <t>CMD144C</t>
  </si>
  <si>
    <t>CMD146C</t>
  </si>
  <si>
    <t>CMD148C</t>
  </si>
  <si>
    <t>CMD151C</t>
  </si>
  <si>
    <t>CMD152C</t>
  </si>
  <si>
    <t>CMD154C</t>
  </si>
  <si>
    <t>CMD155C</t>
  </si>
  <si>
    <t>CMD156C</t>
  </si>
  <si>
    <t>CMD157C</t>
  </si>
  <si>
    <t>CMD158C</t>
  </si>
  <si>
    <t>CMD159C</t>
  </si>
  <si>
    <t>CMD161C</t>
  </si>
  <si>
    <t>CMD162C</t>
  </si>
  <si>
    <t>CMD163C</t>
  </si>
  <si>
    <t>CMD164C</t>
  </si>
  <si>
    <t>CMD165C</t>
  </si>
  <si>
    <t>CMD167C</t>
  </si>
  <si>
    <t>CMD168C</t>
  </si>
  <si>
    <t>CMD170C</t>
  </si>
  <si>
    <t>CMD171C</t>
  </si>
  <si>
    <t>CMD173C</t>
  </si>
  <si>
    <t>CMD174C</t>
  </si>
  <si>
    <t>CMD175C</t>
  </si>
  <si>
    <t>CMD180C</t>
  </si>
  <si>
    <t>CMD181C</t>
  </si>
  <si>
    <t>CMD182C</t>
  </si>
  <si>
    <t>CMD183C</t>
  </si>
  <si>
    <t>CMD184C</t>
  </si>
  <si>
    <t>CMD185C</t>
  </si>
  <si>
    <t>CMD186C</t>
  </si>
  <si>
    <t>CMD187C</t>
  </si>
  <si>
    <t>CMD190C</t>
  </si>
  <si>
    <t>CMD191C</t>
  </si>
  <si>
    <t>CME001C</t>
  </si>
  <si>
    <t>CME004C</t>
  </si>
  <si>
    <t>CME005C</t>
  </si>
  <si>
    <t>CME006C</t>
  </si>
  <si>
    <t>CME008C</t>
  </si>
  <si>
    <t>CME009C</t>
  </si>
  <si>
    <t>CME010C</t>
  </si>
  <si>
    <t>CME012C</t>
  </si>
  <si>
    <t>CME013C</t>
  </si>
  <si>
    <t>CME014C</t>
  </si>
  <si>
    <t>CME015C</t>
  </si>
  <si>
    <t>CME016C</t>
  </si>
  <si>
    <t>CME017C</t>
  </si>
  <si>
    <t>CME018C</t>
  </si>
  <si>
    <t>CME019C</t>
  </si>
  <si>
    <t>CME020C</t>
  </si>
  <si>
    <t>CME022C</t>
  </si>
  <si>
    <t>CME023C</t>
  </si>
  <si>
    <t>CME024C</t>
  </si>
  <si>
    <t>CME025C</t>
  </si>
  <si>
    <t>CME029C</t>
  </si>
  <si>
    <t>CME030C</t>
  </si>
  <si>
    <t>CME031C</t>
  </si>
  <si>
    <t>CME033C</t>
  </si>
  <si>
    <t>CME034C</t>
  </si>
  <si>
    <t>CME036C</t>
  </si>
  <si>
    <t>CME037C</t>
  </si>
  <si>
    <t>CME038C</t>
  </si>
  <si>
    <t>CME040C</t>
  </si>
  <si>
    <t>CME041C</t>
  </si>
  <si>
    <t>CME043C</t>
  </si>
  <si>
    <t>CME044C</t>
  </si>
  <si>
    <t>CME045C</t>
  </si>
  <si>
    <t>CME046C</t>
  </si>
  <si>
    <t>CME047C</t>
  </si>
  <si>
    <t>CME048C</t>
  </si>
  <si>
    <t>CME050C</t>
  </si>
  <si>
    <t>CME051C</t>
  </si>
  <si>
    <t>CME052C</t>
  </si>
  <si>
    <t>CME053C</t>
  </si>
  <si>
    <t>CME054C</t>
  </si>
  <si>
    <t>CME055C</t>
  </si>
  <si>
    <t>CME056C</t>
  </si>
  <si>
    <t>CME057C</t>
  </si>
  <si>
    <t>CME058C</t>
  </si>
  <si>
    <t>CME059C</t>
  </si>
  <si>
    <t>CME060C</t>
  </si>
  <si>
    <t>CME061C</t>
  </si>
  <si>
    <t>CME062C</t>
  </si>
  <si>
    <t>CME063C</t>
  </si>
  <si>
    <t>CME064C</t>
  </si>
  <si>
    <t>CME065C</t>
  </si>
  <si>
    <t>CME067C</t>
  </si>
  <si>
    <t>CME068C</t>
  </si>
  <si>
    <t>CME069C</t>
  </si>
  <si>
    <t>CME070C</t>
  </si>
  <si>
    <t>CME071C</t>
  </si>
  <si>
    <t>CME072C</t>
  </si>
  <si>
    <t>CME073C</t>
  </si>
  <si>
    <t>CME074C</t>
  </si>
  <si>
    <t>CME075C</t>
  </si>
  <si>
    <t>CME076C</t>
  </si>
  <si>
    <t>CME079C</t>
  </si>
  <si>
    <t>CME080C</t>
  </si>
  <si>
    <t>CME081C</t>
  </si>
  <si>
    <t>CME082C</t>
  </si>
  <si>
    <t>CME083C</t>
  </si>
  <si>
    <t>CME085C</t>
  </si>
  <si>
    <t>CME086C</t>
  </si>
  <si>
    <t>CME087C</t>
  </si>
  <si>
    <t>CME088C</t>
  </si>
  <si>
    <t>CME089C</t>
  </si>
  <si>
    <t>CME090C</t>
  </si>
  <si>
    <t>CME091C</t>
  </si>
  <si>
    <t>CME092C</t>
  </si>
  <si>
    <t>CME094C</t>
  </si>
  <si>
    <t>CME095C</t>
  </si>
  <si>
    <t>CME096C</t>
  </si>
  <si>
    <t>CME099C</t>
  </si>
  <si>
    <t>CME100C</t>
  </si>
  <si>
    <t>CME101C</t>
  </si>
  <si>
    <t>CME102C</t>
  </si>
  <si>
    <t>CME103C</t>
  </si>
  <si>
    <t>CME104C</t>
  </si>
  <si>
    <t>CME106C</t>
  </si>
  <si>
    <t>CME108C</t>
  </si>
  <si>
    <t>CME109C</t>
  </si>
  <si>
    <t>CME110C</t>
  </si>
  <si>
    <t>CME111C</t>
  </si>
  <si>
    <t>CME112C</t>
  </si>
  <si>
    <t>CME113C</t>
  </si>
  <si>
    <t>CME114C</t>
  </si>
  <si>
    <t>CME115C</t>
  </si>
  <si>
    <t>CME116C</t>
  </si>
  <si>
    <t>CME117C</t>
  </si>
  <si>
    <t>CME118C</t>
  </si>
  <si>
    <t>CME119C</t>
  </si>
  <si>
    <t>CME120C</t>
  </si>
  <si>
    <t>CME121C</t>
  </si>
  <si>
    <t>CME123C</t>
  </si>
  <si>
    <t>CME124C</t>
  </si>
  <si>
    <t>CME126C</t>
  </si>
  <si>
    <t>CME127C</t>
  </si>
  <si>
    <t>CME128C</t>
  </si>
  <si>
    <t>CME130C</t>
  </si>
  <si>
    <t>CME131C</t>
  </si>
  <si>
    <t>CME132C</t>
  </si>
  <si>
    <t>CME133C</t>
  </si>
  <si>
    <t>CME134C</t>
  </si>
  <si>
    <t>CME135C</t>
  </si>
  <si>
    <t>CME136C</t>
  </si>
  <si>
    <t>CME138C</t>
  </si>
  <si>
    <t>CME139C</t>
  </si>
  <si>
    <t>CME141C</t>
  </si>
  <si>
    <t>CME142C</t>
  </si>
  <si>
    <t>CME143C</t>
  </si>
  <si>
    <t>CME144C</t>
  </si>
  <si>
    <t>CME145C</t>
  </si>
  <si>
    <t>CME146C</t>
  </si>
  <si>
    <t>CME147C</t>
  </si>
  <si>
    <t>CME148C</t>
  </si>
  <si>
    <t>CME149C</t>
  </si>
  <si>
    <t>CME150C</t>
  </si>
  <si>
    <t>CME151C</t>
  </si>
  <si>
    <t>CME153C</t>
  </si>
  <si>
    <t>CME154C</t>
  </si>
  <si>
    <t>CME156C</t>
  </si>
  <si>
    <t>CME157C</t>
  </si>
  <si>
    <t>CME158C</t>
  </si>
  <si>
    <t>CME159C</t>
  </si>
  <si>
    <t>CME162C</t>
  </si>
  <si>
    <t>CME163C</t>
  </si>
  <si>
    <t>CME165C</t>
  </si>
  <si>
    <t>CME166C</t>
  </si>
  <si>
    <t>CME167C</t>
  </si>
  <si>
    <t>CME168C</t>
  </si>
  <si>
    <t>CME171C</t>
  </si>
  <si>
    <t>CME172C</t>
  </si>
  <si>
    <t>CME173C</t>
  </si>
  <si>
    <t>CME175C</t>
  </si>
  <si>
    <t>CME176C</t>
  </si>
  <si>
    <t>CME177C</t>
  </si>
  <si>
    <t>CME179C</t>
  </si>
  <si>
    <t>CME180C</t>
  </si>
  <si>
    <t>CME181C</t>
  </si>
  <si>
    <t>CME183C</t>
  </si>
  <si>
    <t>CME185C</t>
  </si>
  <si>
    <t>CME186C</t>
  </si>
  <si>
    <t>CME187C</t>
  </si>
  <si>
    <t>CME188C</t>
  </si>
  <si>
    <t>CME190C</t>
  </si>
  <si>
    <t>CME191C</t>
  </si>
  <si>
    <t>CME192C</t>
  </si>
  <si>
    <t>CME193C</t>
  </si>
  <si>
    <t>CME194C</t>
  </si>
  <si>
    <t>CME195C</t>
  </si>
  <si>
    <t>CME196C</t>
  </si>
  <si>
    <t>CME197C</t>
  </si>
  <si>
    <t>CME198C</t>
  </si>
  <si>
    <t>CME199C</t>
  </si>
  <si>
    <t>CMF001C</t>
  </si>
  <si>
    <t>CMF007C</t>
  </si>
  <si>
    <t>CMF012C</t>
  </si>
  <si>
    <t>CMF014C</t>
  </si>
  <si>
    <t>CMF015C</t>
  </si>
  <si>
    <t>CMF016C</t>
  </si>
  <si>
    <t>CMF017C</t>
  </si>
  <si>
    <t>CMF018C</t>
  </si>
  <si>
    <t>CMF020C</t>
  </si>
  <si>
    <t>CMF021C</t>
  </si>
  <si>
    <t>CMF022C</t>
  </si>
  <si>
    <t>CMF024C</t>
  </si>
  <si>
    <t>CMF025C</t>
  </si>
  <si>
    <t>CMF026C</t>
  </si>
  <si>
    <t>CMF030C</t>
  </si>
  <si>
    <t>CMF031C</t>
  </si>
  <si>
    <t>CMF032C</t>
  </si>
  <si>
    <t>CMF033C</t>
  </si>
  <si>
    <t>CMF035C</t>
  </si>
  <si>
    <t>CMF038C</t>
  </si>
  <si>
    <t>CMF039C</t>
  </si>
  <si>
    <t>CMF040C</t>
  </si>
  <si>
    <t>CMF042C</t>
  </si>
  <si>
    <t>CMF043C</t>
  </si>
  <si>
    <t>CMF045C</t>
  </si>
  <si>
    <t>CMF046C</t>
  </si>
  <si>
    <t>CMF047C</t>
  </si>
  <si>
    <t>CMF048C</t>
  </si>
  <si>
    <t>CMF050C</t>
  </si>
  <si>
    <t>CMF051C</t>
  </si>
  <si>
    <t>CMF052C</t>
  </si>
  <si>
    <t>CMF053C</t>
  </si>
  <si>
    <t>CMF055C</t>
  </si>
  <si>
    <t>CMF056C</t>
  </si>
  <si>
    <t>CMF057C</t>
  </si>
  <si>
    <t>CMF058C</t>
  </si>
  <si>
    <t>CMF059C</t>
  </si>
  <si>
    <t>CMF060C</t>
  </si>
  <si>
    <t>CMF061C</t>
  </si>
  <si>
    <t>CMF062C</t>
  </si>
  <si>
    <t>CMF063C</t>
  </si>
  <si>
    <t>CMF065C</t>
  </si>
  <si>
    <t>CMF066C</t>
  </si>
  <si>
    <t>CMF067C</t>
  </si>
  <si>
    <t>CMF068C</t>
  </si>
  <si>
    <t>CMF069C</t>
  </si>
  <si>
    <t>CMF070C</t>
  </si>
  <si>
    <t>CMF071C</t>
  </si>
  <si>
    <t>CMF072C</t>
  </si>
  <si>
    <t>CMF073C</t>
  </si>
  <si>
    <t>CMF075C</t>
  </si>
  <si>
    <t>CMF076C</t>
  </si>
  <si>
    <t>CMF078C</t>
  </si>
  <si>
    <t>CMF079C</t>
  </si>
  <si>
    <t>CMF080C</t>
  </si>
  <si>
    <t>CMF081C</t>
  </si>
  <si>
    <t>CMF082C</t>
  </si>
  <si>
    <t>CMF083C</t>
  </si>
  <si>
    <t>CMF084C</t>
  </si>
  <si>
    <t>CMF086C</t>
  </si>
  <si>
    <t>CMF087C</t>
  </si>
  <si>
    <t>CMF088C</t>
  </si>
  <si>
    <t>CMF089C</t>
  </si>
  <si>
    <t>CMF090C</t>
  </si>
  <si>
    <t>CMF092C</t>
  </si>
  <si>
    <t>CMF094C</t>
  </si>
  <si>
    <t>CMF095C</t>
  </si>
  <si>
    <t>CMF097C</t>
  </si>
  <si>
    <t>CMF098C</t>
  </si>
  <si>
    <t>CMF099C</t>
  </si>
  <si>
    <t>CMF101C</t>
  </si>
  <si>
    <t>CMF102C</t>
  </si>
  <si>
    <t>CMF103C</t>
  </si>
  <si>
    <t>CMF104C</t>
  </si>
  <si>
    <t>CMF105C</t>
  </si>
  <si>
    <t>CMF107C</t>
  </si>
  <si>
    <t>CMF108C</t>
  </si>
  <si>
    <t>CMF110C</t>
  </si>
  <si>
    <t>CMF111C</t>
  </si>
  <si>
    <t>CMF114C</t>
  </si>
  <si>
    <t>CMF115C</t>
  </si>
  <si>
    <t>CMF116C</t>
  </si>
  <si>
    <t>CMF117C</t>
  </si>
  <si>
    <t>CMF118C</t>
  </si>
  <si>
    <t>CMF120C</t>
  </si>
  <si>
    <t>CMF121C</t>
  </si>
  <si>
    <t>CMF122C</t>
  </si>
  <si>
    <t>CMF123C</t>
  </si>
  <si>
    <t>CMF124C</t>
  </si>
  <si>
    <t>CMF125C</t>
  </si>
  <si>
    <t>CMF127C</t>
  </si>
  <si>
    <t>CMF128C</t>
  </si>
  <si>
    <t>CMF129C</t>
  </si>
  <si>
    <t>CMF130C</t>
  </si>
  <si>
    <t>CMF131C</t>
  </si>
  <si>
    <t>CMF133C</t>
  </si>
  <si>
    <t>CMF136C</t>
  </si>
  <si>
    <t>CMF138C</t>
  </si>
  <si>
    <t>CMF139C</t>
  </si>
  <si>
    <t>CMF141C</t>
  </si>
  <si>
    <t>CMF142C</t>
  </si>
  <si>
    <t>CMF144C</t>
  </si>
  <si>
    <t>CMF146C</t>
  </si>
  <si>
    <t>CMF147C</t>
  </si>
  <si>
    <t>CMF148C</t>
  </si>
  <si>
    <t>CMF150C</t>
  </si>
  <si>
    <t>CMF152C</t>
  </si>
  <si>
    <t>CMF155C</t>
  </si>
  <si>
    <t>CMF156C</t>
  </si>
  <si>
    <t>CMF157C</t>
  </si>
  <si>
    <t>CMF158C</t>
  </si>
  <si>
    <t>CMF159C</t>
  </si>
  <si>
    <t>CMF161C</t>
  </si>
  <si>
    <t>CMF162C</t>
  </si>
  <si>
    <t>CMF163C</t>
  </si>
  <si>
    <t>CMF166C</t>
  </si>
  <si>
    <t>CMF167C</t>
  </si>
  <si>
    <t>CMF168C</t>
  </si>
  <si>
    <t>CMF169C</t>
  </si>
  <si>
    <t>CMF170C</t>
  </si>
  <si>
    <t>CMF173C</t>
  </si>
  <si>
    <t>CMF174C</t>
  </si>
  <si>
    <t>CMF176C</t>
  </si>
  <si>
    <t>CMF177C</t>
  </si>
  <si>
    <t>CMF178C</t>
  </si>
  <si>
    <t>CMF179C</t>
  </si>
  <si>
    <t>CMF180C</t>
  </si>
  <si>
    <t>CMF181C</t>
  </si>
  <si>
    <t>CMF182C</t>
  </si>
  <si>
    <t>CMF185C</t>
  </si>
  <si>
    <t>CMF187C</t>
  </si>
  <si>
    <t>CMG001C</t>
  </si>
  <si>
    <t>CMG003C</t>
  </si>
  <si>
    <t>CMG004C</t>
  </si>
  <si>
    <t>CMG005C</t>
  </si>
  <si>
    <t>CMG006C</t>
  </si>
  <si>
    <t>CMG007C</t>
  </si>
  <si>
    <t>CMG008C</t>
  </si>
  <si>
    <t>CMG009C</t>
  </si>
  <si>
    <t>CMG010C</t>
  </si>
  <si>
    <t>CMG011C</t>
  </si>
  <si>
    <t>CMG012C</t>
  </si>
  <si>
    <t>CMG014C</t>
  </si>
  <si>
    <t>CMG015C</t>
  </si>
  <si>
    <t>CMG016C</t>
  </si>
  <si>
    <t>CMG018C</t>
  </si>
  <si>
    <t>CMG019C</t>
  </si>
  <si>
    <t>CMG021C</t>
  </si>
  <si>
    <t>CMG022C</t>
  </si>
  <si>
    <t>CMG023C</t>
  </si>
  <si>
    <t>CMG025C</t>
  </si>
  <si>
    <t>CMG027C</t>
  </si>
  <si>
    <t>CMG028C</t>
  </si>
  <si>
    <t>CMG030C</t>
  </si>
  <si>
    <t>CMG031C</t>
  </si>
  <si>
    <t>CMG032C</t>
  </si>
  <si>
    <t>CMG033C</t>
  </si>
  <si>
    <t>CMG035C</t>
  </si>
  <si>
    <t>CMG036C</t>
  </si>
  <si>
    <t>CMG037C</t>
  </si>
  <si>
    <t>CMG039C</t>
  </si>
  <si>
    <t>CMG040C</t>
  </si>
  <si>
    <t>CMG041C</t>
  </si>
  <si>
    <t>CMG042C</t>
  </si>
  <si>
    <t>CMG043C</t>
  </si>
  <si>
    <t>CMG044C</t>
  </si>
  <si>
    <t>CMG045C</t>
  </si>
  <si>
    <t>CMG046C</t>
  </si>
  <si>
    <t>CMG048C</t>
  </si>
  <si>
    <t>CMG050C</t>
  </si>
  <si>
    <t>CMG051C</t>
  </si>
  <si>
    <t>CMG052C</t>
  </si>
  <si>
    <t>CMG053C</t>
  </si>
  <si>
    <t>CMG054C</t>
  </si>
  <si>
    <t>CMG056C</t>
  </si>
  <si>
    <t>CMG057C</t>
  </si>
  <si>
    <t>CMG058C</t>
  </si>
  <si>
    <t>CMG059C</t>
  </si>
  <si>
    <t>CMG060C</t>
  </si>
  <si>
    <t>CMG061C</t>
  </si>
  <si>
    <t>CMG062C</t>
  </si>
  <si>
    <t>CMG063C</t>
  </si>
  <si>
    <t>CMG064C</t>
  </si>
  <si>
    <t>CMG065C</t>
  </si>
  <si>
    <t>CMG066C</t>
  </si>
  <si>
    <t>CMG067C</t>
  </si>
  <si>
    <t>CMG070C</t>
  </si>
  <si>
    <t>CMG071C</t>
  </si>
  <si>
    <t>CMG072C</t>
  </si>
  <si>
    <t>CMG073C</t>
  </si>
  <si>
    <t>CMG075C</t>
  </si>
  <si>
    <t>CMG076C</t>
  </si>
  <si>
    <t>CMG078C</t>
  </si>
  <si>
    <t>CMG079C</t>
  </si>
  <si>
    <t>CMG080C</t>
  </si>
  <si>
    <t>CMG083C</t>
  </si>
  <si>
    <t>CMG084C</t>
  </si>
  <si>
    <t>CMG085C</t>
  </si>
  <si>
    <t>CMG086C</t>
  </si>
  <si>
    <t>CMG087C</t>
  </si>
  <si>
    <t>CMG088C</t>
  </si>
  <si>
    <t>CMG089C</t>
  </si>
  <si>
    <t>CMG090C</t>
  </si>
  <si>
    <t>CMG092C</t>
  </si>
  <si>
    <t>CMG093C</t>
  </si>
  <si>
    <t>CMG094C</t>
  </si>
  <si>
    <t>CMG095C</t>
  </si>
  <si>
    <t>CMG096C</t>
  </si>
  <si>
    <t>CMG097C</t>
  </si>
  <si>
    <t>CMG098C</t>
  </si>
  <si>
    <t>CMG099C</t>
  </si>
  <si>
    <t>CMG100C</t>
  </si>
  <si>
    <t>CMG102C</t>
  </si>
  <si>
    <t>CMG103C</t>
  </si>
  <si>
    <t>CMG105C</t>
  </si>
  <si>
    <t>CMG106C</t>
  </si>
  <si>
    <t>CMG108C</t>
  </si>
  <si>
    <t>CMG109C</t>
  </si>
  <si>
    <t>CMG110C</t>
  </si>
  <si>
    <t>CMG111C</t>
  </si>
  <si>
    <t>CMG113C</t>
  </si>
  <si>
    <t>CMG114C</t>
  </si>
  <si>
    <t>CMG115C</t>
  </si>
  <si>
    <t>CMG116C</t>
  </si>
  <si>
    <t>CMG117C</t>
  </si>
  <si>
    <t>CMG118C</t>
  </si>
  <si>
    <t>CMG119C</t>
  </si>
  <si>
    <t>CMG121C</t>
  </si>
  <si>
    <t>CMG123C</t>
  </si>
  <si>
    <t>CMG124C</t>
  </si>
  <si>
    <t>CMG125C</t>
  </si>
  <si>
    <t>CMG126C</t>
  </si>
  <si>
    <t>CMG127C</t>
  </si>
  <si>
    <t>CMG129C</t>
  </si>
  <si>
    <t>CMG130C</t>
  </si>
  <si>
    <t>CMG131C</t>
  </si>
  <si>
    <t>CMG132C</t>
  </si>
  <si>
    <t>CMG133C</t>
  </si>
  <si>
    <t>CMG136C</t>
  </si>
  <si>
    <t>CMG137C</t>
  </si>
  <si>
    <t>CMG139C</t>
  </si>
  <si>
    <t>CMG141C</t>
  </si>
  <si>
    <t>CMG142C</t>
  </si>
  <si>
    <t>CMG143C</t>
  </si>
  <si>
    <t>CMG145C</t>
  </si>
  <si>
    <t>CMG146C</t>
  </si>
  <si>
    <t>CMG147C</t>
  </si>
  <si>
    <t>CMG148C</t>
  </si>
  <si>
    <t>CMG151C</t>
  </si>
  <si>
    <t>CMG152C</t>
  </si>
  <si>
    <t>CMG153C</t>
  </si>
  <si>
    <t>CMG154C</t>
  </si>
  <si>
    <t>CMG155C</t>
  </si>
  <si>
    <t>CMG156C</t>
  </si>
  <si>
    <t>CMG157C</t>
  </si>
  <si>
    <t>CMG159C</t>
  </si>
  <si>
    <t>CMG161C</t>
  </si>
  <si>
    <t>CMG162C</t>
  </si>
  <si>
    <t>CMG164C</t>
  </si>
  <si>
    <t>CMG165C</t>
  </si>
  <si>
    <t>CMG166C</t>
  </si>
  <si>
    <t>CMG167C</t>
  </si>
  <si>
    <t>CMG168C</t>
  </si>
  <si>
    <t>CMG169C</t>
  </si>
  <si>
    <t>CMG170C</t>
  </si>
  <si>
    <t>CMG171C</t>
  </si>
  <si>
    <t>CMG172C</t>
  </si>
  <si>
    <t>CMG174C</t>
  </si>
  <si>
    <t>CMG177C</t>
  </si>
  <si>
    <t>CMG178C</t>
  </si>
  <si>
    <t>CMG179C</t>
  </si>
  <si>
    <t>CMG180C</t>
  </si>
  <si>
    <t>CMG182C</t>
  </si>
  <si>
    <t>CMG184C</t>
  </si>
  <si>
    <t>CMG185C</t>
  </si>
  <si>
    <t>CMG186C</t>
  </si>
  <si>
    <t>CMG187C</t>
  </si>
  <si>
    <t>CMG188C</t>
  </si>
  <si>
    <t>CMG189C</t>
  </si>
  <si>
    <t>CMG190C</t>
  </si>
  <si>
    <t>CMG191C</t>
  </si>
  <si>
    <t>CMG193C</t>
  </si>
  <si>
    <t>CMG194C</t>
  </si>
  <si>
    <t>CMG195C</t>
  </si>
  <si>
    <t>CMG196C</t>
  </si>
  <si>
    <t>CMG197C</t>
  </si>
  <si>
    <t>CMG198C</t>
  </si>
  <si>
    <t>CMG199C</t>
  </si>
  <si>
    <t>CMG200C</t>
  </si>
  <si>
    <t>CMG201C</t>
  </si>
  <si>
    <t>CMG202C</t>
  </si>
  <si>
    <t>CMG203C</t>
  </si>
  <si>
    <t>CMG205C</t>
  </si>
  <si>
    <t>CMG206C</t>
  </si>
  <si>
    <t>CMG208C</t>
  </si>
  <si>
    <t>CMG210C</t>
  </si>
  <si>
    <t>CMG211C</t>
  </si>
  <si>
    <t>CMG212C</t>
  </si>
  <si>
    <t>CMG213C</t>
  </si>
  <si>
    <t>CMG214C</t>
  </si>
  <si>
    <t>CMG215C</t>
  </si>
  <si>
    <t>CMG217C</t>
  </si>
  <si>
    <t>CMG220C</t>
  </si>
  <si>
    <t>CMH001C</t>
  </si>
  <si>
    <t>CMH005C</t>
  </si>
  <si>
    <t>CMH006C</t>
  </si>
  <si>
    <t>CMH007C</t>
  </si>
  <si>
    <t>CMH008C</t>
  </si>
  <si>
    <t>CMH009C</t>
  </si>
  <si>
    <t>CMH010C</t>
  </si>
  <si>
    <t>CMH011C</t>
  </si>
  <si>
    <t>CMH012C</t>
  </si>
  <si>
    <t>CMH013C</t>
  </si>
  <si>
    <t>CMH014C</t>
  </si>
  <si>
    <t>CMH016C</t>
  </si>
  <si>
    <t>CMH017C</t>
  </si>
  <si>
    <t>CMH018C</t>
  </si>
  <si>
    <t>CMH019C</t>
  </si>
  <si>
    <t>CMH020C</t>
  </si>
  <si>
    <t>CMH021C</t>
  </si>
  <si>
    <t>CMH022C</t>
  </si>
  <si>
    <t>CMH023C</t>
  </si>
  <si>
    <t>CMH024C</t>
  </si>
  <si>
    <t>CMH025C</t>
  </si>
  <si>
    <t>CMH026C</t>
  </si>
  <si>
    <t>CMH027C</t>
  </si>
  <si>
    <t>CMH028C</t>
  </si>
  <si>
    <t>CMH030C</t>
  </si>
  <si>
    <t>CMH032C</t>
  </si>
  <si>
    <t>CMH034C</t>
  </si>
  <si>
    <t>CMH036C</t>
  </si>
  <si>
    <t>CMH038C</t>
  </si>
  <si>
    <t>CMH039C</t>
  </si>
  <si>
    <t>CMH040C</t>
  </si>
  <si>
    <t>CMH042C</t>
  </si>
  <si>
    <t>CMH043C</t>
  </si>
  <si>
    <t>CMH044C</t>
  </si>
  <si>
    <t>CMH045C</t>
  </si>
  <si>
    <t>CMH046C</t>
  </si>
  <si>
    <t>CMH047C</t>
  </si>
  <si>
    <t>CMH048C</t>
  </si>
  <si>
    <t>CMH049C</t>
  </si>
  <si>
    <t>CMH050C</t>
  </si>
  <si>
    <t>CMH052C</t>
  </si>
  <si>
    <t>CMH055C</t>
  </si>
  <si>
    <t>CMH056C</t>
  </si>
  <si>
    <t>CMH057C</t>
  </si>
  <si>
    <t>CMH058C</t>
  </si>
  <si>
    <t>CMH059C</t>
  </si>
  <si>
    <t>CMH060C</t>
  </si>
  <si>
    <t>CMH061C</t>
  </si>
  <si>
    <t>CMH062C</t>
  </si>
  <si>
    <t>CMH063C</t>
  </si>
  <si>
    <t>CMH064C</t>
  </si>
  <si>
    <t>CMH065C</t>
  </si>
  <si>
    <t>CMH066C</t>
  </si>
  <si>
    <t>CMH069C</t>
  </si>
  <si>
    <t>CMH071C</t>
  </si>
  <si>
    <t>CMH072C</t>
  </si>
  <si>
    <t>CMH073C</t>
  </si>
  <si>
    <t>CMH074C</t>
  </si>
  <si>
    <t>CMH075C</t>
  </si>
  <si>
    <t>CMH076C</t>
  </si>
  <si>
    <t>CMH078C</t>
  </si>
  <si>
    <t>CMH080C</t>
  </si>
  <si>
    <t>CMH082C</t>
  </si>
  <si>
    <t>CMH083C</t>
  </si>
  <si>
    <t>CMH087C</t>
  </si>
  <si>
    <t>CMH090C</t>
  </si>
  <si>
    <t>CMH091C</t>
  </si>
  <si>
    <t>CMH092C</t>
  </si>
  <si>
    <t>CMH095C</t>
  </si>
  <si>
    <t>CMH096C</t>
  </si>
  <si>
    <t>CMH097C</t>
  </si>
  <si>
    <t>CMH100C</t>
  </si>
  <si>
    <t>CMH101C</t>
  </si>
  <si>
    <t>CMH102C</t>
  </si>
  <si>
    <t>CMH103C</t>
  </si>
  <si>
    <t>CMH105C</t>
  </si>
  <si>
    <t>CMH106C</t>
  </si>
  <si>
    <t>CMH107C</t>
  </si>
  <si>
    <t>CMH109C</t>
  </si>
  <si>
    <t>CMH110C</t>
  </si>
  <si>
    <t>CMH111C</t>
  </si>
  <si>
    <t>CMH114C</t>
  </si>
  <si>
    <t>CMH115C</t>
  </si>
  <si>
    <t>CMH116C</t>
  </si>
  <si>
    <t>CMH117C</t>
  </si>
  <si>
    <t>CMH119C</t>
  </si>
  <si>
    <t>CMH120C</t>
  </si>
  <si>
    <t>CMH121C</t>
  </si>
  <si>
    <t>CMH122C</t>
  </si>
  <si>
    <t>CMH123C</t>
  </si>
  <si>
    <t>CMH126C</t>
  </si>
  <si>
    <t>CMH127C</t>
  </si>
  <si>
    <t>CMH128C</t>
  </si>
  <si>
    <t>CMH129C</t>
  </si>
  <si>
    <t>CMH131C</t>
  </si>
  <si>
    <t>CMH132C</t>
  </si>
  <si>
    <t>CMH133C</t>
  </si>
  <si>
    <t>CMH135C</t>
  </si>
  <si>
    <t>CMH137C</t>
  </si>
  <si>
    <t>CMH138C</t>
  </si>
  <si>
    <t>CMH139C</t>
  </si>
  <si>
    <t>CMH140C</t>
  </si>
  <si>
    <t>CMH142C</t>
  </si>
  <si>
    <t>CMH143C</t>
  </si>
  <si>
    <t>CMH144C</t>
  </si>
  <si>
    <t>CMH145C</t>
  </si>
  <si>
    <t>CMH146C</t>
  </si>
  <si>
    <t>CMH148C</t>
  </si>
  <si>
    <t>CMH150C</t>
  </si>
  <si>
    <t>CMH153C</t>
  </si>
  <si>
    <t>CMH154C</t>
  </si>
  <si>
    <t>CMH155C</t>
  </si>
  <si>
    <t>CMH156C</t>
  </si>
  <si>
    <t>CMH157C</t>
  </si>
  <si>
    <t>CMH158C</t>
  </si>
  <si>
    <t>CMH159C</t>
  </si>
  <si>
    <t>CMH161C</t>
  </si>
  <si>
    <t>CMH162C</t>
  </si>
  <si>
    <t>CMH163C</t>
  </si>
  <si>
    <t>CMH164C</t>
  </si>
  <si>
    <t>CMH165C</t>
  </si>
  <si>
    <t>CMH166C</t>
  </si>
  <si>
    <t>CMH168C</t>
  </si>
  <si>
    <t>CMH170C</t>
  </si>
  <si>
    <t>CMH172C</t>
  </si>
  <si>
    <t>CMH173C</t>
  </si>
  <si>
    <t>CMH174C</t>
  </si>
  <si>
    <t>CMH176C</t>
  </si>
  <si>
    <t>CMH177C</t>
  </si>
  <si>
    <t>CMH178C</t>
  </si>
  <si>
    <t>CMH179C</t>
  </si>
  <si>
    <t>CMH182C</t>
  </si>
  <si>
    <t>CMH183C</t>
  </si>
  <si>
    <t>CMH185C</t>
  </si>
  <si>
    <t>CMH186C</t>
  </si>
  <si>
    <t>CMH187C</t>
  </si>
  <si>
    <t>CMH188C</t>
  </si>
  <si>
    <t>CMH189C</t>
  </si>
  <si>
    <t>CMH190C</t>
  </si>
  <si>
    <t>CMH192C</t>
  </si>
  <si>
    <t>CMH194C</t>
  </si>
  <si>
    <t>CMH195C</t>
  </si>
  <si>
    <t>CMH197C</t>
  </si>
  <si>
    <t>CMH198C</t>
  </si>
  <si>
    <t>CMH199C</t>
  </si>
  <si>
    <t>CMH200C</t>
  </si>
  <si>
    <t>CMH201C</t>
  </si>
  <si>
    <t>CMH202C</t>
  </si>
  <si>
    <t>CMH204C</t>
  </si>
  <si>
    <t>CMH205C</t>
  </si>
  <si>
    <t>CMH206C</t>
  </si>
  <si>
    <t>CMH207C</t>
  </si>
  <si>
    <t>CMH208C</t>
  </si>
  <si>
    <t>CMH209C</t>
  </si>
  <si>
    <t>CMH210C</t>
  </si>
  <si>
    <t>CMH212C</t>
  </si>
  <si>
    <t>CMH214C</t>
  </si>
  <si>
    <t>CMH215C</t>
  </si>
  <si>
    <t>CMH216C</t>
  </si>
  <si>
    <t>CMH218C</t>
  </si>
  <si>
    <t>CMH220C</t>
  </si>
  <si>
    <t>CMH221C</t>
  </si>
  <si>
    <t>CMH222C</t>
  </si>
  <si>
    <t>CMH223C</t>
  </si>
  <si>
    <t>CMH224C</t>
  </si>
  <si>
    <t>CMH226C</t>
  </si>
  <si>
    <t>CMH227C</t>
  </si>
  <si>
    <t>CMH229C</t>
  </si>
  <si>
    <t>CMH230C</t>
  </si>
  <si>
    <t>CMH231C</t>
  </si>
  <si>
    <t>CMH232C</t>
  </si>
  <si>
    <t>CMH233C</t>
  </si>
  <si>
    <t>CMH234C</t>
  </si>
  <si>
    <t>CMH235C</t>
  </si>
  <si>
    <t>CMH236C</t>
  </si>
  <si>
    <t>CMH237C</t>
  </si>
  <si>
    <t>CMH238C</t>
  </si>
  <si>
    <t>CMH239C</t>
  </si>
  <si>
    <t>CMH240C</t>
  </si>
  <si>
    <t>CMH241C</t>
  </si>
  <si>
    <t>CMH242C</t>
  </si>
  <si>
    <t>CMH245C</t>
  </si>
  <si>
    <t>CMH246C</t>
  </si>
  <si>
    <t>CMH248C</t>
  </si>
  <si>
    <t>CMH249C</t>
  </si>
  <si>
    <t>CMH250C</t>
  </si>
  <si>
    <t>CMH251C</t>
  </si>
  <si>
    <t>CMH252C</t>
  </si>
  <si>
    <t>CMH254C</t>
  </si>
  <si>
    <t>CMH255C</t>
  </si>
  <si>
    <t>CMH256C</t>
  </si>
  <si>
    <t>CMH258C</t>
  </si>
  <si>
    <t>CMH260C</t>
  </si>
  <si>
    <t>CMH261C</t>
  </si>
  <si>
    <t>CMH262C</t>
  </si>
  <si>
    <t>CMH263C</t>
  </si>
  <si>
    <t>CMH264C</t>
  </si>
  <si>
    <t>CMH265C</t>
  </si>
  <si>
    <t>CMH266C</t>
  </si>
  <si>
    <t>CMH268C</t>
  </si>
  <si>
    <t>CMH270C</t>
  </si>
  <si>
    <t>CMH271C</t>
  </si>
  <si>
    <t>CMH273C</t>
  </si>
  <si>
    <t>CMH274C</t>
  </si>
  <si>
    <t>CMH275C</t>
  </si>
  <si>
    <t>CMH276C</t>
  </si>
  <si>
    <t>CMH277C</t>
  </si>
  <si>
    <t>CMH278C</t>
  </si>
  <si>
    <t>CMH282C</t>
  </si>
  <si>
    <t>CMH283C</t>
  </si>
  <si>
    <t>CMI002C</t>
  </si>
  <si>
    <t>CMI004C</t>
  </si>
  <si>
    <t>CMI007C</t>
  </si>
  <si>
    <t>CMI012C</t>
  </si>
  <si>
    <t>CMI013C</t>
  </si>
  <si>
    <t>CMI014C</t>
  </si>
  <si>
    <t>CMI015C</t>
  </si>
  <si>
    <t>CMI016C</t>
  </si>
  <si>
    <t>CMI017C</t>
  </si>
  <si>
    <t>CMI018C</t>
  </si>
  <si>
    <t>CMI020C</t>
  </si>
  <si>
    <t>CMI021C</t>
  </si>
  <si>
    <t>CMI022C</t>
  </si>
  <si>
    <t>CMI023C</t>
  </si>
  <si>
    <t>CMI026C</t>
  </si>
  <si>
    <t>CMI027C</t>
  </si>
  <si>
    <t>CMI029C</t>
  </si>
  <si>
    <t>CMI030C</t>
  </si>
  <si>
    <t>CMI031C</t>
  </si>
  <si>
    <t>CMI032C</t>
  </si>
  <si>
    <t>CMI034C</t>
  </si>
  <si>
    <t>CMI035C</t>
  </si>
  <si>
    <t>CMI038C</t>
  </si>
  <si>
    <t>CMI040C</t>
  </si>
  <si>
    <t>CMI041C</t>
  </si>
  <si>
    <t>CMI042C</t>
  </si>
  <si>
    <t>CMI043C</t>
  </si>
  <si>
    <t>CMI044C</t>
  </si>
  <si>
    <t>CMI046C</t>
  </si>
  <si>
    <t>CMI047C</t>
  </si>
  <si>
    <t>CMI048C</t>
  </si>
  <si>
    <t>CMI049C</t>
  </si>
  <si>
    <t>CMI050C</t>
  </si>
  <si>
    <t>CMI051C</t>
  </si>
  <si>
    <t>CMI052C</t>
  </si>
  <si>
    <t>CMI054C</t>
  </si>
  <si>
    <t>CMI055C</t>
  </si>
  <si>
    <t>CMI056C</t>
  </si>
  <si>
    <t>CMI058C</t>
  </si>
  <si>
    <t>CMI059C</t>
  </si>
  <si>
    <t>CMI060C</t>
  </si>
  <si>
    <t>CMI061C</t>
  </si>
  <si>
    <t>CMI062C</t>
  </si>
  <si>
    <t>CMI063C</t>
  </si>
  <si>
    <t>CMI064C</t>
  </si>
  <si>
    <t>CMI065C</t>
  </si>
  <si>
    <t>CMI066C</t>
  </si>
  <si>
    <t>CMI067C</t>
  </si>
  <si>
    <t>CMI068C</t>
  </si>
  <si>
    <t>CMI070C</t>
  </si>
  <si>
    <t>CMI072C</t>
  </si>
  <si>
    <t>CMI073C</t>
  </si>
  <si>
    <t>CMI076C</t>
  </si>
  <si>
    <t>CMI077C</t>
  </si>
  <si>
    <t>CMI079C</t>
  </si>
  <si>
    <t>CMI080C</t>
  </si>
  <si>
    <t>CMI082C</t>
  </si>
  <si>
    <t>CMI084C</t>
  </si>
  <si>
    <t>CMI086C</t>
  </si>
  <si>
    <t>CMI087C</t>
  </si>
  <si>
    <t>CMI088C</t>
  </si>
  <si>
    <t>CMI089C</t>
  </si>
  <si>
    <t>CMI091C</t>
  </si>
  <si>
    <t>CMI092C</t>
  </si>
  <si>
    <t>CMI094C</t>
  </si>
  <si>
    <t>CMI095C</t>
  </si>
  <si>
    <t>CMI096C</t>
  </si>
  <si>
    <t>CMI098C</t>
  </si>
  <si>
    <t>CMI099C</t>
  </si>
  <si>
    <t>CMI101C</t>
  </si>
  <si>
    <t>CMI102C</t>
  </si>
  <si>
    <t>CMI103C</t>
  </si>
  <si>
    <t>CMI105C</t>
  </si>
  <si>
    <t>CMI106C</t>
  </si>
  <si>
    <t>CMI107C</t>
  </si>
  <si>
    <t>CMI108C</t>
  </si>
  <si>
    <t>CMI109C</t>
  </si>
  <si>
    <t>CMI110C</t>
  </si>
  <si>
    <t>CMI111C</t>
  </si>
  <si>
    <t>CMI112C</t>
  </si>
  <si>
    <t>CMI113C</t>
  </si>
  <si>
    <t>CMI114C</t>
  </si>
  <si>
    <t>CMI117C</t>
  </si>
  <si>
    <t>CMI118C</t>
  </si>
  <si>
    <t>CMI119C</t>
  </si>
  <si>
    <t>CMI121C</t>
  </si>
  <si>
    <t>CMI122C</t>
  </si>
  <si>
    <t>CMI123C</t>
  </si>
  <si>
    <t>CMI124C</t>
  </si>
  <si>
    <t>CMI125C</t>
  </si>
  <si>
    <t>CMI126C</t>
  </si>
  <si>
    <t>CMI127C</t>
  </si>
  <si>
    <t>CMI128C</t>
  </si>
  <si>
    <t>CMI129C</t>
  </si>
  <si>
    <t>CMI130C</t>
  </si>
  <si>
    <t>CMI132C</t>
  </si>
  <si>
    <t>CMI134C</t>
  </si>
  <si>
    <t>CMI135C</t>
  </si>
  <si>
    <t>CMI136C</t>
  </si>
  <si>
    <t>CMI137C</t>
  </si>
  <si>
    <t>CMI138C</t>
  </si>
  <si>
    <t>CMI139C</t>
  </si>
  <si>
    <t>CMI140C</t>
  </si>
  <si>
    <t>CMI142C</t>
  </si>
  <si>
    <t>CMI144C</t>
  </si>
  <si>
    <t>CMI145C</t>
  </si>
  <si>
    <t>CMI146C</t>
  </si>
  <si>
    <t>CMI147C</t>
  </si>
  <si>
    <t>CMI148C</t>
  </si>
  <si>
    <t>CMI149C</t>
  </si>
  <si>
    <t>CMI151C</t>
  </si>
  <si>
    <t>CMI152C</t>
  </si>
  <si>
    <t>CMI154C</t>
  </si>
  <si>
    <t>CMI156C</t>
  </si>
  <si>
    <t>CMI157C</t>
  </si>
  <si>
    <t>CMI158C</t>
  </si>
  <si>
    <t>CMI159C</t>
  </si>
  <si>
    <t>CMI160C</t>
  </si>
  <si>
    <t>CMI161C</t>
  </si>
  <si>
    <t>CMI162C</t>
  </si>
  <si>
    <t>CMI163C</t>
  </si>
  <si>
    <t>CMI164C</t>
  </si>
  <si>
    <t>CMI165C</t>
  </si>
  <si>
    <t>CMI166C</t>
  </si>
  <si>
    <t>CMI167C</t>
  </si>
  <si>
    <t>CMI169C</t>
  </si>
  <si>
    <t>CMI170C</t>
  </si>
  <si>
    <t>CMI172C</t>
  </si>
  <si>
    <t>CMI173C</t>
  </si>
  <si>
    <t>CMI176C</t>
  </si>
  <si>
    <t>CMI177C</t>
  </si>
  <si>
    <t>CMI179C</t>
  </si>
  <si>
    <t>CMI180C</t>
  </si>
  <si>
    <t>CMI181C</t>
  </si>
  <si>
    <t>CMI184C</t>
  </si>
  <si>
    <t>CMI185C</t>
  </si>
  <si>
    <t>CMI186C</t>
  </si>
  <si>
    <t>CMI187C</t>
  </si>
  <si>
    <t>CMI189C</t>
  </si>
  <si>
    <t>CMI192C</t>
  </si>
  <si>
    <t>CMI194C</t>
  </si>
  <si>
    <t>CMI195C</t>
  </si>
  <si>
    <t>CMI196C</t>
  </si>
  <si>
    <t>CMI197C</t>
  </si>
  <si>
    <t>CMI198C</t>
  </si>
  <si>
    <t>CMI199C</t>
  </si>
  <si>
    <t>CMI200C</t>
  </si>
  <si>
    <t>CMI201C</t>
  </si>
  <si>
    <t>CMI202C</t>
  </si>
  <si>
    <t>CMI203C</t>
  </si>
  <si>
    <t>CMI204C</t>
  </si>
  <si>
    <t>CMI205C</t>
  </si>
  <si>
    <t>CMI206C</t>
  </si>
  <si>
    <t>CMI207C</t>
  </si>
  <si>
    <t>CMI209C</t>
  </si>
  <si>
    <t>CMI210C</t>
  </si>
  <si>
    <t>CMI211C</t>
  </si>
  <si>
    <t>CMI212C</t>
  </si>
  <si>
    <t>CMI213C</t>
  </si>
  <si>
    <t>CMI215C</t>
  </si>
  <si>
    <t>CMI216C</t>
  </si>
  <si>
    <t>CMI217C</t>
  </si>
  <si>
    <t>CMI218C</t>
  </si>
  <si>
    <t>CMI219C</t>
  </si>
  <si>
    <t>CMI220C</t>
  </si>
  <si>
    <t>CMI221C</t>
  </si>
  <si>
    <t>CMI223C</t>
  </si>
  <si>
    <t>CMI224C</t>
  </si>
  <si>
    <t>CMI225C</t>
  </si>
  <si>
    <t>CMI226C</t>
  </si>
  <si>
    <t>CMI227C</t>
  </si>
  <si>
    <t>CMI229C</t>
  </si>
  <si>
    <t>CMI230C</t>
  </si>
  <si>
    <t>CMI231C</t>
  </si>
  <si>
    <t>CMI232C</t>
  </si>
  <si>
    <t>CMI233C</t>
  </si>
  <si>
    <t>CMI234C</t>
  </si>
  <si>
    <t>CMI236C</t>
  </si>
  <si>
    <t>CMI237C</t>
  </si>
  <si>
    <t>CMI238C</t>
  </si>
  <si>
    <t>CMI240C</t>
  </si>
  <si>
    <t>CMI241C</t>
  </si>
  <si>
    <t>CMI242C</t>
  </si>
  <si>
    <t>CMI243C</t>
  </si>
  <si>
    <t>CMI244C</t>
  </si>
  <si>
    <t>CMI245C</t>
  </si>
  <si>
    <t>CMI248C</t>
  </si>
  <si>
    <t>CMI249C</t>
  </si>
  <si>
    <t>CMI250C</t>
  </si>
  <si>
    <t>CMI251C</t>
  </si>
  <si>
    <t>CMI252C</t>
  </si>
  <si>
    <t>CMI253C</t>
  </si>
  <si>
    <t>CMI254C</t>
  </si>
  <si>
    <t>CMI255C</t>
  </si>
  <si>
    <t>CMI257C</t>
  </si>
  <si>
    <t>CMI258C</t>
  </si>
  <si>
    <t>CMI260C</t>
  </si>
  <si>
    <t>CMI261C</t>
  </si>
  <si>
    <t>CMI262C</t>
  </si>
  <si>
    <t>CMI263C</t>
  </si>
  <si>
    <t>CMI264C</t>
  </si>
  <si>
    <t>CMI265C</t>
  </si>
  <si>
    <t>CMI266C</t>
  </si>
  <si>
    <t>CMI267C</t>
  </si>
  <si>
    <t>CMI268C</t>
  </si>
  <si>
    <t>CMI270C</t>
  </si>
  <si>
    <t>CMI271C</t>
  </si>
  <si>
    <t>CMI273C</t>
  </si>
  <si>
    <t>CMI275C</t>
  </si>
  <si>
    <t>CMI276C</t>
  </si>
  <si>
    <t>CMI278C</t>
  </si>
  <si>
    <t>CMI281C</t>
  </si>
  <si>
    <t>CMI283C</t>
  </si>
  <si>
    <t>CMI284C</t>
  </si>
  <si>
    <t>CMI286C</t>
  </si>
  <si>
    <t>CMI288C</t>
  </si>
  <si>
    <t>CMI290C</t>
  </si>
  <si>
    <t>CMI291C</t>
  </si>
  <si>
    <t>CMI292C</t>
  </si>
  <si>
    <t>CMI293C</t>
  </si>
  <si>
    <t>CMI294C</t>
  </si>
  <si>
    <t>CMI295C</t>
  </si>
  <si>
    <t>CMI298C</t>
  </si>
  <si>
    <t>CMI299C</t>
  </si>
  <si>
    <t>CMI300C</t>
  </si>
  <si>
    <t>CMI301C</t>
  </si>
  <si>
    <t>CMI302C</t>
  </si>
  <si>
    <t>CMI304C</t>
  </si>
  <si>
    <t>CMI306C</t>
  </si>
  <si>
    <t>CMJ002C</t>
  </si>
  <si>
    <t>CMJ005C</t>
  </si>
  <si>
    <t>CMJ008C</t>
  </si>
  <si>
    <t>CMJ009C</t>
  </si>
  <si>
    <t>CMJ010C</t>
  </si>
  <si>
    <t>CMJ011C</t>
  </si>
  <si>
    <t>CMJ012C</t>
  </si>
  <si>
    <t>CMJ013C</t>
  </si>
  <si>
    <t>CMJ014C</t>
  </si>
  <si>
    <t>CMJ015C</t>
  </si>
  <si>
    <t>CMJ016C</t>
  </si>
  <si>
    <t>CMJ017C</t>
  </si>
  <si>
    <t>CMJ018C</t>
  </si>
  <si>
    <t>CMJ019C</t>
  </si>
  <si>
    <t>CMJ020C</t>
  </si>
  <si>
    <t>CMJ021C</t>
  </si>
  <si>
    <t>CMJ023C</t>
  </si>
  <si>
    <t>CMJ024C</t>
  </si>
  <si>
    <t>CMJ027C</t>
  </si>
  <si>
    <t>CMJ029C</t>
  </si>
  <si>
    <t>CMJ030C</t>
  </si>
  <si>
    <t>CMJ033C</t>
  </si>
  <si>
    <t>CMJ034C</t>
  </si>
  <si>
    <t>CMJ036C</t>
  </si>
  <si>
    <t>CMJ037C</t>
  </si>
  <si>
    <t>CMJ038C</t>
  </si>
  <si>
    <t>CMJ039C</t>
  </si>
  <si>
    <t>CMJ042C</t>
  </si>
  <si>
    <t>CMJ043C</t>
  </si>
  <si>
    <t>CMJ044C</t>
  </si>
  <si>
    <t>CMJ045C</t>
  </si>
  <si>
    <t>CMJ046C</t>
  </si>
  <si>
    <t>CMJ047C</t>
  </si>
  <si>
    <t>CMJ049C</t>
  </si>
  <si>
    <t>CMJ050C</t>
  </si>
  <si>
    <t>CMJ051C</t>
  </si>
  <si>
    <t>CMJ052C</t>
  </si>
  <si>
    <t>CMJ053C</t>
  </si>
  <si>
    <t>CMJ054C</t>
  </si>
  <si>
    <t>CMJ055C</t>
  </si>
  <si>
    <t>CMJ056C</t>
  </si>
  <si>
    <t>CMJ057C</t>
  </si>
  <si>
    <t>CMJ060C</t>
  </si>
  <si>
    <t>CMJ061C</t>
  </si>
  <si>
    <t>CMJ062C</t>
  </si>
  <si>
    <t>CMJ064C</t>
  </si>
  <si>
    <t>CMJ065C</t>
  </si>
  <si>
    <t>CMJ066C</t>
  </si>
  <si>
    <t>CMJ067C</t>
  </si>
  <si>
    <t>CMJ068C</t>
  </si>
  <si>
    <t>CMJ069C</t>
  </si>
  <si>
    <t>CMJ070C</t>
  </si>
  <si>
    <t>CMJ072C</t>
  </si>
  <si>
    <t>CMJ073C</t>
  </si>
  <si>
    <t>CMJ074C</t>
  </si>
  <si>
    <t>CMJ076C</t>
  </si>
  <si>
    <t>CMJ077C</t>
  </si>
  <si>
    <t>CMJ078C</t>
  </si>
  <si>
    <t>CMJ079C</t>
  </si>
  <si>
    <t>CMJ080C</t>
  </si>
  <si>
    <t>CMJ081C</t>
  </si>
  <si>
    <t>CMJ082C</t>
  </si>
  <si>
    <t>CMJ083C</t>
  </si>
  <si>
    <t>CMJ084C</t>
  </si>
  <si>
    <t>CMJ085C</t>
  </si>
  <si>
    <t>CMJ086C</t>
  </si>
  <si>
    <t>CMJ087C</t>
  </si>
  <si>
    <t>CMJ088C</t>
  </si>
  <si>
    <t>CMJ089C</t>
  </si>
  <si>
    <t>CMJ090C</t>
  </si>
  <si>
    <t>CMJ091C</t>
  </si>
  <si>
    <t>CMJ093C</t>
  </si>
  <si>
    <t>CMJ095C</t>
  </si>
  <si>
    <t>CMJ096C</t>
  </si>
  <si>
    <t>CMJ097C</t>
  </si>
  <si>
    <t>CMJ098C</t>
  </si>
  <si>
    <t>CMJ099C</t>
  </si>
  <si>
    <t>CMJ100C</t>
  </si>
  <si>
    <t>CMJ101C</t>
  </si>
  <si>
    <t>CMJ102C</t>
  </si>
  <si>
    <t>CMJ103C</t>
  </si>
  <si>
    <t>CMJ311C</t>
  </si>
  <si>
    <t>CMJ313C</t>
  </si>
  <si>
    <t>CMJ314C</t>
  </si>
  <si>
    <t>CMJ315C</t>
  </si>
  <si>
    <t>CMJ316C</t>
  </si>
  <si>
    <t>CMJ105C</t>
  </si>
  <si>
    <t>CMJ107C</t>
  </si>
  <si>
    <t>CMJ108C</t>
  </si>
  <si>
    <t>CMJ109C</t>
  </si>
  <si>
    <t>CMJ110C</t>
  </si>
  <si>
    <t>CMJ111C</t>
  </si>
  <si>
    <t>CMJ112C</t>
  </si>
  <si>
    <t>CMJ114C</t>
  </si>
  <si>
    <t>CMJ115C</t>
  </si>
  <si>
    <t>CMJ116C</t>
  </si>
  <si>
    <t>CMJ117C</t>
  </si>
  <si>
    <t>CMJ120C</t>
  </si>
  <si>
    <t>CMJ121C</t>
  </si>
  <si>
    <t>CMJ123C</t>
  </si>
  <si>
    <t>CMJ125C</t>
  </si>
  <si>
    <t>CMJ126C</t>
  </si>
  <si>
    <t>CMJ128C</t>
  </si>
  <si>
    <t>CMJ129C</t>
  </si>
  <si>
    <t>CMJ130C</t>
  </si>
  <si>
    <t>CMJ132C</t>
  </si>
  <si>
    <t>CMJ133C</t>
  </si>
  <si>
    <t>CMJ134C</t>
  </si>
  <si>
    <t>CMJ135C</t>
  </si>
  <si>
    <t>CMJ136C</t>
  </si>
  <si>
    <t>CMJ137C</t>
  </si>
  <si>
    <t>CMJ138C</t>
  </si>
  <si>
    <t>CMJ139C</t>
  </si>
  <si>
    <t>CMJ141C</t>
  </si>
  <si>
    <t>CMJ142C</t>
  </si>
  <si>
    <t>CMJ143C</t>
  </si>
  <si>
    <t>CMJ144C</t>
  </si>
  <si>
    <t>CMJ145C</t>
  </si>
  <si>
    <t>CMJ146C</t>
  </si>
  <si>
    <t>CMJ148C</t>
  </si>
  <si>
    <t>CMJ149C</t>
  </si>
  <si>
    <t>CMJ151C</t>
  </si>
  <si>
    <t>CMJ152C</t>
  </si>
  <si>
    <t>CMJ153C</t>
  </si>
  <si>
    <t>CMJ154C</t>
  </si>
  <si>
    <t>CMJ156C</t>
  </si>
  <si>
    <t>CMJ157C</t>
  </si>
  <si>
    <t>CMJ159C</t>
  </si>
  <si>
    <t>CMJ160C</t>
  </si>
  <si>
    <t>CMJ161C</t>
  </si>
  <si>
    <t>CMJ162C</t>
  </si>
  <si>
    <t>CMJ163C</t>
  </si>
  <si>
    <t>CMJ164C</t>
  </si>
  <si>
    <t>CMJ165C</t>
  </si>
  <si>
    <t>CMJ167C</t>
  </si>
  <si>
    <t>CMJ168C</t>
  </si>
  <si>
    <t>CMJ169C</t>
  </si>
  <si>
    <t>CMJ170C</t>
  </si>
  <si>
    <t>CMJ171C</t>
  </si>
  <si>
    <t>CMJ172C</t>
  </si>
  <si>
    <t>CMJ173C</t>
  </si>
  <si>
    <t>CMJ174C</t>
  </si>
  <si>
    <t>CMJ175C</t>
  </si>
  <si>
    <t>CMJ177C</t>
  </si>
  <si>
    <t>CMJ178C</t>
  </si>
  <si>
    <t>CMJ179C</t>
  </si>
  <si>
    <t>CMJ180C</t>
  </si>
  <si>
    <t>CMJ181C</t>
  </si>
  <si>
    <t>CMJ182C</t>
  </si>
  <si>
    <t>CMJ183C</t>
  </si>
  <si>
    <t>CMJ184C</t>
  </si>
  <si>
    <t>CMJ185C</t>
  </si>
  <si>
    <t>CMJ186C</t>
  </si>
  <si>
    <t>CMJ188C</t>
  </si>
  <si>
    <t>CMJ189C</t>
  </si>
  <si>
    <t>CMJ191C</t>
  </si>
  <si>
    <t>CMJ195C</t>
  </si>
  <si>
    <t>CMJ196C</t>
  </si>
  <si>
    <t>CMJ197C</t>
  </si>
  <si>
    <t>CMJ198C</t>
  </si>
  <si>
    <t>CMJ199C</t>
  </si>
  <si>
    <t>CMJ200C</t>
  </si>
  <si>
    <t>CMJ201C</t>
  </si>
  <si>
    <t>CMJ202C</t>
  </si>
  <si>
    <t>CMJ203C</t>
  </si>
  <si>
    <t>CMJ205C</t>
  </si>
  <si>
    <t>CMJ206C</t>
  </si>
  <si>
    <t>CMJ207C</t>
  </si>
  <si>
    <t>CMJ208C</t>
  </si>
  <si>
    <t>CMJ210C</t>
  </si>
  <si>
    <t>CMJ211C</t>
  </si>
  <si>
    <t>CMJ212C</t>
  </si>
  <si>
    <t>CMJ214C</t>
  </si>
  <si>
    <t>CMJ215C</t>
  </si>
  <si>
    <t>CMJ216C</t>
  </si>
  <si>
    <t>CMJ217C</t>
  </si>
  <si>
    <t>CMJ218C</t>
  </si>
  <si>
    <t>CMJ219C</t>
  </si>
  <si>
    <t>CMJ221C</t>
  </si>
  <si>
    <t>CMJ222C</t>
  </si>
  <si>
    <t>CMJ223C</t>
  </si>
  <si>
    <t>CMJ225C</t>
  </si>
  <si>
    <t>CMJ226C</t>
  </si>
  <si>
    <t>CMJ228C</t>
  </si>
  <si>
    <t>CMJ229C</t>
  </si>
  <si>
    <t>CMJ230C</t>
  </si>
  <si>
    <t>CMJ231C</t>
  </si>
  <si>
    <t>CMJ232C</t>
  </si>
  <si>
    <t>CMJ233C</t>
  </si>
  <si>
    <t>CMJ234C</t>
  </si>
  <si>
    <t>CMJ235C</t>
  </si>
  <si>
    <t>CMJ237C</t>
  </si>
  <si>
    <t>CMJ238C</t>
  </si>
  <si>
    <t>CMJ239C</t>
  </si>
  <si>
    <t>CMJ240C</t>
  </si>
  <si>
    <t>CMJ241C</t>
  </si>
  <si>
    <t>CMJ242C</t>
  </si>
  <si>
    <t>CMJ244C</t>
  </si>
  <si>
    <t>CMJ245C</t>
  </si>
  <si>
    <t>CMJ246C</t>
  </si>
  <si>
    <t>CMJ247C</t>
  </si>
  <si>
    <t>CMJ248C</t>
  </si>
  <si>
    <t>CMJ250C</t>
  </si>
  <si>
    <t>CMJ252C</t>
  </si>
  <si>
    <t>CMJ253C</t>
  </si>
  <si>
    <t>CMJ255C</t>
  </si>
  <si>
    <t>CMJ256C</t>
  </si>
  <si>
    <t>CMJ257C</t>
  </si>
  <si>
    <t>CMJ259C</t>
  </si>
  <si>
    <t>CMJ260C</t>
  </si>
  <si>
    <t>CMJ261C</t>
  </si>
  <si>
    <t>CMJ262C</t>
  </si>
  <si>
    <t>CMJ263C</t>
  </si>
  <si>
    <t>CMJ265C</t>
  </si>
  <si>
    <t>CMJ269C</t>
  </si>
  <si>
    <t>CMJ270C</t>
  </si>
  <si>
    <t>CMJ272C</t>
  </si>
  <si>
    <t>CMJ275C</t>
  </si>
  <si>
    <t>CMJ276C</t>
  </si>
  <si>
    <t>CMJ277C</t>
  </si>
  <si>
    <t>CMJ279C</t>
  </si>
  <si>
    <t>CMJ281C</t>
  </si>
  <si>
    <t>CMJ282C</t>
  </si>
  <si>
    <t>CMJ284C</t>
  </si>
  <si>
    <t>CMJ285C</t>
  </si>
  <si>
    <t>CMJ286C</t>
  </si>
  <si>
    <t>CMJ288C</t>
  </si>
  <si>
    <t>CMJ289C</t>
  </si>
  <si>
    <t>CMJ290C</t>
  </si>
  <si>
    <t>CMJ293C</t>
  </si>
  <si>
    <t>CMJ294C</t>
  </si>
  <si>
    <t>CMJ295C</t>
  </si>
  <si>
    <t>CMJ296C</t>
  </si>
  <si>
    <t>CMJ298C</t>
  </si>
  <si>
    <t>CMJ300C</t>
  </si>
  <si>
    <t>CMJ301C</t>
  </si>
  <si>
    <t>CMJ302C</t>
  </si>
  <si>
    <t>CMJ303C</t>
  </si>
  <si>
    <t>CMJ305C</t>
  </si>
  <si>
    <t>CMJ306C</t>
  </si>
  <si>
    <t>CMJ308C</t>
  </si>
  <si>
    <t>CMJ309C</t>
  </si>
  <si>
    <t>CMJ323C</t>
  </si>
  <si>
    <t>CMJ318C</t>
  </si>
  <si>
    <t>CMJ319C</t>
  </si>
  <si>
    <t>CMK001C</t>
  </si>
  <si>
    <t>CMK006C</t>
  </si>
  <si>
    <t>CMK008C</t>
  </si>
  <si>
    <t>CMK009C</t>
  </si>
  <si>
    <t>CMK010C</t>
  </si>
  <si>
    <t>CMK011C</t>
  </si>
  <si>
    <t>CMK012C</t>
  </si>
  <si>
    <t>CMK013C</t>
  </si>
  <si>
    <t>CMK015C</t>
  </si>
  <si>
    <t>CMK016C</t>
  </si>
  <si>
    <t>CMK017C</t>
  </si>
  <si>
    <t>CMK019C</t>
  </si>
  <si>
    <t>CMK020C</t>
  </si>
  <si>
    <t>CMK022C</t>
  </si>
  <si>
    <t>CMK023C</t>
  </si>
  <si>
    <t>CMK024C</t>
  </si>
  <si>
    <t>CMK028C</t>
  </si>
  <si>
    <t>CMK029C</t>
  </si>
  <si>
    <t>CMK030C</t>
  </si>
  <si>
    <t>CMK031C</t>
  </si>
  <si>
    <t>CMK032C</t>
  </si>
  <si>
    <t>CMK033C</t>
  </si>
  <si>
    <t>CMK034C</t>
  </si>
  <si>
    <t>CMK035C</t>
  </si>
  <si>
    <t>CMK036C</t>
  </si>
  <si>
    <t>CMK037C</t>
  </si>
  <si>
    <t>CMK038C</t>
  </si>
  <si>
    <t>CMK039C</t>
  </si>
  <si>
    <t>CMK040C</t>
  </si>
  <si>
    <t>CMK041C</t>
  </si>
  <si>
    <t>CMK042C</t>
  </si>
  <si>
    <t>CMK043C</t>
  </si>
  <si>
    <t>CMK044C</t>
  </si>
  <si>
    <t>CMK045C</t>
  </si>
  <si>
    <t>CMK046C</t>
  </si>
  <si>
    <t>CMK047C</t>
  </si>
  <si>
    <t>CMK049C</t>
  </si>
  <si>
    <t>CMK050C</t>
  </si>
  <si>
    <t>CMK051C</t>
  </si>
  <si>
    <t>CMK053C</t>
  </si>
  <si>
    <t>CMK054C</t>
  </si>
  <si>
    <t>CMK055C</t>
  </si>
  <si>
    <t>CMK056C</t>
  </si>
  <si>
    <t>CMK058C</t>
  </si>
  <si>
    <t>CMK059C</t>
  </si>
  <si>
    <t>CMK060C</t>
  </si>
  <si>
    <t>CMK061C</t>
  </si>
  <si>
    <t>CMK062C</t>
  </si>
  <si>
    <t>CMK063C</t>
  </si>
  <si>
    <t>CMK064C</t>
  </si>
  <si>
    <t>CMK065C</t>
  </si>
  <si>
    <t>CMK066C</t>
  </si>
  <si>
    <t>CMK067C</t>
  </si>
  <si>
    <t>CMK068C</t>
  </si>
  <si>
    <t>CMK069C</t>
  </si>
  <si>
    <t>CMK070C</t>
  </si>
  <si>
    <t>CMK071C</t>
  </si>
  <si>
    <t>CMK072C</t>
  </si>
  <si>
    <t>CMK073C</t>
  </si>
  <si>
    <t>CMK074C</t>
  </si>
  <si>
    <t>CMK075C</t>
  </si>
  <si>
    <t>CMK076C</t>
  </si>
  <si>
    <t>CMK078C</t>
  </si>
  <si>
    <t>CMK079C</t>
  </si>
  <si>
    <t>CMK081C</t>
  </si>
  <si>
    <t>CMK082C</t>
  </si>
  <si>
    <t>CMK083C</t>
  </si>
  <si>
    <t>CMK085C</t>
  </si>
  <si>
    <t>CMK086C</t>
  </si>
  <si>
    <t>CMK087C</t>
  </si>
  <si>
    <t>CMK088C</t>
  </si>
  <si>
    <t>CMK089C</t>
  </si>
  <si>
    <t>CMK090C</t>
  </si>
  <si>
    <t>CMK092C</t>
  </si>
  <si>
    <t>CMK093C</t>
  </si>
  <si>
    <t>CMK095C</t>
  </si>
  <si>
    <t>CMK096C</t>
  </si>
  <si>
    <t>CMK097C</t>
  </si>
  <si>
    <t>CMK098C</t>
  </si>
  <si>
    <t>CMK101C</t>
  </si>
  <si>
    <t>CMK102C</t>
  </si>
  <si>
    <t>CMK105C</t>
  </si>
  <si>
    <t>CMK106C</t>
  </si>
  <si>
    <t>CMK108C</t>
  </si>
  <si>
    <t>CMK109C</t>
  </si>
  <si>
    <t>CMK110C</t>
  </si>
  <si>
    <t>CMK112C</t>
  </si>
  <si>
    <t>CMK113C</t>
  </si>
  <si>
    <t>CMK114C</t>
  </si>
  <si>
    <t>CMK115C</t>
  </si>
  <si>
    <t>CMK116C</t>
  </si>
  <si>
    <t>CMK117C</t>
  </si>
  <si>
    <t>CMK118C</t>
  </si>
  <si>
    <t>CMK119C</t>
  </si>
  <si>
    <t>CMK120C</t>
  </si>
  <si>
    <t>CMK122C</t>
  </si>
  <si>
    <t>CMK124C</t>
  </si>
  <si>
    <t>CMK126C</t>
  </si>
  <si>
    <t>CMK127C</t>
  </si>
  <si>
    <t>CMK128C</t>
  </si>
  <si>
    <t>CMK129C</t>
  </si>
  <si>
    <t>CMK131C</t>
  </si>
  <si>
    <t>CMK132C</t>
  </si>
  <si>
    <t>CMK133C</t>
  </si>
  <si>
    <t>CMK134C</t>
  </si>
  <si>
    <t>CMK135C</t>
  </si>
  <si>
    <t>CMK136C</t>
  </si>
  <si>
    <t>CMK137C</t>
  </si>
  <si>
    <t>CMK138C</t>
  </si>
  <si>
    <t>CMK139C</t>
  </si>
  <si>
    <t>CMK140C</t>
  </si>
  <si>
    <t>CMK141C</t>
  </si>
  <si>
    <t>CMK144C</t>
  </si>
  <si>
    <t>CMK145C</t>
  </si>
  <si>
    <t>CMK146C</t>
  </si>
  <si>
    <t>CMK147C</t>
  </si>
  <si>
    <t>CMK149C</t>
  </si>
  <si>
    <t>CMK150C</t>
  </si>
  <si>
    <t>CMK151C</t>
  </si>
  <si>
    <t>CMK153C</t>
  </si>
  <si>
    <t>CMK154C</t>
  </si>
  <si>
    <t>CMK155C</t>
  </si>
  <si>
    <t>CMK156C</t>
  </si>
  <si>
    <t>CMK157C</t>
  </si>
  <si>
    <t>CMK159C</t>
  </si>
  <si>
    <t>CMK161C</t>
  </si>
  <si>
    <t>CMK163C</t>
  </si>
  <si>
    <t>CMK164C</t>
  </si>
  <si>
    <t>CMK165C</t>
  </si>
  <si>
    <t>CMK166C</t>
  </si>
  <si>
    <t>CMK168C</t>
  </si>
  <si>
    <t>CMK170C</t>
  </si>
  <si>
    <t>CMK172C</t>
  </si>
  <si>
    <t>CMK173C</t>
  </si>
  <si>
    <t>CMK174C</t>
  </si>
  <si>
    <t>CMK175C</t>
  </si>
  <si>
    <t>CMK176C</t>
  </si>
  <si>
    <t>CMK178C</t>
  </si>
  <si>
    <t>CMK179C</t>
  </si>
  <si>
    <t>CMK180C</t>
  </si>
  <si>
    <t>CMK181C</t>
  </si>
  <si>
    <t>CMK182C</t>
  </si>
  <si>
    <t>CMK183C</t>
  </si>
  <si>
    <t>CMK184C</t>
  </si>
  <si>
    <t>CMK185C</t>
  </si>
  <si>
    <t>CMK186C</t>
  </si>
  <si>
    <t>CMK187C</t>
  </si>
  <si>
    <t>CMK188C</t>
  </si>
  <si>
    <t>CMK189C</t>
  </si>
  <si>
    <t>CMK191C</t>
  </si>
  <si>
    <t>CMK192C</t>
  </si>
  <si>
    <t>CMK193C</t>
  </si>
  <si>
    <t>CMK194C</t>
  </si>
  <si>
    <t>CMK196C</t>
  </si>
  <si>
    <t>CMK197C</t>
  </si>
  <si>
    <t>CMK199C</t>
  </si>
  <si>
    <t>CMK200C</t>
  </si>
  <si>
    <t>CMK203C</t>
  </si>
  <si>
    <t>CMK204C</t>
  </si>
  <si>
    <t>CMK205C</t>
  </si>
  <si>
    <t>CMK206C</t>
  </si>
  <si>
    <t>CMK207C</t>
  </si>
  <si>
    <t>CMK208C</t>
  </si>
  <si>
    <t>CMK210C</t>
  </si>
  <si>
    <t>CMK211C</t>
  </si>
  <si>
    <t>CMK212C</t>
  </si>
  <si>
    <t>CMK215C</t>
  </si>
  <si>
    <t>CMK217C</t>
  </si>
  <si>
    <t>CMK219C</t>
  </si>
  <si>
    <t>CMK220C</t>
  </si>
  <si>
    <t>CMK221C</t>
  </si>
  <si>
    <t>CMK223C</t>
  </si>
  <si>
    <t>CMK224C</t>
  </si>
  <si>
    <t>CMK225C</t>
  </si>
  <si>
    <t>CMK227C</t>
  </si>
  <si>
    <t>CMK228C</t>
  </si>
  <si>
    <t>CMK229C</t>
  </si>
  <si>
    <t>CMK230C</t>
  </si>
  <si>
    <t>CMK232C</t>
  </si>
  <si>
    <t>CMK233C</t>
  </si>
  <si>
    <t>CMK235C</t>
  </si>
  <si>
    <t>CMK236C</t>
  </si>
  <si>
    <t>CMK237C</t>
  </si>
  <si>
    <t>CMK238C</t>
  </si>
  <si>
    <t>CMK240C</t>
  </si>
  <si>
    <t>CMK242C</t>
  </si>
  <si>
    <t>CMK243C</t>
  </si>
  <si>
    <t>CMK245C</t>
  </si>
  <si>
    <t>CMK247C</t>
  </si>
  <si>
    <t>CMK248C</t>
  </si>
  <si>
    <t>CMK251C</t>
  </si>
  <si>
    <t>CMK252C</t>
  </si>
  <si>
    <t>CMK253C</t>
  </si>
  <si>
    <t>CMK254C</t>
  </si>
  <si>
    <t>CMK255C</t>
  </si>
  <si>
    <t>CMK256C</t>
  </si>
  <si>
    <t>CMK258C</t>
  </si>
  <si>
    <t>CMK259C</t>
  </si>
  <si>
    <t>CMK260C</t>
  </si>
  <si>
    <t>CMK262C</t>
  </si>
  <si>
    <t>CMK263C</t>
  </si>
  <si>
    <t>CMK265C</t>
  </si>
  <si>
    <t>CMK267C</t>
  </si>
  <si>
    <t>CMK268C</t>
  </si>
  <si>
    <t>CMK269C</t>
  </si>
  <si>
    <t>CMK271C</t>
  </si>
  <si>
    <t>CMK272C</t>
  </si>
  <si>
    <t>CMK273C</t>
  </si>
  <si>
    <t>CMK274C</t>
  </si>
  <si>
    <t>CMK275C</t>
  </si>
  <si>
    <t>CMK277C</t>
  </si>
  <si>
    <t>CMK278C</t>
  </si>
  <si>
    <t>CMK279C</t>
  </si>
  <si>
    <t>CMK280C</t>
  </si>
  <si>
    <t>CMK282C</t>
  </si>
  <si>
    <t>CMK283C</t>
  </si>
  <si>
    <t>CMK284C</t>
  </si>
  <si>
    <t>CMK285C</t>
  </si>
  <si>
    <t>CMK288C</t>
  </si>
  <si>
    <t>CMK289C</t>
  </si>
  <si>
    <t>CMK291C</t>
  </si>
  <si>
    <t>CMK292C</t>
  </si>
  <si>
    <t>CMK293C</t>
  </si>
  <si>
    <t>CMK294C</t>
  </si>
  <si>
    <t>CMK296C</t>
  </si>
  <si>
    <t>CMK297C</t>
  </si>
  <si>
    <t>CMK299C</t>
  </si>
  <si>
    <t>CMK301C</t>
  </si>
  <si>
    <t>CMK302C</t>
  </si>
  <si>
    <t>CMK303C</t>
  </si>
  <si>
    <t>CMK304C</t>
  </si>
  <si>
    <t>CMK305C</t>
  </si>
  <si>
    <t>CMK306C</t>
  </si>
  <si>
    <t>CMK307C</t>
  </si>
  <si>
    <t>CMK308C</t>
  </si>
  <si>
    <t>CMK309C</t>
  </si>
  <si>
    <t>CML001C</t>
  </si>
  <si>
    <t>CML002C</t>
  </si>
  <si>
    <t>CML003C</t>
  </si>
  <si>
    <t>CML004C</t>
  </si>
  <si>
    <t>CML005C</t>
  </si>
  <si>
    <t>CML007C</t>
  </si>
  <si>
    <t>CML009C</t>
  </si>
  <si>
    <t>CML010C</t>
  </si>
  <si>
    <t>CML011C</t>
  </si>
  <si>
    <t>CML012C</t>
  </si>
  <si>
    <t>CML014C</t>
  </si>
  <si>
    <t>CML015C</t>
  </si>
  <si>
    <t>CML016C</t>
  </si>
  <si>
    <t>CML020C</t>
  </si>
  <si>
    <t>CML023C</t>
  </si>
  <si>
    <t>CML025C</t>
  </si>
  <si>
    <t>CML027C</t>
  </si>
  <si>
    <t>CML028C</t>
  </si>
  <si>
    <t>CML029C</t>
  </si>
  <si>
    <t>CML030C</t>
  </si>
  <si>
    <t>CML032C</t>
  </si>
  <si>
    <t>CML034C</t>
  </si>
  <si>
    <t>CML035C</t>
  </si>
  <si>
    <t>CML036C</t>
  </si>
  <si>
    <t>CML037C</t>
  </si>
  <si>
    <t>CML040C</t>
  </si>
  <si>
    <t>CML042C</t>
  </si>
  <si>
    <t>CML043C</t>
  </si>
  <si>
    <t>CML046C</t>
  </si>
  <si>
    <t>CML047C</t>
  </si>
  <si>
    <t>CML049C</t>
  </si>
  <si>
    <t>CML050C</t>
  </si>
  <si>
    <t>CML052C</t>
  </si>
  <si>
    <t>CML054C</t>
  </si>
  <si>
    <t>CML055C</t>
  </si>
  <si>
    <t>CML056C</t>
  </si>
  <si>
    <t>CML057C</t>
  </si>
  <si>
    <t>CML058C</t>
  </si>
  <si>
    <t>CML059C</t>
  </si>
  <si>
    <t>CML061C</t>
  </si>
  <si>
    <t>CML063C</t>
  </si>
  <si>
    <t>CML064C</t>
  </si>
  <si>
    <t>CML065C</t>
  </si>
  <si>
    <t>CML066C</t>
  </si>
  <si>
    <t>CML067C</t>
  </si>
  <si>
    <t>CML068C</t>
  </si>
  <si>
    <t>CML069C</t>
  </si>
  <si>
    <t>CML072C</t>
  </si>
  <si>
    <t>CML073C</t>
  </si>
  <si>
    <t>CML074C</t>
  </si>
  <si>
    <t>CML075C</t>
  </si>
  <si>
    <t>CML076C</t>
  </si>
  <si>
    <t>CML077C</t>
  </si>
  <si>
    <t>CML079C</t>
  </si>
  <si>
    <t>CML080C</t>
  </si>
  <si>
    <t>CML081C</t>
  </si>
  <si>
    <t>CML082C</t>
  </si>
  <si>
    <t>CML083C</t>
  </si>
  <si>
    <t>CML085C</t>
  </si>
  <si>
    <t>CML086C</t>
  </si>
  <si>
    <t>CML087C</t>
  </si>
  <si>
    <t>CML088C</t>
  </si>
  <si>
    <t>CML090C</t>
  </si>
  <si>
    <t>CML092C</t>
  </si>
  <si>
    <t>CML093C</t>
  </si>
  <si>
    <t>CML095C</t>
  </si>
  <si>
    <t>CML097C</t>
  </si>
  <si>
    <t>CML098C</t>
  </si>
  <si>
    <t>CML100C</t>
  </si>
  <si>
    <t>CML101C</t>
  </si>
  <si>
    <t>CML102C</t>
  </si>
  <si>
    <t>CML103C</t>
  </si>
  <si>
    <t>CML104C</t>
  </si>
  <si>
    <t>CML106C</t>
  </si>
  <si>
    <t>CML107C</t>
  </si>
  <si>
    <t>CML108C</t>
  </si>
  <si>
    <t>CML110C</t>
  </si>
  <si>
    <t>CML111C</t>
  </si>
  <si>
    <t>CML112C</t>
  </si>
  <si>
    <t>CML113C</t>
  </si>
  <si>
    <t>CML115C</t>
  </si>
  <si>
    <t>CML116C</t>
  </si>
  <si>
    <t>CML117C</t>
  </si>
  <si>
    <t>CML118C</t>
  </si>
  <si>
    <t>CML119C</t>
  </si>
  <si>
    <t>CML120C</t>
  </si>
  <si>
    <t>CML121C</t>
  </si>
  <si>
    <t>CML122C</t>
  </si>
  <si>
    <t>CML124C</t>
  </si>
  <si>
    <t>CML125C</t>
  </si>
  <si>
    <t>CML126C</t>
  </si>
  <si>
    <t>CML127C</t>
  </si>
  <si>
    <t>CML128C</t>
  </si>
  <si>
    <t>CML129C</t>
  </si>
  <si>
    <t>CML130C</t>
  </si>
  <si>
    <t>CML131C</t>
  </si>
  <si>
    <t>CML133C</t>
  </si>
  <si>
    <t>CML135C</t>
  </si>
  <si>
    <t>CML136C</t>
  </si>
  <si>
    <t>CML137C</t>
  </si>
  <si>
    <t>CML138C</t>
  </si>
  <si>
    <t>CML139C</t>
  </si>
  <si>
    <t>CML140C</t>
  </si>
  <si>
    <t>CML142C</t>
  </si>
  <si>
    <t>CML143C</t>
  </si>
  <si>
    <t>CML144C</t>
  </si>
  <si>
    <t>CML145C</t>
  </si>
  <si>
    <t>CML146C</t>
  </si>
  <si>
    <t>CML147C</t>
  </si>
  <si>
    <t>CML148C</t>
  </si>
  <si>
    <t>CML149C</t>
  </si>
  <si>
    <t>CML150C</t>
  </si>
  <si>
    <t>CML152C</t>
  </si>
  <si>
    <t>CML153C</t>
  </si>
  <si>
    <t>CML155C</t>
  </si>
  <si>
    <t>CML156C</t>
  </si>
  <si>
    <t>CML157C</t>
  </si>
  <si>
    <t>CML160C</t>
  </si>
  <si>
    <t>CML161C</t>
  </si>
  <si>
    <t>CML162C</t>
  </si>
  <si>
    <t>CML163C</t>
  </si>
  <si>
    <t>CML164C</t>
  </si>
  <si>
    <t>CML165C</t>
  </si>
  <si>
    <t>CML166C</t>
  </si>
  <si>
    <t>CML167C</t>
  </si>
  <si>
    <t>CML168C</t>
  </si>
  <si>
    <t>CML170C</t>
  </si>
  <si>
    <t>CML171C</t>
  </si>
  <si>
    <t>CML172C</t>
  </si>
  <si>
    <t>CML173C</t>
  </si>
  <si>
    <t>CML175C</t>
  </si>
  <si>
    <t>CML176C</t>
  </si>
  <si>
    <t>CML177C</t>
  </si>
  <si>
    <t>CML178C</t>
  </si>
  <si>
    <t>CML179C</t>
  </si>
  <si>
    <t>CML180C</t>
  </si>
  <si>
    <t>CML181C</t>
  </si>
  <si>
    <t>CML182C</t>
  </si>
  <si>
    <t>CML183C</t>
  </si>
  <si>
    <t>CML184C</t>
  </si>
  <si>
    <t>CML185C</t>
  </si>
  <si>
    <t>CML186C</t>
  </si>
  <si>
    <t>CML188C</t>
  </si>
  <si>
    <t>CML189C</t>
  </si>
  <si>
    <t>CML190C</t>
  </si>
  <si>
    <t>CML191C</t>
  </si>
  <si>
    <t>CML192C</t>
  </si>
  <si>
    <t>CML193C</t>
  </si>
  <si>
    <t>CML194C</t>
  </si>
  <si>
    <t>CML195C</t>
  </si>
  <si>
    <t>CML196C</t>
  </si>
  <si>
    <t>CML197C</t>
  </si>
  <si>
    <t>CML198C</t>
  </si>
  <si>
    <t>CML200C</t>
  </si>
  <si>
    <t>CML201C</t>
  </si>
  <si>
    <t>CML202C</t>
  </si>
  <si>
    <t>CML203C</t>
  </si>
  <si>
    <t>CML204C</t>
  </si>
  <si>
    <t>CML205C</t>
  </si>
  <si>
    <t>CML207C</t>
  </si>
  <si>
    <t>CML209C</t>
  </si>
  <si>
    <t>CML210C</t>
  </si>
  <si>
    <t>CML211C</t>
  </si>
  <si>
    <t>CML213C</t>
  </si>
  <si>
    <t>CML214C</t>
  </si>
  <si>
    <t>CML217C</t>
  </si>
  <si>
    <t>CML218C</t>
  </si>
  <si>
    <t>CML219C</t>
  </si>
  <si>
    <t>CML221C</t>
  </si>
  <si>
    <t>CML222C</t>
  </si>
  <si>
    <t>CML223C</t>
  </si>
  <si>
    <t>CML224C</t>
  </si>
  <si>
    <t>CML225C</t>
  </si>
  <si>
    <t>CML226C</t>
  </si>
  <si>
    <t>CML227C</t>
  </si>
  <si>
    <t>CML228C</t>
  </si>
  <si>
    <t>CML230C</t>
  </si>
  <si>
    <t>CML231C</t>
  </si>
  <si>
    <t>CML232C</t>
  </si>
  <si>
    <t>CML234C</t>
  </si>
  <si>
    <t>CML236C</t>
  </si>
  <si>
    <t>CML237C</t>
  </si>
  <si>
    <t>CML239C</t>
  </si>
  <si>
    <t>CML240C</t>
  </si>
  <si>
    <t>CML242C</t>
  </si>
  <si>
    <t>CML243C</t>
  </si>
  <si>
    <t>CML244C</t>
  </si>
  <si>
    <t>CML245C</t>
  </si>
  <si>
    <t>CML246C</t>
  </si>
  <si>
    <t>CML247C</t>
  </si>
  <si>
    <t>CML249C</t>
  </si>
  <si>
    <t>CML250C</t>
  </si>
  <si>
    <t>CML252C</t>
  </si>
  <si>
    <t>CML253C</t>
  </si>
  <si>
    <t>CML254C</t>
  </si>
  <si>
    <t>CML255C</t>
  </si>
  <si>
    <t>CML256C</t>
  </si>
  <si>
    <t>CML257C</t>
  </si>
  <si>
    <t>CML258C</t>
  </si>
  <si>
    <t>CML259C</t>
  </si>
  <si>
    <t>CML260C</t>
  </si>
  <si>
    <t>CML261C</t>
  </si>
  <si>
    <t>CML262C</t>
  </si>
  <si>
    <t>CML263C</t>
  </si>
  <si>
    <t>CML264C</t>
  </si>
  <si>
    <t>CML265C</t>
  </si>
  <si>
    <t>CML266C</t>
  </si>
  <si>
    <t>CML267C</t>
  </si>
  <si>
    <t>CML268C</t>
  </si>
  <si>
    <t>CML270C</t>
  </si>
  <si>
    <t>CML272C</t>
  </si>
  <si>
    <t>CML273C</t>
  </si>
  <si>
    <t>CML274C</t>
  </si>
  <si>
    <t>CML276C</t>
  </si>
  <si>
    <t>CML277C</t>
  </si>
  <si>
    <t>CML279C</t>
  </si>
  <si>
    <t>CML280C</t>
  </si>
  <si>
    <t>CML282C</t>
  </si>
  <si>
    <t>CML284C</t>
  </si>
  <si>
    <t>CML285C</t>
  </si>
  <si>
    <t>CML287C</t>
  </si>
  <si>
    <t>CML289C</t>
  </si>
  <si>
    <t>CML290C</t>
  </si>
  <si>
    <t>CML292C</t>
  </si>
  <si>
    <t>CML293C</t>
  </si>
  <si>
    <t>CML294C</t>
  </si>
  <si>
    <t>CML296C</t>
  </si>
  <si>
    <t>CML297C</t>
  </si>
  <si>
    <t>CML299C</t>
  </si>
  <si>
    <t>CML300C</t>
  </si>
  <si>
    <t>CML302C</t>
  </si>
  <si>
    <t>CML304C</t>
  </si>
  <si>
    <t>CML305C</t>
  </si>
  <si>
    <t>CML307C</t>
  </si>
  <si>
    <t>CML308C</t>
  </si>
  <si>
    <t>CML309C</t>
  </si>
  <si>
    <t>CML310C</t>
  </si>
  <si>
    <t>CML311C</t>
  </si>
  <si>
    <t>CML313C</t>
  </si>
  <si>
    <t>CML314C</t>
  </si>
  <si>
    <t>CML315C</t>
  </si>
  <si>
    <t>CML317C</t>
  </si>
  <si>
    <t>CML318C</t>
  </si>
  <si>
    <t>CML319C</t>
  </si>
  <si>
    <t>CML320C</t>
  </si>
  <si>
    <t>CML322C</t>
  </si>
  <si>
    <t>CML323C</t>
  </si>
  <si>
    <t>CML324C</t>
  </si>
  <si>
    <t>CML325C</t>
  </si>
  <si>
    <t>CML326C</t>
  </si>
  <si>
    <t>CML327C</t>
  </si>
  <si>
    <t>CML329C</t>
  </si>
  <si>
    <t>CML330C</t>
  </si>
  <si>
    <t>CML332C</t>
  </si>
  <si>
    <t>CML334C</t>
  </si>
  <si>
    <t>CML336C</t>
  </si>
  <si>
    <t>CML338C</t>
  </si>
  <si>
    <t>CML339C</t>
  </si>
  <si>
    <t>CMM002C</t>
  </si>
  <si>
    <t>CMM003C</t>
  </si>
  <si>
    <t>CMM004C</t>
  </si>
  <si>
    <t>CMM005C</t>
  </si>
  <si>
    <t>CMM006C</t>
  </si>
  <si>
    <t>CMM007C</t>
  </si>
  <si>
    <t>CMM009C</t>
  </si>
  <si>
    <t>CMM010C</t>
  </si>
  <si>
    <t>CMM011C</t>
  </si>
  <si>
    <t>CMM012C</t>
  </si>
  <si>
    <t>CMM013C</t>
  </si>
  <si>
    <t>CMM014C</t>
  </si>
  <si>
    <t>CMM015C</t>
  </si>
  <si>
    <t>CMM016C</t>
  </si>
  <si>
    <t>CMM017C</t>
  </si>
  <si>
    <t>CMM019C</t>
  </si>
  <si>
    <t>CMM020C</t>
  </si>
  <si>
    <t>CMM023C</t>
  </si>
  <si>
    <t>CMM024C</t>
  </si>
  <si>
    <t>CMM026C</t>
  </si>
  <si>
    <t>CMM028C</t>
  </si>
  <si>
    <t>CMM029C</t>
  </si>
  <si>
    <t>CMM030C</t>
  </si>
  <si>
    <t>CMM031C</t>
  </si>
  <si>
    <t>CMM034C</t>
  </si>
  <si>
    <t>CMM036C</t>
  </si>
  <si>
    <t>CMM037C</t>
  </si>
  <si>
    <t>CMM038C</t>
  </si>
  <si>
    <t>CMM039C</t>
  </si>
  <si>
    <t>CMM040C</t>
  </si>
  <si>
    <t>CMM041C</t>
  </si>
  <si>
    <t>CMM042C</t>
  </si>
  <si>
    <t>CMM044C</t>
  </si>
  <si>
    <t>CMM045C</t>
  </si>
  <si>
    <t>CMM048C</t>
  </si>
  <si>
    <t>CMM049C</t>
  </si>
  <si>
    <t>CMM051C</t>
  </si>
  <si>
    <t>CMM052C</t>
  </si>
  <si>
    <t>CMM055C</t>
  </si>
  <si>
    <t>CMM056C</t>
  </si>
  <si>
    <t>CMM057C</t>
  </si>
  <si>
    <t>CMM058C</t>
  </si>
  <si>
    <t>CMM060C</t>
  </si>
  <si>
    <t>CMM061C</t>
  </si>
  <si>
    <t>CMM062C</t>
  </si>
  <si>
    <t>CMM065C</t>
  </si>
  <si>
    <t>CMM066C</t>
  </si>
  <si>
    <t>CMM067C</t>
  </si>
  <si>
    <t>CMM068C</t>
  </si>
  <si>
    <t>CMM069C</t>
  </si>
  <si>
    <t>CMM070C</t>
  </si>
  <si>
    <t>CMM071C</t>
  </si>
  <si>
    <t>CMM072C</t>
  </si>
  <si>
    <t>CMM074C</t>
  </si>
  <si>
    <t>CMM076C</t>
  </si>
  <si>
    <t>CMM078C</t>
  </si>
  <si>
    <t>CMM079C</t>
  </si>
  <si>
    <t>CMM080C</t>
  </si>
  <si>
    <t>CMM081C</t>
  </si>
  <si>
    <t>CMM082C</t>
  </si>
  <si>
    <t>CMM086C</t>
  </si>
  <si>
    <t>CMM087C</t>
  </si>
  <si>
    <t>CMM088C</t>
  </si>
  <si>
    <t>CMM090C</t>
  </si>
  <si>
    <t>CMM091C</t>
  </si>
  <si>
    <t>CMM093C</t>
  </si>
  <si>
    <t>CMM094C</t>
  </si>
  <si>
    <t>CMM097C</t>
  </si>
  <si>
    <t>CMM098C</t>
  </si>
  <si>
    <t>CMM099C</t>
  </si>
  <si>
    <t>CMM100C</t>
  </si>
  <si>
    <t>CMM102C</t>
  </si>
  <si>
    <t>CMM103C</t>
  </si>
  <si>
    <t>CMM104C</t>
  </si>
  <si>
    <t>CMM105C</t>
  </si>
  <si>
    <t>CMM108C</t>
  </si>
  <si>
    <t>CMM109C</t>
  </si>
  <si>
    <t>CMM110C</t>
  </si>
  <si>
    <t>CMM111C</t>
  </si>
  <si>
    <t>CMM112C</t>
  </si>
  <si>
    <t>CMM113C</t>
  </si>
  <si>
    <t>CMM114C</t>
  </si>
  <si>
    <t>CMM115C</t>
  </si>
  <si>
    <t>CMM116C</t>
  </si>
  <si>
    <t>CMM119C</t>
  </si>
  <si>
    <t>CMM121C</t>
  </si>
  <si>
    <t>CMM122C</t>
  </si>
  <si>
    <t>CMM125C</t>
  </si>
  <si>
    <t>CMM126C</t>
  </si>
  <si>
    <t>CMM127C</t>
  </si>
  <si>
    <t>CMM129C</t>
  </si>
  <si>
    <t>CMM130C</t>
  </si>
  <si>
    <t>CMM132C</t>
  </si>
  <si>
    <t>CMM134C</t>
  </si>
  <si>
    <t>CMM136C</t>
  </si>
  <si>
    <t>CMM138C</t>
  </si>
  <si>
    <t>CMM139C</t>
  </si>
  <si>
    <t>CMM140C</t>
  </si>
  <si>
    <t>CMM141C</t>
  </si>
  <si>
    <t>CMM142C</t>
  </si>
  <si>
    <t>CMM143C</t>
  </si>
  <si>
    <t>CMM145C</t>
  </si>
  <si>
    <t>CMM146C</t>
  </si>
  <si>
    <t>CMM147C</t>
  </si>
  <si>
    <t>CMM150C</t>
  </si>
  <si>
    <t>CMM151C</t>
  </si>
  <si>
    <t>CMM152C</t>
  </si>
  <si>
    <t>CMM153C</t>
  </si>
  <si>
    <t>CMM154C</t>
  </si>
  <si>
    <t>CMM155C</t>
  </si>
  <si>
    <t>CMM156C</t>
  </si>
  <si>
    <t>CMM157C</t>
  </si>
  <si>
    <t>CMM158C</t>
  </si>
  <si>
    <t>CMM160C</t>
  </si>
  <si>
    <t>CMM162C</t>
  </si>
  <si>
    <t>CMM163C</t>
  </si>
  <si>
    <t>CMM164C</t>
  </si>
  <si>
    <t>CMM165C</t>
  </si>
  <si>
    <t>CMM166C</t>
  </si>
  <si>
    <t>CMM167C</t>
  </si>
  <si>
    <t>CMM169C</t>
  </si>
  <si>
    <t>CMM170C</t>
  </si>
  <si>
    <t>CMM171C</t>
  </si>
  <si>
    <t>CMM172C</t>
  </si>
  <si>
    <t>CMM173C</t>
  </si>
  <si>
    <t>CMM174C</t>
  </si>
  <si>
    <t>CMM175C</t>
  </si>
  <si>
    <t>CMM176C</t>
  </si>
  <si>
    <t>CMM177C</t>
  </si>
  <si>
    <t>CMM178C</t>
  </si>
  <si>
    <t>CMM179C</t>
  </si>
  <si>
    <t>CMM180C</t>
  </si>
  <si>
    <t>CMM182C</t>
  </si>
  <si>
    <t>CMM184C</t>
  </si>
  <si>
    <t>CMM185C</t>
  </si>
  <si>
    <t>CMM186C</t>
  </si>
  <si>
    <t>CMM188C</t>
  </si>
  <si>
    <t>CMM189C</t>
  </si>
  <si>
    <t>CMM190C</t>
  </si>
  <si>
    <t>CMM191C</t>
  </si>
  <si>
    <t>CMM192C</t>
  </si>
  <si>
    <t>CMM193C</t>
  </si>
  <si>
    <t>CMM194C</t>
  </si>
  <si>
    <t>CMM195C</t>
  </si>
  <si>
    <t>CMM196C</t>
  </si>
  <si>
    <t>CMM197C</t>
  </si>
  <si>
    <t>CMM199C</t>
  </si>
  <si>
    <t>CMM200C</t>
  </si>
  <si>
    <t>CMM201C</t>
  </si>
  <si>
    <t>CMM202C</t>
  </si>
  <si>
    <t>CMM203C</t>
  </si>
  <si>
    <t>CMM205C</t>
  </si>
  <si>
    <t>CMM206C</t>
  </si>
  <si>
    <t>CMM208C</t>
  </si>
  <si>
    <t>CMM209C</t>
  </si>
  <si>
    <t>CMM211C</t>
  </si>
  <si>
    <t>CMM212C</t>
  </si>
  <si>
    <t>CMM214C</t>
  </si>
  <si>
    <t>CMM215C</t>
  </si>
  <si>
    <t>CMM216C</t>
  </si>
  <si>
    <t>CMM217C</t>
  </si>
  <si>
    <t>CMM220C</t>
  </si>
  <si>
    <t>CMM221C</t>
  </si>
  <si>
    <t>CMM222C</t>
  </si>
  <si>
    <t>CMM223C</t>
  </si>
  <si>
    <t>CMM224C</t>
  </si>
  <si>
    <t>CMM226C</t>
  </si>
  <si>
    <t>CMM227C</t>
  </si>
  <si>
    <t>CMM228C</t>
  </si>
  <si>
    <t>CMM229C</t>
  </si>
  <si>
    <t>CMM231C</t>
  </si>
  <si>
    <t>CMM233C</t>
  </si>
  <si>
    <t>CMM235C</t>
  </si>
  <si>
    <t>CMM236C</t>
  </si>
  <si>
    <t>CMM237C</t>
  </si>
  <si>
    <t>CMM239C</t>
  </si>
  <si>
    <t>CMM240C</t>
  </si>
  <si>
    <t>CMM241C</t>
  </si>
  <si>
    <t>CMM242C</t>
  </si>
  <si>
    <t>CMM243C</t>
  </si>
  <si>
    <t>CMM245C</t>
  </si>
  <si>
    <t>CMM247C</t>
  </si>
  <si>
    <t>CMM249C</t>
  </si>
  <si>
    <t>CMM250C</t>
  </si>
  <si>
    <t>CMM252C</t>
  </si>
  <si>
    <t>CMM253C</t>
  </si>
  <si>
    <t>CMM254C</t>
  </si>
  <si>
    <t>CMM256C</t>
  </si>
  <si>
    <t>CMM257C</t>
  </si>
  <si>
    <t>CMM258C</t>
  </si>
  <si>
    <t>CMM259C</t>
  </si>
  <si>
    <t>CMM260C</t>
  </si>
  <si>
    <t>CMM261C</t>
  </si>
  <si>
    <t>CMM263C</t>
  </si>
  <si>
    <t>CMM265C</t>
  </si>
  <si>
    <t>CMM267C</t>
  </si>
  <si>
    <t>CMM269C</t>
  </si>
  <si>
    <t>CMM270C</t>
  </si>
  <si>
    <t>CMM271C</t>
  </si>
  <si>
    <t>CMM273C</t>
  </si>
  <si>
    <t>CMM274C</t>
  </si>
  <si>
    <t>CMM275C</t>
  </si>
  <si>
    <t>CMM276C</t>
  </si>
  <si>
    <t>CMM277C</t>
  </si>
  <si>
    <t>CMM279C</t>
  </si>
  <si>
    <t>CMM280C</t>
  </si>
  <si>
    <t>CMM281C</t>
  </si>
  <si>
    <t>CMM282C</t>
  </si>
  <si>
    <t>CMM284C</t>
  </si>
  <si>
    <t>CMM285C</t>
  </si>
  <si>
    <t>CMM286C</t>
  </si>
  <si>
    <t>CMM287C</t>
  </si>
  <si>
    <t>CMM288C</t>
  </si>
  <si>
    <t>CMM289C</t>
  </si>
  <si>
    <t>CMM290C</t>
  </si>
  <si>
    <t>CMM291C</t>
  </si>
  <si>
    <t>CMM292C</t>
  </si>
  <si>
    <t>CMM293C</t>
  </si>
  <si>
    <t>CMM294C</t>
  </si>
  <si>
    <t>CMM295C</t>
  </si>
  <si>
    <t>CMM296C</t>
  </si>
  <si>
    <t>CMM297C</t>
  </si>
  <si>
    <t>CMM298C</t>
  </si>
  <si>
    <t>CMM299C</t>
  </si>
  <si>
    <t>CMM300C</t>
  </si>
  <si>
    <t>CMM305C</t>
  </si>
  <si>
    <t>CMM306C</t>
  </si>
  <si>
    <t>CMM307C</t>
  </si>
  <si>
    <t>CMM308C</t>
  </si>
  <si>
    <t>CMM309C</t>
  </si>
  <si>
    <t>CMM310C</t>
  </si>
  <si>
    <t>CMM311C</t>
  </si>
  <si>
    <t>CMM314C</t>
  </si>
  <si>
    <t>CMM315C</t>
  </si>
  <si>
    <t>CMM316C</t>
  </si>
  <si>
    <t>CMM317C</t>
  </si>
  <si>
    <t>CMM318C</t>
  </si>
  <si>
    <t>CMM320C</t>
  </si>
  <si>
    <t>CMM321C</t>
  </si>
  <si>
    <t>CMM323C</t>
  </si>
  <si>
    <t>CMM324C</t>
  </si>
  <si>
    <t>CMM325C</t>
  </si>
  <si>
    <t>CMM326C</t>
  </si>
  <si>
    <t>CMM328C</t>
  </si>
  <si>
    <t>CMM329C</t>
  </si>
  <si>
    <t>CMM331C</t>
  </si>
  <si>
    <t>CMM332C</t>
  </si>
  <si>
    <t>CMM334C</t>
  </si>
  <si>
    <t>CMM335C</t>
  </si>
  <si>
    <t>CMN001C</t>
  </si>
  <si>
    <t>CMN002C</t>
  </si>
  <si>
    <t>CMN003C</t>
  </si>
  <si>
    <t>CMN004C</t>
  </si>
  <si>
    <t>CMN006C</t>
  </si>
  <si>
    <t>CMN009C</t>
  </si>
  <si>
    <t>CMN011C</t>
  </si>
  <si>
    <t>CMN012C</t>
  </si>
  <si>
    <t>CMN014C</t>
  </si>
  <si>
    <t>CMN016C</t>
  </si>
  <si>
    <t>CMN017C</t>
  </si>
  <si>
    <t>CMN018C</t>
  </si>
  <si>
    <t>CMN019C</t>
  </si>
  <si>
    <t>CMN021C</t>
  </si>
  <si>
    <t>CMN022C</t>
  </si>
  <si>
    <t>CMN023C</t>
  </si>
  <si>
    <t>CMN024C</t>
  </si>
  <si>
    <t>CMN027C</t>
  </si>
  <si>
    <t>CMN029C</t>
  </si>
  <si>
    <t>CMN030C</t>
  </si>
  <si>
    <t>CMN031C</t>
  </si>
  <si>
    <t>CMN032C</t>
  </si>
  <si>
    <t>CMN033C</t>
  </si>
  <si>
    <t>CMN035C</t>
  </si>
  <si>
    <t>CMN038C</t>
  </si>
  <si>
    <t>CMN039C</t>
  </si>
  <si>
    <t>CMN041C</t>
  </si>
  <si>
    <t>CMN042C</t>
  </si>
  <si>
    <t>CMN043C</t>
  </si>
  <si>
    <t>CMN046C</t>
  </si>
  <si>
    <t>CMN048C</t>
  </si>
  <si>
    <t>CMN049C</t>
  </si>
  <si>
    <t>CMN050C</t>
  </si>
  <si>
    <t>CMN051C</t>
  </si>
  <si>
    <t>CMN053C</t>
  </si>
  <si>
    <t>CMN054C</t>
  </si>
  <si>
    <t>CMN056C</t>
  </si>
  <si>
    <t>CMN057C</t>
  </si>
  <si>
    <t>CMN058C</t>
  </si>
  <si>
    <t>CMN059C</t>
  </si>
  <si>
    <t>CMN060C</t>
  </si>
  <si>
    <t>CMN061C</t>
  </si>
  <si>
    <t>CMN062C</t>
  </si>
  <si>
    <t>CMN063C</t>
  </si>
  <si>
    <t>CMN064C</t>
  </si>
  <si>
    <t>CMN065C</t>
  </si>
  <si>
    <t>CMN066C</t>
  </si>
  <si>
    <t>CMN068C</t>
  </si>
  <si>
    <t>CMN069C</t>
  </si>
  <si>
    <t>CMN072C</t>
  </si>
  <si>
    <t>CMN074C</t>
  </si>
  <si>
    <t>CMN075C</t>
  </si>
  <si>
    <t>CMN078C</t>
  </si>
  <si>
    <t>CMN079C</t>
  </si>
  <si>
    <t>CMN081C</t>
  </si>
  <si>
    <t>CMN082C</t>
  </si>
  <si>
    <t>CMN084C</t>
  </si>
  <si>
    <t>CMN085C</t>
  </si>
  <si>
    <t>CMN086C</t>
  </si>
  <si>
    <t>CMN087C</t>
  </si>
  <si>
    <t>CMN088C</t>
  </si>
  <si>
    <t>CMN090C</t>
  </si>
  <si>
    <t>CMN091C</t>
  </si>
  <si>
    <t>CMN092C</t>
  </si>
  <si>
    <t>CMN094C</t>
  </si>
  <si>
    <t>CMN095C</t>
  </si>
  <si>
    <t>CMN096C</t>
  </si>
  <si>
    <t>CMN097C</t>
  </si>
  <si>
    <t>CMN100C</t>
  </si>
  <si>
    <t>CMN104C</t>
  </si>
  <si>
    <t>CMN105C</t>
  </si>
  <si>
    <t>CMN106C</t>
  </si>
  <si>
    <t>CMN108C</t>
  </si>
  <si>
    <t>CMN109C</t>
  </si>
  <si>
    <t>CMN110C</t>
  </si>
  <si>
    <t>CMN111C</t>
  </si>
  <si>
    <t>CMN112C</t>
  </si>
  <si>
    <t>CMN113C</t>
  </si>
  <si>
    <t>CMN115C</t>
  </si>
  <si>
    <t>CMN116C</t>
  </si>
  <si>
    <t>CMN118C</t>
  </si>
  <si>
    <t>CMN120C</t>
  </si>
  <si>
    <t>CMN121C</t>
  </si>
  <si>
    <t>CMN123C</t>
  </si>
  <si>
    <t>CMN124C</t>
  </si>
  <si>
    <t>CMN125C</t>
  </si>
  <si>
    <t>CMN126C</t>
  </si>
  <si>
    <t>CMN127C</t>
  </si>
  <si>
    <t>CMN128C</t>
  </si>
  <si>
    <t>CMN129C</t>
  </si>
  <si>
    <t>CMN130C</t>
  </si>
  <si>
    <t>CMN131C</t>
  </si>
  <si>
    <t>CMN132C</t>
  </si>
  <si>
    <t>CMN134C</t>
  </si>
  <si>
    <t>CMN136C</t>
  </si>
  <si>
    <t>CMN137C</t>
  </si>
  <si>
    <t>CMN138C</t>
  </si>
  <si>
    <t>CMN139C</t>
  </si>
  <si>
    <t>CMN141C</t>
  </si>
  <si>
    <t>CMN143C</t>
  </si>
  <si>
    <t>CMN144C</t>
  </si>
  <si>
    <t>CMN145C</t>
  </si>
  <si>
    <t>CMN146C</t>
  </si>
  <si>
    <t>CMN147C</t>
  </si>
  <si>
    <t>CMN148C</t>
  </si>
  <si>
    <t>CMN150C</t>
  </si>
  <si>
    <t>CMN151C</t>
  </si>
  <si>
    <t>CMN153C</t>
  </si>
  <si>
    <t>CMN155C</t>
  </si>
  <si>
    <t>CMN156C</t>
  </si>
  <si>
    <t>CMN157C</t>
  </si>
  <si>
    <t>CMN158C</t>
  </si>
  <si>
    <t>CMN159C</t>
  </si>
  <si>
    <t>CMN160C</t>
  </si>
  <si>
    <t>CMN161C</t>
  </si>
  <si>
    <t>CMN162C</t>
  </si>
  <si>
    <t>CMN163C</t>
  </si>
  <si>
    <t>CMN164C</t>
  </si>
  <si>
    <t>CMN165C</t>
  </si>
  <si>
    <t>CMN166C</t>
  </si>
  <si>
    <t>CMN167C</t>
  </si>
  <si>
    <t>CMN168C</t>
  </si>
  <si>
    <t>CMN169C</t>
  </si>
  <si>
    <t>CMN170C</t>
  </si>
  <si>
    <t>CMN171C</t>
  </si>
  <si>
    <t>CMN173C</t>
  </si>
  <si>
    <t>CMN174C</t>
  </si>
  <si>
    <t>CMN175C</t>
  </si>
  <si>
    <t>CMN176C</t>
  </si>
  <si>
    <t>CMN177C</t>
  </si>
  <si>
    <t>CMN178C</t>
  </si>
  <si>
    <t>CMN179C</t>
  </si>
  <si>
    <t>CMN180C</t>
  </si>
  <si>
    <t>CMN181C</t>
  </si>
  <si>
    <t>CMN182C</t>
  </si>
  <si>
    <t>CMN183C</t>
  </si>
  <si>
    <t>CMN184C</t>
  </si>
  <si>
    <t>CMN185C</t>
  </si>
  <si>
    <t>CMN188C</t>
  </si>
  <si>
    <t>CMN192C</t>
  </si>
  <si>
    <t>CMN193C</t>
  </si>
  <si>
    <t>CMN194C</t>
  </si>
  <si>
    <t>CMN195C</t>
  </si>
  <si>
    <t>CMN196C</t>
  </si>
  <si>
    <t>CMN197C</t>
  </si>
  <si>
    <t>CMN198C</t>
  </si>
  <si>
    <t>CMN199C</t>
  </si>
  <si>
    <t>CMN200C</t>
  </si>
  <si>
    <t>CMN201C</t>
  </si>
  <si>
    <t>CMN202C</t>
  </si>
  <si>
    <t>CMN203C</t>
  </si>
  <si>
    <t>CMN204C</t>
  </si>
  <si>
    <t>CMN205C</t>
  </si>
  <si>
    <t>CMN206C</t>
  </si>
  <si>
    <t>CMN207C</t>
  </si>
  <si>
    <t>CMN208C</t>
  </si>
  <si>
    <t>CMN210C</t>
  </si>
  <si>
    <t>CMN211C</t>
  </si>
  <si>
    <t>CMN212C</t>
  </si>
  <si>
    <t>CMN213C</t>
  </si>
  <si>
    <t>CMN215C</t>
  </si>
  <si>
    <t>CMN218C</t>
  </si>
  <si>
    <t>CMN219C</t>
  </si>
  <si>
    <t>CMN222C</t>
  </si>
  <si>
    <t>CMN223C</t>
  </si>
  <si>
    <t>CMN224C</t>
  </si>
  <si>
    <t>CMN226C</t>
  </si>
  <si>
    <t>CMN227C</t>
  </si>
  <si>
    <t>CMN228C</t>
  </si>
  <si>
    <t>CMN230C</t>
  </si>
  <si>
    <t>CMN231C</t>
  </si>
  <si>
    <t>CMN232C</t>
  </si>
  <si>
    <t>CMN233C</t>
  </si>
  <si>
    <t>CMN234C</t>
  </si>
  <si>
    <t>CMN235C</t>
  </si>
  <si>
    <t>CMN237C</t>
  </si>
  <si>
    <t>CMN240C</t>
  </si>
  <si>
    <t>CMN243C</t>
  </si>
  <si>
    <t>CMN245C</t>
  </si>
  <si>
    <t>CMN246C</t>
  </si>
  <si>
    <t>CMN247C</t>
  </si>
  <si>
    <t>CMN248C</t>
  </si>
  <si>
    <t>CMN250C</t>
  </si>
  <si>
    <t>CMN251C</t>
  </si>
  <si>
    <t>CMN252C</t>
  </si>
  <si>
    <t>CMN254C</t>
  </si>
  <si>
    <t>CMN255C</t>
  </si>
  <si>
    <t>CMN256C</t>
  </si>
  <si>
    <t>CMN257C</t>
  </si>
  <si>
    <t>CMN258C</t>
  </si>
  <si>
    <t>CMN259C</t>
  </si>
  <si>
    <t>CMN260C</t>
  </si>
  <si>
    <t>CMN262C</t>
  </si>
  <si>
    <t>CMN263C</t>
  </si>
  <si>
    <t>CMN264C</t>
  </si>
  <si>
    <t>CMN265C</t>
  </si>
  <si>
    <t>CMN266C</t>
  </si>
  <si>
    <t>CMN267C</t>
  </si>
  <si>
    <t>CMN268C</t>
  </si>
  <si>
    <t>CMN269C</t>
  </si>
  <si>
    <t>CMN271C</t>
  </si>
  <si>
    <t>CMN273C</t>
  </si>
  <si>
    <t>CMN275C</t>
  </si>
  <si>
    <t>CMN276C</t>
  </si>
  <si>
    <t>CMN279C</t>
  </si>
  <si>
    <t>CMN280C</t>
  </si>
  <si>
    <t>CMN283C</t>
  </si>
  <si>
    <t>CMN284C</t>
  </si>
  <si>
    <t>CMN285C</t>
  </si>
  <si>
    <t>CMN286C</t>
  </si>
  <si>
    <t>CMN287C</t>
  </si>
  <si>
    <t>CMN288C</t>
  </si>
  <si>
    <t>CMN290C</t>
  </si>
  <si>
    <t>CMN291C</t>
  </si>
  <si>
    <t>CMN293C</t>
  </si>
  <si>
    <t>CMN294C</t>
  </si>
  <si>
    <t>CMN295C</t>
  </si>
  <si>
    <t>CMN296C</t>
  </si>
  <si>
    <t>CMN297C</t>
  </si>
  <si>
    <t>CMN299C</t>
  </si>
  <si>
    <t>CMN300C</t>
  </si>
  <si>
    <t>CMN301C</t>
  </si>
  <si>
    <t>CMN302C</t>
  </si>
  <si>
    <t>CMN304C</t>
  </si>
  <si>
    <t>CMN305C</t>
  </si>
  <si>
    <t>CMN306C</t>
  </si>
  <si>
    <t>CMN307C</t>
  </si>
  <si>
    <t>CMN308C</t>
  </si>
  <si>
    <t>CMN309C</t>
  </si>
  <si>
    <t>CMN310C</t>
  </si>
  <si>
    <t>CMN311C</t>
  </si>
  <si>
    <t>CMN313C</t>
  </si>
  <si>
    <t>CMN315C</t>
  </si>
  <si>
    <t>CMN316C</t>
  </si>
  <si>
    <t>CMN317C</t>
  </si>
  <si>
    <t>CMN318C</t>
  </si>
  <si>
    <t>CMN319C</t>
  </si>
  <si>
    <t>CMN320C</t>
  </si>
  <si>
    <t>CMN321C</t>
  </si>
  <si>
    <t>CMN322C</t>
  </si>
  <si>
    <t>CMN323C</t>
  </si>
  <si>
    <t>CMN324C</t>
  </si>
  <si>
    <t>CMN325C</t>
  </si>
  <si>
    <t>CMN326C</t>
  </si>
  <si>
    <t>CMN328C</t>
  </si>
  <si>
    <t>CMN329C</t>
  </si>
  <si>
    <t>CMN330C</t>
  </si>
  <si>
    <t>CMN332C</t>
  </si>
  <si>
    <t>CMN333C</t>
  </si>
  <si>
    <t>CMN334C</t>
  </si>
  <si>
    <t>CMN336C</t>
  </si>
  <si>
    <t>CMN338C</t>
  </si>
  <si>
    <t>CMN340C</t>
  </si>
  <si>
    <t>CMO001C</t>
  </si>
  <si>
    <t>CMO003C</t>
  </si>
  <si>
    <t>CMO005C</t>
  </si>
  <si>
    <t>CMO006C</t>
  </si>
  <si>
    <t>CMO007C</t>
  </si>
  <si>
    <t>CMO008C</t>
  </si>
  <si>
    <t>CMO009C</t>
  </si>
  <si>
    <t>CMO012C</t>
  </si>
  <si>
    <t>CMO013C</t>
  </si>
  <si>
    <t>CMO015C</t>
  </si>
  <si>
    <t>CMO018C</t>
  </si>
  <si>
    <t>CMO019C</t>
  </si>
  <si>
    <t>CMO020C</t>
  </si>
  <si>
    <t>CMO023C</t>
  </si>
  <si>
    <t>CMO024C</t>
  </si>
  <si>
    <t>CMO025C</t>
  </si>
  <si>
    <t>CMO026C</t>
  </si>
  <si>
    <t>CMO027C</t>
  </si>
  <si>
    <t>CMO028C</t>
  </si>
  <si>
    <t>CMO029C</t>
  </si>
  <si>
    <t>CMO030C</t>
  </si>
  <si>
    <t>CMO032C</t>
  </si>
  <si>
    <t>CMO034C</t>
  </si>
  <si>
    <t>CMO036C</t>
  </si>
  <si>
    <t>CMO037C</t>
  </si>
  <si>
    <t>CMO040C</t>
  </si>
  <si>
    <t>CMO042C</t>
  </si>
  <si>
    <t>CMO043C</t>
  </si>
  <si>
    <t>CMO044C</t>
  </si>
  <si>
    <t>CMO045C</t>
  </si>
  <si>
    <t>CMO046C</t>
  </si>
  <si>
    <t>CMO047C</t>
  </si>
  <si>
    <t>CMO048C</t>
  </si>
  <si>
    <t>CMO051C</t>
  </si>
  <si>
    <t>CMO053C</t>
  </si>
  <si>
    <t>CMO055C</t>
  </si>
  <si>
    <t>CMO056C</t>
  </si>
  <si>
    <t>CMO058C</t>
  </si>
  <si>
    <t>CMO059C</t>
  </si>
  <si>
    <t>CMO061C</t>
  </si>
  <si>
    <t>CMO062C</t>
  </si>
  <si>
    <t>CMO063C</t>
  </si>
  <si>
    <t>CMO066C</t>
  </si>
  <si>
    <t>CMO068C</t>
  </si>
  <si>
    <t>CMO069C</t>
  </si>
  <si>
    <t>CMO070C</t>
  </si>
  <si>
    <t>CMO071C</t>
  </si>
  <si>
    <t>CMO072C</t>
  </si>
  <si>
    <t>CMO073C</t>
  </si>
  <si>
    <t>CMO075C</t>
  </si>
  <si>
    <t>CMO077C</t>
  </si>
  <si>
    <t>CMO078C</t>
  </si>
  <si>
    <t>CMO079C</t>
  </si>
  <si>
    <t>CMO080C</t>
  </si>
  <si>
    <t>CMO082C</t>
  </si>
  <si>
    <t>CMO083C</t>
  </si>
  <si>
    <t>CMO084C</t>
  </si>
  <si>
    <t>CMO085C</t>
  </si>
  <si>
    <t>CMO086C</t>
  </si>
  <si>
    <t>CMO087C</t>
  </si>
  <si>
    <t>CMO088C</t>
  </si>
  <si>
    <t>CMO089C</t>
  </si>
  <si>
    <t>CMO090C</t>
  </si>
  <si>
    <t>CMO091C</t>
  </si>
  <si>
    <t>CMO092C</t>
  </si>
  <si>
    <t>CMO093C</t>
  </si>
  <si>
    <t>CMO094C</t>
  </si>
  <si>
    <t>CMO096C</t>
  </si>
  <si>
    <t>CMO097C</t>
  </si>
  <si>
    <t>CMO098C</t>
  </si>
  <si>
    <t>CMO099C</t>
  </si>
  <si>
    <t>CMO100C</t>
  </si>
  <si>
    <t>CMO101C</t>
  </si>
  <si>
    <t>CMO102C</t>
  </si>
  <si>
    <t>CMO104C</t>
  </si>
  <si>
    <t>CMO105C</t>
  </si>
  <si>
    <t>CMO106C</t>
  </si>
  <si>
    <t>CMO107C</t>
  </si>
  <si>
    <t>CMO108C</t>
  </si>
  <si>
    <t>CMO109C</t>
  </si>
  <si>
    <t>CMO110C</t>
  </si>
  <si>
    <t>CMO111C</t>
  </si>
  <si>
    <t>CMO114C</t>
  </si>
  <si>
    <t>CMO115C</t>
  </si>
  <si>
    <t>CMO116C</t>
  </si>
  <si>
    <t>CMO117C</t>
  </si>
  <si>
    <t>CMO119C</t>
  </si>
  <si>
    <t>CMO120C</t>
  </si>
  <si>
    <t>CMO121C</t>
  </si>
  <si>
    <t>CMO122C</t>
  </si>
  <si>
    <t>CMO124C</t>
  </si>
  <si>
    <t>CMO125C</t>
  </si>
  <si>
    <t>CMO126C</t>
  </si>
  <si>
    <t>CMO128C</t>
  </si>
  <si>
    <t>CMO130C</t>
  </si>
  <si>
    <t>CMO131C</t>
  </si>
  <si>
    <t>CMO132C</t>
  </si>
  <si>
    <t>CMO135C</t>
  </si>
  <si>
    <t>CMO136C</t>
  </si>
  <si>
    <t>CMO137C</t>
  </si>
  <si>
    <t>CMO139C</t>
  </si>
  <si>
    <t>CMO140C</t>
  </si>
  <si>
    <t>CMO141C</t>
  </si>
  <si>
    <t>CMO142C</t>
  </si>
  <si>
    <t>CMO144C</t>
  </si>
  <si>
    <t>CMO145C</t>
  </si>
  <si>
    <t>CMO146C</t>
  </si>
  <si>
    <t>CMO147C</t>
  </si>
  <si>
    <t>CMO148C</t>
  </si>
  <si>
    <t>CMO149C</t>
  </si>
  <si>
    <t>CMO150C</t>
  </si>
  <si>
    <t>CMO151C</t>
  </si>
  <si>
    <t>CMO152C</t>
  </si>
  <si>
    <t>CMO155C</t>
  </si>
  <si>
    <t>CMO157C</t>
  </si>
  <si>
    <t>CMO159C</t>
  </si>
  <si>
    <t>CMO160C</t>
  </si>
  <si>
    <t>CMO161C</t>
  </si>
  <si>
    <t>CMO162C</t>
  </si>
  <si>
    <t>CMO163C</t>
  </si>
  <si>
    <t>CMO164C</t>
  </si>
  <si>
    <t>CMO165C</t>
  </si>
  <si>
    <t>CMO167C</t>
  </si>
  <si>
    <t>CMO168C</t>
  </si>
  <si>
    <t>CMO169C</t>
  </si>
  <si>
    <t>CMO170C</t>
  </si>
  <si>
    <t>CMO171C</t>
  </si>
  <si>
    <t>CMO173C</t>
  </si>
  <si>
    <t>CMO175C</t>
  </si>
  <si>
    <t>CMO177C</t>
  </si>
  <si>
    <t>CMO178C</t>
  </si>
  <si>
    <t>CMO181C</t>
  </si>
  <si>
    <t>CMO183C</t>
  </si>
  <si>
    <t>CMO184C</t>
  </si>
  <si>
    <t>CMO185C</t>
  </si>
  <si>
    <t>CMO186C</t>
  </si>
  <si>
    <t>CMO187C</t>
  </si>
  <si>
    <t>CMO189C</t>
  </si>
  <si>
    <t>CMO190C</t>
  </si>
  <si>
    <t>CMO191C</t>
  </si>
  <si>
    <t>CMO192C</t>
  </si>
  <si>
    <t>CMO193C</t>
  </si>
  <si>
    <t>CMO196C</t>
  </si>
  <si>
    <t>CMO197C</t>
  </si>
  <si>
    <t>CMO200C</t>
  </si>
  <si>
    <t>CMO201C</t>
  </si>
  <si>
    <t>CMO202C</t>
  </si>
  <si>
    <t>CMO203C</t>
  </si>
  <si>
    <t>CMO204C</t>
  </si>
  <si>
    <t>CMO205C</t>
  </si>
  <si>
    <t>CMO206C</t>
  </si>
  <si>
    <t>CMO207C</t>
  </si>
  <si>
    <t>CMO208C</t>
  </si>
  <si>
    <t>CMO209C</t>
  </si>
  <si>
    <t>CMO210C</t>
  </si>
  <si>
    <t>CMO211C</t>
  </si>
  <si>
    <t>CMO212C</t>
  </si>
  <si>
    <t>CMO214C</t>
  </si>
  <si>
    <t>CMO215C</t>
  </si>
  <si>
    <t>CMO218C</t>
  </si>
  <si>
    <t>CMO219C</t>
  </si>
  <si>
    <t>CMO220C</t>
  </si>
  <si>
    <t>CMO221C</t>
  </si>
  <si>
    <t>CMO222C</t>
  </si>
  <si>
    <t>CMO223C</t>
  </si>
  <si>
    <t>CMO225C</t>
  </si>
  <si>
    <t>CMO226C</t>
  </si>
  <si>
    <t>CMO227C</t>
  </si>
  <si>
    <t>CMO228C</t>
  </si>
  <si>
    <t>CMO229C</t>
  </si>
  <si>
    <t>CMO230C</t>
  </si>
  <si>
    <t>CMO232C</t>
  </si>
  <si>
    <t>CMO233C</t>
  </si>
  <si>
    <t>CMO235C</t>
  </si>
  <si>
    <t>CMO236C</t>
  </si>
  <si>
    <t>CMO238C</t>
  </si>
  <si>
    <t>CMO239C</t>
  </si>
  <si>
    <t>CMO240C</t>
  </si>
  <si>
    <t>CMO241C</t>
  </si>
  <si>
    <t>CMO242C</t>
  </si>
  <si>
    <t>CMO244C</t>
  </si>
  <si>
    <t>CMO245C</t>
  </si>
  <si>
    <t>CMO246C</t>
  </si>
  <si>
    <t>CMO247C</t>
  </si>
  <si>
    <t>CMO248C</t>
  </si>
  <si>
    <t>CMO249C</t>
  </si>
  <si>
    <t>CMO250C</t>
  </si>
  <si>
    <t>CMO253C</t>
  </si>
  <si>
    <t>CMO255C</t>
  </si>
  <si>
    <t>CMO256C</t>
  </si>
  <si>
    <t>CMO257C</t>
  </si>
  <si>
    <t>CMO258C</t>
  </si>
  <si>
    <t>CMO259C</t>
  </si>
  <si>
    <t>CMO260C</t>
  </si>
  <si>
    <t>CMO261C</t>
  </si>
  <si>
    <t>CMO263C</t>
  </si>
  <si>
    <t>CMO265C</t>
  </si>
  <si>
    <t>CMO266C</t>
  </si>
  <si>
    <t>CMO267C</t>
  </si>
  <si>
    <t>CMO268C</t>
  </si>
  <si>
    <t>CMO269C</t>
  </si>
  <si>
    <t>CMO270C</t>
  </si>
  <si>
    <t>CMO271C</t>
  </si>
  <si>
    <t>CMO272C</t>
  </si>
  <si>
    <t>CMO273C</t>
  </si>
  <si>
    <t>CMO274C</t>
  </si>
  <si>
    <t>CMO275C</t>
  </si>
  <si>
    <t>CMO276C</t>
  </si>
  <si>
    <t>CMO278C</t>
  </si>
  <si>
    <t>CMO281C</t>
  </si>
  <si>
    <t>CMO283C</t>
  </si>
  <si>
    <t>CMO284C</t>
  </si>
  <si>
    <t>CMO285C</t>
  </si>
  <si>
    <t>CMO287C</t>
  </si>
  <si>
    <t>CMO288C</t>
  </si>
  <si>
    <t>CMO289C</t>
  </si>
  <si>
    <t>CMO290C</t>
  </si>
  <si>
    <t>CMO291C</t>
  </si>
  <si>
    <t>CMO296C</t>
  </si>
  <si>
    <t>CMO297C</t>
  </si>
  <si>
    <t>CMO298C</t>
  </si>
  <si>
    <t>CMO300C</t>
  </si>
  <si>
    <t>CMO302C</t>
  </si>
  <si>
    <t>CMO303C</t>
  </si>
  <si>
    <t>CMO304C</t>
  </si>
  <si>
    <t>CMO305C</t>
  </si>
  <si>
    <t>CMO306C</t>
  </si>
  <si>
    <t>CMO308C</t>
  </si>
  <si>
    <t>CMO309C</t>
  </si>
  <si>
    <t>CMO310C</t>
  </si>
  <si>
    <t>CMO311C</t>
  </si>
  <si>
    <t>CMO312C</t>
  </si>
  <si>
    <t>CMO313C</t>
  </si>
  <si>
    <t>CMO314C</t>
  </si>
  <si>
    <t>CMO315C</t>
  </si>
  <si>
    <t>CMO316C</t>
  </si>
  <si>
    <t>CMO317C</t>
  </si>
  <si>
    <t>CMO318C</t>
  </si>
  <si>
    <t>CMO319C</t>
  </si>
  <si>
    <t>CMO321C</t>
  </si>
  <si>
    <t>CMO322C</t>
  </si>
  <si>
    <t>CMO323C</t>
  </si>
  <si>
    <t>CMO324C</t>
  </si>
  <si>
    <t>CMO325C</t>
  </si>
  <si>
    <t>CMO326C</t>
  </si>
  <si>
    <t>CMO328C</t>
  </si>
  <si>
    <t>CMO331C</t>
  </si>
  <si>
    <t>CMO332C</t>
  </si>
  <si>
    <t>CMO333C</t>
  </si>
  <si>
    <t>CMO334C</t>
  </si>
  <si>
    <t>CMO337C</t>
  </si>
  <si>
    <t>CMO338C</t>
  </si>
  <si>
    <t>CMO340C</t>
  </si>
  <si>
    <t>CMO341C</t>
  </si>
  <si>
    <t>CMO342C</t>
  </si>
  <si>
    <t>CMO344C</t>
  </si>
  <si>
    <t>CMO345C</t>
  </si>
  <si>
    <t>CMO346C</t>
  </si>
  <si>
    <t>CMO347C</t>
  </si>
  <si>
    <t>CMO348C</t>
  </si>
  <si>
    <t>CMO349C</t>
  </si>
  <si>
    <t>CMO350C</t>
  </si>
  <si>
    <t>CMO351C</t>
  </si>
  <si>
    <t>CMO352C</t>
  </si>
  <si>
    <t>CMO355C</t>
  </si>
  <si>
    <t>CMO357C</t>
  </si>
  <si>
    <t>CMP002C</t>
  </si>
  <si>
    <t>CMP003C</t>
  </si>
  <si>
    <t>CMP004C</t>
  </si>
  <si>
    <t>CMP005C</t>
  </si>
  <si>
    <t>CMP006C</t>
  </si>
  <si>
    <t>CMP007C</t>
  </si>
  <si>
    <t>CMP008C</t>
  </si>
  <si>
    <t>CMP010C</t>
  </si>
  <si>
    <t>CMP012C</t>
  </si>
  <si>
    <t>CMP013C</t>
  </si>
  <si>
    <t>CMP014C</t>
  </si>
  <si>
    <t>CMP015C</t>
  </si>
  <si>
    <t>CMP016C</t>
  </si>
  <si>
    <t>CMP017C</t>
  </si>
  <si>
    <t>CMP018C</t>
  </si>
  <si>
    <t>CMP019C</t>
  </si>
  <si>
    <t>CMP021C</t>
  </si>
  <si>
    <t>CMP022C</t>
  </si>
  <si>
    <t>CMP026C</t>
  </si>
  <si>
    <t>CMP028C</t>
  </si>
  <si>
    <t>CMP030C</t>
  </si>
  <si>
    <t>CMP031C</t>
  </si>
  <si>
    <t>CMP032C</t>
  </si>
  <si>
    <t>CMP034C</t>
  </si>
  <si>
    <t>CMP036C</t>
  </si>
  <si>
    <t>CMP037C</t>
  </si>
  <si>
    <t>CMP040C</t>
  </si>
  <si>
    <t>CMP041C</t>
  </si>
  <si>
    <t>CMP042C</t>
  </si>
  <si>
    <t>CMP043C</t>
  </si>
  <si>
    <t>CMP044C</t>
  </si>
  <si>
    <t>CMP045C</t>
  </si>
  <si>
    <t>CMP046C</t>
  </si>
  <si>
    <t>CMP047C</t>
  </si>
  <si>
    <t>CMP049C</t>
  </si>
  <si>
    <t>CMP050C</t>
  </si>
  <si>
    <t>CMP052C</t>
  </si>
  <si>
    <t>CMP053C</t>
  </si>
  <si>
    <t>CMP054C</t>
  </si>
  <si>
    <t>CMP057C</t>
  </si>
  <si>
    <t>CMP058C</t>
  </si>
  <si>
    <t>CMP061C</t>
  </si>
  <si>
    <t>CMP062C</t>
  </si>
  <si>
    <t>CMP064C</t>
  </si>
  <si>
    <t>CMP065C</t>
  </si>
  <si>
    <t>CMP066C</t>
  </si>
  <si>
    <t>CMP067C</t>
  </si>
  <si>
    <t>CMP068C</t>
  </si>
  <si>
    <t>CMP069C</t>
  </si>
  <si>
    <t>CMP070C</t>
  </si>
  <si>
    <t>CMP072C</t>
  </si>
  <si>
    <t>CMP074C</t>
  </si>
  <si>
    <t>CMP075C</t>
  </si>
  <si>
    <t>CMP077C</t>
  </si>
  <si>
    <t>CMP078C</t>
  </si>
  <si>
    <t>CMP080C</t>
  </si>
  <si>
    <t>CMP081C</t>
  </si>
  <si>
    <t>CMP083C</t>
  </si>
  <si>
    <t>CMP084C</t>
  </si>
  <si>
    <t>CMP085C</t>
  </si>
  <si>
    <t>CMP086C</t>
  </si>
  <si>
    <t>CMP087C</t>
  </si>
  <si>
    <t>CMP088C</t>
  </si>
  <si>
    <t>CMP089C</t>
  </si>
  <si>
    <t>CMP090C</t>
  </si>
  <si>
    <t>CMP091C</t>
  </si>
  <si>
    <t>CMP092C</t>
  </si>
  <si>
    <t>CMP094C</t>
  </si>
  <si>
    <t>CMP096C</t>
  </si>
  <si>
    <t>CMP098C</t>
  </si>
  <si>
    <t>CMP099C</t>
  </si>
  <si>
    <t>CMP100C</t>
  </si>
  <si>
    <t>CMP102C</t>
  </si>
  <si>
    <t>CMP105C</t>
  </si>
  <si>
    <t>CMP106C</t>
  </si>
  <si>
    <t>CMP107C</t>
  </si>
  <si>
    <t>CMP110C</t>
  </si>
  <si>
    <t>CMP111C</t>
  </si>
  <si>
    <t>CMP112C</t>
  </si>
  <si>
    <t>CMP113C</t>
  </si>
  <si>
    <t>CMP114C</t>
  </si>
  <si>
    <t>CMP115C</t>
  </si>
  <si>
    <t>CMP116C</t>
  </si>
  <si>
    <t>CMP117C</t>
  </si>
  <si>
    <t>CMP118C</t>
  </si>
  <si>
    <t>CMP119C</t>
  </si>
  <si>
    <t>CMP121C</t>
  </si>
  <si>
    <t>CMP122C</t>
  </si>
  <si>
    <t>CMP123C</t>
  </si>
  <si>
    <t>CMP124C</t>
  </si>
  <si>
    <t>CMP126C</t>
  </si>
  <si>
    <t>CMP127C</t>
  </si>
  <si>
    <t>CMP128C</t>
  </si>
  <si>
    <t>CMP129C</t>
  </si>
  <si>
    <t>CMP130C</t>
  </si>
  <si>
    <t>CMP133C</t>
  </si>
  <si>
    <t>CMP134C</t>
  </si>
  <si>
    <t>CMP135C</t>
  </si>
  <si>
    <t>CMP136C</t>
  </si>
  <si>
    <t>CMP137C</t>
  </si>
  <si>
    <t>CMP138C</t>
  </si>
  <si>
    <t>CMP139C</t>
  </si>
  <si>
    <t>CMP140C</t>
  </si>
  <si>
    <t>CMP142C</t>
  </si>
  <si>
    <t>CMP143C</t>
  </si>
  <si>
    <t>CMP145C</t>
  </si>
  <si>
    <t>CMP149C</t>
  </si>
  <si>
    <t>CMP151C</t>
  </si>
  <si>
    <t>CMP152C</t>
  </si>
  <si>
    <t>CMP154C</t>
  </si>
  <si>
    <t>CMP155C</t>
  </si>
  <si>
    <t>CMP157C</t>
  </si>
  <si>
    <t>CMP158C</t>
  </si>
  <si>
    <t>CMP159C</t>
  </si>
  <si>
    <t>CMP160C</t>
  </si>
  <si>
    <t>CMP161C</t>
  </si>
  <si>
    <t>CMP162C</t>
  </si>
  <si>
    <t>CMP164C</t>
  </si>
  <si>
    <t>CMP165C</t>
  </si>
  <si>
    <t>CMP166C</t>
  </si>
  <si>
    <t>CMP167C</t>
  </si>
  <si>
    <t>CMP168C</t>
  </si>
  <si>
    <t>CMP169C</t>
  </si>
  <si>
    <t>CMP170C</t>
  </si>
  <si>
    <t>CMP171C</t>
  </si>
  <si>
    <t>CMP173C</t>
  </si>
  <si>
    <t>CMP174C</t>
  </si>
  <si>
    <t>CMP175C</t>
  </si>
  <si>
    <t>CMP176C</t>
  </si>
  <si>
    <t>CMP177C</t>
  </si>
  <si>
    <t>CMP178C</t>
  </si>
  <si>
    <t>CMP179C</t>
  </si>
  <si>
    <t>CMP180C</t>
  </si>
  <si>
    <t>CMP181C</t>
  </si>
  <si>
    <t>CMP182C</t>
  </si>
  <si>
    <t>CMP183C</t>
  </si>
  <si>
    <t>CMP184C</t>
  </si>
  <si>
    <t>CMP186C</t>
  </si>
  <si>
    <t>CMP187C</t>
  </si>
  <si>
    <t>CMP188C</t>
  </si>
  <si>
    <t>CMP189C</t>
  </si>
  <si>
    <t>CMP190C</t>
  </si>
  <si>
    <t>CMP191C</t>
  </si>
  <si>
    <t>CMP192C</t>
  </si>
  <si>
    <t>CMP193C</t>
  </si>
  <si>
    <t>CMP195C</t>
  </si>
  <si>
    <t>CMP198C</t>
  </si>
  <si>
    <t>CMP200C</t>
  </si>
  <si>
    <t>CMP201C</t>
  </si>
  <si>
    <t>CMP203C</t>
  </si>
  <si>
    <t>CMP204C</t>
  </si>
  <si>
    <t>CMP205C</t>
  </si>
  <si>
    <t>CMP206C</t>
  </si>
  <si>
    <t>CMP207C</t>
  </si>
  <si>
    <t>CMP208C</t>
  </si>
  <si>
    <t>CMP209C</t>
  </si>
  <si>
    <t>CMP210C</t>
  </si>
  <si>
    <t>CMP212C</t>
  </si>
  <si>
    <t>CMP214C</t>
  </si>
  <si>
    <t>CMP215C</t>
  </si>
  <si>
    <t>CMP216C</t>
  </si>
  <si>
    <t>CMP217C</t>
  </si>
  <si>
    <t>CMP219C</t>
  </si>
  <si>
    <t>CMP220C</t>
  </si>
  <si>
    <t>CMP222C</t>
  </si>
  <si>
    <t>CMP223C</t>
  </si>
  <si>
    <t>CMP225C</t>
  </si>
  <si>
    <t>CMP227C</t>
  </si>
  <si>
    <t>CMP228C</t>
  </si>
  <si>
    <t>CMP229C</t>
  </si>
  <si>
    <t>CMP230C</t>
  </si>
  <si>
    <t>CMP231C</t>
  </si>
  <si>
    <t>CMP232C</t>
  </si>
  <si>
    <t>CMP233C</t>
  </si>
  <si>
    <t>CMP234C</t>
  </si>
  <si>
    <t>CMP235C</t>
  </si>
  <si>
    <t>CMP236C</t>
  </si>
  <si>
    <t>CMP237C</t>
  </si>
  <si>
    <t>CMP239C</t>
  </si>
  <si>
    <t>CMP240C</t>
  </si>
  <si>
    <t>CMP244C</t>
  </si>
  <si>
    <t>CMP246C</t>
  </si>
  <si>
    <t>CMP247C</t>
  </si>
  <si>
    <t>CMP249C</t>
  </si>
  <si>
    <t>CMP251C</t>
  </si>
  <si>
    <t>CMP252C</t>
  </si>
  <si>
    <t>CMP253C</t>
  </si>
  <si>
    <t>CMP254C</t>
  </si>
  <si>
    <t>CMP256C</t>
  </si>
  <si>
    <t>CMP257C</t>
  </si>
  <si>
    <t>CMP260C</t>
  </si>
  <si>
    <t>CMP261C</t>
  </si>
  <si>
    <t>CMP263C</t>
  </si>
  <si>
    <t>CMP265C</t>
  </si>
  <si>
    <t>CMP267C</t>
  </si>
  <si>
    <t>CMP269C</t>
  </si>
  <si>
    <t>CMP270C</t>
  </si>
  <si>
    <t>CMP271C</t>
  </si>
  <si>
    <t>CMP273C</t>
  </si>
  <si>
    <t>CMP274C</t>
  </si>
  <si>
    <t>CMP275C</t>
  </si>
  <si>
    <t>CMP277C</t>
  </si>
  <si>
    <t>CMP278C</t>
  </si>
  <si>
    <t>CMP280C</t>
  </si>
  <si>
    <t>CMP281C</t>
  </si>
  <si>
    <t>CMP282C</t>
  </si>
  <si>
    <t>CMP283C</t>
  </si>
  <si>
    <t>CMP284C</t>
  </si>
  <si>
    <t>CMP285C</t>
  </si>
  <si>
    <t>CMP286C</t>
  </si>
  <si>
    <t>CMP287C</t>
  </si>
  <si>
    <t>CMP288C</t>
  </si>
  <si>
    <t>CMP289C</t>
  </si>
  <si>
    <t>CMP290C</t>
  </si>
  <si>
    <t>CMP291C</t>
  </si>
  <si>
    <t>CMP292C</t>
  </si>
  <si>
    <t>CMP293C</t>
  </si>
  <si>
    <t>CMP294C</t>
  </si>
  <si>
    <t>CMP295C</t>
  </si>
  <si>
    <t>CMP297C</t>
  </si>
  <si>
    <t>CMP300C</t>
  </si>
  <si>
    <t>CMP301C</t>
  </si>
  <si>
    <t>CMP303C</t>
  </si>
  <si>
    <t>CMP304C</t>
  </si>
  <si>
    <t>CMP307C</t>
  </si>
  <si>
    <t>CMP308C</t>
  </si>
  <si>
    <t>CMP309C</t>
  </si>
  <si>
    <t>CMP310C</t>
  </si>
  <si>
    <t>CMP311C</t>
  </si>
  <si>
    <t>CMP312C</t>
  </si>
  <si>
    <t>CMP314C</t>
  </si>
  <si>
    <t>CMP315C</t>
  </si>
  <si>
    <t>CMP318C</t>
  </si>
  <si>
    <t>CMP320C</t>
  </si>
  <si>
    <t>CMP321C</t>
  </si>
  <si>
    <t>CMP323C</t>
  </si>
  <si>
    <t>CMP325C</t>
  </si>
  <si>
    <t>CMP326C</t>
  </si>
  <si>
    <t>CMP328C</t>
  </si>
  <si>
    <t>CMP329C</t>
  </si>
  <si>
    <t>CMP331C</t>
  </si>
  <si>
    <t>CMP332C</t>
  </si>
  <si>
    <t>CMP333C</t>
  </si>
  <si>
    <t>CMP334C</t>
  </si>
  <si>
    <t>CMP335C</t>
  </si>
  <si>
    <t>CMP337C</t>
  </si>
  <si>
    <t>CMP339C</t>
  </si>
  <si>
    <t>CMP340C</t>
  </si>
  <si>
    <t>CMP341C</t>
  </si>
  <si>
    <t>CMP343C</t>
  </si>
  <si>
    <t>CMP345C</t>
  </si>
  <si>
    <t>CMP346C</t>
  </si>
  <si>
    <t>CMP347C</t>
  </si>
  <si>
    <t>CMP349C</t>
  </si>
  <si>
    <t>CMP350C</t>
  </si>
  <si>
    <t>CMP351C</t>
  </si>
  <si>
    <t>CMP352C</t>
  </si>
  <si>
    <t>CMP354C</t>
  </si>
  <si>
    <t>CMP355C</t>
  </si>
  <si>
    <t>CMP356C</t>
  </si>
  <si>
    <t>CMP358C</t>
  </si>
  <si>
    <t>CMQ001C</t>
  </si>
  <si>
    <t>CMQ002C</t>
  </si>
  <si>
    <t>CMQ003C</t>
  </si>
  <si>
    <t>CMQ004C</t>
  </si>
  <si>
    <t>CMQ005C</t>
  </si>
  <si>
    <t>CMQ006C</t>
  </si>
  <si>
    <t>CMQ008C</t>
  </si>
  <si>
    <t>CMQ009C</t>
  </si>
  <si>
    <t>CMQ010C</t>
  </si>
  <si>
    <t>CMQ011C</t>
  </si>
  <si>
    <t>CMQ012C</t>
  </si>
  <si>
    <t>CMQ013C</t>
  </si>
  <si>
    <t>CMQ014C</t>
  </si>
  <si>
    <t>CMQ016C</t>
  </si>
  <si>
    <t>CMQ017C</t>
  </si>
  <si>
    <t>CMQ018C</t>
  </si>
  <si>
    <t>CMQ019C</t>
  </si>
  <si>
    <t>CMQ020C</t>
  </si>
  <si>
    <t>CMQ021C</t>
  </si>
  <si>
    <t>CMQ022C</t>
  </si>
  <si>
    <t>CMQ023C</t>
  </si>
  <si>
    <t>CMQ024C</t>
  </si>
  <si>
    <t>CMQ026C</t>
  </si>
  <si>
    <t>CMQ028C</t>
  </si>
  <si>
    <t>CMQ029C</t>
  </si>
  <si>
    <t>CMQ030C</t>
  </si>
  <si>
    <t>CMQ031C</t>
  </si>
  <si>
    <t>CMQ032C</t>
  </si>
  <si>
    <t>CMQ033C</t>
  </si>
  <si>
    <t>CMQ035C</t>
  </si>
  <si>
    <t>CMQ038C</t>
  </si>
  <si>
    <t>CMQ039C</t>
  </si>
  <si>
    <t>CMQ040C</t>
  </si>
  <si>
    <t>CMQ041C</t>
  </si>
  <si>
    <t>CMQ042C</t>
  </si>
  <si>
    <t>CMQ044C</t>
  </si>
  <si>
    <t>CMQ045C</t>
  </si>
  <si>
    <t>CMQ048C</t>
  </si>
  <si>
    <t>CMQ050C</t>
  </si>
  <si>
    <t>CMQ051C</t>
  </si>
  <si>
    <t>CMQ053C</t>
  </si>
  <si>
    <t>CMQ054C</t>
  </si>
  <si>
    <t>CMQ056C</t>
  </si>
  <si>
    <t>CMQ057C</t>
  </si>
  <si>
    <t>CMQ058C</t>
  </si>
  <si>
    <t>CMQ059C</t>
  </si>
  <si>
    <t>CMQ062C</t>
  </si>
  <si>
    <t>CMQ063C</t>
  </si>
  <si>
    <t>CMQ064C</t>
  </si>
  <si>
    <t>CMQ065C</t>
  </si>
  <si>
    <t>CMQ066C</t>
  </si>
  <si>
    <t>CMQ067C</t>
  </si>
  <si>
    <t>CMQ068C</t>
  </si>
  <si>
    <t>CMQ070C</t>
  </si>
  <si>
    <t>CMQ071C</t>
  </si>
  <si>
    <t>CMQ072C</t>
  </si>
  <si>
    <t>CMQ073C</t>
  </si>
  <si>
    <t>CMQ074C</t>
  </si>
  <si>
    <t>CMQ075C</t>
  </si>
  <si>
    <t>CMQ077C</t>
  </si>
  <si>
    <t>CMQ078C</t>
  </si>
  <si>
    <t>CMQ079C</t>
  </si>
  <si>
    <t>CMQ081C</t>
  </si>
  <si>
    <t>CMQ082C</t>
  </si>
  <si>
    <t>CMQ083C</t>
  </si>
  <si>
    <t>CMQ086C</t>
  </si>
  <si>
    <t>CMQ087C</t>
  </si>
  <si>
    <t>CMQ088C</t>
  </si>
  <si>
    <t>CMQ089C</t>
  </si>
  <si>
    <t>CMQ091C</t>
  </si>
  <si>
    <t>CMQ093C</t>
  </si>
  <si>
    <t>CMQ095C</t>
  </si>
  <si>
    <t>CMQ096C</t>
  </si>
  <si>
    <t>CMQ097C</t>
  </si>
  <si>
    <t>CMQ098C</t>
  </si>
  <si>
    <t>CMQ100C</t>
  </si>
  <si>
    <t>CMQ101C</t>
  </si>
  <si>
    <t>CMQ102C</t>
  </si>
  <si>
    <t>CMQ103C</t>
  </si>
  <si>
    <t>CMQ104C</t>
  </si>
  <si>
    <t>CMQ105C</t>
  </si>
  <si>
    <t>CMQ106C</t>
  </si>
  <si>
    <t>CMQ107C</t>
  </si>
  <si>
    <t>CMQ110C</t>
  </si>
  <si>
    <t>CMQ111C</t>
  </si>
  <si>
    <t>CMQ113C</t>
  </si>
  <si>
    <t>CMQ114C</t>
  </si>
  <si>
    <t>CMQ116C</t>
  </si>
  <si>
    <t>CMQ117C</t>
  </si>
  <si>
    <t>CMQ118C</t>
  </si>
  <si>
    <t>CMQ120C</t>
  </si>
  <si>
    <t>CMQ121C</t>
  </si>
  <si>
    <t>CMQ122C</t>
  </si>
  <si>
    <t>CMQ123C</t>
  </si>
  <si>
    <t>CMQ124C</t>
  </si>
  <si>
    <t>CMQ125C</t>
  </si>
  <si>
    <t>CMQ127C</t>
  </si>
  <si>
    <t>CMQ128C</t>
  </si>
  <si>
    <t>CMQ129C</t>
  </si>
  <si>
    <t>CMQ131C</t>
  </si>
  <si>
    <t>CMQ132C</t>
  </si>
  <si>
    <t>CMQ133C</t>
  </si>
  <si>
    <t>CMQ134C</t>
  </si>
  <si>
    <t>CMQ136C</t>
  </si>
  <si>
    <t>CMQ137C</t>
  </si>
  <si>
    <t>CMQ138C</t>
  </si>
  <si>
    <t>CMQ139C</t>
  </si>
  <si>
    <t>CMQ141C</t>
  </si>
  <si>
    <t>CMQ142C</t>
  </si>
  <si>
    <t>CMQ144C</t>
  </si>
  <si>
    <t>CMQ146C</t>
  </si>
  <si>
    <t>CMQ147C</t>
  </si>
  <si>
    <t>CMQ148C</t>
  </si>
  <si>
    <t>CMQ149C</t>
  </si>
  <si>
    <t>CMQ150C</t>
  </si>
  <si>
    <t>CMQ151C</t>
  </si>
  <si>
    <t>CMQ152C</t>
  </si>
  <si>
    <t>CMQ153C</t>
  </si>
  <si>
    <t>CMQ154C</t>
  </si>
  <si>
    <t>CMQ155C</t>
  </si>
  <si>
    <t>CMQ156C</t>
  </si>
  <si>
    <t>CMQ158C</t>
  </si>
  <si>
    <t>CMQ159C</t>
  </si>
  <si>
    <t>CMQ160C</t>
  </si>
  <si>
    <t>CMQ161C</t>
  </si>
  <si>
    <t>CMQ162C</t>
  </si>
  <si>
    <t>CMQ165C</t>
  </si>
  <si>
    <t>CMQ167C</t>
  </si>
  <si>
    <t>CMQ168C</t>
  </si>
  <si>
    <t>CMQ169C</t>
  </si>
  <si>
    <t>CMQ170C</t>
  </si>
  <si>
    <t>CMQ171C</t>
  </si>
  <si>
    <t>CMQ172C</t>
  </si>
  <si>
    <t>CMQ173C</t>
  </si>
  <si>
    <t>CMQ174C</t>
  </si>
  <si>
    <t>CMQ175C</t>
  </si>
  <si>
    <t>CMQ176C</t>
  </si>
  <si>
    <t>CMQ177C</t>
  </si>
  <si>
    <t>CMQ178C</t>
  </si>
  <si>
    <t>CMQ179C</t>
  </si>
  <si>
    <t>CMQ180C</t>
  </si>
  <si>
    <t>CMQ181C</t>
  </si>
  <si>
    <t>CMQ182C</t>
  </si>
  <si>
    <t>CMQ183C</t>
  </si>
  <si>
    <t>CMQ184C</t>
  </si>
  <si>
    <t>CMQ185C</t>
  </si>
  <si>
    <t>CMQ187C</t>
  </si>
  <si>
    <t>CMQ189C</t>
  </si>
  <si>
    <t>CMQ190C</t>
  </si>
  <si>
    <t>CMQ191C</t>
  </si>
  <si>
    <t>CMQ192C</t>
  </si>
  <si>
    <t>CMQ194C</t>
  </si>
  <si>
    <t>CMQ195C</t>
  </si>
  <si>
    <t>CMQ196C</t>
  </si>
  <si>
    <t>CMQ197C</t>
  </si>
  <si>
    <t>CMQ198C</t>
  </si>
  <si>
    <t>CMQ199C</t>
  </si>
  <si>
    <t>CMQ200C</t>
  </si>
  <si>
    <t>CMQ201C</t>
  </si>
  <si>
    <t>CMQ203C</t>
  </si>
  <si>
    <t>CMQ204C</t>
  </si>
  <si>
    <t>CMQ206C</t>
  </si>
  <si>
    <t>CMQ208C</t>
  </si>
  <si>
    <t>CMQ209C</t>
  </si>
  <si>
    <t>CMQ210C</t>
  </si>
  <si>
    <t>CMQ211C</t>
  </si>
  <si>
    <t>CMQ213C</t>
  </si>
  <si>
    <t>CMQ214C</t>
  </si>
  <si>
    <t>CMQ215C</t>
  </si>
  <si>
    <t>CMQ219C</t>
  </si>
  <si>
    <t>CMQ221C</t>
  </si>
  <si>
    <t>CMQ222C</t>
  </si>
  <si>
    <t>CMQ224C</t>
  </si>
  <si>
    <t>CMQ225C</t>
  </si>
  <si>
    <t>CMQ226C</t>
  </si>
  <si>
    <t>CMQ227C</t>
  </si>
  <si>
    <t>CMQ228C</t>
  </si>
  <si>
    <t>CMQ230C</t>
  </si>
  <si>
    <t>CMQ232C</t>
  </si>
  <si>
    <t>CMQ233C</t>
  </si>
  <si>
    <t>CMQ234C</t>
  </si>
  <si>
    <t>CMQ236C</t>
  </si>
  <si>
    <t>CMQ237C</t>
  </si>
  <si>
    <t>CMQ238C</t>
  </si>
  <si>
    <t>CMQ239C</t>
  </si>
  <si>
    <t>CMQ240C</t>
  </si>
  <si>
    <t>CMQ241C</t>
  </si>
  <si>
    <t>CMQ242C</t>
  </si>
  <si>
    <t>CMQ243C</t>
  </si>
  <si>
    <t>CMQ244C</t>
  </si>
  <si>
    <t>CMQ245C</t>
  </si>
  <si>
    <t>CMQ246C</t>
  </si>
  <si>
    <t>CMQ247C</t>
  </si>
  <si>
    <t>CMQ248C</t>
  </si>
  <si>
    <t>CMQ249C</t>
  </si>
  <si>
    <t>CMQ250C</t>
  </si>
  <si>
    <t>CMQ251C</t>
  </si>
  <si>
    <t>CMQ252C</t>
  </si>
  <si>
    <t>CMQ253C</t>
  </si>
  <si>
    <t>CMQ254C</t>
  </si>
  <si>
    <t>CMQ255C</t>
  </si>
  <si>
    <t>CMQ256C</t>
  </si>
  <si>
    <t>CMQ257C</t>
  </si>
  <si>
    <t>CMQ258C</t>
  </si>
  <si>
    <t>CMQ259C</t>
  </si>
  <si>
    <t>CMQ260C</t>
  </si>
  <si>
    <t>CMQ261C</t>
  </si>
  <si>
    <t>CMQ264C</t>
  </si>
  <si>
    <t>CMQ266C</t>
  </si>
  <si>
    <t>CMQ267C</t>
  </si>
  <si>
    <t>CMQ268C</t>
  </si>
  <si>
    <t>CMQ270C</t>
  </si>
  <si>
    <t>CMQ271C</t>
  </si>
  <si>
    <t>CMQ272C</t>
  </si>
  <si>
    <t>CMQ274C</t>
  </si>
  <si>
    <t>CMQ275C</t>
  </si>
  <si>
    <t>CMQ277C</t>
  </si>
  <si>
    <t>CMQ278C</t>
  </si>
  <si>
    <t>CMQ279C</t>
  </si>
  <si>
    <t>CMQ281C</t>
  </si>
  <si>
    <t>CMQ282C</t>
  </si>
  <si>
    <t>CMQ283C</t>
  </si>
  <si>
    <t>CMQ284C</t>
  </si>
  <si>
    <t>CMQ285C</t>
  </si>
  <si>
    <t>CMQ286C</t>
  </si>
  <si>
    <t>CMQ287C</t>
  </si>
  <si>
    <t>CMQ289C</t>
  </si>
  <si>
    <t>CMQ290C</t>
  </si>
  <si>
    <t>CMQ291C</t>
  </si>
  <si>
    <t>CMQ292C</t>
  </si>
  <si>
    <t>CMQ293C</t>
  </si>
  <si>
    <t>CMQ294C</t>
  </si>
  <si>
    <t>CMQ295C</t>
  </si>
  <si>
    <t>CMQ297C</t>
  </si>
  <si>
    <t>CMQ300C</t>
  </si>
  <si>
    <t>CMQ301C</t>
  </si>
  <si>
    <t>CMQ306C</t>
  </si>
  <si>
    <t>CMQ308C</t>
  </si>
  <si>
    <t>CMQ309C</t>
  </si>
  <si>
    <t>CMQ312C</t>
  </si>
  <si>
    <t>CMQ313C</t>
  </si>
  <si>
    <t>CMQ316C</t>
  </si>
  <si>
    <t>CMQ317C</t>
  </si>
  <si>
    <t>CMQ318C</t>
  </si>
  <si>
    <t>CMQ319C</t>
  </si>
  <si>
    <t>CMQ320C</t>
  </si>
  <si>
    <t>CMQ321C</t>
  </si>
  <si>
    <t>CMQ323C</t>
  </si>
  <si>
    <t>CMQ324C</t>
  </si>
  <si>
    <t>CMQ325C</t>
  </si>
  <si>
    <t>CMQ328C</t>
  </si>
  <si>
    <t>CMQ329C</t>
  </si>
  <si>
    <t>CMQ330C</t>
  </si>
  <si>
    <t>CMQ331C</t>
  </si>
  <si>
    <t>CMQ332C</t>
  </si>
  <si>
    <t>CMQ334C</t>
  </si>
  <si>
    <t>CMQ336C</t>
  </si>
  <si>
    <t>CMQ337C</t>
  </si>
  <si>
    <t>CMQ338C</t>
  </si>
  <si>
    <t>CMQ342C</t>
  </si>
  <si>
    <t>CMQ343C</t>
  </si>
  <si>
    <t>CMQ345C</t>
  </si>
  <si>
    <t>CMQ347C</t>
  </si>
  <si>
    <t>CMQ348C</t>
  </si>
  <si>
    <t>CMQ349C</t>
  </si>
  <si>
    <t>CMQ350C</t>
  </si>
  <si>
    <t>CMQ351C</t>
  </si>
  <si>
    <t>CMQ352C</t>
  </si>
  <si>
    <t>CMQ353C</t>
  </si>
  <si>
    <t>CMQ354C</t>
  </si>
  <si>
    <t>CMQ355C</t>
  </si>
  <si>
    <t>CMQ356C</t>
  </si>
  <si>
    <t>CMQ358C</t>
  </si>
  <si>
    <t>CMQ359C</t>
  </si>
  <si>
    <t>CMQ360C</t>
  </si>
  <si>
    <t>CMQ361C</t>
  </si>
  <si>
    <t>CMQ362C</t>
  </si>
  <si>
    <t>CMQ363C</t>
  </si>
  <si>
    <t>CMQ364C</t>
  </si>
  <si>
    <t>CMQ365C</t>
  </si>
  <si>
    <t>CMQ367C</t>
  </si>
  <si>
    <t>CMQ368C</t>
  </si>
  <si>
    <t>CMQ369C</t>
  </si>
  <si>
    <t>CMQ371C</t>
  </si>
  <si>
    <t>CMQ373C</t>
  </si>
  <si>
    <t>CMQ374C</t>
  </si>
  <si>
    <t>CMQ375C</t>
  </si>
  <si>
    <t>CMQ376C</t>
  </si>
  <si>
    <t>CMQ378C</t>
  </si>
  <si>
    <t>CMQ379C</t>
  </si>
  <si>
    <t>CMQ380C</t>
  </si>
  <si>
    <t>CMQ381C</t>
  </si>
  <si>
    <t>CMQ382C</t>
  </si>
  <si>
    <t>CMQ383C</t>
  </si>
  <si>
    <t>CMQ385C</t>
  </si>
  <si>
    <t>CMQ386C</t>
  </si>
  <si>
    <t>CMQ388C</t>
  </si>
  <si>
    <t>CMQ389C</t>
  </si>
  <si>
    <t>CMQ390C</t>
  </si>
  <si>
    <t>CMQ391C</t>
  </si>
  <si>
    <t>CMQ392C</t>
  </si>
  <si>
    <t>CMQ393C</t>
  </si>
  <si>
    <t>CMQ394C</t>
  </si>
  <si>
    <t>CMQ395C</t>
  </si>
  <si>
    <t>CMQ396C</t>
  </si>
  <si>
    <t>CMQ397C</t>
  </si>
  <si>
    <t>CMQ399C</t>
  </si>
  <si>
    <t>CMQ405C</t>
  </si>
  <si>
    <t>CMQ406C</t>
  </si>
  <si>
    <t>CMQ407C</t>
  </si>
  <si>
    <t>CMQ409C</t>
  </si>
  <si>
    <t>CMQ410C</t>
  </si>
  <si>
    <t>CMQ412C</t>
  </si>
  <si>
    <t>CMQ413C</t>
  </si>
  <si>
    <t>CMQ414C</t>
  </si>
  <si>
    <t>CMQ415C</t>
  </si>
  <si>
    <t>CMQ416C</t>
  </si>
  <si>
    <t>CMQ418C</t>
  </si>
  <si>
    <t>CMQ420C</t>
  </si>
  <si>
    <t>CMQ421C</t>
  </si>
  <si>
    <t>CMQ423C</t>
  </si>
  <si>
    <t>CMQ424C</t>
  </si>
  <si>
    <t>CMQ426C</t>
  </si>
  <si>
    <t>CMQ427C</t>
  </si>
  <si>
    <t>CMQ429C</t>
  </si>
  <si>
    <t>CMQ432C</t>
  </si>
  <si>
    <t>CMQ433C</t>
  </si>
  <si>
    <t>CMQ434C</t>
  </si>
  <si>
    <t>CMQ436C</t>
  </si>
  <si>
    <t>CMQ438C</t>
  </si>
  <si>
    <t>CMQ441C</t>
  </si>
  <si>
    <t>CMQ442C</t>
  </si>
  <si>
    <t>CMQ443C</t>
  </si>
  <si>
    <t>CMQ444C</t>
  </si>
  <si>
    <t>CMQ445C</t>
  </si>
  <si>
    <t>CMQ447C</t>
  </si>
  <si>
    <t>CMQ450C</t>
  </si>
  <si>
    <t>CMQ451C</t>
  </si>
  <si>
    <t>CMQ452C</t>
  </si>
  <si>
    <t>CMQ453C</t>
  </si>
  <si>
    <t>CMQ456C</t>
  </si>
  <si>
    <t>CMQ457C</t>
  </si>
  <si>
    <t>CMQ459C</t>
  </si>
  <si>
    <t>CMQ461C</t>
  </si>
  <si>
    <t>CMQ462C</t>
  </si>
  <si>
    <t>CMQ463C</t>
  </si>
  <si>
    <t>CMQ464C</t>
  </si>
  <si>
    <t>CMQ465C</t>
  </si>
  <si>
    <t>CMQ466C</t>
  </si>
  <si>
    <t>CMQ468C</t>
  </si>
  <si>
    <t>CMQ470C</t>
  </si>
  <si>
    <t>CMQ471C</t>
  </si>
  <si>
    <t>CMQ472C</t>
  </si>
  <si>
    <t>CMQ473C</t>
  </si>
  <si>
    <t>CMQ474C</t>
  </si>
  <si>
    <t>CMR001C</t>
  </si>
  <si>
    <t>CMR004C</t>
  </si>
  <si>
    <t>CMR006C</t>
  </si>
  <si>
    <t>CMR008C</t>
  </si>
  <si>
    <t>CMR009C</t>
  </si>
  <si>
    <t>CMR010C</t>
  </si>
  <si>
    <t>CMR011C</t>
  </si>
  <si>
    <t>CMR012C</t>
  </si>
  <si>
    <t>CMR014C</t>
  </si>
  <si>
    <t>CMR015C</t>
  </si>
  <si>
    <t>CMR017C</t>
  </si>
  <si>
    <t>CMR018C</t>
  </si>
  <si>
    <t>CMR019C</t>
  </si>
  <si>
    <t>CMR021C</t>
  </si>
  <si>
    <t>CMR024C</t>
  </si>
  <si>
    <t>CMR026C</t>
  </si>
  <si>
    <t>CMR027C</t>
  </si>
  <si>
    <t>CMR028C</t>
  </si>
  <si>
    <t>CMR030C</t>
  </si>
  <si>
    <t>CMR031C</t>
  </si>
  <si>
    <t>CMR032C</t>
  </si>
  <si>
    <t>CMR033C</t>
  </si>
  <si>
    <t>CMR036C</t>
  </si>
  <si>
    <t>CMR037C</t>
  </si>
  <si>
    <t>CMR038C</t>
  </si>
  <si>
    <t>CMR039C</t>
  </si>
  <si>
    <t>CMR041C</t>
  </si>
  <si>
    <t>CMR042C</t>
  </si>
  <si>
    <t>CMR044C</t>
  </si>
  <si>
    <t>CMR045C</t>
  </si>
  <si>
    <t>CMR046C</t>
  </si>
  <si>
    <t>CMR047C</t>
  </si>
  <si>
    <t>CMR049C</t>
  </si>
  <si>
    <t>CMR050C</t>
  </si>
  <si>
    <t>CMR052C</t>
  </si>
  <si>
    <t>CMR053C</t>
  </si>
  <si>
    <t>CMR054C</t>
  </si>
  <si>
    <t>CMR055C</t>
  </si>
  <si>
    <t>CMR057C</t>
  </si>
  <si>
    <t>CMR059C</t>
  </si>
  <si>
    <t>CMR061C</t>
  </si>
  <si>
    <t>CMR062C</t>
  </si>
  <si>
    <t>CMR064C</t>
  </si>
  <si>
    <t>CMR065C</t>
  </si>
  <si>
    <t>CMR066C</t>
  </si>
  <si>
    <t>CMR067C</t>
  </si>
  <si>
    <t>CMR069C</t>
  </si>
  <si>
    <t>CMR070C</t>
  </si>
  <si>
    <t>CMR072C</t>
  </si>
  <si>
    <t>CMR073C</t>
  </si>
  <si>
    <t>CMR075C</t>
  </si>
  <si>
    <t>CMR076C</t>
  </si>
  <si>
    <t>CMR077C</t>
  </si>
  <si>
    <t>CMR078C</t>
  </si>
  <si>
    <t>CMR079C</t>
  </si>
  <si>
    <t>CMR081C</t>
  </si>
  <si>
    <t>CMR083C</t>
  </si>
  <si>
    <t>CMR084C</t>
  </si>
  <si>
    <t>CMR085C</t>
  </si>
  <si>
    <t>CMR086C</t>
  </si>
  <si>
    <t>CMR087C</t>
  </si>
  <si>
    <t>CMR088C</t>
  </si>
  <si>
    <t>CMR089C</t>
  </si>
  <si>
    <t>CMR090C</t>
  </si>
  <si>
    <t>CMR091C</t>
  </si>
  <si>
    <t>CMR092C</t>
  </si>
  <si>
    <t>CMR093C</t>
  </si>
  <si>
    <t>CMR094C</t>
  </si>
  <si>
    <t>CMR095C</t>
  </si>
  <si>
    <t>CMR096C</t>
  </si>
  <si>
    <t>CMR098C</t>
  </si>
  <si>
    <t>CMR099C</t>
  </si>
  <si>
    <t>CMR100C</t>
  </si>
  <si>
    <t>CMR103C</t>
  </si>
  <si>
    <t>CMR105C</t>
  </si>
  <si>
    <t>CMR106C</t>
  </si>
  <si>
    <t>CMR108C</t>
  </si>
  <si>
    <t>CMR109C</t>
  </si>
  <si>
    <t>CMR110C</t>
  </si>
  <si>
    <t>CMR112C</t>
  </si>
  <si>
    <t>CMR113C</t>
  </si>
  <si>
    <t>CMR114C</t>
  </si>
  <si>
    <t>CMR117C</t>
  </si>
  <si>
    <t>CMR118C</t>
  </si>
  <si>
    <t>CMR119C</t>
  </si>
  <si>
    <t>CMR121C</t>
  </si>
  <si>
    <t>CMR122C</t>
  </si>
  <si>
    <t>CMR123C</t>
  </si>
  <si>
    <t>CMR124C</t>
  </si>
  <si>
    <t>CMR125C</t>
  </si>
  <si>
    <t>CMR126C</t>
  </si>
  <si>
    <t>CMR127C</t>
  </si>
  <si>
    <t>CMR129C</t>
  </si>
  <si>
    <t>CMR130C</t>
  </si>
  <si>
    <t>CMR131C</t>
  </si>
  <si>
    <t>CMR132C</t>
  </si>
  <si>
    <t>CMR135C</t>
  </si>
  <si>
    <t>CMR136C</t>
  </si>
  <si>
    <t>CMR137C</t>
  </si>
  <si>
    <t>CMR139C</t>
  </si>
  <si>
    <t>CMR140C</t>
  </si>
  <si>
    <t>CMR141C</t>
  </si>
  <si>
    <t>CMR143C</t>
  </si>
  <si>
    <t>CMR144C</t>
  </si>
  <si>
    <t>CMR145C</t>
  </si>
  <si>
    <t>CMR147C</t>
  </si>
  <si>
    <t>CMR148C</t>
  </si>
  <si>
    <t>CMR150C</t>
  </si>
  <si>
    <t>CMR151C</t>
  </si>
  <si>
    <t>CMR152C</t>
  </si>
  <si>
    <t>CMR153C</t>
  </si>
  <si>
    <t>CMR155C</t>
  </si>
  <si>
    <t>CMR158C</t>
  </si>
  <si>
    <t>CMR159C</t>
  </si>
  <si>
    <t>CMR160C</t>
  </si>
  <si>
    <t>CMR161C</t>
  </si>
  <si>
    <t>CMR162C</t>
  </si>
  <si>
    <t>CMR165C</t>
  </si>
  <si>
    <t>CMR167C</t>
  </si>
  <si>
    <t>CMR168C</t>
  </si>
  <si>
    <t>CMR169C</t>
  </si>
  <si>
    <t>CMR172C</t>
  </si>
  <si>
    <t>CMR173C</t>
  </si>
  <si>
    <t>CMR174C</t>
  </si>
  <si>
    <t>CMR175C</t>
  </si>
  <si>
    <t>CMR176C</t>
  </si>
  <si>
    <t>CMR177C</t>
  </si>
  <si>
    <t>CMR178C</t>
  </si>
  <si>
    <t>CMR179C</t>
  </si>
  <si>
    <t>CMR180C</t>
  </si>
  <si>
    <t>CMR181C</t>
  </si>
  <si>
    <t>CMR182C</t>
  </si>
  <si>
    <t>CMR183C</t>
  </si>
  <si>
    <t>CMR185C</t>
  </si>
  <si>
    <t>CMR188C</t>
  </si>
  <si>
    <t>CMR190C</t>
  </si>
  <si>
    <t>CMR191C</t>
  </si>
  <si>
    <t>CMR193C</t>
  </si>
  <si>
    <t>CMR194C</t>
  </si>
  <si>
    <t>CMR196C</t>
  </si>
  <si>
    <t>CMR197C</t>
  </si>
  <si>
    <t>CMR198C</t>
  </si>
  <si>
    <t>CMR199C</t>
  </si>
  <si>
    <t>CMR200C</t>
  </si>
  <si>
    <t>CMR201C</t>
  </si>
  <si>
    <t>CMR203C</t>
  </si>
  <si>
    <t>CMR204C</t>
  </si>
  <si>
    <t>CMR205C</t>
  </si>
  <si>
    <t>CMR210C</t>
  </si>
  <si>
    <t>CMR211C</t>
  </si>
  <si>
    <t>CMR212C</t>
  </si>
  <si>
    <t>CMR213C</t>
  </si>
  <si>
    <t>CMR215C</t>
  </si>
  <si>
    <t>CMR216C</t>
  </si>
  <si>
    <t>CMR217C</t>
  </si>
  <si>
    <t>CMR218C</t>
  </si>
  <si>
    <t>CMR219C</t>
  </si>
  <si>
    <t>CMR220C</t>
  </si>
  <si>
    <t>CMR221C</t>
  </si>
  <si>
    <t>CMR222C</t>
  </si>
  <si>
    <t>CMR224C</t>
  </si>
  <si>
    <t>CMR225C</t>
  </si>
  <si>
    <t>CMR226C</t>
  </si>
  <si>
    <t>CMR227C</t>
  </si>
  <si>
    <t>CMR229C</t>
  </si>
  <si>
    <t>CMR231C</t>
  </si>
  <si>
    <t>CMR232C</t>
  </si>
  <si>
    <t>CMR233C</t>
  </si>
  <si>
    <t>CMR234C</t>
  </si>
  <si>
    <t>CMR236C</t>
  </si>
  <si>
    <t>CMR237C</t>
  </si>
  <si>
    <t>CMR238C</t>
  </si>
  <si>
    <t>CMR240C</t>
  </si>
  <si>
    <t>CMR244C</t>
  </si>
  <si>
    <t>CMR245C</t>
  </si>
  <si>
    <t>CMR246C</t>
  </si>
  <si>
    <t>CMR248C</t>
  </si>
  <si>
    <t>CMR251C</t>
  </si>
  <si>
    <t>CMR252C</t>
  </si>
  <si>
    <t>CMR253C</t>
  </si>
  <si>
    <t>CMR254C</t>
  </si>
  <si>
    <t>CMR255C</t>
  </si>
  <si>
    <t>CMR256C</t>
  </si>
  <si>
    <t>CMR257C</t>
  </si>
  <si>
    <t>CMR259C</t>
  </si>
  <si>
    <t>CMR260C</t>
  </si>
  <si>
    <t>CMR262C</t>
  </si>
  <si>
    <t>CMR264C</t>
  </si>
  <si>
    <t>CMR265C</t>
  </si>
  <si>
    <t>CMR266C</t>
  </si>
  <si>
    <t>CMR267C</t>
  </si>
  <si>
    <t>CMR268C</t>
  </si>
  <si>
    <t>CMR269C</t>
  </si>
  <si>
    <t>CMR270C</t>
  </si>
  <si>
    <t>CMR271C</t>
  </si>
  <si>
    <t>CMR272C</t>
  </si>
  <si>
    <t>CMR273C</t>
  </si>
  <si>
    <t>CMR274C</t>
  </si>
  <si>
    <t>CMR275C</t>
  </si>
  <si>
    <t>CMR276C</t>
  </si>
  <si>
    <t>CMR277C</t>
  </si>
  <si>
    <t>CMR278C</t>
  </si>
  <si>
    <t>CMR280C</t>
  </si>
  <si>
    <t>CMR282C</t>
  </si>
  <si>
    <t>CMR284C</t>
  </si>
  <si>
    <t>CMR285C</t>
  </si>
  <si>
    <t>CMR286C</t>
  </si>
  <si>
    <t>CMR287C</t>
  </si>
  <si>
    <t>CMR288C</t>
  </si>
  <si>
    <t>CMR289C</t>
  </si>
  <si>
    <t>CMR290C</t>
  </si>
  <si>
    <t>CMR291C</t>
  </si>
  <si>
    <t>CMR293C</t>
  </si>
  <si>
    <t>CMR295C</t>
  </si>
  <si>
    <t>CMR296C</t>
  </si>
  <si>
    <t>CMR298C</t>
  </si>
  <si>
    <t>CMR299C</t>
  </si>
  <si>
    <t>CMR301C</t>
  </si>
  <si>
    <t>CMR302C</t>
  </si>
  <si>
    <t>CMR304C</t>
  </si>
  <si>
    <t>CMR305C</t>
  </si>
  <si>
    <t>CMR306C</t>
  </si>
  <si>
    <t>CMR308C</t>
  </si>
  <si>
    <t>CMR309C</t>
  </si>
  <si>
    <t>CMR311C</t>
  </si>
  <si>
    <t>CMR312C</t>
  </si>
  <si>
    <t>CMR313C</t>
  </si>
  <si>
    <t>CMR314C</t>
  </si>
  <si>
    <t>CMR315C</t>
  </si>
  <si>
    <t>CMR316C</t>
  </si>
  <si>
    <t>CMR317C</t>
  </si>
  <si>
    <t>CMR318C</t>
  </si>
  <si>
    <t>CMR319C</t>
  </si>
  <si>
    <t>CMR320C</t>
  </si>
  <si>
    <t>CMR322C</t>
  </si>
  <si>
    <t>CMR323C</t>
  </si>
  <si>
    <t>CMR324C</t>
  </si>
  <si>
    <t>CMR326C</t>
  </si>
  <si>
    <t>CMR327C</t>
  </si>
  <si>
    <t>CMR328C</t>
  </si>
  <si>
    <t>CMR329C</t>
  </si>
  <si>
    <t>CMR330C</t>
  </si>
  <si>
    <t>CMR331C</t>
  </si>
  <si>
    <t>CMR333C</t>
  </si>
  <si>
    <t>CMR335C</t>
  </si>
  <si>
    <t>CMR337C</t>
  </si>
  <si>
    <t>CMR339C</t>
  </si>
  <si>
    <t>CMR340C</t>
  </si>
  <si>
    <t>CMR341C</t>
  </si>
  <si>
    <t>CMR344C</t>
  </si>
  <si>
    <t>CMR346C</t>
  </si>
  <si>
    <t>CMR349C</t>
  </si>
  <si>
    <t>CMR350C</t>
  </si>
  <si>
    <t>CMR351C</t>
  </si>
  <si>
    <t>CMR353C</t>
  </si>
  <si>
    <t>CMR354C</t>
  </si>
  <si>
    <t>CMR355C</t>
  </si>
  <si>
    <t>CMR356C</t>
  </si>
  <si>
    <t>CMR358C</t>
  </si>
  <si>
    <t>CMR359C</t>
  </si>
  <si>
    <t>CMR360C</t>
  </si>
  <si>
    <t>CMR361C</t>
  </si>
  <si>
    <t>CMR362C</t>
  </si>
  <si>
    <t>CMR363C</t>
  </si>
  <si>
    <t>CMR366C</t>
  </si>
  <si>
    <t>CMR368C</t>
  </si>
  <si>
    <t>CMR370C</t>
  </si>
  <si>
    <t>CMR371C</t>
  </si>
  <si>
    <t>CMR372C</t>
  </si>
  <si>
    <t>CMR373C</t>
  </si>
  <si>
    <t>CMR374C</t>
  </si>
  <si>
    <t>CMR375C</t>
  </si>
  <si>
    <t>CMR377C</t>
  </si>
  <si>
    <t>CMR378C</t>
  </si>
  <si>
    <t>CMR380C</t>
  </si>
  <si>
    <t>CMR382C</t>
  </si>
  <si>
    <t>CMR383C</t>
  </si>
  <si>
    <t>CMR384C</t>
  </si>
  <si>
    <t>CMR388C</t>
  </si>
  <si>
    <t>CMR389C</t>
  </si>
  <si>
    <t>CMR390C</t>
  </si>
  <si>
    <t>CMR391C</t>
  </si>
  <si>
    <t>CMR392C</t>
  </si>
  <si>
    <t>CMR394C</t>
  </si>
  <si>
    <t>CMR395C</t>
  </si>
  <si>
    <t>CMR396C</t>
  </si>
  <si>
    <t>CMR397C</t>
  </si>
  <si>
    <t>CMR398C</t>
  </si>
  <si>
    <t>CMR399C</t>
  </si>
  <si>
    <t>CMR400C</t>
  </si>
  <si>
    <t>CMR401C</t>
  </si>
  <si>
    <t>CMR402C</t>
  </si>
  <si>
    <t>CMR404C</t>
  </si>
  <si>
    <t>CMR405C</t>
  </si>
  <si>
    <t>CMR406C</t>
  </si>
  <si>
    <t>CMR407C</t>
  </si>
  <si>
    <t>CMR408C</t>
  </si>
  <si>
    <t>CMR409C</t>
  </si>
  <si>
    <t>CMR410C</t>
  </si>
  <si>
    <t>CMR411C</t>
  </si>
  <si>
    <t>CMR412C</t>
  </si>
  <si>
    <t>CMR413C</t>
  </si>
  <si>
    <t>CMR415C</t>
  </si>
  <si>
    <t>CMR417C</t>
  </si>
  <si>
    <t>CMR418C</t>
  </si>
  <si>
    <t>CMR420C</t>
  </si>
  <si>
    <t>CMR421C</t>
  </si>
  <si>
    <t>CMR423C</t>
  </si>
  <si>
    <t>CMR424C</t>
  </si>
  <si>
    <t>CMR425C</t>
  </si>
  <si>
    <t>CMR427C</t>
  </si>
  <si>
    <t>CMR428C</t>
  </si>
  <si>
    <t>CMR431C</t>
  </si>
  <si>
    <t>CMR432C</t>
  </si>
  <si>
    <t>CMR433C</t>
  </si>
  <si>
    <t>CMR435C</t>
  </si>
  <si>
    <t>CMR438C</t>
  </si>
  <si>
    <t>CMR439C</t>
  </si>
  <si>
    <t>CMR440C</t>
  </si>
  <si>
    <t>CMR441C</t>
  </si>
  <si>
    <t>CMR442C</t>
  </si>
  <si>
    <t>CMR443C</t>
  </si>
  <si>
    <t>CMR445C</t>
  </si>
  <si>
    <t>CMR447C</t>
  </si>
  <si>
    <t>CMR449C</t>
  </si>
  <si>
    <t>CMR452C</t>
  </si>
  <si>
    <t>CMR454C</t>
  </si>
  <si>
    <t>CMR455C</t>
  </si>
  <si>
    <t>CMR456C</t>
  </si>
  <si>
    <t>CMR457C</t>
  </si>
  <si>
    <t>CMR459C</t>
  </si>
  <si>
    <t>CMR460C</t>
  </si>
  <si>
    <t>CMR461C</t>
  </si>
  <si>
    <t>CMR462C</t>
  </si>
  <si>
    <t>CMR463C</t>
  </si>
  <si>
    <t>CMR465C</t>
  </si>
  <si>
    <t>CMR468C</t>
  </si>
  <si>
    <t>CMR469C</t>
  </si>
  <si>
    <t>CMR470C</t>
  </si>
  <si>
    <t>CMR471C</t>
  </si>
  <si>
    <t>CMR472C</t>
  </si>
  <si>
    <t>CMR473C</t>
  </si>
  <si>
    <t>CMR474C</t>
  </si>
  <si>
    <t>CMR475C</t>
  </si>
  <si>
    <t>CMR476C</t>
  </si>
  <si>
    <t>CMR478C</t>
  </si>
  <si>
    <t>CMR479C</t>
  </si>
  <si>
    <t>CMR484C</t>
  </si>
  <si>
    <t>CMR487C</t>
  </si>
  <si>
    <t>CMR488C</t>
  </si>
  <si>
    <t>CMR489C</t>
  </si>
  <si>
    <t>CMR490C</t>
  </si>
  <si>
    <t>CMR491C</t>
  </si>
  <si>
    <t>CMR492C</t>
  </si>
  <si>
    <t>CMR493C</t>
  </si>
  <si>
    <t>CMR495C</t>
  </si>
  <si>
    <t>CMR497C</t>
  </si>
  <si>
    <t>CMR500C</t>
  </si>
  <si>
    <t>CMR502C</t>
  </si>
  <si>
    <t>CMR506C</t>
  </si>
  <si>
    <t>CMS002C</t>
  </si>
  <si>
    <t>CMS004C</t>
  </si>
  <si>
    <t>CMS005C</t>
  </si>
  <si>
    <t>CMS007C</t>
  </si>
  <si>
    <t>CMS008C</t>
  </si>
  <si>
    <t>CMS009C</t>
  </si>
  <si>
    <t>CMS010C</t>
  </si>
  <si>
    <t>CMS011C</t>
  </si>
  <si>
    <t>CMS012C</t>
  </si>
  <si>
    <t>CMS013C</t>
  </si>
  <si>
    <t>CMS014C</t>
  </si>
  <si>
    <t>CMS015C</t>
  </si>
  <si>
    <t>CMS018C</t>
  </si>
  <si>
    <t>CMS019C</t>
  </si>
  <si>
    <t>CMS020C</t>
  </si>
  <si>
    <t>CMS022C</t>
  </si>
  <si>
    <t>CMS023C</t>
  </si>
  <si>
    <t>CMS024C</t>
  </si>
  <si>
    <t>CMS025C</t>
  </si>
  <si>
    <t>CMS026C</t>
  </si>
  <si>
    <t>CMS027C</t>
  </si>
  <si>
    <t>CMS028C</t>
  </si>
  <si>
    <t>CMS029C</t>
  </si>
  <si>
    <t>CMS030C</t>
  </si>
  <si>
    <t>CMS031C</t>
  </si>
  <si>
    <t>CMS032C</t>
  </si>
  <si>
    <t>CMS034C</t>
  </si>
  <si>
    <t>CMS035C</t>
  </si>
  <si>
    <t>CMS036C</t>
  </si>
  <si>
    <t>CMS037C</t>
  </si>
  <si>
    <t>CMS040C</t>
  </si>
  <si>
    <t>CMS041C</t>
  </si>
  <si>
    <t>CMS043C</t>
  </si>
  <si>
    <t>CMS045C</t>
  </si>
  <si>
    <t>CMS046C</t>
  </si>
  <si>
    <t>CMS047C</t>
  </si>
  <si>
    <t>CMS048C</t>
  </si>
  <si>
    <t>CMS049C</t>
  </si>
  <si>
    <t>CMS050C</t>
  </si>
  <si>
    <t>CMS051C</t>
  </si>
  <si>
    <t>CMS052C</t>
  </si>
  <si>
    <t>CMS053C</t>
  </si>
  <si>
    <t>CMS054C</t>
  </si>
  <si>
    <t>CMS056C</t>
  </si>
  <si>
    <t>CMS057C</t>
  </si>
  <si>
    <t>CMS058C</t>
  </si>
  <si>
    <t>CMS059C</t>
  </si>
  <si>
    <t>CMS060C</t>
  </si>
  <si>
    <t>CMS061C</t>
  </si>
  <si>
    <t>CMS062C</t>
  </si>
  <si>
    <t>CMS064C</t>
  </si>
  <si>
    <t>CMS065C</t>
  </si>
  <si>
    <t>CMS067C</t>
  </si>
  <si>
    <t>CMS068C</t>
  </si>
  <si>
    <t>CMS071C</t>
  </si>
  <si>
    <t>CMS073C</t>
  </si>
  <si>
    <t>CMS074C</t>
  </si>
  <si>
    <t>CMS075C</t>
  </si>
  <si>
    <t>CMS076C</t>
  </si>
  <si>
    <t>CMS077C</t>
  </si>
  <si>
    <t>CMS078C</t>
  </si>
  <si>
    <t>CMS079C</t>
  </si>
  <si>
    <t>CMS080C</t>
  </si>
  <si>
    <t>CMS081C</t>
  </si>
  <si>
    <t>CMS082C</t>
  </si>
  <si>
    <t>CMS083C</t>
  </si>
  <si>
    <t>CMS084C</t>
  </si>
  <si>
    <t>CMS086C</t>
  </si>
  <si>
    <t>CMS088C</t>
  </si>
  <si>
    <t>CMS089C</t>
  </si>
  <si>
    <t>CMS090C</t>
  </si>
  <si>
    <t>CMS091C</t>
  </si>
  <si>
    <t>CMS092C</t>
  </si>
  <si>
    <t>CMS093C</t>
  </si>
  <si>
    <t>CMS095C</t>
  </si>
  <si>
    <t>CMS096C</t>
  </si>
  <si>
    <t>CMS097C</t>
  </si>
  <si>
    <t>CMS099C</t>
  </si>
  <si>
    <t>CMS100C</t>
  </si>
  <si>
    <t>CMS101C</t>
  </si>
  <si>
    <t>CMS102C</t>
  </si>
  <si>
    <t>CMS105C</t>
  </si>
  <si>
    <t>CMS107C</t>
  </si>
  <si>
    <t>CMS108C</t>
  </si>
  <si>
    <t>CMS109C</t>
  </si>
  <si>
    <t>CMS112C</t>
  </si>
  <si>
    <t>CMS113C</t>
  </si>
  <si>
    <t>CMS114C</t>
  </si>
  <si>
    <t>CMS115C</t>
  </si>
  <si>
    <t>CMS116C</t>
  </si>
  <si>
    <t>CMS117C</t>
  </si>
  <si>
    <t>CMS118C</t>
  </si>
  <si>
    <t>CMS119C</t>
  </si>
  <si>
    <t>CMS120C</t>
  </si>
  <si>
    <t>CMS122C</t>
  </si>
  <si>
    <t>CMS123C</t>
  </si>
  <si>
    <t>CMS124C</t>
  </si>
  <si>
    <t>CMS125C</t>
  </si>
  <si>
    <t>CMS127C</t>
  </si>
  <si>
    <t>CMS128C</t>
  </si>
  <si>
    <t>CMS130C</t>
  </si>
  <si>
    <t>CMS131C</t>
  </si>
  <si>
    <t>CMS132C</t>
  </si>
  <si>
    <t>CMS133C</t>
  </si>
  <si>
    <t>CMS134C</t>
  </si>
  <si>
    <t>CMS135C</t>
  </si>
  <si>
    <t>CMS136C</t>
  </si>
  <si>
    <t>CMS138C</t>
  </si>
  <si>
    <t>CMS139C</t>
  </si>
  <si>
    <t>CMS141C</t>
  </si>
  <si>
    <t>CMS143C</t>
  </si>
  <si>
    <t>CMS144C</t>
  </si>
  <si>
    <t>CMS145C</t>
  </si>
  <si>
    <t>CMS146C</t>
  </si>
  <si>
    <t>CMS147C</t>
  </si>
  <si>
    <t>CMS149C</t>
  </si>
  <si>
    <t>CMS150C</t>
  </si>
  <si>
    <t>CMS152C</t>
  </si>
  <si>
    <t>CMS154C</t>
  </si>
  <si>
    <t>CMS155C</t>
  </si>
  <si>
    <t>CMS157C</t>
  </si>
  <si>
    <t>CMS159C</t>
  </si>
  <si>
    <t>CMS160C</t>
  </si>
  <si>
    <t>CMS162C</t>
  </si>
  <si>
    <t>CMS163C</t>
  </si>
  <si>
    <t>CMS164C</t>
  </si>
  <si>
    <t>CMS165C</t>
  </si>
  <si>
    <t>CMS166C</t>
  </si>
  <si>
    <t>CMS167C</t>
  </si>
  <si>
    <t>CMS168C</t>
  </si>
  <si>
    <t>CMS169C</t>
  </si>
  <si>
    <t>CMS170C</t>
  </si>
  <si>
    <t>CMS172C</t>
  </si>
  <si>
    <t>CMS174C</t>
  </si>
  <si>
    <t>CMS176C</t>
  </si>
  <si>
    <t>CMS177C</t>
  </si>
  <si>
    <t>CMS178C</t>
  </si>
  <si>
    <t>CMS179C</t>
  </si>
  <si>
    <t>CMS180C</t>
  </si>
  <si>
    <t>CMS181C</t>
  </si>
  <si>
    <t>CMS182C</t>
  </si>
  <si>
    <t>CMS183C</t>
  </si>
  <si>
    <t>CMS184C</t>
  </si>
  <si>
    <t>CMS185C</t>
  </si>
  <si>
    <t>CMS187C</t>
  </si>
  <si>
    <t>CMS188C</t>
  </si>
  <si>
    <t>CMS189C</t>
  </si>
  <si>
    <t>CMS190C</t>
  </si>
  <si>
    <t>CMS191C</t>
  </si>
  <si>
    <t>CMS192C</t>
  </si>
  <si>
    <t>CMS193C</t>
  </si>
  <si>
    <t>CMS194C</t>
  </si>
  <si>
    <t>CMS195C</t>
  </si>
  <si>
    <t>CMS197C</t>
  </si>
  <si>
    <t>CMS199C</t>
  </si>
  <si>
    <t>CMS202C</t>
  </si>
  <si>
    <t>CMS203C</t>
  </si>
  <si>
    <t>CMS204C</t>
  </si>
  <si>
    <t>CMS206C</t>
  </si>
  <si>
    <t>CMS207C</t>
  </si>
  <si>
    <t>CMS208C</t>
  </si>
  <si>
    <t>CMS209C</t>
  </si>
  <si>
    <t>CMS211C</t>
  </si>
  <si>
    <t>CMS212C</t>
  </si>
  <si>
    <t>CMS213C</t>
  </si>
  <si>
    <t>CMS215C</t>
  </si>
  <si>
    <t>CMS217C</t>
  </si>
  <si>
    <t>CMS218C</t>
  </si>
  <si>
    <t>CMS219C</t>
  </si>
  <si>
    <t>CMS220C</t>
  </si>
  <si>
    <t>CMS221C</t>
  </si>
  <si>
    <t>CMS223C</t>
  </si>
  <si>
    <t>CMS224C</t>
  </si>
  <si>
    <t>CMS225C</t>
  </si>
  <si>
    <t>CMS226C</t>
  </si>
  <si>
    <t>CMS227C</t>
  </si>
  <si>
    <t>CMS228C</t>
  </si>
  <si>
    <t>CMS229C</t>
  </si>
  <si>
    <t>CMS231C</t>
  </si>
  <si>
    <t>CMS232C</t>
  </si>
  <si>
    <t>CMS234C</t>
  </si>
  <si>
    <t>CMS236C</t>
  </si>
  <si>
    <t>CMS239C</t>
  </si>
  <si>
    <t>CMS241C</t>
  </si>
  <si>
    <t>CMS243C</t>
  </si>
  <si>
    <t>CMS245C</t>
  </si>
  <si>
    <t>CMS246C</t>
  </si>
  <si>
    <t>CMS247C</t>
  </si>
  <si>
    <t>CMS248C</t>
  </si>
  <si>
    <t>CMS249C</t>
  </si>
  <si>
    <t>CMS251C</t>
  </si>
  <si>
    <t>CMS253C</t>
  </si>
  <si>
    <t>CMS254C</t>
  </si>
  <si>
    <t>CMS255C</t>
  </si>
  <si>
    <t>CMS256C</t>
  </si>
  <si>
    <t>CMS257C</t>
  </si>
  <si>
    <t>CMS261C</t>
  </si>
  <si>
    <t>CMS262C</t>
  </si>
  <si>
    <t>CMS263C</t>
  </si>
  <si>
    <t>CMS264C</t>
  </si>
  <si>
    <t>CMS267C</t>
  </si>
  <si>
    <t>CMS269C</t>
  </si>
  <si>
    <t>CMS270C</t>
  </si>
  <si>
    <t>CMS271C</t>
  </si>
  <si>
    <t>CMS272C</t>
  </si>
  <si>
    <t>CMS273C</t>
  </si>
  <si>
    <t>CMS275C</t>
  </si>
  <si>
    <t>CMS276C</t>
  </si>
  <si>
    <t>CMS278C</t>
  </si>
  <si>
    <t>CMS279C</t>
  </si>
  <si>
    <t>CMS281C</t>
  </si>
  <si>
    <t>CMS282C</t>
  </si>
  <si>
    <t>CMS283C</t>
  </si>
  <si>
    <t>CMS284C</t>
  </si>
  <si>
    <t>CMS285C</t>
  </si>
  <si>
    <t>CMS286C</t>
  </si>
  <si>
    <t>CMS287C</t>
  </si>
  <si>
    <t>CMS289C</t>
  </si>
  <si>
    <t>CMS290C</t>
  </si>
  <si>
    <t>CMS291C</t>
  </si>
  <si>
    <t>CMS292C</t>
  </si>
  <si>
    <t>CMS293C</t>
  </si>
  <si>
    <t>CMS294C</t>
  </si>
  <si>
    <t>CMS295C</t>
  </si>
  <si>
    <t>CMS296C</t>
  </si>
  <si>
    <t>CMS297C</t>
  </si>
  <si>
    <t>CMS298C</t>
  </si>
  <si>
    <t>CMS299C</t>
  </si>
  <si>
    <t>CMS301C</t>
  </si>
  <si>
    <t>CMS302C</t>
  </si>
  <si>
    <t>CMS303C</t>
  </si>
  <si>
    <t>CMS304C</t>
  </si>
  <si>
    <t>CMS306C</t>
  </si>
  <si>
    <t>CMS307C</t>
  </si>
  <si>
    <t>CMS308C</t>
  </si>
  <si>
    <t>CMS309C</t>
  </si>
  <si>
    <t>CMS311C</t>
  </si>
  <si>
    <t>CMS312C</t>
  </si>
  <si>
    <t>CMS315C</t>
  </si>
  <si>
    <t>CMS316C</t>
  </si>
  <si>
    <t>CMS317C</t>
  </si>
  <si>
    <t>CMS319C</t>
  </si>
  <si>
    <t>CMS320C</t>
  </si>
  <si>
    <t>CMS321C</t>
  </si>
  <si>
    <t>CMS323C</t>
  </si>
  <si>
    <t>CMS324C</t>
  </si>
  <si>
    <t>CMS326C</t>
  </si>
  <si>
    <t>CMS327C</t>
  </si>
  <si>
    <t>CMS328C</t>
  </si>
  <si>
    <t>CMS329C</t>
  </si>
  <si>
    <t>CMS330C</t>
  </si>
  <si>
    <t>CMS331C</t>
  </si>
  <si>
    <t>CMS332C</t>
  </si>
  <si>
    <t>CMS333C</t>
  </si>
  <si>
    <t>CMS334C</t>
  </si>
  <si>
    <t>CMS335C</t>
  </si>
  <si>
    <t>CMS337C</t>
  </si>
  <si>
    <t>CMS338C</t>
  </si>
  <si>
    <t>CMS339C</t>
  </si>
  <si>
    <t>CMS341C</t>
  </si>
  <si>
    <t>CMS342C</t>
  </si>
  <si>
    <t>CMS343C</t>
  </si>
  <si>
    <t>CMS344C</t>
  </si>
  <si>
    <t>CMS345C</t>
  </si>
  <si>
    <t>CMS346C</t>
  </si>
  <si>
    <t>CMS347C</t>
  </si>
  <si>
    <t>CMS348C</t>
  </si>
  <si>
    <t>CMS349C</t>
  </si>
  <si>
    <t>CMS351C</t>
  </si>
  <si>
    <t>CMS352C</t>
  </si>
  <si>
    <t>CMS353C</t>
  </si>
  <si>
    <t>CMS354C</t>
  </si>
  <si>
    <t>CMS356C</t>
  </si>
  <si>
    <t>CMS357C</t>
  </si>
  <si>
    <t>CMS358C</t>
  </si>
  <si>
    <t>CMS359C</t>
  </si>
  <si>
    <t>CMS360C</t>
  </si>
  <si>
    <t>CMS361C</t>
  </si>
  <si>
    <t>CMS362C</t>
  </si>
  <si>
    <t>CMS364C</t>
  </si>
  <si>
    <t>CMS366C</t>
  </si>
  <si>
    <t>CMS368C</t>
  </si>
  <si>
    <t>CMS369C</t>
  </si>
  <si>
    <t>CMS370C</t>
  </si>
  <si>
    <t>CMS371C</t>
  </si>
  <si>
    <t>CMS372C</t>
  </si>
  <si>
    <t>CMS375C</t>
  </si>
  <si>
    <t>CMS377C</t>
  </si>
  <si>
    <t>CMS380C</t>
  </si>
  <si>
    <t>CMS381C</t>
  </si>
  <si>
    <t>CMS383C</t>
  </si>
  <si>
    <t>CMS384C</t>
  </si>
  <si>
    <t>CMS385C</t>
  </si>
  <si>
    <t>CMS386C</t>
  </si>
  <si>
    <t>CMS387C</t>
  </si>
  <si>
    <t>CMS388C</t>
  </si>
  <si>
    <t>CMS389C</t>
  </si>
  <si>
    <t>CMS390C</t>
  </si>
  <si>
    <t>CMS391C</t>
  </si>
  <si>
    <t>CMS393C</t>
  </si>
  <si>
    <t>CMS394C</t>
  </si>
  <si>
    <t>CMS395C</t>
  </si>
  <si>
    <t>CMS398C</t>
  </si>
  <si>
    <t>CMS400C</t>
  </si>
  <si>
    <t>CMS401C</t>
  </si>
  <si>
    <t>CMS402C</t>
  </si>
  <si>
    <t>CMS403C</t>
  </si>
  <si>
    <t>CMS406C</t>
  </si>
  <si>
    <t>CMS407C</t>
  </si>
  <si>
    <t>CMS408C</t>
  </si>
  <si>
    <t>CMS409C</t>
  </si>
  <si>
    <t>CMS411C</t>
  </si>
  <si>
    <t>CMS412C</t>
  </si>
  <si>
    <t>CMS413C</t>
  </si>
  <si>
    <t>CMS416C</t>
  </si>
  <si>
    <t>CMS417C</t>
  </si>
  <si>
    <t>CMS418C</t>
  </si>
  <si>
    <t>CMS420C</t>
  </si>
  <si>
    <t>CMS421C</t>
  </si>
  <si>
    <t>CMS422C</t>
  </si>
  <si>
    <t>CMS424C</t>
  </si>
  <si>
    <t>CMS425C</t>
  </si>
  <si>
    <t>CMS426C</t>
  </si>
  <si>
    <t>CMS428C</t>
  </si>
  <si>
    <t>CMS429C</t>
  </si>
  <si>
    <t>CMS430C</t>
  </si>
  <si>
    <t>CMS431C</t>
  </si>
  <si>
    <t>CMS432C</t>
  </si>
  <si>
    <t>CMS434C</t>
  </si>
  <si>
    <t>CMS435C</t>
  </si>
  <si>
    <t>CMS436C</t>
  </si>
  <si>
    <t>CMS437C</t>
  </si>
  <si>
    <t>CMS438C</t>
  </si>
  <si>
    <t>CMS440C</t>
  </si>
  <si>
    <t>CMS441C</t>
  </si>
  <si>
    <t>CMS442C</t>
  </si>
  <si>
    <t>CMS444C</t>
  </si>
  <si>
    <t>CMS445C</t>
  </si>
  <si>
    <t>CMS446C</t>
  </si>
  <si>
    <t>CMS447C</t>
  </si>
  <si>
    <t>CMS448C</t>
  </si>
  <si>
    <t>CMS449C</t>
  </si>
  <si>
    <t>CMS452C</t>
  </si>
  <si>
    <t>CMS453C</t>
  </si>
  <si>
    <t>CMS455C</t>
  </si>
  <si>
    <t>CMS456C</t>
  </si>
  <si>
    <t>CMS457C</t>
  </si>
  <si>
    <t>CMS459C</t>
  </si>
  <si>
    <t>CMS460C</t>
  </si>
  <si>
    <t>CMS462C</t>
  </si>
  <si>
    <t>CMS463C</t>
  </si>
  <si>
    <t>CMS464C</t>
  </si>
  <si>
    <t>CMS467C</t>
  </si>
  <si>
    <t>CMS468C</t>
  </si>
  <si>
    <t>CMS469C</t>
  </si>
  <si>
    <t>CMS471C</t>
  </si>
  <si>
    <t>CMS472C</t>
  </si>
  <si>
    <t>CMS475C</t>
  </si>
  <si>
    <t>CMS476C</t>
  </si>
  <si>
    <t>CMS480C</t>
  </si>
  <si>
    <t>CMS482C</t>
  </si>
  <si>
    <t>CMS483C</t>
  </si>
  <si>
    <t>CMS484C</t>
  </si>
  <si>
    <t>CMS485C</t>
  </si>
  <si>
    <t>CMS486C</t>
  </si>
  <si>
    <t>CMS487C</t>
  </si>
  <si>
    <t>CMS488C</t>
  </si>
  <si>
    <t>CMS489C</t>
  </si>
  <si>
    <t>CMS490C</t>
  </si>
  <si>
    <t>CMS492C</t>
  </si>
  <si>
    <t>CMS493C</t>
  </si>
  <si>
    <t>CMS494C</t>
  </si>
  <si>
    <t>CMS495C</t>
  </si>
  <si>
    <t>CMS496C</t>
  </si>
  <si>
    <t>CMS497C</t>
  </si>
  <si>
    <t>CMS498C</t>
  </si>
  <si>
    <t>CMS499C</t>
  </si>
  <si>
    <t>CMS500C</t>
  </si>
  <si>
    <t>CMS501C</t>
  </si>
  <si>
    <t>CMS502C</t>
  </si>
  <si>
    <t>CMS503C</t>
  </si>
  <si>
    <t>CMS508C</t>
  </si>
  <si>
    <t>CMS509C</t>
  </si>
  <si>
    <t>CMT336C</t>
  </si>
  <si>
    <t>CMT338C</t>
  </si>
  <si>
    <t>CMT339C</t>
  </si>
  <si>
    <t>CMT340C</t>
  </si>
  <si>
    <t>CMT341C</t>
  </si>
  <si>
    <t>CMT342C</t>
  </si>
  <si>
    <t>CMT343C</t>
  </si>
  <si>
    <t>CMT344C</t>
  </si>
  <si>
    <t>CMT347C</t>
  </si>
  <si>
    <t>CMT349C</t>
  </si>
  <si>
    <t>CMT350C</t>
  </si>
  <si>
    <t>CMT351C</t>
  </si>
  <si>
    <t>CMT353C</t>
  </si>
  <si>
    <t>CMT354C</t>
  </si>
  <si>
    <t>CMT356C</t>
  </si>
  <si>
    <t>CMT357C</t>
  </si>
  <si>
    <t>CMT358C</t>
  </si>
  <si>
    <t>CMT359C</t>
  </si>
  <si>
    <t>CMT361C</t>
  </si>
  <si>
    <t>CMT362C</t>
  </si>
  <si>
    <t>CMT363C</t>
  </si>
  <si>
    <t>CMT366C</t>
  </si>
  <si>
    <t>CMT367C</t>
  </si>
  <si>
    <t>CMT368C</t>
  </si>
  <si>
    <t>CMT369C</t>
  </si>
  <si>
    <t>CMT370C</t>
  </si>
  <si>
    <t>CMT371C</t>
  </si>
  <si>
    <t>CMT372C</t>
  </si>
  <si>
    <t>CMT373C</t>
  </si>
  <si>
    <t>CMT374C</t>
  </si>
  <si>
    <t>CMT375C</t>
  </si>
  <si>
    <t>CMT376C</t>
  </si>
  <si>
    <t>CMT377C</t>
  </si>
  <si>
    <t>CMT378C</t>
  </si>
  <si>
    <t>CMT379C</t>
  </si>
  <si>
    <t>CMT380C</t>
  </si>
  <si>
    <t>CMT381C</t>
  </si>
  <si>
    <t>CMT382C</t>
  </si>
  <si>
    <t>CMT383C</t>
  </si>
  <si>
    <t>CMT384C</t>
  </si>
  <si>
    <t>CMT386C</t>
  </si>
  <si>
    <t>CMT387C</t>
  </si>
  <si>
    <t>CMT388C</t>
  </si>
  <si>
    <t>CMT389C</t>
  </si>
  <si>
    <t>CMT390C</t>
  </si>
  <si>
    <t>CMT391C</t>
  </si>
  <si>
    <t>CMT392C</t>
  </si>
  <si>
    <t>CMT393C</t>
  </si>
  <si>
    <t>CMT394C</t>
  </si>
  <si>
    <t>CMT395C</t>
  </si>
  <si>
    <t>CMT396C</t>
  </si>
  <si>
    <t>CMT397C</t>
  </si>
  <si>
    <t>CMT398C</t>
  </si>
  <si>
    <t>CMT399C</t>
  </si>
  <si>
    <t>CMT402C</t>
  </si>
  <si>
    <t>CMT405C</t>
  </si>
  <si>
    <t>CMT406C</t>
  </si>
  <si>
    <t>CMT407C</t>
  </si>
  <si>
    <t>CMT409C</t>
  </si>
  <si>
    <t>CMT410C</t>
  </si>
  <si>
    <t>CMT411C</t>
  </si>
  <si>
    <t>CMT412C</t>
  </si>
  <si>
    <t>CMT414C</t>
  </si>
  <si>
    <t>CMT415C</t>
  </si>
  <si>
    <t>CMT416C</t>
  </si>
  <si>
    <t>CMT418C</t>
  </si>
  <si>
    <t>CMT419C</t>
  </si>
  <si>
    <t>CMT420C</t>
  </si>
  <si>
    <t>CMT421C</t>
  </si>
  <si>
    <t>CMT423C</t>
  </si>
  <si>
    <t>CMT424C</t>
  </si>
  <si>
    <t>CMT426C</t>
  </si>
  <si>
    <t>CMT427C</t>
  </si>
  <si>
    <t>CMT430C</t>
  </si>
  <si>
    <t>CMT431C</t>
  </si>
  <si>
    <t>CMT432C</t>
  </si>
  <si>
    <t>CMT433C</t>
  </si>
  <si>
    <t>CMT434C</t>
  </si>
  <si>
    <t>CMT435C</t>
  </si>
  <si>
    <t>CMT436C</t>
  </si>
  <si>
    <t>CMT437C</t>
  </si>
  <si>
    <t>CMT439C</t>
  </si>
  <si>
    <t>CMT440C</t>
  </si>
  <si>
    <t>CMT441C</t>
  </si>
  <si>
    <t>CMT442C</t>
  </si>
  <si>
    <t>CMT443C</t>
  </si>
  <si>
    <t>CMT444C</t>
  </si>
  <si>
    <t>CMT445C</t>
  </si>
  <si>
    <t>CMT447C</t>
  </si>
  <si>
    <t>CMT448C</t>
  </si>
  <si>
    <t>CMT450C</t>
  </si>
  <si>
    <t>CMT451C</t>
  </si>
  <si>
    <t>CMT452C</t>
  </si>
  <si>
    <t>CMT453C</t>
  </si>
  <si>
    <t>CMT454C</t>
  </si>
  <si>
    <t>CMT456C</t>
  </si>
  <si>
    <t>CMT459C</t>
  </si>
  <si>
    <t>CMT460C</t>
  </si>
  <si>
    <t>CMT461C</t>
  </si>
  <si>
    <t>CMT462C</t>
  </si>
  <si>
    <t>CMT463C</t>
  </si>
  <si>
    <t>CMT465C</t>
  </si>
  <si>
    <t>CMT466C</t>
  </si>
  <si>
    <t>CMT467C</t>
  </si>
  <si>
    <t>CMT468C</t>
  </si>
  <si>
    <t>CMT469C</t>
  </si>
  <si>
    <t>CMT470C</t>
  </si>
  <si>
    <t>CMT471C</t>
  </si>
  <si>
    <t>CMT472C</t>
  </si>
  <si>
    <t>CMT473C</t>
  </si>
  <si>
    <t>CMT476C</t>
  </si>
  <si>
    <t>CMT477C</t>
  </si>
  <si>
    <t>CMT478C</t>
  </si>
  <si>
    <t>CMT479C</t>
  </si>
  <si>
    <t>CMT480C</t>
  </si>
  <si>
    <t>CMT481C</t>
  </si>
  <si>
    <t>CMT482C</t>
  </si>
  <si>
    <t>CMT484C</t>
  </si>
  <si>
    <t>CMT485C</t>
  </si>
  <si>
    <t>CMT486C</t>
  </si>
  <si>
    <t>CMT487C</t>
  </si>
  <si>
    <t>CMT488C</t>
  </si>
  <si>
    <t>CMT489C</t>
  </si>
  <si>
    <t>CMT491C</t>
  </si>
  <si>
    <t>CMT492C</t>
  </si>
  <si>
    <t>CMT493C</t>
  </si>
  <si>
    <t>CMT494C</t>
  </si>
  <si>
    <t>CMT495C</t>
  </si>
  <si>
    <t>CMT497C</t>
  </si>
  <si>
    <t>CMT498C</t>
  </si>
  <si>
    <t>CMT499C</t>
  </si>
  <si>
    <t>CMT500C</t>
  </si>
  <si>
    <t>CMT501C</t>
  </si>
  <si>
    <t>CMT502C</t>
  </si>
  <si>
    <t>CMT503C</t>
  </si>
  <si>
    <t>CMT504C</t>
  </si>
  <si>
    <t>CMT506C</t>
  </si>
  <si>
    <t>CMT508C</t>
  </si>
  <si>
    <t>CMT510C</t>
  </si>
  <si>
    <t>CMT511C</t>
  </si>
  <si>
    <t>CMT512C</t>
  </si>
  <si>
    <t>CMT513C</t>
  </si>
  <si>
    <t>CMT514C</t>
  </si>
  <si>
    <t>CMT515C</t>
  </si>
  <si>
    <t>CMT518C</t>
  </si>
  <si>
    <t>CMT520C</t>
  </si>
  <si>
    <t>CMT522C</t>
  </si>
  <si>
    <t>CMT523C</t>
  </si>
  <si>
    <t>CMT524C</t>
  </si>
  <si>
    <t>CMT526C</t>
  </si>
  <si>
    <t>CMT527C</t>
  </si>
  <si>
    <t>CMT528C</t>
  </si>
  <si>
    <t>CMT529C</t>
  </si>
  <si>
    <t>CMT530C</t>
  </si>
  <si>
    <t>CMT532C</t>
  </si>
  <si>
    <t>CMT533C</t>
  </si>
  <si>
    <t>CMT534C</t>
  </si>
  <si>
    <t>CMT536C</t>
  </si>
  <si>
    <t>CMT537C</t>
  </si>
  <si>
    <t>CMT538C</t>
  </si>
  <si>
    <t>CMT539C</t>
  </si>
  <si>
    <t>CMT540C</t>
  </si>
  <si>
    <t>CMT541C</t>
  </si>
  <si>
    <t>CMT542C</t>
  </si>
  <si>
    <t>CMT543C</t>
  </si>
  <si>
    <t>CMT544C</t>
  </si>
  <si>
    <t>CMT545C</t>
  </si>
  <si>
    <t>CMT546C</t>
  </si>
  <si>
    <t>CMT547C</t>
  </si>
  <si>
    <t>CMT548C</t>
  </si>
  <si>
    <t>CMT549C</t>
  </si>
  <si>
    <t>CMT550C</t>
  </si>
  <si>
    <t>CMT551C</t>
  </si>
  <si>
    <t>CMT552C</t>
  </si>
  <si>
    <t>CMT553C</t>
  </si>
  <si>
    <t>CMT558C</t>
  </si>
  <si>
    <t>CMT559C</t>
  </si>
  <si>
    <t>CMT560C</t>
  </si>
  <si>
    <t>CMT561C</t>
  </si>
  <si>
    <t>CMT562C</t>
  </si>
  <si>
    <t>CMT563C</t>
  </si>
  <si>
    <t>CMT564C</t>
  </si>
  <si>
    <t>CMT565C</t>
  </si>
  <si>
    <t>CMT566C</t>
  </si>
  <si>
    <t>CMT568C</t>
  </si>
  <si>
    <t>CMT570C</t>
  </si>
  <si>
    <t>CMT571C</t>
  </si>
  <si>
    <t>CMT573C</t>
  </si>
  <si>
    <t>CMT574C</t>
  </si>
  <si>
    <t>CMT575C</t>
  </si>
  <si>
    <t>CMT576C</t>
  </si>
  <si>
    <t>CMT577C</t>
  </si>
  <si>
    <t>CMT578C</t>
  </si>
  <si>
    <t>CMT579C</t>
  </si>
  <si>
    <t>CMT581C</t>
  </si>
  <si>
    <t>CMT582C</t>
  </si>
  <si>
    <t>CMT583C</t>
  </si>
  <si>
    <t>CMT584C</t>
  </si>
  <si>
    <t>CMT585C</t>
  </si>
  <si>
    <t>CMT586C</t>
  </si>
  <si>
    <t>CMT588C</t>
  </si>
  <si>
    <t>CMT590C</t>
  </si>
  <si>
    <t>CMT591C</t>
  </si>
  <si>
    <t>CMT592C</t>
  </si>
  <si>
    <t>CMT594C</t>
  </si>
  <si>
    <t>CMT595C</t>
  </si>
  <si>
    <t>CMT597C</t>
  </si>
  <si>
    <t>CMT598C</t>
  </si>
  <si>
    <t>CMT600C</t>
  </si>
  <si>
    <t>CMT601C</t>
  </si>
  <si>
    <t>CMT602C</t>
  </si>
  <si>
    <t>CMT604C</t>
  </si>
  <si>
    <t>CMT605C</t>
  </si>
  <si>
    <t>CMT606C</t>
  </si>
  <si>
    <t>CMT608C</t>
  </si>
  <si>
    <t>CMT610C</t>
  </si>
  <si>
    <t>CMT611C</t>
  </si>
  <si>
    <t>CMT613C</t>
  </si>
  <si>
    <t>CMT615C</t>
  </si>
  <si>
    <t>CMT616C</t>
  </si>
  <si>
    <t>CMT617C</t>
  </si>
  <si>
    <t>CMT620C</t>
  </si>
  <si>
    <t>CMT622C</t>
  </si>
  <si>
    <t>CMT623C</t>
  </si>
  <si>
    <t>CMT625C</t>
  </si>
  <si>
    <t>CMT626C</t>
  </si>
  <si>
    <t>CMT627C</t>
  </si>
  <si>
    <t>CMT628C</t>
  </si>
  <si>
    <t>CMT629C</t>
  </si>
  <si>
    <t>CMT630C</t>
  </si>
  <si>
    <t>CMT631C</t>
  </si>
  <si>
    <t>CMT633C</t>
  </si>
  <si>
    <t>CMT634C</t>
  </si>
  <si>
    <t>CMT635C</t>
  </si>
  <si>
    <t>CMT636C</t>
  </si>
  <si>
    <t>CMT003C</t>
  </si>
  <si>
    <t>CMT006C</t>
  </si>
  <si>
    <t>CMT009C</t>
  </si>
  <si>
    <t>CMT010C</t>
  </si>
  <si>
    <t>CMT012C</t>
  </si>
  <si>
    <t>CMT014C</t>
  </si>
  <si>
    <t>CMT018C</t>
  </si>
  <si>
    <t>CMT019C</t>
  </si>
  <si>
    <t>CMT021C</t>
  </si>
  <si>
    <t>CMT023C</t>
  </si>
  <si>
    <t>CMT024C</t>
  </si>
  <si>
    <t>CMT025C</t>
  </si>
  <si>
    <t>CMT026C</t>
  </si>
  <si>
    <t>CMT028C</t>
  </si>
  <si>
    <t>CMT029C</t>
  </si>
  <si>
    <t>CMT030C</t>
  </si>
  <si>
    <t>CMT031C</t>
  </si>
  <si>
    <t>CMT032C</t>
  </si>
  <si>
    <t>CMT034C</t>
  </si>
  <si>
    <t>CMT035C</t>
  </si>
  <si>
    <t>CMT037C</t>
  </si>
  <si>
    <t>CMT038C</t>
  </si>
  <si>
    <t>CMT041C</t>
  </si>
  <si>
    <t>CMT042C</t>
  </si>
  <si>
    <t>CMT043C</t>
  </si>
  <si>
    <t>CMT045C</t>
  </si>
  <si>
    <t>CMT046C</t>
  </si>
  <si>
    <t>CMT047C</t>
  </si>
  <si>
    <t>CMT048C</t>
  </si>
  <si>
    <t>CMT049C</t>
  </si>
  <si>
    <t>CMT050C</t>
  </si>
  <si>
    <t>CMT052C</t>
  </si>
  <si>
    <t>CMT054C</t>
  </si>
  <si>
    <t>CMT055C</t>
  </si>
  <si>
    <t>CMT056C</t>
  </si>
  <si>
    <t>CMT057C</t>
  </si>
  <si>
    <t>CMT058C</t>
  </si>
  <si>
    <t>CMT059C</t>
  </si>
  <si>
    <t>CMT060C</t>
  </si>
  <si>
    <t>CMT061C</t>
  </si>
  <si>
    <t>CMT063C</t>
  </si>
  <si>
    <t>CMT066C</t>
  </si>
  <si>
    <t>CMT067C</t>
  </si>
  <si>
    <t>CMT068C</t>
  </si>
  <si>
    <t>CMT069C</t>
  </si>
  <si>
    <t>CMT071C</t>
  </si>
  <si>
    <t>CMT072C</t>
  </si>
  <si>
    <t>CMT073C</t>
  </si>
  <si>
    <t>CMT074C</t>
  </si>
  <si>
    <t>CMT075C</t>
  </si>
  <si>
    <t>CMT076C</t>
  </si>
  <si>
    <t>CMT077C</t>
  </si>
  <si>
    <t>CMT078C</t>
  </si>
  <si>
    <t>CMT079C</t>
  </si>
  <si>
    <t>CMT080C</t>
  </si>
  <si>
    <t>CMT081C</t>
  </si>
  <si>
    <t>CMT083C</t>
  </si>
  <si>
    <t>CMT084C</t>
  </si>
  <si>
    <t>CMT085C</t>
  </si>
  <si>
    <t>CMT086C</t>
  </si>
  <si>
    <t>CMT087C</t>
  </si>
  <si>
    <t>CMT088C</t>
  </si>
  <si>
    <t>CMT089C</t>
  </si>
  <si>
    <t>CMT090C</t>
  </si>
  <si>
    <t>CMT092C</t>
  </si>
  <si>
    <t>CMT093C</t>
  </si>
  <si>
    <t>CMT094C</t>
  </si>
  <si>
    <t>CMT096C</t>
  </si>
  <si>
    <t>CMT097C</t>
  </si>
  <si>
    <t>CMT098C</t>
  </si>
  <si>
    <t>CMT099C</t>
  </si>
  <si>
    <t>CMT100C</t>
  </si>
  <si>
    <t>CMT102C</t>
  </si>
  <si>
    <t>CMT103C</t>
  </si>
  <si>
    <t>CMT104C</t>
  </si>
  <si>
    <t>CMT105C</t>
  </si>
  <si>
    <t>CMT106C</t>
  </si>
  <si>
    <t>CMT107C</t>
  </si>
  <si>
    <t>CMT109C</t>
  </si>
  <si>
    <t>CMT110C</t>
  </si>
  <si>
    <t>CMT113C</t>
  </si>
  <si>
    <t>CMT114C</t>
  </si>
  <si>
    <t>CMT115C</t>
  </si>
  <si>
    <t>CMT116C</t>
  </si>
  <si>
    <t>CMT117C</t>
  </si>
  <si>
    <t>CMT118C</t>
  </si>
  <si>
    <t>CMT119C</t>
  </si>
  <si>
    <t>CMT120C</t>
  </si>
  <si>
    <t>CMT121C</t>
  </si>
  <si>
    <t>CMT122C</t>
  </si>
  <si>
    <t>CMT124C</t>
  </si>
  <si>
    <t>CMT126C</t>
  </si>
  <si>
    <t>CMT127C</t>
  </si>
  <si>
    <t>CMT128C</t>
  </si>
  <si>
    <t>CMT130C</t>
  </si>
  <si>
    <t>CMT131C</t>
  </si>
  <si>
    <t>CMT134C</t>
  </si>
  <si>
    <t>CMT135C</t>
  </si>
  <si>
    <t>CMT137C</t>
  </si>
  <si>
    <t>CMT138C</t>
  </si>
  <si>
    <t>CMT140C</t>
  </si>
  <si>
    <t>CMT143C</t>
  </si>
  <si>
    <t>CMT147C</t>
  </si>
  <si>
    <t>CMT151C</t>
  </si>
  <si>
    <t>CMT154C</t>
  </si>
  <si>
    <t>CMT155C</t>
  </si>
  <si>
    <t>CMT156C</t>
  </si>
  <si>
    <t>CMT157C</t>
  </si>
  <si>
    <t>CMT158C</t>
  </si>
  <si>
    <t>CMT159C</t>
  </si>
  <si>
    <t>CMT160C</t>
  </si>
  <si>
    <t>CMT161C</t>
  </si>
  <si>
    <t>CMT162C</t>
  </si>
  <si>
    <t>CMT163C</t>
  </si>
  <si>
    <t>CMT165C</t>
  </si>
  <si>
    <t>CMT166C</t>
  </si>
  <si>
    <t>CMT167C</t>
  </si>
  <si>
    <t>CMT168C</t>
  </si>
  <si>
    <t>CMT169C</t>
  </si>
  <si>
    <t>CMT170C</t>
  </si>
  <si>
    <t>CMT171C</t>
  </si>
  <si>
    <t>CMT172C</t>
  </si>
  <si>
    <t>CMT173C</t>
  </si>
  <si>
    <t>CMT174C</t>
  </si>
  <si>
    <t>CMT175C</t>
  </si>
  <si>
    <t>CMT176C</t>
  </si>
  <si>
    <t>CMT177C</t>
  </si>
  <si>
    <t>CMT178C</t>
  </si>
  <si>
    <t>CMT180C</t>
  </si>
  <si>
    <t>CMT181C</t>
  </si>
  <si>
    <t>CMT182C</t>
  </si>
  <si>
    <t>CMT183C</t>
  </si>
  <si>
    <t>CMT184C</t>
  </si>
  <si>
    <t>CMT185C</t>
  </si>
  <si>
    <t>CMT186C</t>
  </si>
  <si>
    <t>CMT188C</t>
  </si>
  <si>
    <t>CMT190C</t>
  </si>
  <si>
    <t>CMT191C</t>
  </si>
  <si>
    <t>CMT192C</t>
  </si>
  <si>
    <t>CMT193C</t>
  </si>
  <si>
    <t>CMT194C</t>
  </si>
  <si>
    <t>CMT195C</t>
  </si>
  <si>
    <t>CMT196C</t>
  </si>
  <si>
    <t>CMT197C</t>
  </si>
  <si>
    <t>CMT198C</t>
  </si>
  <si>
    <t>CMT199C</t>
  </si>
  <si>
    <t>CMT201C</t>
  </si>
  <si>
    <t>CMT202C</t>
  </si>
  <si>
    <t>CMT203C</t>
  </si>
  <si>
    <t>CMT204C</t>
  </si>
  <si>
    <t>CMT205C</t>
  </si>
  <si>
    <t>CMT206C</t>
  </si>
  <si>
    <t>CMT207C</t>
  </si>
  <si>
    <t>CMT208C</t>
  </si>
  <si>
    <t>CMT209C</t>
  </si>
  <si>
    <t>CMT210C</t>
  </si>
  <si>
    <t>CMT211C</t>
  </si>
  <si>
    <t>CMT213C</t>
  </si>
  <si>
    <t>CMT214C</t>
  </si>
  <si>
    <t>CMT215C</t>
  </si>
  <si>
    <t>CMT216C</t>
  </si>
  <si>
    <t>CMT217C</t>
  </si>
  <si>
    <t>CMT218C</t>
  </si>
  <si>
    <t>CMT220C</t>
  </si>
  <si>
    <t>CMT222C</t>
  </si>
  <si>
    <t>CMT223C</t>
  </si>
  <si>
    <t>CMT224C</t>
  </si>
  <si>
    <t>CMT227C</t>
  </si>
  <si>
    <t>CMT228C</t>
  </si>
  <si>
    <t>CMT231C</t>
  </si>
  <si>
    <t>CMT232C</t>
  </si>
  <si>
    <t>CMT233C</t>
  </si>
  <si>
    <t>CMT234C</t>
  </si>
  <si>
    <t>CMT236C</t>
  </si>
  <si>
    <t>CMT239C</t>
  </si>
  <si>
    <t>CMT240C</t>
  </si>
  <si>
    <t>CMT241C</t>
  </si>
  <si>
    <t>CMT244C</t>
  </si>
  <si>
    <t>CMT245C</t>
  </si>
  <si>
    <t>CMT246C</t>
  </si>
  <si>
    <t>CMT247C</t>
  </si>
  <si>
    <t>CMT249C</t>
  </si>
  <si>
    <t>CMT251C</t>
  </si>
  <si>
    <t>CMT252C</t>
  </si>
  <si>
    <t>CMT254C</t>
  </si>
  <si>
    <t>CMT255C</t>
  </si>
  <si>
    <t>CMT256C</t>
  </si>
  <si>
    <t>CMT257C</t>
  </si>
  <si>
    <t>CMT259C</t>
  </si>
  <si>
    <t>CMT260C</t>
  </si>
  <si>
    <t>CMT261C</t>
  </si>
  <si>
    <t>CMT262C</t>
  </si>
  <si>
    <t>CMT264C</t>
  </si>
  <si>
    <t>CMT265C</t>
  </si>
  <si>
    <t>CMT266C</t>
  </si>
  <si>
    <t>CMT267C</t>
  </si>
  <si>
    <t>CMT268C</t>
  </si>
  <si>
    <t>CMT269C</t>
  </si>
  <si>
    <t>CMT270C</t>
  </si>
  <si>
    <t>CMT271C</t>
  </si>
  <si>
    <t>CMT272C</t>
  </si>
  <si>
    <t>CMT273C</t>
  </si>
  <si>
    <t>CMT274C</t>
  </si>
  <si>
    <t>CMT275C</t>
  </si>
  <si>
    <t>CMT277C</t>
  </si>
  <si>
    <t>CMT278C</t>
  </si>
  <si>
    <t>CMT279C</t>
  </si>
  <si>
    <t>CMT280C</t>
  </si>
  <si>
    <t>CMT281C</t>
  </si>
  <si>
    <t>CMT282C</t>
  </si>
  <si>
    <t>CMT283C</t>
  </si>
  <si>
    <t>CMT284C</t>
  </si>
  <si>
    <t>CMT285C</t>
  </si>
  <si>
    <t>CMT286C</t>
  </si>
  <si>
    <t>CMT287C</t>
  </si>
  <si>
    <t>CMT288C</t>
  </si>
  <si>
    <t>CMT289C</t>
  </si>
  <si>
    <t>CMT290C</t>
  </si>
  <si>
    <t>CMT291C</t>
  </si>
  <si>
    <t>CMT292C</t>
  </si>
  <si>
    <t>CMT293C</t>
  </si>
  <si>
    <t>CMT294C</t>
  </si>
  <si>
    <t>CMT297C</t>
  </si>
  <si>
    <t>CMT298C</t>
  </si>
  <si>
    <t>CMT300C</t>
  </si>
  <si>
    <t>CMT302C</t>
  </si>
  <si>
    <t>CMT304C</t>
  </si>
  <si>
    <t>CMT305C</t>
  </si>
  <si>
    <t>CMT308C</t>
  </si>
  <si>
    <t>CMT309C</t>
  </si>
  <si>
    <t>CMT311C</t>
  </si>
  <si>
    <t>CMT312C</t>
  </si>
  <si>
    <t>CMT313C</t>
  </si>
  <si>
    <t>CMT314C</t>
  </si>
  <si>
    <t>CMT315C</t>
  </si>
  <si>
    <t>CMT316C</t>
  </si>
  <si>
    <t>CMT317C</t>
  </si>
  <si>
    <t>CMT318C</t>
  </si>
  <si>
    <t>CMT320C</t>
  </si>
  <si>
    <t>CMT321C</t>
  </si>
  <si>
    <t>CMT322C</t>
  </si>
  <si>
    <t>CMT323C</t>
  </si>
  <si>
    <t>CMT325C</t>
  </si>
  <si>
    <t>CMT328C</t>
  </si>
  <si>
    <t>CMT329C</t>
  </si>
  <si>
    <t>CMT330C</t>
  </si>
  <si>
    <t>CMT331C</t>
  </si>
  <si>
    <t>CMT333C</t>
  </si>
  <si>
    <t>CMX009C</t>
  </si>
  <si>
    <t>CMX001C</t>
  </si>
  <si>
    <t>CMX002C</t>
  </si>
  <si>
    <t>CMX003C</t>
  </si>
  <si>
    <t>CMX005C</t>
  </si>
  <si>
    <t>CMX007C</t>
  </si>
  <si>
    <t>CMX008C</t>
  </si>
  <si>
    <t>CMX010C</t>
  </si>
  <si>
    <t>CMX011C</t>
  </si>
  <si>
    <t>CMX012C</t>
  </si>
  <si>
    <r>
      <t>Log</t>
    </r>
    <r>
      <rPr>
        <b/>
        <vertAlign val="subscript"/>
        <sz val="10"/>
        <color theme="1"/>
        <rFont val="Times New Roman"/>
        <family val="1"/>
      </rPr>
      <t>2</t>
    </r>
    <r>
      <rPr>
        <b/>
        <sz val="10"/>
        <color theme="1"/>
        <rFont val="Times New Roman"/>
        <family val="1"/>
      </rPr>
      <t>(Mean)</t>
    </r>
    <phoneticPr fontId="12"/>
  </si>
  <si>
    <t>Group</t>
  </si>
  <si>
    <t>Accession number</t>
  </si>
  <si>
    <t xml:space="preserve">PPK domain </t>
  </si>
  <si>
    <t>NHD</t>
  </si>
  <si>
    <t>VTC4</t>
  </si>
  <si>
    <t>Red algae</t>
  </si>
  <si>
    <t>[Cyanidiophytina]</t>
  </si>
  <si>
    <t>Cyanidioschyzon merolae</t>
  </si>
  <si>
    <t>XP_005536958.1 (CMM026C)</t>
  </si>
  <si>
    <r>
      <t>■</t>
    </r>
    <r>
      <rPr>
        <vertAlign val="superscript"/>
        <sz val="10"/>
        <color rgb="FF000000"/>
        <rFont val="Times New Roman"/>
        <family val="1"/>
      </rPr>
      <t>1, 2</t>
    </r>
  </si>
  <si>
    <r>
      <t>■</t>
    </r>
    <r>
      <rPr>
        <vertAlign val="superscript"/>
        <sz val="10"/>
        <color rgb="FF000000"/>
        <rFont val="Times New Roman"/>
        <family val="1"/>
      </rPr>
      <t>1</t>
    </r>
  </si>
  <si>
    <r>
      <t>□</t>
    </r>
    <r>
      <rPr>
        <vertAlign val="superscript"/>
        <sz val="10"/>
        <color rgb="FF000000"/>
        <rFont val="Times New Roman"/>
        <family val="1"/>
      </rPr>
      <t>5</t>
    </r>
  </si>
  <si>
    <t>Cyanidiococcus yangmingshanensis*</t>
  </si>
  <si>
    <t>KAF6002907.1</t>
  </si>
  <si>
    <t>■</t>
  </si>
  <si>
    <t>□</t>
  </si>
  <si>
    <t>Cyanidium caldarium*</t>
  </si>
  <si>
    <t>KAK4534278.1</t>
  </si>
  <si>
    <t>Galdieria partita*</t>
  </si>
  <si>
    <t>GJQ13579.1</t>
  </si>
  <si>
    <t>Galdieria sulphuraria*</t>
  </si>
  <si>
    <t>XP_005705785.1</t>
  </si>
  <si>
    <r>
      <t>Galdieria yellowstonensis</t>
    </r>
    <r>
      <rPr>
        <sz val="10"/>
        <color rgb="FF000000"/>
        <rFont val="Times New Roman"/>
        <family val="1"/>
      </rPr>
      <t>*</t>
    </r>
  </si>
  <si>
    <t>KAK4526726.1</t>
  </si>
  <si>
    <t>[Rhodophytina]</t>
  </si>
  <si>
    <t>Porphyridium purpureum*</t>
  </si>
  <si>
    <t>KAA8497192.1</t>
  </si>
  <si>
    <t>KAK1868270.1</t>
  </si>
  <si>
    <r>
      <t>■</t>
    </r>
    <r>
      <rPr>
        <vertAlign val="superscript"/>
        <sz val="10"/>
        <color rgb="FF000000"/>
        <rFont val="Times New Roman"/>
        <family val="1"/>
      </rPr>
      <t>2, 3</t>
    </r>
  </si>
  <si>
    <t>(Porphyra, Pyropia yezoensis)</t>
  </si>
  <si>
    <t>Chondrus crispus*</t>
  </si>
  <si>
    <t>XP_005711780.1</t>
  </si>
  <si>
    <t>Gracilariopsis chorda*</t>
  </si>
  <si>
    <t>PXF49090.1</t>
  </si>
  <si>
    <t>Gracilaria domingensis*</t>
  </si>
  <si>
    <t>KAI0565649.1</t>
  </si>
  <si>
    <t>Rhodosorus marinus*</t>
  </si>
  <si>
    <t>KAJ8905447.1</t>
  </si>
  <si>
    <t>Viridiplantae</t>
  </si>
  <si>
    <t>[Prasinodermophyta]</t>
  </si>
  <si>
    <t>Prasinoderma coloniale*</t>
  </si>
  <si>
    <t>A0A7R9Y1A3 (I)</t>
  </si>
  <si>
    <t>Prasinoderma singulare*</t>
  </si>
  <si>
    <t>A0A7S3BQX6 (I)</t>
  </si>
  <si>
    <t>-</t>
  </si>
  <si>
    <t>[Chlorophyta]</t>
  </si>
  <si>
    <t>Bryopsis sp.*</t>
  </si>
  <si>
    <t>GMH42263.1</t>
  </si>
  <si>
    <t>XP_003074121.2</t>
  </si>
  <si>
    <r>
      <t>■</t>
    </r>
    <r>
      <rPr>
        <vertAlign val="superscript"/>
        <sz val="10"/>
        <color rgb="FF000000"/>
        <rFont val="Times New Roman"/>
        <family val="1"/>
      </rPr>
      <t>6</t>
    </r>
  </si>
  <si>
    <t>Ostreococcus lucimarinus</t>
  </si>
  <si>
    <t>XP_001415736.1</t>
  </si>
  <si>
    <t>Ostreococcus mediterraneus*</t>
  </si>
  <si>
    <t xml:space="preserve">A0A7S0KG69 (I), A0A7S0Z6F8 (I)  </t>
  </si>
  <si>
    <t>Bathycoccus prasinos*</t>
  </si>
  <si>
    <t>XP_007515769.1</t>
  </si>
  <si>
    <t>Chloropicon primus*</t>
  </si>
  <si>
    <t>QDZ22030.1</t>
  </si>
  <si>
    <t>Chloropicon roscoffensis*</t>
  </si>
  <si>
    <t>WZN63649.1</t>
  </si>
  <si>
    <t>Cymbomonas tetramitiformis*</t>
  </si>
  <si>
    <t>KAK3288586.1</t>
  </si>
  <si>
    <t>Pyramimonas obovata*</t>
  </si>
  <si>
    <t>A0A7S0QUE0 (I)</t>
  </si>
  <si>
    <t>Pycnococcus provasolii*</t>
  </si>
  <si>
    <t>GHP03911.1</t>
  </si>
  <si>
    <r>
      <t>■</t>
    </r>
    <r>
      <rPr>
        <vertAlign val="superscript"/>
        <sz val="10"/>
        <color rgb="FF000000"/>
        <rFont val="Times New Roman"/>
        <family val="1"/>
      </rPr>
      <t>5</t>
    </r>
  </si>
  <si>
    <t>Picocystis salinarum*</t>
  </si>
  <si>
    <t>A0A7S3U8Y0 (I)</t>
  </si>
  <si>
    <t>Tetraselmis chuii*</t>
  </si>
  <si>
    <t>A0A7S1T1P4 (I)</t>
  </si>
  <si>
    <t>[Streptophyta]</t>
  </si>
  <si>
    <t>Closterium sp.*</t>
  </si>
  <si>
    <t>CAI5462292.1, CAI5462694.1</t>
  </si>
  <si>
    <t>Klebsormidium nitens*</t>
  </si>
  <si>
    <t xml:space="preserve">GAQ91579.1, GAQ92553.1 </t>
  </si>
  <si>
    <t>Ceratodon purpureus*</t>
  </si>
  <si>
    <t xml:space="preserve">KAG0568234.1, KAG0588097.1 </t>
  </si>
  <si>
    <t xml:space="preserve">XP_024395664.1, XP_024403299.1, </t>
  </si>
  <si>
    <t>Sphagnum fallax*</t>
  </si>
  <si>
    <t>KAH8947529.1</t>
  </si>
  <si>
    <t>Sphagnum magellanicum*</t>
  </si>
  <si>
    <t>KAH9547689.1</t>
  </si>
  <si>
    <t>Amoebozoa</t>
  </si>
  <si>
    <t>[Evosea]</t>
  </si>
  <si>
    <t>XP_629002.1</t>
  </si>
  <si>
    <r>
      <t>■</t>
    </r>
    <r>
      <rPr>
        <vertAlign val="superscript"/>
        <sz val="10"/>
        <color rgb="FF000000"/>
        <rFont val="Times New Roman"/>
        <family val="1"/>
      </rPr>
      <t>2-4</t>
    </r>
  </si>
  <si>
    <t>XP_003284741.1</t>
  </si>
  <si>
    <r>
      <t>■</t>
    </r>
    <r>
      <rPr>
        <vertAlign val="superscript"/>
        <sz val="10"/>
        <color rgb="FF000000"/>
        <rFont val="Times New Roman"/>
        <family val="1"/>
      </rPr>
      <t>2</t>
    </r>
  </si>
  <si>
    <t>Polysphondylium violaceum*</t>
  </si>
  <si>
    <t>KAF2069939.1</t>
  </si>
  <si>
    <t>Acytostelium subglobosum*</t>
  </si>
  <si>
    <t>XP_012756446.1, XP_012759595.1</t>
  </si>
  <si>
    <t xml:space="preserve">Heterostelium album          </t>
  </si>
  <si>
    <t>XP_020435244.1</t>
  </si>
  <si>
    <t>(Polysphondylium pallidum)</t>
  </si>
  <si>
    <t xml:space="preserve">Cavenderia fasciculata              </t>
  </si>
  <si>
    <t>XP_004359678.1</t>
  </si>
  <si>
    <t>(Dictyostelium fasciculatum)</t>
  </si>
  <si>
    <t>Tieghemostelium lacteum*</t>
  </si>
  <si>
    <t>KYR00320.1</t>
  </si>
  <si>
    <t>Apusozoa</t>
  </si>
  <si>
    <t>Thecamonas trahens</t>
  </si>
  <si>
    <t>XP_013761468.1</t>
  </si>
  <si>
    <t>Fungi</t>
  </si>
  <si>
    <t>Hyaloraphidium curvatum*</t>
  </si>
  <si>
    <t>KAI9018844.1</t>
  </si>
  <si>
    <t>Filozoa</t>
  </si>
  <si>
    <t>Capsaspora owczarzaki</t>
  </si>
  <si>
    <t>XP_004344461.2</t>
  </si>
  <si>
    <t>Table S5. Phosphate and metal concentrations in MA2 medium.</t>
    <phoneticPr fontId="1"/>
  </si>
  <si>
    <t xml:space="preserve">Table S1. PPK1 homologs in eukaryotes identified in BLAST searches against the NCBI nr database and analyses of the hits. 
(A) Hits by PSI-BLAST. Gray shading indicates low query cover (&lt;50%). (B) Domains detected by searches against the NCBI Conserved Domain Database (CDD). Incomplete, searches against the CDD (or analyses using SMART) show the region is absent. (C) Top hits of bacterial homologs with BLASTP. The hits in (A) were searched against the NCBI nr database, restricted to the domain Bacteria (taxid: 2). The color scale reflects the percentage identity. </t>
    <phoneticPr fontId="1"/>
  </si>
  <si>
    <t xml:space="preserve">Table S2. InterPro entries for polyphosphate kinase (IPR003414) in eukaryotes. </t>
  </si>
  <si>
    <t>Table S4. Eukaryotes with PPK1 homologs and VTC4 distribution.  
The eukaryotes with PPK1 homologs (those containing both N and C domains) and the NCBI or Interpro (I) accession numbers are listed. For C. merolae, the gene ID is shown in the insets. For the redundant sequences, the representative numbers are shown. Asterisks, species in which PPK1 homologs were newly identified in this study. The boxes represent the presence (black) or absence (white) of the PPK domains and NHDs based on searches against the NCBI Conserved Domain Database and the VTC4 homologs. Superscript numbers indicate references. 1, Albi-Rodríguez and Serrano (2008); 2, Whitehead et al. (2013); 3, Hooley et al. (2008); 4, Zhang et al. (2005); 5, Wang et al. (2021); 6, Hothorn et al. (2009). The VTC homologs were searched with BLASTP when the presence had not been reported.</t>
    <phoneticPr fontId="1"/>
  </si>
  <si>
    <t>Table S6. Reads per kilobase million (RPKM) in the wild type (WT) and ∆CmPPK1 (KO), the RPKM ratio, and false discovery rate (FDR). 
Genes were identified as differentially expressed genes (DEGs; 1) when the absolute value of logFC (KO RPKM/WT RPKM) &gt; 1 and FDR &lt; 0.01 (three biological replicates).</t>
    <phoneticPr fontId="1"/>
  </si>
  <si>
    <t>Table S7. Cyanidioschyzon merolae strains used in this study. Transformation cassettes amplified from the templates were integrated into the genomic locus in the background strains. APCCp, APCC promoter; CmPPK1p, CmPPK1 promoter; CAT, chloramphenicol resistance marker (Fujiwara et al. 2017); Neutral site, the neutral site between CMD184C and CMD185C (Fujiwara et al. 2013).</t>
    <phoneticPr fontId="1"/>
  </si>
  <si>
    <t>Table S8. Primers, DNA fragments, and plasmids used in this study.</t>
  </si>
  <si>
    <t xml:space="preserve">Table S3. Analysis of the InterPro entries for polyphosphate kinase (IPR003414) in eukaryotes. 
(A) Entries in species not located by the BLAST searches (Table S1). (B) Domains identified by the searches against the NCBI Conserved Domain Database (CDD). Incomplete, the CDD searches (or analyses using SMART) show the region is absent. (C) Top hits of bacterial homologs with BLASTP. The hits in (A) were searched against the NCBI nr database for bacteria. The color scale reflects the percentage identity. </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</si>
</sst>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
    <numFmt numFmtId="177" formatCode="0.00000"/>
    <numFmt numFmtId="178" formatCode="0.0000"/>
  </numFmts>
  <fonts count="30">
    <font>
      <sz val="12"/>
      <color theme="1"/>
      <name val="游ゴシック"/>
      <family val="2"/>
      <charset val="128"/>
      <scheme val="minor"/>
    </font>
    <font>
      <sz val="6"/>
      <name val="游ゴシック"/>
      <family val="2"/>
      <charset val="128"/>
      <scheme val="minor"/>
    </font>
    <font>
      <sz val="10"/>
      <color theme="1"/>
      <name val="Arial"/>
      <family val="2"/>
    </font>
    <font>
      <sz val="10"/>
      <color theme="1"/>
      <name val="游ゴシック"/>
      <family val="2"/>
      <charset val="128"/>
      <scheme val="minor"/>
    </font>
    <font>
      <sz val="10"/>
      <color theme="1"/>
      <name val="Times New Roman"/>
      <family val="1"/>
    </font>
    <font>
      <sz val="6"/>
      <name val="ＭＳ Ｐゴシック"/>
      <family val="2"/>
      <charset val="128"/>
    </font>
    <font>
      <i/>
      <sz val="10"/>
      <color theme="1"/>
      <name val="Times New Roman"/>
      <family val="1"/>
    </font>
    <font>
      <sz val="10"/>
      <color rgb="FF141413"/>
      <name val="Times New Roman"/>
      <family val="1"/>
    </font>
    <font>
      <sz val="10"/>
      <name val="Times New Roman"/>
      <family val="1"/>
    </font>
    <font>
      <sz val="10"/>
      <color indexed="8"/>
      <name val="Times New Roman"/>
      <family val="1"/>
    </font>
    <font>
      <sz val="10"/>
      <color rgb="FF000000"/>
      <name val="Times New Roman"/>
      <family val="1"/>
    </font>
    <font>
      <sz val="10"/>
      <color theme="1"/>
      <name val="ArialMT"/>
    </font>
    <font>
      <sz val="6"/>
      <name val="ArialMT"/>
      <family val="2"/>
      <charset val="128"/>
    </font>
    <font>
      <sz val="10"/>
      <color theme="1"/>
      <name val=" Times new roman"/>
    </font>
    <font>
      <sz val="12"/>
      <color theme="1"/>
      <name val=" Times new roman"/>
    </font>
    <font>
      <sz val="12"/>
      <color theme="1"/>
      <name val="ArialMT"/>
      <family val="2"/>
      <charset val="128"/>
    </font>
    <font>
      <sz val="11"/>
      <color rgb="FF000000"/>
      <name val="Times New Roman"/>
      <family val="1"/>
    </font>
    <font>
      <i/>
      <vertAlign val="superscript"/>
      <sz val="10"/>
      <color theme="1"/>
      <name val="Times New Roman"/>
      <family val="1"/>
    </font>
    <font>
      <sz val="11"/>
      <color theme="1"/>
      <name val="Times New Roman"/>
      <family val="1"/>
    </font>
    <font>
      <sz val="10"/>
      <color theme="1"/>
      <name val="Times Roman"/>
    </font>
    <font>
      <b/>
      <sz val="10"/>
      <color theme="1"/>
      <name val="Times New Roman"/>
      <family val="1"/>
    </font>
    <font>
      <sz val="10"/>
      <color rgb="FF0070C0"/>
      <name val="Times New Roman"/>
      <family val="1"/>
    </font>
    <font>
      <sz val="11"/>
      <color theme="1"/>
      <name val="游ゴシック"/>
      <family val="2"/>
      <charset val="128"/>
      <scheme val="minor"/>
    </font>
    <font>
      <b/>
      <vertAlign val="subscript"/>
      <sz val="10"/>
      <color theme="1"/>
      <name val="Times New Roman"/>
      <family val="1"/>
    </font>
    <font>
      <sz val="12"/>
      <color theme="1"/>
      <name val="游明朝"/>
      <family val="1"/>
      <charset val="128"/>
    </font>
    <font>
      <sz val="10"/>
      <color rgb="FF000000"/>
      <name val="ＭＳ Ｐゴシック"/>
      <family val="2"/>
      <charset val="128"/>
    </font>
    <font>
      <b/>
      <sz val="10"/>
      <color rgb="FF000000"/>
      <name val="Times New Roman"/>
      <family val="1"/>
    </font>
    <font>
      <i/>
      <sz val="10"/>
      <color rgb="FF000000"/>
      <name val="Times New Roman"/>
      <family val="1"/>
    </font>
    <font>
      <vertAlign val="superscript"/>
      <sz val="10"/>
      <color rgb="FF000000"/>
      <name val="Times New Roman"/>
      <family val="1"/>
    </font>
    <font>
      <sz val="12"/>
      <color rgb="FF000000"/>
      <name val="Times New Roman"/>
      <family val="1"/>
    </font>
  </fonts>
  <fills count="6">
    <fill>
      <patternFill patternType="none"/>
    </fill>
    <fill>
      <patternFill patternType="gray125"/>
    </fill>
    <fill>
      <patternFill patternType="solid">
        <fgColor theme="9" tint="0.59999389629810485"/>
        <bgColor indexed="64"/>
      </patternFill>
    </fill>
    <fill>
      <patternFill patternType="solid">
        <fgColor rgb="FF9BC2E7"/>
        <bgColor indexed="64"/>
      </patternFill>
    </fill>
    <fill>
      <patternFill patternType="solid">
        <fgColor theme="7" tint="0.79998168889431442"/>
        <bgColor indexed="64"/>
      </patternFill>
    </fill>
    <fill>
      <patternFill patternType="solid">
        <fgColor theme="0" tint="-0.14999847407452621"/>
        <bgColor indexed="64"/>
      </patternFill>
    </fill>
  </fills>
  <borders count="4">
    <border>
      <left/>
      <right/>
      <top/>
      <bottom/>
      <diagonal/>
    </border>
    <border>
      <left/>
      <right/>
      <top style="thin">
        <color auto="1"/>
      </top>
      <bottom style="thin">
        <color auto="1"/>
      </bottom>
      <diagonal/>
    </border>
    <border>
      <left/>
      <right/>
      <top style="thin">
        <color auto="1"/>
      </top>
      <bottom/>
      <diagonal/>
    </border>
    <border>
      <left/>
      <right/>
      <top/>
      <bottom style="thin">
        <color auto="1"/>
      </bottom>
      <diagonal/>
    </border>
  </borders>
  <cellStyleXfs count="4">
    <xf numFmtId="0" fontId="0" fillId="0" borderId="0">
      <alignment vertical="center"/>
    </xf>
    <xf numFmtId="0" fontId="15" fillId="0" borderId="0"/>
    <xf numFmtId="9" fontId="15" fillId="0" borderId="0" applyFont="0" applyFill="0" applyBorder="0" applyAlignment="0" applyProtection="0">
      <alignment vertical="center"/>
    </xf>
    <xf numFmtId="0" fontId="22" fillId="0" borderId="0">
      <alignment vertical="center"/>
    </xf>
  </cellStyleXfs>
  <cellXfs count="129">
    <xf numFmtId="0" fontId="0" fillId="0" borderId="0" xfId="0">
      <alignment vertical="center"/>
    </xf>
    <xf numFmtId="0" fontId="2" fillId="0" borderId="0" xfId="0" applyFont="1">
      <alignment vertical="center"/>
    </xf>
    <xf numFmtId="0" fontId="3" fillId="0" borderId="0" xfId="0" applyFont="1">
      <alignment vertical="center"/>
    </xf>
    <xf numFmtId="0" fontId="4" fillId="0" borderId="0" xfId="0" applyFont="1" applyAlignment="1">
      <alignment vertical="top"/>
    </xf>
    <xf numFmtId="0" fontId="4" fillId="0" borderId="0" xfId="0" applyFont="1" applyAlignment="1">
      <alignment vertical="top" wrapText="1"/>
    </xf>
    <xf numFmtId="0" fontId="4" fillId="0" borderId="0" xfId="0" applyFont="1" applyAlignment="1">
      <alignment horizontal="justify" vertical="top"/>
    </xf>
    <xf numFmtId="0" fontId="4" fillId="0" borderId="3" xfId="0" applyFont="1" applyBorder="1" applyAlignment="1">
      <alignment vertical="top"/>
    </xf>
    <xf numFmtId="0" fontId="4" fillId="0" borderId="3" xfId="0" applyFont="1" applyBorder="1" applyAlignment="1">
      <alignment vertical="top" wrapText="1"/>
    </xf>
    <xf numFmtId="0" fontId="7" fillId="0" borderId="0" xfId="0" applyFont="1" applyAlignment="1">
      <alignment vertical="top"/>
    </xf>
    <xf numFmtId="0" fontId="8" fillId="0" borderId="0" xfId="0" applyFont="1" applyAlignment="1">
      <alignment vertical="top"/>
    </xf>
    <xf numFmtId="0" fontId="4" fillId="0" borderId="2" xfId="0" applyFont="1" applyBorder="1" applyAlignment="1">
      <alignment vertical="top"/>
    </xf>
    <xf numFmtId="0" fontId="4" fillId="0" borderId="2" xfId="0" applyFont="1" applyBorder="1" applyAlignment="1">
      <alignment vertical="top" wrapText="1"/>
    </xf>
    <xf numFmtId="0" fontId="4" fillId="0" borderId="0" xfId="0" applyFont="1" applyAlignment="1">
      <alignment horizontal="left" vertical="top"/>
    </xf>
    <xf numFmtId="0" fontId="8" fillId="0" borderId="0" xfId="0" applyFont="1" applyAlignment="1">
      <alignment vertical="top" wrapText="1"/>
    </xf>
    <xf numFmtId="0" fontId="4" fillId="0" borderId="2" xfId="0" applyFont="1" applyBorder="1" applyAlignment="1">
      <alignment horizontal="left" vertical="top"/>
    </xf>
    <xf numFmtId="0" fontId="8" fillId="0" borderId="3" xfId="0" applyFont="1" applyBorder="1" applyAlignment="1">
      <alignment vertical="top" wrapText="1"/>
    </xf>
    <xf numFmtId="0" fontId="10" fillId="0" borderId="0" xfId="0" applyFont="1" applyAlignment="1">
      <alignment vertical="top"/>
    </xf>
    <xf numFmtId="0" fontId="9" fillId="0" borderId="0" xfId="0" applyFont="1" applyAlignment="1">
      <alignment vertical="top"/>
    </xf>
    <xf numFmtId="0" fontId="4" fillId="0" borderId="0" xfId="0" applyFont="1">
      <alignment vertical="center"/>
    </xf>
    <xf numFmtId="0" fontId="4" fillId="0" borderId="1" xfId="0" applyFont="1" applyBorder="1">
      <alignment vertical="center"/>
    </xf>
    <xf numFmtId="0" fontId="4" fillId="0" borderId="1" xfId="0" applyFont="1" applyBorder="1" applyAlignment="1">
      <alignment vertical="center" wrapText="1"/>
    </xf>
    <xf numFmtId="0" fontId="6" fillId="0" borderId="0" xfId="0" applyFont="1">
      <alignment vertical="center"/>
    </xf>
    <xf numFmtId="0" fontId="4" fillId="0" borderId="0" xfId="0" applyFont="1" applyAlignment="1"/>
    <xf numFmtId="0" fontId="4" fillId="0" borderId="0" xfId="0" applyFont="1" applyAlignment="1">
      <alignment wrapText="1"/>
    </xf>
    <xf numFmtId="0" fontId="6" fillId="0" borderId="0" xfId="0" applyFont="1" applyAlignment="1">
      <alignment vertical="center" wrapText="1"/>
    </xf>
    <xf numFmtId="0" fontId="8" fillId="0" borderId="0" xfId="0" applyFont="1" applyAlignment="1"/>
    <xf numFmtId="0" fontId="9" fillId="0" borderId="0" xfId="0" applyFont="1" applyAlignment="1"/>
    <xf numFmtId="0" fontId="8" fillId="0" borderId="3" xfId="0" applyFont="1" applyBorder="1" applyAlignment="1"/>
    <xf numFmtId="0" fontId="6" fillId="0" borderId="3" xfId="0" applyFont="1" applyBorder="1">
      <alignment vertical="center"/>
    </xf>
    <xf numFmtId="0" fontId="4" fillId="0" borderId="3" xfId="0" applyFont="1" applyBorder="1" applyAlignment="1"/>
    <xf numFmtId="0" fontId="9" fillId="0" borderId="3" xfId="0" applyFont="1" applyBorder="1" applyAlignment="1"/>
    <xf numFmtId="0" fontId="4" fillId="0" borderId="3" xfId="0" applyFont="1" applyBorder="1" applyAlignment="1">
      <alignment wrapText="1"/>
    </xf>
    <xf numFmtId="0" fontId="4" fillId="0" borderId="3" xfId="0" applyFont="1" applyBorder="1">
      <alignment vertical="center"/>
    </xf>
    <xf numFmtId="0" fontId="4" fillId="0" borderId="0" xfId="0" applyFont="1" applyAlignment="1">
      <alignment vertical="center" wrapText="1"/>
    </xf>
    <xf numFmtId="0" fontId="4" fillId="0" borderId="2" xfId="0" applyFont="1" applyBorder="1">
      <alignment vertical="center"/>
    </xf>
    <xf numFmtId="176" fontId="4" fillId="0" borderId="0" xfId="0" applyNumberFormat="1" applyFont="1">
      <alignment vertical="center"/>
    </xf>
    <xf numFmtId="177" fontId="4" fillId="0" borderId="0" xfId="0" applyNumberFormat="1" applyFont="1">
      <alignment vertical="center"/>
    </xf>
    <xf numFmtId="178" fontId="4" fillId="0" borderId="0" xfId="0" applyNumberFormat="1" applyFont="1">
      <alignment vertical="center"/>
    </xf>
    <xf numFmtId="178" fontId="4" fillId="0" borderId="3" xfId="0" applyNumberFormat="1" applyFont="1" applyBorder="1">
      <alignment vertical="center"/>
    </xf>
    <xf numFmtId="0" fontId="8" fillId="0" borderId="3" xfId="0" applyFont="1" applyBorder="1" applyAlignment="1">
      <alignment vertical="top"/>
    </xf>
    <xf numFmtId="0" fontId="10" fillId="0" borderId="3" xfId="0" applyFont="1" applyBorder="1" applyAlignment="1">
      <alignment vertical="top"/>
    </xf>
    <xf numFmtId="0" fontId="4" fillId="0" borderId="1" xfId="0" applyFont="1" applyBorder="1" applyAlignment="1">
      <alignment horizontal="justify" vertic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13" fillId="0" borderId="0" xfId="0" applyFont="1" applyAlignment="1"/>
    <xf numFmtId="0" fontId="13" fillId="0" borderId="1" xfId="0" applyFont="1" applyBorder="1" applyAlignment="1"/>
    <xf numFmtId="0" fontId="14" fillId="0" borderId="0" xfId="0" applyFont="1" applyAlignment="1"/>
    <xf numFmtId="0" fontId="4" fillId="0" borderId="0" xfId="0" applyFont="1" applyAlignment="1">
      <alignment horizontal="left" vertical="center" wrapText="1"/>
    </xf>
    <xf numFmtId="0" fontId="11" fillId="0" borderId="0" xfId="1" applyFont="1"/>
    <xf numFmtId="0" fontId="11" fillId="2" borderId="2" xfId="1" applyFont="1" applyFill="1" applyBorder="1"/>
    <xf numFmtId="0" fontId="11" fillId="0" borderId="2" xfId="1" applyFont="1" applyBorder="1"/>
    <xf numFmtId="0" fontId="11" fillId="0" borderId="3" xfId="1" applyFont="1" applyBorder="1"/>
    <xf numFmtId="0" fontId="2" fillId="0" borderId="0" xfId="1" applyFont="1"/>
    <xf numFmtId="0" fontId="4" fillId="2" borderId="3" xfId="1" applyFont="1" applyFill="1" applyBorder="1" applyAlignment="1">
      <alignment wrapText="1"/>
    </xf>
    <xf numFmtId="0" fontId="4" fillId="2" borderId="3" xfId="1" applyFont="1" applyFill="1" applyBorder="1"/>
    <xf numFmtId="0" fontId="4" fillId="0" borderId="0" xfId="1" applyFont="1" applyAlignment="1">
      <alignment vertical="top" wrapText="1"/>
    </xf>
    <xf numFmtId="0" fontId="4" fillId="0" borderId="0" xfId="1" applyFont="1"/>
    <xf numFmtId="0" fontId="4" fillId="0" borderId="0" xfId="1" applyFont="1" applyAlignment="1">
      <alignment vertical="top"/>
    </xf>
    <xf numFmtId="11" fontId="4" fillId="0" borderId="0" xfId="1" applyNumberFormat="1" applyFont="1"/>
    <xf numFmtId="0" fontId="4" fillId="0" borderId="0" xfId="1" applyFont="1" applyAlignment="1">
      <alignment vertical="center"/>
    </xf>
    <xf numFmtId="0" fontId="4" fillId="0" borderId="3" xfId="1" applyFont="1" applyBorder="1" applyAlignment="1">
      <alignment vertical="top"/>
    </xf>
    <xf numFmtId="0" fontId="4" fillId="0" borderId="3" xfId="1" applyFont="1" applyBorder="1"/>
    <xf numFmtId="0" fontId="4" fillId="0" borderId="3" xfId="1" applyFont="1" applyBorder="1" applyAlignment="1">
      <alignment vertical="center"/>
    </xf>
    <xf numFmtId="0" fontId="4" fillId="0" borderId="0" xfId="1" applyFont="1" applyAlignment="1">
      <alignment wrapText="1"/>
    </xf>
    <xf numFmtId="0" fontId="4" fillId="3" borderId="2" xfId="1" applyFont="1" applyFill="1" applyBorder="1"/>
    <xf numFmtId="0" fontId="4" fillId="0" borderId="2" xfId="1" applyFont="1" applyBorder="1"/>
    <xf numFmtId="0" fontId="4" fillId="2" borderId="2" xfId="1" applyFont="1" applyFill="1" applyBorder="1"/>
    <xf numFmtId="0" fontId="4" fillId="3" borderId="3" xfId="1" applyFont="1" applyFill="1" applyBorder="1" applyAlignment="1">
      <alignment wrapText="1"/>
    </xf>
    <xf numFmtId="0" fontId="4" fillId="4" borderId="2" xfId="1" applyFont="1" applyFill="1" applyBorder="1"/>
    <xf numFmtId="0" fontId="4" fillId="4" borderId="3" xfId="1" applyFont="1" applyFill="1" applyBorder="1"/>
    <xf numFmtId="0" fontId="6" fillId="0" borderId="0" xfId="0" applyFont="1" applyAlignment="1">
      <alignment vertical="top"/>
    </xf>
    <xf numFmtId="0" fontId="2" fillId="0" borderId="3" xfId="1" applyFont="1" applyBorder="1"/>
    <xf numFmtId="0" fontId="4" fillId="0" borderId="3" xfId="1" applyFont="1" applyBorder="1" applyAlignment="1">
      <alignment vertical="top" wrapText="1"/>
    </xf>
    <xf numFmtId="9" fontId="4" fillId="0" borderId="0" xfId="0" applyNumberFormat="1" applyFont="1">
      <alignment vertical="center"/>
    </xf>
    <xf numFmtId="9" fontId="4" fillId="0" borderId="3" xfId="0" applyNumberFormat="1" applyFont="1" applyBorder="1">
      <alignment vertical="center"/>
    </xf>
    <xf numFmtId="11" fontId="4" fillId="0" borderId="0" xfId="0" applyNumberFormat="1" applyFont="1">
      <alignment vertical="center"/>
    </xf>
    <xf numFmtId="9" fontId="4" fillId="5" borderId="0" xfId="0" applyNumberFormat="1" applyFont="1" applyFill="1">
      <alignment vertical="center"/>
    </xf>
    <xf numFmtId="9" fontId="4" fillId="5" borderId="3" xfId="0" applyNumberFormat="1" applyFont="1" applyFill="1" applyBorder="1">
      <alignment vertical="center"/>
    </xf>
    <xf numFmtId="11" fontId="4" fillId="0" borderId="3" xfId="0" applyNumberFormat="1" applyFont="1" applyBorder="1">
      <alignment vertical="center"/>
    </xf>
    <xf numFmtId="0" fontId="4" fillId="0" borderId="0" xfId="1" applyFont="1" applyAlignment="1">
      <alignment vertical="center" wrapText="1"/>
    </xf>
    <xf numFmtId="0" fontId="19" fillId="0" borderId="0" xfId="1" applyFont="1"/>
    <xf numFmtId="0" fontId="20" fillId="0" borderId="0" xfId="0" applyFont="1">
      <alignment vertical="center"/>
    </xf>
    <xf numFmtId="11" fontId="4" fillId="0" borderId="0" xfId="0" quotePrefix="1" applyNumberFormat="1" applyFont="1">
      <alignment vertical="center"/>
    </xf>
    <xf numFmtId="0" fontId="21" fillId="0" borderId="0" xfId="1" applyFont="1"/>
    <xf numFmtId="0" fontId="21" fillId="0" borderId="3" xfId="1" applyFont="1" applyBorder="1"/>
    <xf numFmtId="0" fontId="21" fillId="0" borderId="0" xfId="0" applyFont="1">
      <alignment vertical="center"/>
    </xf>
    <xf numFmtId="0" fontId="4" fillId="0" borderId="0" xfId="3" applyFont="1" applyAlignment="1"/>
    <xf numFmtId="0" fontId="4" fillId="0" borderId="0" xfId="3" applyFont="1">
      <alignment vertical="center"/>
    </xf>
    <xf numFmtId="0" fontId="20" fillId="0" borderId="1" xfId="3" applyFont="1" applyBorder="1">
      <alignment vertical="center"/>
    </xf>
    <xf numFmtId="0" fontId="20" fillId="0" borderId="1" xfId="3" applyFont="1" applyBorder="1" applyAlignment="1"/>
    <xf numFmtId="0" fontId="20" fillId="0" borderId="0" xfId="3" applyFont="1">
      <alignment vertical="center"/>
    </xf>
    <xf numFmtId="11" fontId="4" fillId="0" borderId="0" xfId="3" applyNumberFormat="1" applyFont="1">
      <alignment vertical="center"/>
    </xf>
    <xf numFmtId="0" fontId="4" fillId="0" borderId="1" xfId="1" applyFont="1" applyBorder="1" applyAlignment="1">
      <alignment vertical="top"/>
    </xf>
    <xf numFmtId="0" fontId="4" fillId="0" borderId="1" xfId="1" applyFont="1" applyBorder="1" applyAlignment="1">
      <alignment wrapText="1"/>
    </xf>
    <xf numFmtId="0" fontId="4" fillId="0" borderId="1" xfId="1" applyFont="1" applyBorder="1" applyAlignment="1">
      <alignment vertical="center"/>
    </xf>
    <xf numFmtId="9" fontId="4" fillId="0" borderId="1" xfId="0" applyNumberFormat="1" applyFont="1" applyBorder="1">
      <alignment vertical="center"/>
    </xf>
    <xf numFmtId="11" fontId="4" fillId="0" borderId="1" xfId="0" quotePrefix="1" applyNumberFormat="1" applyFont="1" applyBorder="1">
      <alignment vertical="center"/>
    </xf>
    <xf numFmtId="0" fontId="11" fillId="0" borderId="1" xfId="1" applyFont="1" applyBorder="1"/>
    <xf numFmtId="0" fontId="4" fillId="0" borderId="2" xfId="1" applyFont="1" applyBorder="1" applyAlignment="1">
      <alignment wrapText="1"/>
    </xf>
    <xf numFmtId="0" fontId="4" fillId="0" borderId="2" xfId="1" applyFont="1" applyBorder="1" applyAlignment="1">
      <alignment vertical="center"/>
    </xf>
    <xf numFmtId="9" fontId="4" fillId="0" borderId="2" xfId="0" applyNumberFormat="1" applyFont="1" applyBorder="1">
      <alignment vertical="center"/>
    </xf>
    <xf numFmtId="11" fontId="4" fillId="0" borderId="2" xfId="0" applyNumberFormat="1" applyFont="1" applyBorder="1">
      <alignment vertical="center"/>
    </xf>
    <xf numFmtId="0" fontId="20" fillId="0" borderId="1" xfId="3" applyFont="1" applyBorder="1" applyAlignment="1">
      <alignment horizontal="center" vertical="center"/>
    </xf>
    <xf numFmtId="0" fontId="20" fillId="0" borderId="1" xfId="3" applyFont="1" applyBorder="1" applyAlignment="1">
      <alignment horizontal="center" vertical="center" wrapText="1"/>
    </xf>
    <xf numFmtId="0" fontId="26" fillId="0" borderId="0" xfId="0" applyFont="1" applyAlignment="1">
      <alignment vertical="center" wrapText="1"/>
    </xf>
    <xf numFmtId="0" fontId="26" fillId="0" borderId="0" xfId="0" applyFont="1">
      <alignment vertical="center"/>
    </xf>
    <xf numFmtId="0" fontId="24" fillId="0" borderId="0" xfId="0" applyFont="1">
      <alignment vertical="center"/>
    </xf>
    <xf numFmtId="0" fontId="24" fillId="0" borderId="0" xfId="0" applyFont="1" applyAlignment="1"/>
    <xf numFmtId="0" fontId="24" fillId="0" borderId="0" xfId="0" applyFont="1" applyAlignment="1">
      <alignment wrapText="1"/>
    </xf>
    <xf numFmtId="0" fontId="27" fillId="0" borderId="0" xfId="0" applyFont="1">
      <alignment vertical="center"/>
    </xf>
    <xf numFmtId="0" fontId="10" fillId="0" borderId="0" xfId="0" applyFont="1">
      <alignment vertical="center"/>
    </xf>
    <xf numFmtId="0" fontId="10" fillId="0" borderId="0" xfId="0" applyFont="1" applyAlignment="1">
      <alignment horizontal="justify" vertical="center"/>
    </xf>
    <xf numFmtId="0" fontId="10" fillId="0" borderId="0" xfId="0" applyFont="1" applyAlignment="1">
      <alignment vertical="center" wrapText="1"/>
    </xf>
    <xf numFmtId="0" fontId="27" fillId="0" borderId="0" xfId="0" applyFont="1" applyAlignment="1">
      <alignment vertical="center" wrapText="1"/>
    </xf>
    <xf numFmtId="0" fontId="0" fillId="0" borderId="3" xfId="0" applyBorder="1">
      <alignment vertical="center"/>
    </xf>
    <xf numFmtId="0" fontId="10" fillId="0" borderId="3" xfId="0" applyFont="1" applyBorder="1">
      <alignment vertical="center"/>
    </xf>
    <xf numFmtId="0" fontId="25" fillId="0" borderId="3" xfId="0" applyFont="1" applyBorder="1">
      <alignment vertical="center"/>
    </xf>
    <xf numFmtId="0" fontId="10" fillId="0" borderId="3" xfId="0" applyFont="1" applyBorder="1" applyAlignment="1">
      <alignment vertical="center" wrapText="1"/>
    </xf>
    <xf numFmtId="0" fontId="10" fillId="0" borderId="3" xfId="0" applyFont="1" applyBorder="1" applyAlignment="1">
      <alignment horizontal="center" vertical="center" wrapText="1"/>
    </xf>
    <xf numFmtId="0" fontId="10" fillId="0" borderId="3" xfId="0" applyFont="1" applyBorder="1" applyAlignment="1">
      <alignment horizontal="center" vertical="center"/>
    </xf>
    <xf numFmtId="0" fontId="0" fillId="0" borderId="2" xfId="0" applyBorder="1">
      <alignment vertical="center"/>
    </xf>
    <xf numFmtId="0" fontId="16" fillId="0" borderId="0" xfId="0" applyFont="1">
      <alignment vertical="center"/>
    </xf>
    <xf numFmtId="0" fontId="18" fillId="0" borderId="0" xfId="0" applyFont="1">
      <alignment vertical="center"/>
    </xf>
    <xf numFmtId="0" fontId="18" fillId="0" borderId="0" xfId="0" applyFont="1" applyAlignment="1">
      <alignment horizontal="left" vertical="center" wrapText="1"/>
    </xf>
    <xf numFmtId="0" fontId="16" fillId="0" borderId="0" xfId="0" applyFont="1" applyAlignment="1">
      <alignment horizontal="left" vertical="center" wrapText="1"/>
    </xf>
    <xf numFmtId="0" fontId="16" fillId="0" borderId="0" xfId="0" applyFont="1" applyAlignment="1">
      <alignment horizontal="left" vertical="top" wrapText="1"/>
    </xf>
    <xf numFmtId="0" fontId="29" fillId="0" borderId="0" xfId="0" applyFont="1" applyAlignment="1">
      <alignment horizontal="left" vertical="top" wrapText="1"/>
    </xf>
    <xf numFmtId="0" fontId="20" fillId="0" borderId="1" xfId="3" applyFont="1" applyBorder="1" applyAlignment="1">
      <alignment horizontal="center" vertical="center" wrapText="1"/>
    </xf>
    <xf numFmtId="0" fontId="4" fillId="0" borderId="0" xfId="0" applyFont="1" applyAlignment="1">
      <alignment horizontal="left" vertical="center" wrapText="1"/>
    </xf>
  </cellXfs>
  <cellStyles count="4">
    <cellStyle name="パーセント 2" xfId="2" xr:uid="{E2D6D2D6-5452-C44B-B035-E33420F18F99}"/>
    <cellStyle name="標準" xfId="0" builtinId="0"/>
    <cellStyle name="標準 2" xfId="1" xr:uid="{9242D952-DCA9-F34D-B492-B7441E0D7D8B}"/>
    <cellStyle name="標準 3" xfId="3" xr:uid="{68AB11AC-D771-824E-B3A3-A1A6915FDBEC}"/>
  </cellStyles>
  <dxfs count="0"/>
  <tableStyles count="0" defaultTableStyle="TableStyleMedium2" defaultPivotStyle="PivotStyleLight16"/>
  <colors>
    <mruColors>
      <color rgb="FF9BC2E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8166FA-DBD8-7A4D-9E0C-2C8362CD0C4F}">
  <sheetPr>
    <pageSetUpPr fitToPage="1"/>
  </sheetPr>
  <dimension ref="B2:AH124"/>
  <sheetViews>
    <sheetView zoomScale="80" zoomScaleNormal="80" zoomScalePageLayoutView="70" workbookViewId="0">
      <selection activeCell="F16" sqref="F16"/>
    </sheetView>
  </sheetViews>
  <sheetFormatPr baseColWidth="10" defaultColWidth="12.7109375" defaultRowHeight="13"/>
  <cols>
    <col min="1" max="1" width="3.28515625" style="48" customWidth="1"/>
    <col min="2" max="2" width="15.42578125" style="48" customWidth="1"/>
    <col min="3" max="3" width="17.28515625" style="48" bestFit="1" customWidth="1"/>
    <col min="4" max="4" width="6.42578125" style="48" bestFit="1" customWidth="1"/>
    <col min="5" max="5" width="10.42578125" style="48" bestFit="1" customWidth="1"/>
    <col min="6" max="6" width="47.85546875" style="48" bestFit="1" customWidth="1"/>
    <col min="7" max="7" width="27.5703125" style="48" bestFit="1" customWidth="1"/>
    <col min="8" max="8" width="8" style="48" bestFit="1" customWidth="1"/>
    <col min="9" max="14" width="12.7109375" style="48"/>
    <col min="15" max="15" width="4" style="48" customWidth="1"/>
    <col min="16" max="16" width="9.85546875" style="56" customWidth="1"/>
    <col min="17" max="18" width="8.42578125" style="56" bestFit="1" customWidth="1"/>
    <col min="19" max="19" width="10.28515625" style="56" customWidth="1"/>
    <col min="20" max="20" width="7.7109375" style="56" bestFit="1" customWidth="1"/>
    <col min="21" max="21" width="4" style="48" customWidth="1"/>
    <col min="22" max="33" width="12.7109375" style="56"/>
    <col min="34" max="16384" width="12.7109375" style="48"/>
  </cols>
  <sheetData>
    <row r="2" spans="2:33" ht="65" customHeight="1">
      <c r="B2" s="123" t="s">
        <v>10656</v>
      </c>
      <c r="C2" s="123"/>
      <c r="D2" s="123"/>
      <c r="E2" s="123"/>
      <c r="F2" s="123"/>
      <c r="G2" s="123"/>
      <c r="H2" s="123"/>
      <c r="I2" s="123"/>
      <c r="J2" s="123"/>
      <c r="K2" s="123"/>
      <c r="L2" s="123"/>
      <c r="M2" s="123"/>
      <c r="N2" s="123"/>
    </row>
    <row r="3" spans="2:33">
      <c r="B3" s="56"/>
    </row>
    <row r="4" spans="2:33">
      <c r="B4" s="66" t="s">
        <v>302</v>
      </c>
      <c r="C4" s="49"/>
      <c r="D4" s="49"/>
      <c r="E4" s="49"/>
      <c r="F4" s="49"/>
      <c r="G4" s="49"/>
      <c r="H4" s="49"/>
      <c r="I4" s="49"/>
      <c r="J4" s="49"/>
      <c r="K4" s="49"/>
      <c r="L4" s="49"/>
      <c r="M4" s="49"/>
      <c r="N4" s="49"/>
      <c r="O4" s="50"/>
      <c r="P4" s="64" t="s">
        <v>420</v>
      </c>
      <c r="Q4" s="64"/>
      <c r="R4" s="64"/>
      <c r="S4" s="64"/>
      <c r="T4" s="64"/>
      <c r="U4" s="50"/>
      <c r="V4" s="68" t="s">
        <v>421</v>
      </c>
      <c r="W4" s="68"/>
      <c r="X4" s="68"/>
      <c r="Y4" s="68"/>
      <c r="Z4" s="68"/>
      <c r="AA4" s="68"/>
      <c r="AB4" s="68"/>
      <c r="AC4" s="68"/>
      <c r="AD4" s="68"/>
      <c r="AE4" s="68"/>
      <c r="AF4" s="68"/>
      <c r="AG4" s="68"/>
    </row>
    <row r="5" spans="2:33" ht="28">
      <c r="B5" s="53" t="s">
        <v>448</v>
      </c>
      <c r="C5" s="54" t="s">
        <v>303</v>
      </c>
      <c r="D5" s="53" t="s">
        <v>304</v>
      </c>
      <c r="E5" s="53" t="s">
        <v>305</v>
      </c>
      <c r="F5" s="54" t="s">
        <v>306</v>
      </c>
      <c r="G5" s="54" t="s">
        <v>307</v>
      </c>
      <c r="H5" s="54" t="s">
        <v>308</v>
      </c>
      <c r="I5" s="54" t="s">
        <v>309</v>
      </c>
      <c r="J5" s="54" t="s">
        <v>310</v>
      </c>
      <c r="K5" s="54" t="s">
        <v>311</v>
      </c>
      <c r="L5" s="54" t="s">
        <v>312</v>
      </c>
      <c r="M5" s="54" t="s">
        <v>313</v>
      </c>
      <c r="N5" s="54" t="s">
        <v>314</v>
      </c>
      <c r="O5" s="51"/>
      <c r="P5" s="67" t="s">
        <v>449</v>
      </c>
      <c r="Q5" s="67" t="s">
        <v>315</v>
      </c>
      <c r="R5" s="67" t="s">
        <v>316</v>
      </c>
      <c r="S5" s="67" t="s">
        <v>450</v>
      </c>
      <c r="T5" s="67" t="s">
        <v>315</v>
      </c>
      <c r="U5" s="51"/>
      <c r="V5" s="69" t="s">
        <v>824</v>
      </c>
      <c r="W5" s="69" t="s">
        <v>317</v>
      </c>
      <c r="X5" s="69" t="s">
        <v>318</v>
      </c>
      <c r="Y5" s="69" t="s">
        <v>319</v>
      </c>
      <c r="Z5" s="69" t="s">
        <v>320</v>
      </c>
      <c r="AA5" s="69" t="s">
        <v>321</v>
      </c>
      <c r="AB5" s="69" t="s">
        <v>322</v>
      </c>
      <c r="AC5" s="69" t="s">
        <v>323</v>
      </c>
      <c r="AD5" s="69" t="s">
        <v>324</v>
      </c>
      <c r="AE5" s="69" t="s">
        <v>325</v>
      </c>
      <c r="AF5" s="69" t="s">
        <v>326</v>
      </c>
      <c r="AG5" s="69" t="s">
        <v>327</v>
      </c>
    </row>
    <row r="6" spans="2:33" ht="28">
      <c r="B6" s="55" t="s">
        <v>328</v>
      </c>
      <c r="C6" s="55" t="s">
        <v>329</v>
      </c>
      <c r="D6" s="56">
        <v>17</v>
      </c>
      <c r="E6" s="56">
        <v>14</v>
      </c>
      <c r="F6" s="18" t="s">
        <v>330</v>
      </c>
      <c r="G6" s="18" t="s">
        <v>451</v>
      </c>
      <c r="H6" s="18">
        <v>1106</v>
      </c>
      <c r="I6" s="18">
        <v>1106</v>
      </c>
      <c r="J6" s="73">
        <v>1</v>
      </c>
      <c r="K6" s="18">
        <v>0</v>
      </c>
      <c r="L6" s="18">
        <v>100</v>
      </c>
      <c r="M6" s="18">
        <v>1302</v>
      </c>
      <c r="N6" s="18" t="str">
        <f>HYPERLINK("https://www.ncbi.nlm.nih.gov/protein/XP_005536958.1?report=genbank&amp;log$=prottop&amp;blast_rank=1&amp;RID=3NNXP48X013","XP_005536958.1")</f>
        <v>XP_005536958.1</v>
      </c>
      <c r="P6" s="18" t="s">
        <v>452</v>
      </c>
      <c r="Q6" s="18" t="s">
        <v>453</v>
      </c>
      <c r="R6" s="18" t="s">
        <v>350</v>
      </c>
      <c r="S6" s="18" t="s">
        <v>454</v>
      </c>
      <c r="T6" s="18" t="s">
        <v>455</v>
      </c>
      <c r="V6" s="18" t="s">
        <v>5762</v>
      </c>
      <c r="W6" s="18">
        <v>43.545999999999999</v>
      </c>
      <c r="X6" s="18">
        <v>767</v>
      </c>
      <c r="Y6" s="18">
        <v>369</v>
      </c>
      <c r="Z6" s="18">
        <v>10</v>
      </c>
      <c r="AA6" s="18">
        <v>317</v>
      </c>
      <c r="AB6" s="18">
        <v>1065</v>
      </c>
      <c r="AC6" s="18">
        <v>7</v>
      </c>
      <c r="AD6" s="18">
        <v>727</v>
      </c>
      <c r="AE6" s="18">
        <v>0</v>
      </c>
      <c r="AF6" s="18">
        <v>595</v>
      </c>
      <c r="AG6" s="18">
        <v>59.97</v>
      </c>
    </row>
    <row r="7" spans="2:33">
      <c r="B7" s="55"/>
      <c r="C7" s="57"/>
      <c r="D7" s="56"/>
      <c r="E7" s="56"/>
      <c r="F7" s="18" t="s">
        <v>456</v>
      </c>
      <c r="G7" s="18" t="s">
        <v>230</v>
      </c>
      <c r="H7" s="18">
        <v>1104</v>
      </c>
      <c r="I7" s="18">
        <v>1104</v>
      </c>
      <c r="J7" s="73">
        <v>1</v>
      </c>
      <c r="K7" s="18">
        <v>0</v>
      </c>
      <c r="L7" s="18">
        <v>90.46</v>
      </c>
      <c r="M7" s="18">
        <v>1248</v>
      </c>
      <c r="N7" s="18" t="str">
        <f>HYPERLINK("https://www.ncbi.nlm.nih.gov/protein/KAK4531663.1?report=genbank&amp;log$=prottop&amp;blast_rank=2&amp;RID=3NNXP48X013","KAK4531663.1")</f>
        <v>KAK4531663.1</v>
      </c>
      <c r="P7" s="18" t="s">
        <v>457</v>
      </c>
      <c r="Q7" s="18" t="s">
        <v>453</v>
      </c>
      <c r="R7" s="18" t="s">
        <v>350</v>
      </c>
      <c r="S7" s="18" t="s">
        <v>458</v>
      </c>
      <c r="T7" s="18" t="s">
        <v>455</v>
      </c>
      <c r="V7" s="18" t="s">
        <v>351</v>
      </c>
      <c r="W7" s="18">
        <v>43.103000000000002</v>
      </c>
      <c r="X7" s="18">
        <v>754</v>
      </c>
      <c r="Y7" s="18">
        <v>367</v>
      </c>
      <c r="Z7" s="18">
        <v>10</v>
      </c>
      <c r="AA7" s="18">
        <v>272</v>
      </c>
      <c r="AB7" s="18">
        <v>1011</v>
      </c>
      <c r="AC7" s="18">
        <v>9</v>
      </c>
      <c r="AD7" s="18">
        <v>714</v>
      </c>
      <c r="AE7" s="18">
        <v>0</v>
      </c>
      <c r="AF7" s="18">
        <v>578</v>
      </c>
      <c r="AG7" s="18">
        <v>60.21</v>
      </c>
    </row>
    <row r="8" spans="2:33">
      <c r="B8" s="57"/>
      <c r="C8" s="57"/>
      <c r="D8" s="56"/>
      <c r="E8" s="56"/>
      <c r="F8" s="18" t="s">
        <v>459</v>
      </c>
      <c r="G8" s="18" t="s">
        <v>230</v>
      </c>
      <c r="H8" s="18">
        <v>1098</v>
      </c>
      <c r="I8" s="18">
        <v>1098</v>
      </c>
      <c r="J8" s="73">
        <v>1</v>
      </c>
      <c r="K8" s="18">
        <v>0</v>
      </c>
      <c r="L8" s="18">
        <v>90.46</v>
      </c>
      <c r="M8" s="18">
        <v>978</v>
      </c>
      <c r="N8" s="18" t="str">
        <f>HYPERLINK("https://www.ncbi.nlm.nih.gov/protein/KAF6002907.1?report=genbank&amp;log$=prottop&amp;blast_rank=3&amp;RID=3NNXP48X013","KAF6002907.1")</f>
        <v>KAF6002907.1</v>
      </c>
      <c r="P8" s="18" t="s">
        <v>460</v>
      </c>
      <c r="Q8" s="18" t="s">
        <v>453</v>
      </c>
      <c r="R8" s="18" t="s">
        <v>350</v>
      </c>
      <c r="S8" s="18" t="s">
        <v>461</v>
      </c>
      <c r="T8" s="18" t="s">
        <v>455</v>
      </c>
      <c r="V8" s="18" t="s">
        <v>351</v>
      </c>
      <c r="W8" s="18">
        <v>43.338000000000001</v>
      </c>
      <c r="X8" s="18">
        <v>743</v>
      </c>
      <c r="Y8" s="18">
        <v>361</v>
      </c>
      <c r="Z8" s="18">
        <v>9</v>
      </c>
      <c r="AA8" s="18">
        <v>13</v>
      </c>
      <c r="AB8" s="18">
        <v>741</v>
      </c>
      <c r="AC8" s="18">
        <v>18</v>
      </c>
      <c r="AD8" s="18">
        <v>714</v>
      </c>
      <c r="AE8" s="18">
        <v>0</v>
      </c>
      <c r="AF8" s="18">
        <v>577</v>
      </c>
      <c r="AG8" s="18">
        <v>60.16</v>
      </c>
    </row>
    <row r="9" spans="2:33">
      <c r="B9" s="57"/>
      <c r="C9" s="57"/>
      <c r="D9" s="56"/>
      <c r="E9" s="56"/>
      <c r="F9" s="18" t="s">
        <v>462</v>
      </c>
      <c r="G9" s="18" t="s">
        <v>463</v>
      </c>
      <c r="H9" s="18">
        <v>1056</v>
      </c>
      <c r="I9" s="18">
        <v>1056</v>
      </c>
      <c r="J9" s="73">
        <v>1</v>
      </c>
      <c r="K9" s="18">
        <v>0</v>
      </c>
      <c r="L9" s="18">
        <v>74.06</v>
      </c>
      <c r="M9" s="18">
        <v>1066</v>
      </c>
      <c r="N9" s="18" t="str">
        <f>HYPERLINK("https://www.ncbi.nlm.nih.gov/protein/KAK4534278.1?report=genbank&amp;log$=prottop&amp;blast_rank=4&amp;RID=3NNXP48X013","KAK4534278.1")</f>
        <v>KAK4534278.1</v>
      </c>
      <c r="P9" s="18" t="s">
        <v>464</v>
      </c>
      <c r="Q9" s="18" t="s">
        <v>453</v>
      </c>
      <c r="R9" s="18" t="s">
        <v>350</v>
      </c>
      <c r="S9" s="18" t="s">
        <v>465</v>
      </c>
      <c r="T9" s="18" t="s">
        <v>455</v>
      </c>
      <c r="V9" s="18" t="s">
        <v>466</v>
      </c>
      <c r="W9" s="18">
        <v>43.759</v>
      </c>
      <c r="X9" s="18">
        <v>729</v>
      </c>
      <c r="Y9" s="18">
        <v>350</v>
      </c>
      <c r="Z9" s="18">
        <v>8</v>
      </c>
      <c r="AA9" s="18">
        <v>122</v>
      </c>
      <c r="AB9" s="18">
        <v>836</v>
      </c>
      <c r="AC9" s="18">
        <v>83</v>
      </c>
      <c r="AD9" s="18">
        <v>765</v>
      </c>
      <c r="AE9" s="18">
        <v>0</v>
      </c>
      <c r="AF9" s="18">
        <v>594</v>
      </c>
      <c r="AG9" s="18">
        <v>61.32</v>
      </c>
    </row>
    <row r="10" spans="2:33">
      <c r="B10" s="57"/>
      <c r="C10" s="57"/>
      <c r="D10" s="56"/>
      <c r="E10" s="56"/>
      <c r="F10" s="18" t="s">
        <v>336</v>
      </c>
      <c r="G10" s="18" t="s">
        <v>288</v>
      </c>
      <c r="H10" s="18">
        <v>1019</v>
      </c>
      <c r="I10" s="18">
        <v>1019</v>
      </c>
      <c r="J10" s="73">
        <v>0.99</v>
      </c>
      <c r="K10" s="18">
        <v>0</v>
      </c>
      <c r="L10" s="18">
        <v>55.62</v>
      </c>
      <c r="M10" s="18">
        <v>1020</v>
      </c>
      <c r="N10" s="18" t="str">
        <f>HYPERLINK("https://www.ncbi.nlm.nih.gov/protein/XP_005705786.1?report=genbank&amp;log$=prottop&amp;blast_rank=5&amp;RID=3NNXP48X013","XP_005705786.1")</f>
        <v>XP_005705786.1</v>
      </c>
      <c r="P10" s="18" t="s">
        <v>467</v>
      </c>
      <c r="Q10" s="18" t="s">
        <v>453</v>
      </c>
      <c r="R10" s="18" t="s">
        <v>350</v>
      </c>
      <c r="S10" s="18" t="s">
        <v>337</v>
      </c>
      <c r="T10" s="18" t="s">
        <v>334</v>
      </c>
      <c r="V10" s="18" t="s">
        <v>466</v>
      </c>
      <c r="W10" s="18">
        <v>45.531999999999996</v>
      </c>
      <c r="X10" s="18">
        <v>705</v>
      </c>
      <c r="Y10" s="18">
        <v>344</v>
      </c>
      <c r="Z10" s="18">
        <v>12</v>
      </c>
      <c r="AA10" s="18">
        <v>170</v>
      </c>
      <c r="AB10" s="18">
        <v>856</v>
      </c>
      <c r="AC10" s="18">
        <v>85</v>
      </c>
      <c r="AD10" s="18">
        <v>767</v>
      </c>
      <c r="AE10" s="18">
        <v>0</v>
      </c>
      <c r="AF10" s="18">
        <v>606</v>
      </c>
      <c r="AG10" s="18">
        <v>64.819999999999993</v>
      </c>
    </row>
    <row r="11" spans="2:33">
      <c r="B11" s="57"/>
      <c r="C11" s="57"/>
      <c r="D11" s="56"/>
      <c r="E11" s="56"/>
      <c r="F11" s="18" t="s">
        <v>468</v>
      </c>
      <c r="G11" s="18" t="s">
        <v>288</v>
      </c>
      <c r="H11" s="18">
        <v>1018</v>
      </c>
      <c r="I11" s="18">
        <v>1018</v>
      </c>
      <c r="J11" s="73">
        <v>0.99</v>
      </c>
      <c r="K11" s="18">
        <v>0</v>
      </c>
      <c r="L11" s="18">
        <v>55.62</v>
      </c>
      <c r="M11" s="18">
        <v>1073</v>
      </c>
      <c r="N11" s="18" t="str">
        <f>HYPERLINK("https://www.ncbi.nlm.nih.gov/protein/XP_005705785.1?report=genbank&amp;log$=prottop&amp;blast_rank=6&amp;RID=3NNXP48X013","XP_005705785.1")</f>
        <v>XP_005705785.1</v>
      </c>
      <c r="P11" s="18" t="s">
        <v>467</v>
      </c>
      <c r="Q11" s="18" t="s">
        <v>453</v>
      </c>
      <c r="R11" s="18" t="s">
        <v>350</v>
      </c>
      <c r="S11" s="18" t="s">
        <v>469</v>
      </c>
      <c r="T11" s="18" t="s">
        <v>455</v>
      </c>
      <c r="V11" s="18" t="s">
        <v>335</v>
      </c>
      <c r="W11" s="18">
        <v>46.241</v>
      </c>
      <c r="X11" s="18">
        <v>705</v>
      </c>
      <c r="Y11" s="18">
        <v>334</v>
      </c>
      <c r="Z11" s="18">
        <v>13</v>
      </c>
      <c r="AA11" s="18">
        <v>183</v>
      </c>
      <c r="AB11" s="18">
        <v>868</v>
      </c>
      <c r="AC11" s="18">
        <v>45</v>
      </c>
      <c r="AD11" s="18">
        <v>723</v>
      </c>
      <c r="AE11" s="18">
        <v>0</v>
      </c>
      <c r="AF11" s="18">
        <v>607</v>
      </c>
      <c r="AG11" s="18">
        <v>64.260000000000005</v>
      </c>
    </row>
    <row r="12" spans="2:33">
      <c r="B12" s="57"/>
      <c r="C12" s="57"/>
      <c r="D12" s="56"/>
      <c r="E12" s="56"/>
      <c r="F12" s="18" t="s">
        <v>470</v>
      </c>
      <c r="G12" s="18" t="s">
        <v>471</v>
      </c>
      <c r="H12" s="18">
        <v>1014</v>
      </c>
      <c r="I12" s="18">
        <v>1014</v>
      </c>
      <c r="J12" s="73">
        <v>0.98</v>
      </c>
      <c r="K12" s="18">
        <v>0</v>
      </c>
      <c r="L12" s="18">
        <v>55.92</v>
      </c>
      <c r="M12" s="18">
        <v>1073</v>
      </c>
      <c r="N12" s="18" t="str">
        <f>HYPERLINK("https://www.ncbi.nlm.nih.gov/protein/KAK4526726.1?report=genbank&amp;log$=prottop&amp;blast_rank=7&amp;RID=3NNXP48X013","KAK4526726.1")</f>
        <v>KAK4526726.1</v>
      </c>
      <c r="P12" s="18" t="s">
        <v>472</v>
      </c>
      <c r="Q12" s="18" t="s">
        <v>453</v>
      </c>
      <c r="R12" s="18" t="s">
        <v>350</v>
      </c>
      <c r="S12" s="18" t="s">
        <v>473</v>
      </c>
      <c r="T12" s="18" t="s">
        <v>455</v>
      </c>
      <c r="V12" s="18" t="s">
        <v>466</v>
      </c>
      <c r="W12" s="18">
        <v>45.518999999999998</v>
      </c>
      <c r="X12" s="18">
        <v>703</v>
      </c>
      <c r="Y12" s="18">
        <v>347</v>
      </c>
      <c r="Z12" s="18">
        <v>11</v>
      </c>
      <c r="AA12" s="18">
        <v>157</v>
      </c>
      <c r="AB12" s="18">
        <v>843</v>
      </c>
      <c r="AC12" s="18">
        <v>85</v>
      </c>
      <c r="AD12" s="18">
        <v>767</v>
      </c>
      <c r="AE12" s="18">
        <v>0</v>
      </c>
      <c r="AF12" s="18">
        <v>617</v>
      </c>
      <c r="AG12" s="18">
        <v>65.58</v>
      </c>
    </row>
    <row r="13" spans="2:33">
      <c r="B13" s="57"/>
      <c r="C13" s="57"/>
      <c r="D13" s="56"/>
      <c r="E13" s="56"/>
      <c r="F13" s="18" t="s">
        <v>474</v>
      </c>
      <c r="G13" s="18" t="s">
        <v>209</v>
      </c>
      <c r="H13" s="18">
        <v>1013</v>
      </c>
      <c r="I13" s="18">
        <v>1013</v>
      </c>
      <c r="J13" s="73">
        <v>0.99</v>
      </c>
      <c r="K13" s="18">
        <v>0</v>
      </c>
      <c r="L13" s="18">
        <v>42.9</v>
      </c>
      <c r="M13" s="18">
        <v>999</v>
      </c>
      <c r="N13" s="18" t="str">
        <f>HYPERLINK("https://www.ncbi.nlm.nih.gov/protein/KAA8497192.1?report=genbank&amp;log$=prottop&amp;blast_rank=8&amp;RID=3NNXP48X013","KAA8497192.1")</f>
        <v>KAA8497192.1</v>
      </c>
      <c r="P13" s="18" t="s">
        <v>475</v>
      </c>
      <c r="Q13" s="18" t="s">
        <v>453</v>
      </c>
      <c r="R13" s="18" t="s">
        <v>350</v>
      </c>
      <c r="S13" s="18" t="s">
        <v>338</v>
      </c>
      <c r="T13" s="18" t="s">
        <v>334</v>
      </c>
      <c r="V13" s="18" t="s">
        <v>335</v>
      </c>
      <c r="W13" s="18">
        <v>46.524999999999999</v>
      </c>
      <c r="X13" s="18">
        <v>705</v>
      </c>
      <c r="Y13" s="18">
        <v>365</v>
      </c>
      <c r="Z13" s="18">
        <v>6</v>
      </c>
      <c r="AA13" s="18">
        <v>56</v>
      </c>
      <c r="AB13" s="18">
        <v>760</v>
      </c>
      <c r="AC13" s="18">
        <v>36</v>
      </c>
      <c r="AD13" s="18">
        <v>728</v>
      </c>
      <c r="AE13" s="18">
        <v>0</v>
      </c>
      <c r="AF13" s="18">
        <v>639</v>
      </c>
      <c r="AG13" s="18">
        <v>65.959999999999994</v>
      </c>
    </row>
    <row r="14" spans="2:33">
      <c r="B14" s="57"/>
      <c r="C14" s="57"/>
      <c r="D14" s="56"/>
      <c r="E14" s="56"/>
      <c r="F14" s="18" t="s">
        <v>476</v>
      </c>
      <c r="G14" s="18" t="s">
        <v>343</v>
      </c>
      <c r="H14" s="18">
        <v>1004</v>
      </c>
      <c r="I14" s="18">
        <v>1004</v>
      </c>
      <c r="J14" s="73">
        <v>0.99</v>
      </c>
      <c r="K14" s="18">
        <v>0</v>
      </c>
      <c r="L14" s="18">
        <v>55.67</v>
      </c>
      <c r="M14" s="18">
        <v>1071</v>
      </c>
      <c r="N14" s="18" t="str">
        <f>HYPERLINK("https://www.ncbi.nlm.nih.gov/protein/GJQ13579.1?report=genbank&amp;log$=prottop&amp;blast_rank=9&amp;RID=3NNXP48X013","GJQ13579.1")</f>
        <v>GJQ13579.1</v>
      </c>
      <c r="P14" s="18" t="s">
        <v>477</v>
      </c>
      <c r="Q14" s="18" t="s">
        <v>453</v>
      </c>
      <c r="R14" s="18" t="s">
        <v>350</v>
      </c>
      <c r="S14" s="18" t="s">
        <v>478</v>
      </c>
      <c r="T14" s="18" t="s">
        <v>455</v>
      </c>
      <c r="V14" s="18" t="s">
        <v>466</v>
      </c>
      <c r="W14" s="18">
        <v>45.816000000000003</v>
      </c>
      <c r="X14" s="18">
        <v>705</v>
      </c>
      <c r="Y14" s="18">
        <v>342</v>
      </c>
      <c r="Z14" s="18">
        <v>12</v>
      </c>
      <c r="AA14" s="18">
        <v>170</v>
      </c>
      <c r="AB14" s="18">
        <v>856</v>
      </c>
      <c r="AC14" s="18">
        <v>85</v>
      </c>
      <c r="AD14" s="18">
        <v>767</v>
      </c>
      <c r="AE14" s="18">
        <v>0</v>
      </c>
      <c r="AF14" s="18">
        <v>613</v>
      </c>
      <c r="AG14" s="18">
        <v>65.25</v>
      </c>
    </row>
    <row r="15" spans="2:33" s="52" customFormat="1">
      <c r="B15" s="57"/>
      <c r="C15" s="57"/>
      <c r="D15" s="56"/>
      <c r="E15" s="56"/>
      <c r="F15" s="18" t="s">
        <v>479</v>
      </c>
      <c r="G15" s="18" t="s">
        <v>344</v>
      </c>
      <c r="H15" s="18">
        <v>988</v>
      </c>
      <c r="I15" s="18">
        <v>988</v>
      </c>
      <c r="J15" s="73">
        <v>0.99</v>
      </c>
      <c r="K15" s="18">
        <v>0</v>
      </c>
      <c r="L15" s="18">
        <v>42.63</v>
      </c>
      <c r="M15" s="18">
        <v>1133</v>
      </c>
      <c r="N15" s="18" t="str">
        <f>HYPERLINK("https://www.ncbi.nlm.nih.gov/protein/KAI0565649.1?report=genbank&amp;log$=prottop&amp;blast_rank=10&amp;RID=3NNXP48X013","KAI0565649.1")</f>
        <v>KAI0565649.1</v>
      </c>
      <c r="P15" s="18" t="s">
        <v>480</v>
      </c>
      <c r="Q15" s="18" t="s">
        <v>408</v>
      </c>
      <c r="R15" s="18" t="s">
        <v>350</v>
      </c>
      <c r="S15" s="18" t="s">
        <v>345</v>
      </c>
      <c r="T15" s="18" t="s">
        <v>334</v>
      </c>
      <c r="V15" s="18" t="s">
        <v>346</v>
      </c>
      <c r="W15" s="18">
        <v>42.344999999999999</v>
      </c>
      <c r="X15" s="18">
        <v>725</v>
      </c>
      <c r="Y15" s="18">
        <v>391</v>
      </c>
      <c r="Z15" s="18">
        <v>8</v>
      </c>
      <c r="AA15" s="18">
        <v>110</v>
      </c>
      <c r="AB15" s="18">
        <v>832</v>
      </c>
      <c r="AC15" s="18">
        <v>73</v>
      </c>
      <c r="AD15" s="18">
        <v>772</v>
      </c>
      <c r="AE15" s="18">
        <v>0</v>
      </c>
      <c r="AF15" s="18">
        <v>575</v>
      </c>
      <c r="AG15" s="18">
        <v>60.69</v>
      </c>
    </row>
    <row r="16" spans="2:33" s="52" customFormat="1">
      <c r="B16" s="57"/>
      <c r="C16" s="57"/>
      <c r="D16" s="56"/>
      <c r="E16" s="56"/>
      <c r="F16" s="18" t="s">
        <v>481</v>
      </c>
      <c r="G16" s="18" t="s">
        <v>202</v>
      </c>
      <c r="H16" s="18">
        <v>980</v>
      </c>
      <c r="I16" s="18">
        <v>980</v>
      </c>
      <c r="J16" s="73">
        <v>0.99</v>
      </c>
      <c r="K16" s="18">
        <v>0</v>
      </c>
      <c r="L16" s="18">
        <v>41.5</v>
      </c>
      <c r="M16" s="18">
        <v>1141</v>
      </c>
      <c r="N16" s="18" t="str">
        <f>HYPERLINK("https://www.ncbi.nlm.nih.gov/protein/PXF49090.1?report=genbank&amp;log$=prottop&amp;blast_rank=11&amp;RID=3NNXP48X013","PXF49090.1")</f>
        <v>PXF49090.1</v>
      </c>
      <c r="P16" s="18" t="s">
        <v>482</v>
      </c>
      <c r="Q16" s="18" t="s">
        <v>453</v>
      </c>
      <c r="R16" s="18" t="s">
        <v>350</v>
      </c>
      <c r="S16" s="18" t="s">
        <v>341</v>
      </c>
      <c r="T16" s="18" t="s">
        <v>334</v>
      </c>
      <c r="V16" s="18" t="s">
        <v>483</v>
      </c>
      <c r="W16" s="18">
        <v>43.198</v>
      </c>
      <c r="X16" s="18">
        <v>713</v>
      </c>
      <c r="Y16" s="18">
        <v>391</v>
      </c>
      <c r="Z16" s="18">
        <v>8</v>
      </c>
      <c r="AA16" s="18">
        <v>148</v>
      </c>
      <c r="AB16" s="18">
        <v>858</v>
      </c>
      <c r="AC16" s="18">
        <v>50</v>
      </c>
      <c r="AD16" s="18">
        <v>750</v>
      </c>
      <c r="AE16" s="18">
        <v>0</v>
      </c>
      <c r="AF16" s="18">
        <v>568</v>
      </c>
      <c r="AG16" s="18">
        <v>60.73</v>
      </c>
    </row>
    <row r="17" spans="2:33" s="52" customFormat="1">
      <c r="B17" s="57"/>
      <c r="C17" s="57"/>
      <c r="D17" s="56"/>
      <c r="E17" s="56"/>
      <c r="F17" s="18" t="s">
        <v>484</v>
      </c>
      <c r="G17" s="18" t="s">
        <v>288</v>
      </c>
      <c r="H17" s="18">
        <v>980</v>
      </c>
      <c r="I17" s="18">
        <v>980</v>
      </c>
      <c r="J17" s="73">
        <v>0.96</v>
      </c>
      <c r="K17" s="18">
        <v>0</v>
      </c>
      <c r="L17" s="18">
        <v>55.26</v>
      </c>
      <c r="M17" s="18">
        <v>1037</v>
      </c>
      <c r="N17" s="18" t="str">
        <f>HYPERLINK("https://www.ncbi.nlm.nih.gov/protein/GJD05925.1?report=genbank&amp;log$=prottop&amp;blast_rank=12&amp;RID=3NNXP48X013","GJD05925.1")</f>
        <v>GJD05925.1</v>
      </c>
      <c r="P17" s="18" t="s">
        <v>485</v>
      </c>
      <c r="Q17" s="18" t="s">
        <v>453</v>
      </c>
      <c r="R17" s="18" t="s">
        <v>350</v>
      </c>
      <c r="S17" s="18" t="s">
        <v>486</v>
      </c>
      <c r="T17" s="18" t="s">
        <v>455</v>
      </c>
      <c r="V17" s="18" t="s">
        <v>335</v>
      </c>
      <c r="W17" s="18">
        <v>46.456000000000003</v>
      </c>
      <c r="X17" s="18">
        <v>663</v>
      </c>
      <c r="Y17" s="18">
        <v>312</v>
      </c>
      <c r="Z17" s="18">
        <v>12</v>
      </c>
      <c r="AA17" s="18">
        <v>189</v>
      </c>
      <c r="AB17" s="18">
        <v>832</v>
      </c>
      <c r="AC17" s="18">
        <v>85</v>
      </c>
      <c r="AD17" s="18">
        <v>723</v>
      </c>
      <c r="AE17" s="18">
        <v>0</v>
      </c>
      <c r="AF17" s="18">
        <v>584</v>
      </c>
      <c r="AG17" s="18">
        <v>65.010000000000005</v>
      </c>
    </row>
    <row r="18" spans="2:33" s="52" customFormat="1">
      <c r="B18" s="57"/>
      <c r="C18" s="57"/>
      <c r="D18" s="56"/>
      <c r="E18" s="56"/>
      <c r="F18" s="18" t="s">
        <v>487</v>
      </c>
      <c r="G18" s="18" t="s">
        <v>347</v>
      </c>
      <c r="H18" s="18">
        <v>971</v>
      </c>
      <c r="I18" s="18">
        <v>971</v>
      </c>
      <c r="J18" s="73">
        <v>0.98</v>
      </c>
      <c r="K18" s="18">
        <v>0</v>
      </c>
      <c r="L18" s="18">
        <v>41.48</v>
      </c>
      <c r="M18" s="18">
        <v>956</v>
      </c>
      <c r="N18" s="18" t="str">
        <f>HYPERLINK("https://www.ncbi.nlm.nih.gov/protein/KAJ8905447.1?report=genbank&amp;log$=prottop&amp;blast_rank=13&amp;RID=3NNXP48X013","KAJ8905447.1")</f>
        <v>KAJ8905447.1</v>
      </c>
      <c r="P18" s="18" t="s">
        <v>488</v>
      </c>
      <c r="Q18" s="18" t="s">
        <v>453</v>
      </c>
      <c r="R18" s="18" t="s">
        <v>350</v>
      </c>
      <c r="S18" s="18" t="s">
        <v>489</v>
      </c>
      <c r="T18" s="18" t="s">
        <v>334</v>
      </c>
      <c r="V18" s="18" t="s">
        <v>490</v>
      </c>
      <c r="W18" s="18">
        <v>43.707999999999998</v>
      </c>
      <c r="X18" s="18">
        <v>739</v>
      </c>
      <c r="Y18" s="18">
        <v>383</v>
      </c>
      <c r="Z18" s="18">
        <v>11</v>
      </c>
      <c r="AA18" s="18">
        <v>33</v>
      </c>
      <c r="AB18" s="18">
        <v>766</v>
      </c>
      <c r="AC18" s="18">
        <v>23</v>
      </c>
      <c r="AD18" s="18">
        <v>733</v>
      </c>
      <c r="AE18" s="18">
        <v>0</v>
      </c>
      <c r="AF18" s="18">
        <v>597</v>
      </c>
      <c r="AG18" s="18">
        <v>61.3</v>
      </c>
    </row>
    <row r="19" spans="2:33" s="52" customFormat="1">
      <c r="B19" s="57"/>
      <c r="C19" s="57"/>
      <c r="D19" s="56"/>
      <c r="E19" s="56"/>
      <c r="F19" s="18" t="s">
        <v>491</v>
      </c>
      <c r="G19" s="18" t="s">
        <v>492</v>
      </c>
      <c r="H19" s="18">
        <v>961</v>
      </c>
      <c r="I19" s="18">
        <v>961</v>
      </c>
      <c r="J19" s="73">
        <v>0.98</v>
      </c>
      <c r="K19" s="18">
        <v>0</v>
      </c>
      <c r="L19" s="18">
        <v>42.05</v>
      </c>
      <c r="M19" s="18">
        <v>1029</v>
      </c>
      <c r="N19" s="18" t="str">
        <f>HYPERLINK("https://www.ncbi.nlm.nih.gov/protein/KAK1868270.1?report=genbank&amp;log$=prottop&amp;blast_rank=14&amp;RID=3NNXP48X013","KAK1868270.1")</f>
        <v>KAK1868270.1</v>
      </c>
      <c r="P19" s="18" t="s">
        <v>493</v>
      </c>
      <c r="Q19" s="18" t="s">
        <v>453</v>
      </c>
      <c r="R19" s="18" t="s">
        <v>350</v>
      </c>
      <c r="S19" s="18" t="s">
        <v>350</v>
      </c>
      <c r="T19" s="18" t="s">
        <v>350</v>
      </c>
      <c r="V19" s="18" t="s">
        <v>340</v>
      </c>
      <c r="W19" s="18">
        <v>47.85</v>
      </c>
      <c r="X19" s="18">
        <v>721</v>
      </c>
      <c r="Y19" s="18">
        <v>336</v>
      </c>
      <c r="Z19" s="18">
        <v>9</v>
      </c>
      <c r="AA19" s="18">
        <v>193</v>
      </c>
      <c r="AB19" s="18">
        <v>912</v>
      </c>
      <c r="AC19" s="18">
        <v>35</v>
      </c>
      <c r="AD19" s="18">
        <v>716</v>
      </c>
      <c r="AE19" s="18">
        <v>0</v>
      </c>
      <c r="AF19" s="18">
        <v>646</v>
      </c>
      <c r="AG19" s="18">
        <v>64.77</v>
      </c>
    </row>
    <row r="20" spans="2:33" s="52" customFormat="1">
      <c r="B20" s="57"/>
      <c r="C20" s="57"/>
      <c r="D20" s="56"/>
      <c r="E20" s="56"/>
      <c r="F20" s="18" t="s">
        <v>494</v>
      </c>
      <c r="G20" s="18" t="s">
        <v>295</v>
      </c>
      <c r="H20" s="18">
        <v>957</v>
      </c>
      <c r="I20" s="18">
        <v>957</v>
      </c>
      <c r="J20" s="73">
        <v>0.98</v>
      </c>
      <c r="K20" s="18">
        <v>0</v>
      </c>
      <c r="L20" s="18">
        <v>42.96</v>
      </c>
      <c r="M20" s="18">
        <v>1054</v>
      </c>
      <c r="N20" s="18" t="str">
        <f>HYPERLINK("https://www.ncbi.nlm.nih.gov/protein/XP_005711780.1?report=genbank&amp;log$=prottop&amp;blast_rank=15&amp;RID=3NNXP48X013","XP_005711780.1")</f>
        <v>XP_005711780.1</v>
      </c>
      <c r="P20" s="18" t="s">
        <v>495</v>
      </c>
      <c r="Q20" s="18" t="s">
        <v>408</v>
      </c>
      <c r="R20" s="18" t="s">
        <v>350</v>
      </c>
      <c r="S20" s="18" t="s">
        <v>496</v>
      </c>
      <c r="T20" s="18" t="s">
        <v>334</v>
      </c>
      <c r="V20" s="18" t="s">
        <v>339</v>
      </c>
      <c r="W20" s="18">
        <v>43.776000000000003</v>
      </c>
      <c r="X20" s="18">
        <v>715</v>
      </c>
      <c r="Y20" s="18">
        <v>376</v>
      </c>
      <c r="Z20" s="18">
        <v>9</v>
      </c>
      <c r="AA20" s="18">
        <v>40</v>
      </c>
      <c r="AB20" s="18">
        <v>752</v>
      </c>
      <c r="AC20" s="18">
        <v>38</v>
      </c>
      <c r="AD20" s="18">
        <v>728</v>
      </c>
      <c r="AE20" s="18">
        <v>0</v>
      </c>
      <c r="AF20" s="18">
        <v>566</v>
      </c>
      <c r="AG20" s="18">
        <v>62.24</v>
      </c>
    </row>
    <row r="21" spans="2:33" s="52" customFormat="1">
      <c r="B21" s="57"/>
      <c r="C21" s="57"/>
      <c r="D21" s="56"/>
      <c r="E21" s="56"/>
      <c r="F21" s="18" t="s">
        <v>497</v>
      </c>
      <c r="G21" s="18" t="s">
        <v>492</v>
      </c>
      <c r="H21" s="18">
        <v>951</v>
      </c>
      <c r="I21" s="18">
        <v>951</v>
      </c>
      <c r="J21" s="73">
        <v>0.98</v>
      </c>
      <c r="K21" s="18">
        <v>0</v>
      </c>
      <c r="L21" s="18">
        <v>42.05</v>
      </c>
      <c r="M21" s="18">
        <v>913</v>
      </c>
      <c r="N21" s="18" t="str">
        <f>HYPERLINK("https://www.ncbi.nlm.nih.gov/protein/CAM33394.1?report=genbank&amp;log$=prottop&amp;blast_rank=16&amp;RID=3NNXP48X013","CAM33394.1")</f>
        <v>CAM33394.1</v>
      </c>
      <c r="P21" s="18" t="s">
        <v>498</v>
      </c>
      <c r="Q21" s="18" t="s">
        <v>453</v>
      </c>
      <c r="R21" s="18" t="s">
        <v>350</v>
      </c>
      <c r="S21" s="18" t="s">
        <v>350</v>
      </c>
      <c r="T21" s="18" t="s">
        <v>350</v>
      </c>
      <c r="V21" s="18" t="s">
        <v>340</v>
      </c>
      <c r="W21" s="18">
        <v>47.988999999999997</v>
      </c>
      <c r="X21" s="18">
        <v>721</v>
      </c>
      <c r="Y21" s="18">
        <v>335</v>
      </c>
      <c r="Z21" s="18">
        <v>9</v>
      </c>
      <c r="AA21" s="18">
        <v>77</v>
      </c>
      <c r="AB21" s="18">
        <v>796</v>
      </c>
      <c r="AC21" s="18">
        <v>35</v>
      </c>
      <c r="AD21" s="18">
        <v>716</v>
      </c>
      <c r="AE21" s="18">
        <v>0</v>
      </c>
      <c r="AF21" s="18">
        <v>646</v>
      </c>
      <c r="AG21" s="18">
        <v>64.77</v>
      </c>
    </row>
    <row r="22" spans="2:33" s="52" customFormat="1">
      <c r="B22" s="60"/>
      <c r="C22" s="60"/>
      <c r="D22" s="61"/>
      <c r="E22" s="61"/>
      <c r="F22" s="32" t="s">
        <v>499</v>
      </c>
      <c r="G22" s="32" t="s">
        <v>189</v>
      </c>
      <c r="H22" s="32">
        <v>846</v>
      </c>
      <c r="I22" s="32">
        <v>846</v>
      </c>
      <c r="J22" s="74">
        <v>0.83</v>
      </c>
      <c r="K22" s="32">
        <v>0</v>
      </c>
      <c r="L22" s="32">
        <v>45.69</v>
      </c>
      <c r="M22" s="32">
        <v>699</v>
      </c>
      <c r="N22" s="32" t="str">
        <f>HYPERLINK("https://www.ncbi.nlm.nih.gov/protein/OSX73068.1?report=genbank&amp;log$=prottop&amp;blast_rank=17&amp;RID=3NNXP48X013","OSX73068.1")</f>
        <v>OSX73068.1</v>
      </c>
      <c r="O22" s="71"/>
      <c r="P22" s="32" t="s">
        <v>342</v>
      </c>
      <c r="Q22" s="32" t="s">
        <v>408</v>
      </c>
      <c r="R22" s="32" t="s">
        <v>500</v>
      </c>
      <c r="S22" s="32" t="s">
        <v>350</v>
      </c>
      <c r="T22" s="32" t="s">
        <v>350</v>
      </c>
      <c r="U22" s="71"/>
      <c r="V22" s="32" t="s">
        <v>340</v>
      </c>
      <c r="W22" s="32">
        <v>51.259</v>
      </c>
      <c r="X22" s="32">
        <v>556</v>
      </c>
      <c r="Y22" s="32">
        <v>259</v>
      </c>
      <c r="Z22" s="32">
        <v>6</v>
      </c>
      <c r="AA22" s="32">
        <v>1</v>
      </c>
      <c r="AB22" s="32">
        <v>551</v>
      </c>
      <c r="AC22" s="32">
        <v>183</v>
      </c>
      <c r="AD22" s="32">
        <v>731</v>
      </c>
      <c r="AE22" s="32">
        <v>0</v>
      </c>
      <c r="AF22" s="32">
        <v>557</v>
      </c>
      <c r="AG22" s="32">
        <v>69.06</v>
      </c>
    </row>
    <row r="23" spans="2:33" ht="28">
      <c r="B23" s="55" t="s">
        <v>348</v>
      </c>
      <c r="C23" s="55" t="s">
        <v>329</v>
      </c>
      <c r="D23" s="63">
        <v>10</v>
      </c>
      <c r="E23" s="63">
        <v>9</v>
      </c>
      <c r="F23" s="18" t="s">
        <v>501</v>
      </c>
      <c r="G23" s="18" t="s">
        <v>502</v>
      </c>
      <c r="H23" s="18">
        <v>954</v>
      </c>
      <c r="I23" s="18">
        <v>954</v>
      </c>
      <c r="J23" s="73">
        <v>0.98</v>
      </c>
      <c r="K23" s="18">
        <v>0</v>
      </c>
      <c r="L23" s="18">
        <v>39.61</v>
      </c>
      <c r="M23" s="18">
        <v>873</v>
      </c>
      <c r="N23" s="18" t="str">
        <f>HYPERLINK("https://www.ncbi.nlm.nih.gov/protein/GMH42263.1?report=genbank&amp;log$=prottop&amp;blast_rank=1&amp;RID=3P0GJBMG016","GMH42263.1")</f>
        <v>GMH42263.1</v>
      </c>
      <c r="P23" s="18" t="s">
        <v>503</v>
      </c>
      <c r="Q23" s="18" t="s">
        <v>453</v>
      </c>
      <c r="R23" s="18" t="s">
        <v>350</v>
      </c>
      <c r="S23" s="56" t="s">
        <v>332</v>
      </c>
      <c r="T23" s="56" t="s">
        <v>332</v>
      </c>
      <c r="V23" s="56" t="s">
        <v>466</v>
      </c>
      <c r="W23" s="56">
        <v>49.524000000000001</v>
      </c>
      <c r="X23" s="56">
        <v>735</v>
      </c>
      <c r="Y23" s="56">
        <v>323</v>
      </c>
      <c r="Z23" s="56">
        <v>14</v>
      </c>
      <c r="AA23" s="56">
        <v>94</v>
      </c>
      <c r="AB23" s="56">
        <v>820</v>
      </c>
      <c r="AC23" s="56">
        <v>71</v>
      </c>
      <c r="AD23" s="56">
        <v>765</v>
      </c>
      <c r="AE23" s="56">
        <v>0</v>
      </c>
      <c r="AF23" s="56">
        <v>682</v>
      </c>
      <c r="AG23" s="56">
        <v>66.12</v>
      </c>
    </row>
    <row r="24" spans="2:33">
      <c r="B24" s="55"/>
      <c r="C24" s="55"/>
      <c r="D24" s="63"/>
      <c r="E24" s="63"/>
      <c r="F24" s="18" t="s">
        <v>353</v>
      </c>
      <c r="G24" s="18" t="s">
        <v>354</v>
      </c>
      <c r="H24" s="18">
        <v>949</v>
      </c>
      <c r="I24" s="18">
        <v>949</v>
      </c>
      <c r="J24" s="73">
        <v>0.99</v>
      </c>
      <c r="K24" s="18">
        <v>0</v>
      </c>
      <c r="L24" s="18">
        <v>38.43</v>
      </c>
      <c r="M24" s="18">
        <v>813</v>
      </c>
      <c r="N24" s="18" t="str">
        <f>HYPERLINK("https://www.ncbi.nlm.nih.gov/protein/XP_001415736.1?report=genbank&amp;log$=prottop&amp;blast_rank=2&amp;RID=3P0GJBMG016","XP_001415736.1")</f>
        <v>XP_001415736.1</v>
      </c>
      <c r="P24" s="18" t="s">
        <v>504</v>
      </c>
      <c r="Q24" s="18" t="s">
        <v>453</v>
      </c>
      <c r="R24" s="18" t="s">
        <v>350</v>
      </c>
      <c r="S24" s="56" t="s">
        <v>332</v>
      </c>
      <c r="T24" s="56" t="s">
        <v>332</v>
      </c>
      <c r="V24" s="56" t="s">
        <v>505</v>
      </c>
      <c r="W24" s="56">
        <v>53.499000000000002</v>
      </c>
      <c r="X24" s="56">
        <v>686</v>
      </c>
      <c r="Y24" s="56">
        <v>296</v>
      </c>
      <c r="Z24" s="56">
        <v>9</v>
      </c>
      <c r="AA24" s="56">
        <v>8</v>
      </c>
      <c r="AB24" s="56">
        <v>687</v>
      </c>
      <c r="AC24" s="56">
        <v>60</v>
      </c>
      <c r="AD24" s="56">
        <v>728</v>
      </c>
      <c r="AE24" s="56">
        <v>0</v>
      </c>
      <c r="AF24" s="56">
        <v>724</v>
      </c>
      <c r="AG24" s="56">
        <v>70.12</v>
      </c>
    </row>
    <row r="25" spans="2:33">
      <c r="B25" s="55"/>
      <c r="C25" s="55"/>
      <c r="D25" s="63"/>
      <c r="E25" s="63"/>
      <c r="F25" s="18" t="s">
        <v>352</v>
      </c>
      <c r="G25" s="18" t="s">
        <v>170</v>
      </c>
      <c r="H25" s="18">
        <v>945</v>
      </c>
      <c r="I25" s="18">
        <v>945</v>
      </c>
      <c r="J25" s="73">
        <v>0.99</v>
      </c>
      <c r="K25" s="18">
        <v>0</v>
      </c>
      <c r="L25" s="18">
        <v>39.549999999999997</v>
      </c>
      <c r="M25" s="18">
        <v>903</v>
      </c>
      <c r="N25" s="18" t="str">
        <f>HYPERLINK("https://www.ncbi.nlm.nih.gov/protein/XP_003074121.2?report=genbank&amp;log$=prottop&amp;blast_rank=3&amp;RID=3P0GJBMG016","XP_003074121.2")</f>
        <v>XP_003074121.2</v>
      </c>
      <c r="P25" s="18" t="s">
        <v>506</v>
      </c>
      <c r="Q25" s="18" t="s">
        <v>453</v>
      </c>
      <c r="R25" s="18" t="s">
        <v>350</v>
      </c>
      <c r="S25" s="56" t="s">
        <v>332</v>
      </c>
      <c r="T25" s="56" t="s">
        <v>332</v>
      </c>
      <c r="V25" s="56" t="s">
        <v>351</v>
      </c>
      <c r="W25" s="56">
        <v>53.802</v>
      </c>
      <c r="X25" s="56">
        <v>697</v>
      </c>
      <c r="Y25" s="56">
        <v>297</v>
      </c>
      <c r="Z25" s="56">
        <v>9</v>
      </c>
      <c r="AA25" s="56">
        <v>90</v>
      </c>
      <c r="AB25" s="56">
        <v>778</v>
      </c>
      <c r="AC25" s="56">
        <v>35</v>
      </c>
      <c r="AD25" s="56">
        <v>714</v>
      </c>
      <c r="AE25" s="56">
        <v>0</v>
      </c>
      <c r="AF25" s="56">
        <v>725</v>
      </c>
      <c r="AG25" s="56">
        <v>68.72</v>
      </c>
    </row>
    <row r="26" spans="2:33">
      <c r="B26" s="55"/>
      <c r="C26" s="55"/>
      <c r="D26" s="63"/>
      <c r="E26" s="63"/>
      <c r="F26" s="18" t="s">
        <v>349</v>
      </c>
      <c r="G26" s="18" t="s">
        <v>170</v>
      </c>
      <c r="H26" s="18">
        <v>944</v>
      </c>
      <c r="I26" s="18">
        <v>944</v>
      </c>
      <c r="J26" s="73">
        <v>0.99</v>
      </c>
      <c r="K26" s="18">
        <v>0</v>
      </c>
      <c r="L26" s="18">
        <v>39.549999999999997</v>
      </c>
      <c r="M26" s="18">
        <v>842</v>
      </c>
      <c r="N26" s="18" t="str">
        <f>HYPERLINK("https://www.ncbi.nlm.nih.gov/protein/OUS42905.1?report=genbank&amp;log$=prottop&amp;blast_rank=4&amp;RID=3P0GJBMG016","OUS42905.1")</f>
        <v>OUS42905.1</v>
      </c>
      <c r="P26" s="18" t="s">
        <v>507</v>
      </c>
      <c r="Q26" s="18" t="s">
        <v>453</v>
      </c>
      <c r="R26" s="18" t="s">
        <v>350</v>
      </c>
      <c r="S26" s="56" t="s">
        <v>332</v>
      </c>
      <c r="T26" s="56" t="s">
        <v>332</v>
      </c>
      <c r="V26" s="56" t="s">
        <v>351</v>
      </c>
      <c r="W26" s="56">
        <v>53.658999999999999</v>
      </c>
      <c r="X26" s="56">
        <v>697</v>
      </c>
      <c r="Y26" s="56">
        <v>298</v>
      </c>
      <c r="Z26" s="56">
        <v>9</v>
      </c>
      <c r="AA26" s="56">
        <v>29</v>
      </c>
      <c r="AB26" s="56">
        <v>717</v>
      </c>
      <c r="AC26" s="56">
        <v>35</v>
      </c>
      <c r="AD26" s="56">
        <v>714</v>
      </c>
      <c r="AE26" s="56">
        <v>0</v>
      </c>
      <c r="AF26" s="56">
        <v>725</v>
      </c>
      <c r="AG26" s="56">
        <v>68.72</v>
      </c>
    </row>
    <row r="27" spans="2:33">
      <c r="B27" s="57"/>
      <c r="C27" s="57"/>
      <c r="D27" s="56"/>
      <c r="E27" s="56"/>
      <c r="F27" s="18" t="s">
        <v>360</v>
      </c>
      <c r="G27" s="18" t="s">
        <v>285</v>
      </c>
      <c r="H27" s="18">
        <v>937</v>
      </c>
      <c r="I27" s="18">
        <v>937</v>
      </c>
      <c r="J27" s="73">
        <v>0.98</v>
      </c>
      <c r="K27" s="18">
        <v>0</v>
      </c>
      <c r="L27" s="18">
        <v>37.4</v>
      </c>
      <c r="M27" s="18">
        <v>1002</v>
      </c>
      <c r="N27" s="18" t="str">
        <f>HYPERLINK("https://www.ncbi.nlm.nih.gov/protein/XP_007515769.1?report=genbank&amp;log$=prottop&amp;blast_rank=5&amp;RID=3P0GJBMG016","XP_007515769.1")</f>
        <v>XP_007515769.1</v>
      </c>
      <c r="P27" s="18" t="s">
        <v>508</v>
      </c>
      <c r="Q27" s="18" t="s">
        <v>453</v>
      </c>
      <c r="R27" s="18" t="s">
        <v>350</v>
      </c>
      <c r="S27" s="56" t="s">
        <v>332</v>
      </c>
      <c r="T27" s="56" t="s">
        <v>332</v>
      </c>
      <c r="V27" s="56" t="s">
        <v>509</v>
      </c>
      <c r="W27" s="56">
        <v>49.372</v>
      </c>
      <c r="X27" s="56">
        <v>717</v>
      </c>
      <c r="Y27" s="56">
        <v>331</v>
      </c>
      <c r="Z27" s="56">
        <v>10</v>
      </c>
      <c r="AA27" s="56">
        <v>172</v>
      </c>
      <c r="AB27" s="56">
        <v>886</v>
      </c>
      <c r="AC27" s="56">
        <v>65</v>
      </c>
      <c r="AD27" s="56">
        <v>751</v>
      </c>
      <c r="AE27" s="56">
        <v>0</v>
      </c>
      <c r="AF27" s="56">
        <v>680</v>
      </c>
      <c r="AG27" s="56">
        <v>65.27</v>
      </c>
    </row>
    <row r="28" spans="2:33">
      <c r="B28" s="57"/>
      <c r="C28" s="57"/>
      <c r="D28" s="56"/>
      <c r="E28" s="56"/>
      <c r="F28" s="18" t="s">
        <v>510</v>
      </c>
      <c r="G28" s="18" t="s">
        <v>511</v>
      </c>
      <c r="H28" s="18">
        <v>934</v>
      </c>
      <c r="I28" s="18">
        <v>934</v>
      </c>
      <c r="J28" s="73">
        <v>0.98</v>
      </c>
      <c r="K28" s="18">
        <v>0</v>
      </c>
      <c r="L28" s="18">
        <v>38.83</v>
      </c>
      <c r="M28" s="18">
        <v>921</v>
      </c>
      <c r="N28" s="18" t="str">
        <f>HYPERLINK("https://www.ncbi.nlm.nih.gov/protein/KAK3288586.1?report=genbank&amp;log$=prottop&amp;blast_rank=6&amp;RID=3P0GJBMG016","KAK3288586.1")</f>
        <v>KAK3288586.1</v>
      </c>
      <c r="P28" s="18" t="s">
        <v>512</v>
      </c>
      <c r="Q28" s="18" t="s">
        <v>453</v>
      </c>
      <c r="R28" s="18" t="s">
        <v>350</v>
      </c>
      <c r="S28" s="56" t="s">
        <v>332</v>
      </c>
      <c r="T28" s="56" t="s">
        <v>332</v>
      </c>
      <c r="V28" s="56" t="s">
        <v>387</v>
      </c>
      <c r="W28" s="56">
        <v>54.384</v>
      </c>
      <c r="X28" s="56">
        <v>730</v>
      </c>
      <c r="Y28" s="56">
        <v>309</v>
      </c>
      <c r="Z28" s="56">
        <v>9</v>
      </c>
      <c r="AA28" s="56">
        <v>127</v>
      </c>
      <c r="AB28" s="56">
        <v>852</v>
      </c>
      <c r="AC28" s="56">
        <v>31</v>
      </c>
      <c r="AD28" s="56">
        <v>740</v>
      </c>
      <c r="AE28" s="56">
        <v>0</v>
      </c>
      <c r="AF28" s="56">
        <v>795</v>
      </c>
      <c r="AG28" s="56">
        <v>71.37</v>
      </c>
    </row>
    <row r="29" spans="2:33">
      <c r="B29" s="57"/>
      <c r="C29" s="57"/>
      <c r="D29" s="56"/>
      <c r="E29" s="56"/>
      <c r="F29" s="18" t="s">
        <v>357</v>
      </c>
      <c r="G29" s="18" t="s">
        <v>207</v>
      </c>
      <c r="H29" s="18">
        <v>898</v>
      </c>
      <c r="I29" s="18">
        <v>898</v>
      </c>
      <c r="J29" s="73">
        <v>0.98</v>
      </c>
      <c r="K29" s="18">
        <v>0</v>
      </c>
      <c r="L29" s="18">
        <v>38.340000000000003</v>
      </c>
      <c r="M29" s="18">
        <v>905</v>
      </c>
      <c r="N29" s="18" t="str">
        <f>HYPERLINK("https://www.ncbi.nlm.nih.gov/protein/QDZ22030.1?report=genbank&amp;log$=prottop&amp;blast_rank=7&amp;RID=3P0GJBMG016","QDZ22030.1")</f>
        <v>QDZ22030.1</v>
      </c>
      <c r="P29" s="18" t="s">
        <v>358</v>
      </c>
      <c r="Q29" s="18" t="s">
        <v>453</v>
      </c>
      <c r="R29" s="18" t="s">
        <v>350</v>
      </c>
      <c r="S29" s="56" t="s">
        <v>332</v>
      </c>
      <c r="T29" s="56" t="s">
        <v>332</v>
      </c>
      <c r="V29" s="56" t="s">
        <v>466</v>
      </c>
      <c r="W29" s="56">
        <v>51.264000000000003</v>
      </c>
      <c r="X29" s="56">
        <v>712</v>
      </c>
      <c r="Y29" s="56">
        <v>309</v>
      </c>
      <c r="Z29" s="56">
        <v>10</v>
      </c>
      <c r="AA29" s="56">
        <v>137</v>
      </c>
      <c r="AB29" s="56">
        <v>847</v>
      </c>
      <c r="AC29" s="56">
        <v>93</v>
      </c>
      <c r="AD29" s="56">
        <v>767</v>
      </c>
      <c r="AE29" s="56">
        <v>0</v>
      </c>
      <c r="AF29" s="56">
        <v>704</v>
      </c>
      <c r="AG29" s="56">
        <v>67.98</v>
      </c>
    </row>
    <row r="30" spans="2:33">
      <c r="B30" s="57"/>
      <c r="C30" s="57"/>
      <c r="D30" s="56"/>
      <c r="E30" s="56"/>
      <c r="F30" s="18" t="s">
        <v>355</v>
      </c>
      <c r="G30" s="18" t="s">
        <v>240</v>
      </c>
      <c r="H30" s="18">
        <v>888</v>
      </c>
      <c r="I30" s="18">
        <v>888</v>
      </c>
      <c r="J30" s="73">
        <v>0.99</v>
      </c>
      <c r="K30" s="18">
        <v>0</v>
      </c>
      <c r="L30" s="18">
        <v>37.6</v>
      </c>
      <c r="M30" s="18">
        <v>1038</v>
      </c>
      <c r="N30" s="18" t="str">
        <f>HYPERLINK("https://www.ncbi.nlm.nih.gov/protein/GHP03911.1?report=genbank&amp;log$=prottop&amp;blast_rank=8&amp;RID=3P0GJBMG016","GHP03911.1")</f>
        <v>GHP03911.1</v>
      </c>
      <c r="P30" s="18" t="s">
        <v>356</v>
      </c>
      <c r="Q30" s="18" t="s">
        <v>453</v>
      </c>
      <c r="R30" s="18" t="s">
        <v>350</v>
      </c>
      <c r="S30" s="56" t="s">
        <v>332</v>
      </c>
      <c r="T30" s="56" t="s">
        <v>332</v>
      </c>
      <c r="V30" s="56" t="s">
        <v>333</v>
      </c>
      <c r="W30" s="56">
        <v>50.210999999999999</v>
      </c>
      <c r="X30" s="56">
        <v>711</v>
      </c>
      <c r="Y30" s="56">
        <v>312</v>
      </c>
      <c r="Z30" s="56">
        <v>12</v>
      </c>
      <c r="AA30" s="56">
        <v>255</v>
      </c>
      <c r="AB30" s="56">
        <v>961</v>
      </c>
      <c r="AC30" s="56">
        <v>2</v>
      </c>
      <c r="AD30" s="56">
        <v>674</v>
      </c>
      <c r="AE30" s="56">
        <v>0</v>
      </c>
      <c r="AF30" s="56">
        <v>660</v>
      </c>
      <c r="AG30" s="56">
        <v>65.540000000000006</v>
      </c>
    </row>
    <row r="31" spans="2:33">
      <c r="B31" s="57"/>
      <c r="C31" s="57"/>
      <c r="D31" s="56"/>
      <c r="E31" s="56"/>
      <c r="F31" s="18" t="s">
        <v>513</v>
      </c>
      <c r="G31" s="18" t="s">
        <v>267</v>
      </c>
      <c r="H31" s="18">
        <v>872</v>
      </c>
      <c r="I31" s="18">
        <v>872</v>
      </c>
      <c r="J31" s="73">
        <v>0.98</v>
      </c>
      <c r="K31" s="18">
        <v>0</v>
      </c>
      <c r="L31" s="18">
        <v>38.200000000000003</v>
      </c>
      <c r="M31" s="18">
        <v>892</v>
      </c>
      <c r="N31" s="18" t="str">
        <f>HYPERLINK("https://www.ncbi.nlm.nih.gov/protein/WZN63649.1?report=genbank&amp;log$=prottop&amp;blast_rank=9&amp;RID=3P0GJBMG016","WZN63649.1")</f>
        <v>WZN63649.1</v>
      </c>
      <c r="P31" s="18" t="s">
        <v>514</v>
      </c>
      <c r="Q31" s="18" t="s">
        <v>453</v>
      </c>
      <c r="R31" s="18" t="s">
        <v>350</v>
      </c>
      <c r="S31" s="56" t="s">
        <v>332</v>
      </c>
      <c r="T31" s="56" t="s">
        <v>332</v>
      </c>
      <c r="V31" s="56" t="s">
        <v>515</v>
      </c>
      <c r="W31" s="56">
        <v>49.658999999999999</v>
      </c>
      <c r="X31" s="56">
        <v>733</v>
      </c>
      <c r="Y31" s="56">
        <v>329</v>
      </c>
      <c r="Z31" s="56">
        <v>12</v>
      </c>
      <c r="AA31" s="56">
        <v>129</v>
      </c>
      <c r="AB31" s="56">
        <v>861</v>
      </c>
      <c r="AC31" s="56">
        <v>119</v>
      </c>
      <c r="AD31" s="56">
        <v>811</v>
      </c>
      <c r="AE31" s="56">
        <v>0</v>
      </c>
      <c r="AF31" s="56">
        <v>678</v>
      </c>
      <c r="AG31" s="56">
        <v>65.62</v>
      </c>
    </row>
    <row r="32" spans="2:33">
      <c r="B32" s="60"/>
      <c r="C32" s="60"/>
      <c r="D32" s="61"/>
      <c r="E32" s="61"/>
      <c r="F32" s="32" t="s">
        <v>361</v>
      </c>
      <c r="G32" s="32" t="s">
        <v>362</v>
      </c>
      <c r="H32" s="32">
        <v>715</v>
      </c>
      <c r="I32" s="32">
        <v>715</v>
      </c>
      <c r="J32" s="74">
        <v>0.68</v>
      </c>
      <c r="K32" s="32">
        <v>0</v>
      </c>
      <c r="L32" s="32">
        <v>42.15</v>
      </c>
      <c r="M32" s="32">
        <v>543</v>
      </c>
      <c r="N32" s="32" t="str">
        <f>HYPERLINK("https://www.ncbi.nlm.nih.gov/protein/CAD7699106.1?report=genbank&amp;log$=prottop&amp;blast_rank=10&amp;RID=3P0GJBMG016","CAD7699106.1")</f>
        <v>CAD7699106.1</v>
      </c>
      <c r="O32" s="51"/>
      <c r="P32" s="32" t="s">
        <v>516</v>
      </c>
      <c r="Q32" s="32" t="s">
        <v>408</v>
      </c>
      <c r="R32" s="32" t="s">
        <v>363</v>
      </c>
      <c r="S32" s="61" t="s">
        <v>332</v>
      </c>
      <c r="T32" s="61" t="s">
        <v>332</v>
      </c>
      <c r="U32" s="51"/>
      <c r="V32" s="61" t="s">
        <v>517</v>
      </c>
      <c r="W32" s="61">
        <v>53.643999999999998</v>
      </c>
      <c r="X32" s="61">
        <v>494</v>
      </c>
      <c r="Y32" s="61">
        <v>198</v>
      </c>
      <c r="Z32" s="61">
        <v>6</v>
      </c>
      <c r="AA32" s="61">
        <v>1</v>
      </c>
      <c r="AB32" s="61">
        <v>492</v>
      </c>
      <c r="AC32" s="61">
        <v>249</v>
      </c>
      <c r="AD32" s="61">
        <v>713</v>
      </c>
      <c r="AE32" s="61">
        <v>0</v>
      </c>
      <c r="AF32" s="61">
        <v>543</v>
      </c>
      <c r="AG32" s="61">
        <v>71.260000000000005</v>
      </c>
    </row>
    <row r="33" spans="2:33" ht="28">
      <c r="B33" s="57" t="s">
        <v>364</v>
      </c>
      <c r="C33" s="55" t="s">
        <v>329</v>
      </c>
      <c r="D33" s="56">
        <v>45</v>
      </c>
      <c r="E33" s="56">
        <v>7</v>
      </c>
      <c r="F33" s="18" t="s">
        <v>371</v>
      </c>
      <c r="G33" s="18" t="s">
        <v>195</v>
      </c>
      <c r="H33" s="18">
        <v>1023</v>
      </c>
      <c r="I33" s="18">
        <v>1023</v>
      </c>
      <c r="J33" s="73">
        <v>0.99</v>
      </c>
      <c r="K33" s="18">
        <v>0</v>
      </c>
      <c r="L33" s="18">
        <v>38.909999999999997</v>
      </c>
      <c r="M33" s="18">
        <v>980</v>
      </c>
      <c r="N33" s="18" t="str">
        <f>HYPERLINK("https://www.ncbi.nlm.nih.gov/protein/XP_024403299.1?report=genbank&amp;log$=prottop&amp;blast_rank=1&amp;RID=3P2BXH7A016","XP_024403299.1")</f>
        <v>XP_024403299.1</v>
      </c>
      <c r="P33" s="18" t="s">
        <v>518</v>
      </c>
      <c r="Q33" s="18" t="s">
        <v>453</v>
      </c>
      <c r="R33" s="18" t="s">
        <v>350</v>
      </c>
      <c r="S33" s="56" t="s">
        <v>332</v>
      </c>
      <c r="T33" s="56" t="s">
        <v>332</v>
      </c>
      <c r="V33" s="18" t="s">
        <v>333</v>
      </c>
      <c r="W33" s="18">
        <v>60.322000000000003</v>
      </c>
      <c r="X33" s="18">
        <v>683</v>
      </c>
      <c r="Y33" s="18">
        <v>250</v>
      </c>
      <c r="Z33" s="18">
        <v>6</v>
      </c>
      <c r="AA33" s="18">
        <v>236</v>
      </c>
      <c r="AB33" s="18">
        <v>911</v>
      </c>
      <c r="AC33" s="18">
        <v>2</v>
      </c>
      <c r="AD33" s="18">
        <v>670</v>
      </c>
      <c r="AE33" s="18">
        <v>0</v>
      </c>
      <c r="AF33" s="18">
        <v>818</v>
      </c>
      <c r="AG33" s="18">
        <v>73.5</v>
      </c>
    </row>
    <row r="34" spans="2:33">
      <c r="B34" s="56"/>
      <c r="C34" s="56"/>
      <c r="D34" s="56"/>
      <c r="E34" s="56"/>
      <c r="F34" s="18" t="s">
        <v>372</v>
      </c>
      <c r="G34" s="18" t="s">
        <v>195</v>
      </c>
      <c r="H34" s="18">
        <v>1023</v>
      </c>
      <c r="I34" s="18">
        <v>1023</v>
      </c>
      <c r="J34" s="73">
        <v>0.99</v>
      </c>
      <c r="K34" s="18">
        <v>0</v>
      </c>
      <c r="L34" s="18">
        <v>38.909999999999997</v>
      </c>
      <c r="M34" s="18">
        <v>973</v>
      </c>
      <c r="N34" s="18" t="str">
        <f>HYPERLINK("https://www.ncbi.nlm.nih.gov/protein/CAI45860.1?report=genbank&amp;log$=prottop&amp;blast_rank=2&amp;RID=3P2BXH7A016","CAI45860.1")</f>
        <v>CAI45860.1</v>
      </c>
      <c r="P34" s="18" t="s">
        <v>519</v>
      </c>
      <c r="Q34" s="18" t="s">
        <v>453</v>
      </c>
      <c r="R34" s="18" t="s">
        <v>350</v>
      </c>
      <c r="S34" s="18" t="s">
        <v>350</v>
      </c>
      <c r="T34" s="18" t="s">
        <v>350</v>
      </c>
      <c r="V34" s="18" t="s">
        <v>333</v>
      </c>
      <c r="W34" s="18">
        <v>60.322000000000003</v>
      </c>
      <c r="X34" s="18">
        <v>683</v>
      </c>
      <c r="Y34" s="18">
        <v>250</v>
      </c>
      <c r="Z34" s="18">
        <v>6</v>
      </c>
      <c r="AA34" s="18">
        <v>229</v>
      </c>
      <c r="AB34" s="18">
        <v>904</v>
      </c>
      <c r="AC34" s="18">
        <v>2</v>
      </c>
      <c r="AD34" s="18">
        <v>670</v>
      </c>
      <c r="AE34" s="18">
        <v>0</v>
      </c>
      <c r="AF34" s="18">
        <v>817</v>
      </c>
      <c r="AG34" s="18">
        <v>73.5</v>
      </c>
    </row>
    <row r="35" spans="2:33">
      <c r="B35" s="57"/>
      <c r="C35" s="57"/>
      <c r="D35" s="56"/>
      <c r="E35" s="56"/>
      <c r="F35" s="18" t="s">
        <v>366</v>
      </c>
      <c r="G35" s="18" t="s">
        <v>367</v>
      </c>
      <c r="H35" s="18">
        <v>1020</v>
      </c>
      <c r="I35" s="18">
        <v>1020</v>
      </c>
      <c r="J35" s="73">
        <v>0.99</v>
      </c>
      <c r="K35" s="18">
        <v>0</v>
      </c>
      <c r="L35" s="18">
        <v>39.799999999999997</v>
      </c>
      <c r="M35" s="18">
        <v>894</v>
      </c>
      <c r="N35" s="18" t="str">
        <f>HYPERLINK("https://www.ncbi.nlm.nih.gov/protein/KAG0588093.1?report=genbank&amp;log$=prottop&amp;blast_rank=3&amp;RID=3P2BXH7A016","KAG0588093.1")</f>
        <v>KAG0588093.1</v>
      </c>
      <c r="P35" s="18" t="s">
        <v>520</v>
      </c>
      <c r="Q35" s="18" t="s">
        <v>453</v>
      </c>
      <c r="R35" s="18" t="s">
        <v>350</v>
      </c>
      <c r="S35" s="18" t="s">
        <v>350</v>
      </c>
      <c r="T35" s="18" t="s">
        <v>350</v>
      </c>
      <c r="V35" s="18" t="s">
        <v>483</v>
      </c>
      <c r="W35" s="18">
        <v>56.670999999999999</v>
      </c>
      <c r="X35" s="18">
        <v>697</v>
      </c>
      <c r="Y35" s="18">
        <v>279</v>
      </c>
      <c r="Z35" s="18">
        <v>6</v>
      </c>
      <c r="AA35" s="18">
        <v>137</v>
      </c>
      <c r="AB35" s="18">
        <v>825</v>
      </c>
      <c r="AC35" s="18">
        <v>42</v>
      </c>
      <c r="AD35" s="18">
        <v>723</v>
      </c>
      <c r="AE35" s="18">
        <v>0</v>
      </c>
      <c r="AF35" s="18">
        <v>801</v>
      </c>
      <c r="AG35" s="18">
        <v>72.17</v>
      </c>
    </row>
    <row r="36" spans="2:33">
      <c r="B36" s="57"/>
      <c r="C36" s="57"/>
      <c r="D36" s="56"/>
      <c r="E36" s="56"/>
      <c r="F36" s="18" t="s">
        <v>370</v>
      </c>
      <c r="G36" s="18" t="s">
        <v>367</v>
      </c>
      <c r="H36" s="18">
        <v>1018</v>
      </c>
      <c r="I36" s="18">
        <v>1018</v>
      </c>
      <c r="J36" s="73">
        <v>0.99</v>
      </c>
      <c r="K36" s="18">
        <v>0</v>
      </c>
      <c r="L36" s="18">
        <v>39.61</v>
      </c>
      <c r="M36" s="18">
        <v>966</v>
      </c>
      <c r="N36" s="18" t="str">
        <f>HYPERLINK("https://www.ncbi.nlm.nih.gov/protein/KAG0568234.1?report=genbank&amp;log$=prottop&amp;blast_rank=4&amp;RID=3P2BXH7A016","KAG0568234.1")</f>
        <v>KAG0568234.1</v>
      </c>
      <c r="P36" s="18" t="s">
        <v>521</v>
      </c>
      <c r="Q36" s="18" t="s">
        <v>453</v>
      </c>
      <c r="R36" s="18" t="s">
        <v>350</v>
      </c>
      <c r="S36" s="18" t="s">
        <v>350</v>
      </c>
      <c r="T36" s="18" t="s">
        <v>350</v>
      </c>
      <c r="V36" s="18" t="s">
        <v>483</v>
      </c>
      <c r="W36" s="18">
        <v>54.274000000000001</v>
      </c>
      <c r="X36" s="18">
        <v>737</v>
      </c>
      <c r="Y36" s="18">
        <v>314</v>
      </c>
      <c r="Z36" s="18">
        <v>8</v>
      </c>
      <c r="AA36" s="18">
        <v>169</v>
      </c>
      <c r="AB36" s="18">
        <v>897</v>
      </c>
      <c r="AC36" s="18">
        <v>2</v>
      </c>
      <c r="AD36" s="18">
        <v>723</v>
      </c>
      <c r="AE36" s="18">
        <v>0</v>
      </c>
      <c r="AF36" s="18">
        <v>810</v>
      </c>
      <c r="AG36" s="18">
        <v>71.78</v>
      </c>
    </row>
    <row r="37" spans="2:33">
      <c r="B37" s="57"/>
      <c r="C37" s="57"/>
      <c r="D37" s="56"/>
      <c r="E37" s="56"/>
      <c r="F37" s="18" t="s">
        <v>369</v>
      </c>
      <c r="G37" s="18" t="s">
        <v>367</v>
      </c>
      <c r="H37" s="18">
        <v>1016</v>
      </c>
      <c r="I37" s="18">
        <v>1016</v>
      </c>
      <c r="J37" s="73">
        <v>0.99</v>
      </c>
      <c r="K37" s="18">
        <v>0</v>
      </c>
      <c r="L37" s="18">
        <v>39.61</v>
      </c>
      <c r="M37" s="18">
        <v>963</v>
      </c>
      <c r="N37" s="18" t="str">
        <f>HYPERLINK("https://www.ncbi.nlm.nih.gov/protein/KAG0612135.1?report=genbank&amp;log$=prottop&amp;blast_rank=5&amp;RID=3P2BXH7A016","KAG0612135.1")</f>
        <v>KAG0612135.1</v>
      </c>
      <c r="P37" s="18" t="s">
        <v>522</v>
      </c>
      <c r="Q37" s="18" t="s">
        <v>453</v>
      </c>
      <c r="R37" s="18" t="s">
        <v>350</v>
      </c>
      <c r="S37" s="18" t="s">
        <v>350</v>
      </c>
      <c r="T37" s="18" t="s">
        <v>350</v>
      </c>
      <c r="V37" s="18" t="s">
        <v>483</v>
      </c>
      <c r="W37" s="18">
        <v>54.41</v>
      </c>
      <c r="X37" s="18">
        <v>737</v>
      </c>
      <c r="Y37" s="18">
        <v>310</v>
      </c>
      <c r="Z37" s="18">
        <v>8</v>
      </c>
      <c r="AA37" s="18">
        <v>169</v>
      </c>
      <c r="AB37" s="18">
        <v>894</v>
      </c>
      <c r="AC37" s="18">
        <v>2</v>
      </c>
      <c r="AD37" s="18">
        <v>723</v>
      </c>
      <c r="AE37" s="18">
        <v>0</v>
      </c>
      <c r="AF37" s="18">
        <v>810</v>
      </c>
      <c r="AG37" s="18">
        <v>71.64</v>
      </c>
    </row>
    <row r="38" spans="2:33">
      <c r="B38" s="57"/>
      <c r="C38" s="57"/>
      <c r="D38" s="56"/>
      <c r="E38" s="56"/>
      <c r="F38" s="18" t="s">
        <v>366</v>
      </c>
      <c r="G38" s="18" t="s">
        <v>367</v>
      </c>
      <c r="H38" s="18">
        <v>1016</v>
      </c>
      <c r="I38" s="18">
        <v>1016</v>
      </c>
      <c r="J38" s="73">
        <v>0.99</v>
      </c>
      <c r="K38" s="18">
        <v>0</v>
      </c>
      <c r="L38" s="18">
        <v>39.799999999999997</v>
      </c>
      <c r="M38" s="18">
        <v>756</v>
      </c>
      <c r="N38" s="18" t="str">
        <f>HYPERLINK("https://www.ncbi.nlm.nih.gov/protein/KAG0588097.1?report=genbank&amp;log$=prottop&amp;blast_rank=6&amp;RID=3P2BXH7A016","KAG0588097.1")</f>
        <v>KAG0588097.1</v>
      </c>
      <c r="P38" s="18" t="s">
        <v>523</v>
      </c>
      <c r="Q38" s="18" t="s">
        <v>453</v>
      </c>
      <c r="R38" s="18" t="s">
        <v>350</v>
      </c>
      <c r="S38" s="18" t="s">
        <v>350</v>
      </c>
      <c r="T38" s="18" t="s">
        <v>350</v>
      </c>
      <c r="V38" s="18" t="s">
        <v>333</v>
      </c>
      <c r="W38" s="18">
        <v>58.625999999999998</v>
      </c>
      <c r="X38" s="18">
        <v>684</v>
      </c>
      <c r="Y38" s="18">
        <v>260</v>
      </c>
      <c r="Z38" s="18">
        <v>6</v>
      </c>
      <c r="AA38" s="18">
        <v>12</v>
      </c>
      <c r="AB38" s="18">
        <v>687</v>
      </c>
      <c r="AC38" s="18">
        <v>2</v>
      </c>
      <c r="AD38" s="18">
        <v>670</v>
      </c>
      <c r="AE38" s="18">
        <v>0</v>
      </c>
      <c r="AF38" s="18">
        <v>798</v>
      </c>
      <c r="AG38" s="18">
        <v>73.099999999999994</v>
      </c>
    </row>
    <row r="39" spans="2:33">
      <c r="B39" s="57"/>
      <c r="C39" s="57"/>
      <c r="D39" s="56"/>
      <c r="E39" s="56"/>
      <c r="F39" s="18" t="s">
        <v>370</v>
      </c>
      <c r="G39" s="18" t="s">
        <v>367</v>
      </c>
      <c r="H39" s="18">
        <v>1016</v>
      </c>
      <c r="I39" s="18">
        <v>1016</v>
      </c>
      <c r="J39" s="73">
        <v>0.99</v>
      </c>
      <c r="K39" s="18">
        <v>0</v>
      </c>
      <c r="L39" s="18">
        <v>39.61</v>
      </c>
      <c r="M39" s="18">
        <v>963</v>
      </c>
      <c r="N39" s="18" t="str">
        <f>HYPERLINK("https://www.ncbi.nlm.nih.gov/protein/KAG0568237.1?report=genbank&amp;log$=prottop&amp;blast_rank=7&amp;RID=3P2BXH7A016","KAG0568237.1")</f>
        <v>KAG0568237.1</v>
      </c>
      <c r="P39" s="18" t="s">
        <v>522</v>
      </c>
      <c r="Q39" s="18" t="s">
        <v>453</v>
      </c>
      <c r="R39" s="18" t="s">
        <v>350</v>
      </c>
      <c r="S39" s="18" t="s">
        <v>350</v>
      </c>
      <c r="T39" s="18" t="s">
        <v>350</v>
      </c>
      <c r="V39" s="18" t="s">
        <v>483</v>
      </c>
      <c r="W39" s="18">
        <v>54.41</v>
      </c>
      <c r="X39" s="18">
        <v>737</v>
      </c>
      <c r="Y39" s="18">
        <v>310</v>
      </c>
      <c r="Z39" s="18">
        <v>8</v>
      </c>
      <c r="AA39" s="18">
        <v>169</v>
      </c>
      <c r="AB39" s="18">
        <v>894</v>
      </c>
      <c r="AC39" s="18">
        <v>2</v>
      </c>
      <c r="AD39" s="18">
        <v>723</v>
      </c>
      <c r="AE39" s="18">
        <v>0</v>
      </c>
      <c r="AF39" s="18">
        <v>810</v>
      </c>
      <c r="AG39" s="18">
        <v>71.64</v>
      </c>
    </row>
    <row r="40" spans="2:33">
      <c r="B40" s="57"/>
      <c r="C40" s="57"/>
      <c r="D40" s="56"/>
      <c r="E40" s="56"/>
      <c r="F40" s="18" t="s">
        <v>368</v>
      </c>
      <c r="G40" s="18" t="s">
        <v>367</v>
      </c>
      <c r="H40" s="18">
        <v>1014</v>
      </c>
      <c r="I40" s="18">
        <v>1014</v>
      </c>
      <c r="J40" s="73">
        <v>0.99</v>
      </c>
      <c r="K40" s="18">
        <v>0</v>
      </c>
      <c r="L40" s="18">
        <v>39.25</v>
      </c>
      <c r="M40" s="18">
        <v>896</v>
      </c>
      <c r="N40" s="18" t="str">
        <f>HYPERLINK("https://www.ncbi.nlm.nih.gov/protein/KAG0626977.1?report=genbank&amp;log$=prottop&amp;blast_rank=8&amp;RID=3P2BXH7A016","KAG0626977.1")</f>
        <v>KAG0626977.1</v>
      </c>
      <c r="P40" s="18" t="s">
        <v>524</v>
      </c>
      <c r="Q40" s="18" t="s">
        <v>453</v>
      </c>
      <c r="R40" s="18" t="s">
        <v>350</v>
      </c>
      <c r="S40" s="18" t="s">
        <v>350</v>
      </c>
      <c r="T40" s="18" t="s">
        <v>350</v>
      </c>
      <c r="V40" s="18" t="s">
        <v>483</v>
      </c>
      <c r="W40" s="18">
        <v>55.570999999999998</v>
      </c>
      <c r="X40" s="18">
        <v>718</v>
      </c>
      <c r="Y40" s="18">
        <v>288</v>
      </c>
      <c r="Z40" s="18">
        <v>8</v>
      </c>
      <c r="AA40" s="18">
        <v>118</v>
      </c>
      <c r="AB40" s="18">
        <v>827</v>
      </c>
      <c r="AC40" s="18">
        <v>29</v>
      </c>
      <c r="AD40" s="18">
        <v>723</v>
      </c>
      <c r="AE40" s="18">
        <v>0</v>
      </c>
      <c r="AF40" s="18">
        <v>800</v>
      </c>
      <c r="AG40" s="18">
        <v>70.89</v>
      </c>
    </row>
    <row r="41" spans="2:33">
      <c r="B41" s="57"/>
      <c r="C41" s="57"/>
      <c r="D41" s="56"/>
      <c r="E41" s="56"/>
      <c r="F41" s="18" t="s">
        <v>376</v>
      </c>
      <c r="G41" s="18" t="s">
        <v>195</v>
      </c>
      <c r="H41" s="18">
        <v>993</v>
      </c>
      <c r="I41" s="18">
        <v>993</v>
      </c>
      <c r="J41" s="73">
        <v>0.99</v>
      </c>
      <c r="K41" s="18">
        <v>0</v>
      </c>
      <c r="L41" s="18">
        <v>39.07</v>
      </c>
      <c r="M41" s="18">
        <v>859</v>
      </c>
      <c r="N41" s="18" t="str">
        <f>HYPERLINK("https://www.ncbi.nlm.nih.gov/protein/XP_024395664.1?report=genbank&amp;log$=prottop&amp;blast_rank=9&amp;RID=3P2BXH7A016","XP_024395664.1")</f>
        <v>XP_024395664.1</v>
      </c>
      <c r="P41" s="18" t="s">
        <v>525</v>
      </c>
      <c r="Q41" s="18" t="s">
        <v>453</v>
      </c>
      <c r="R41" s="18" t="s">
        <v>350</v>
      </c>
      <c r="S41" s="18" t="s">
        <v>350</v>
      </c>
      <c r="T41" s="18" t="s">
        <v>350</v>
      </c>
      <c r="V41" s="18" t="s">
        <v>375</v>
      </c>
      <c r="W41" s="18">
        <v>51.609000000000002</v>
      </c>
      <c r="X41" s="18">
        <v>746</v>
      </c>
      <c r="Y41" s="18">
        <v>314</v>
      </c>
      <c r="Z41" s="18">
        <v>9</v>
      </c>
      <c r="AA41" s="18">
        <v>94</v>
      </c>
      <c r="AB41" s="18">
        <v>831</v>
      </c>
      <c r="AC41" s="18">
        <v>10</v>
      </c>
      <c r="AD41" s="18">
        <v>716</v>
      </c>
      <c r="AE41" s="18">
        <v>0</v>
      </c>
      <c r="AF41" s="18">
        <v>740</v>
      </c>
      <c r="AG41" s="18">
        <v>66.760000000000005</v>
      </c>
    </row>
    <row r="42" spans="2:33">
      <c r="B42" s="57"/>
      <c r="C42" s="57"/>
      <c r="D42" s="56"/>
      <c r="E42" s="56"/>
      <c r="F42" s="18" t="s">
        <v>373</v>
      </c>
      <c r="G42" s="18" t="s">
        <v>195</v>
      </c>
      <c r="H42" s="18">
        <v>993</v>
      </c>
      <c r="I42" s="18">
        <v>993</v>
      </c>
      <c r="J42" s="73">
        <v>0.99</v>
      </c>
      <c r="K42" s="18">
        <v>0</v>
      </c>
      <c r="L42" s="18">
        <v>39.11</v>
      </c>
      <c r="M42" s="18">
        <v>851</v>
      </c>
      <c r="N42" s="18" t="str">
        <f>HYPERLINK("https://www.ncbi.nlm.nih.gov/protein/XP_024395665.1?report=genbank&amp;log$=prottop&amp;blast_rank=10&amp;RID=3P2BXH7A016","XP_024395665.1")</f>
        <v>XP_024395665.1</v>
      </c>
      <c r="P42" s="18" t="s">
        <v>526</v>
      </c>
      <c r="Q42" s="18" t="s">
        <v>453</v>
      </c>
      <c r="R42" s="18" t="s">
        <v>350</v>
      </c>
      <c r="S42" s="18" t="s">
        <v>350</v>
      </c>
      <c r="T42" s="18" t="s">
        <v>350</v>
      </c>
      <c r="V42" s="18" t="s">
        <v>333</v>
      </c>
      <c r="W42" s="18">
        <v>58.917999999999999</v>
      </c>
      <c r="X42" s="18">
        <v>684</v>
      </c>
      <c r="Y42" s="18">
        <v>258</v>
      </c>
      <c r="Z42" s="18">
        <v>6</v>
      </c>
      <c r="AA42" s="18">
        <v>107</v>
      </c>
      <c r="AB42" s="18">
        <v>782</v>
      </c>
      <c r="AC42" s="18">
        <v>2</v>
      </c>
      <c r="AD42" s="18">
        <v>670</v>
      </c>
      <c r="AE42" s="18">
        <v>0</v>
      </c>
      <c r="AF42" s="18">
        <v>798</v>
      </c>
      <c r="AG42" s="18">
        <v>71.930000000000007</v>
      </c>
    </row>
    <row r="43" spans="2:33">
      <c r="B43" s="57"/>
      <c r="C43" s="57"/>
      <c r="D43" s="56"/>
      <c r="E43" s="56"/>
      <c r="F43" s="18" t="s">
        <v>374</v>
      </c>
      <c r="G43" s="18" t="s">
        <v>195</v>
      </c>
      <c r="H43" s="18">
        <v>990</v>
      </c>
      <c r="I43" s="18">
        <v>990</v>
      </c>
      <c r="J43" s="73">
        <v>0.99</v>
      </c>
      <c r="K43" s="18">
        <v>0</v>
      </c>
      <c r="L43" s="18">
        <v>39.07</v>
      </c>
      <c r="M43" s="18">
        <v>764</v>
      </c>
      <c r="N43" s="18" t="str">
        <f>HYPERLINK("https://www.ncbi.nlm.nih.gov/protein/XP_024395668.1?report=genbank&amp;log$=prottop&amp;blast_rank=11&amp;RID=3P2BXH7A016","XP_024395668.1")</f>
        <v>XP_024395668.1</v>
      </c>
      <c r="P43" s="18" t="s">
        <v>527</v>
      </c>
      <c r="Q43" s="18" t="s">
        <v>453</v>
      </c>
      <c r="R43" s="18" t="s">
        <v>350</v>
      </c>
      <c r="S43" s="18" t="s">
        <v>350</v>
      </c>
      <c r="T43" s="18" t="s">
        <v>350</v>
      </c>
      <c r="V43" s="18" t="s">
        <v>375</v>
      </c>
      <c r="W43" s="18">
        <v>52.250999999999998</v>
      </c>
      <c r="X43" s="18">
        <v>733</v>
      </c>
      <c r="Y43" s="18">
        <v>303</v>
      </c>
      <c r="Z43" s="18">
        <v>9</v>
      </c>
      <c r="AA43" s="18">
        <v>12</v>
      </c>
      <c r="AB43" s="18">
        <v>736</v>
      </c>
      <c r="AC43" s="18">
        <v>23</v>
      </c>
      <c r="AD43" s="18">
        <v>716</v>
      </c>
      <c r="AE43" s="18">
        <v>0</v>
      </c>
      <c r="AF43" s="18">
        <v>739</v>
      </c>
      <c r="AG43" s="18">
        <v>67.39</v>
      </c>
    </row>
    <row r="44" spans="2:33">
      <c r="B44" s="57"/>
      <c r="C44" s="57"/>
      <c r="D44" s="56"/>
      <c r="E44" s="56"/>
      <c r="F44" s="18" t="s">
        <v>528</v>
      </c>
      <c r="G44" s="18" t="s">
        <v>529</v>
      </c>
      <c r="H44" s="18">
        <v>987</v>
      </c>
      <c r="I44" s="18">
        <v>987</v>
      </c>
      <c r="J44" s="73">
        <v>0.99</v>
      </c>
      <c r="K44" s="18">
        <v>0</v>
      </c>
      <c r="L44" s="18">
        <v>39.33</v>
      </c>
      <c r="M44" s="18">
        <v>1022</v>
      </c>
      <c r="N44" s="18" t="str">
        <f>HYPERLINK("https://www.ncbi.nlm.nih.gov/protein/KAH8947529.1?report=genbank&amp;log$=prottop&amp;blast_rank=12&amp;RID=3P2BXH7A016","KAH8947529.1")</f>
        <v>KAH8947529.1</v>
      </c>
      <c r="P44" s="18" t="s">
        <v>530</v>
      </c>
      <c r="Q44" s="18" t="s">
        <v>453</v>
      </c>
      <c r="R44" s="18" t="s">
        <v>350</v>
      </c>
      <c r="S44" s="18" t="s">
        <v>350</v>
      </c>
      <c r="T44" s="18" t="s">
        <v>350</v>
      </c>
      <c r="V44" s="18" t="s">
        <v>483</v>
      </c>
      <c r="W44" s="18">
        <v>56.347999999999999</v>
      </c>
      <c r="X44" s="18">
        <v>701</v>
      </c>
      <c r="Y44" s="18">
        <v>284</v>
      </c>
      <c r="Z44" s="18">
        <v>7</v>
      </c>
      <c r="AA44" s="18">
        <v>261</v>
      </c>
      <c r="AB44" s="18">
        <v>954</v>
      </c>
      <c r="AC44" s="18">
        <v>38</v>
      </c>
      <c r="AD44" s="18">
        <v>723</v>
      </c>
      <c r="AE44" s="18">
        <v>0</v>
      </c>
      <c r="AF44" s="18">
        <v>812</v>
      </c>
      <c r="AG44" s="18">
        <v>72.33</v>
      </c>
    </row>
    <row r="45" spans="2:33">
      <c r="B45" s="57"/>
      <c r="C45" s="57"/>
      <c r="D45" s="56"/>
      <c r="E45" s="56"/>
      <c r="F45" s="18" t="s">
        <v>531</v>
      </c>
      <c r="G45" s="18" t="s">
        <v>532</v>
      </c>
      <c r="H45" s="18">
        <v>983</v>
      </c>
      <c r="I45" s="18">
        <v>983</v>
      </c>
      <c r="J45" s="73">
        <v>0.99</v>
      </c>
      <c r="K45" s="18">
        <v>0</v>
      </c>
      <c r="L45" s="18">
        <v>39.049999999999997</v>
      </c>
      <c r="M45" s="18">
        <v>1022</v>
      </c>
      <c r="N45" s="18" t="str">
        <f>HYPERLINK("https://www.ncbi.nlm.nih.gov/protein/KAH9547689.1?report=genbank&amp;log$=prottop&amp;blast_rank=13&amp;RID=3P2BXH7A016","KAH9547689.1")</f>
        <v>KAH9547689.1</v>
      </c>
      <c r="P45" s="18" t="s">
        <v>530</v>
      </c>
      <c r="Q45" s="18" t="s">
        <v>453</v>
      </c>
      <c r="R45" s="18" t="s">
        <v>350</v>
      </c>
      <c r="S45" s="18" t="s">
        <v>350</v>
      </c>
      <c r="T45" s="18" t="s">
        <v>350</v>
      </c>
      <c r="V45" s="18" t="s">
        <v>483</v>
      </c>
      <c r="W45" s="18">
        <v>55.372</v>
      </c>
      <c r="X45" s="18">
        <v>726</v>
      </c>
      <c r="Y45" s="18">
        <v>301</v>
      </c>
      <c r="Z45" s="18">
        <v>8</v>
      </c>
      <c r="AA45" s="18">
        <v>236</v>
      </c>
      <c r="AB45" s="18">
        <v>954</v>
      </c>
      <c r="AC45" s="18">
        <v>14</v>
      </c>
      <c r="AD45" s="18">
        <v>723</v>
      </c>
      <c r="AE45" s="18">
        <v>0</v>
      </c>
      <c r="AF45" s="18">
        <v>815</v>
      </c>
      <c r="AG45" s="18">
        <v>71.489999999999995</v>
      </c>
    </row>
    <row r="46" spans="2:33">
      <c r="B46" s="57"/>
      <c r="C46" s="57"/>
      <c r="D46" s="56"/>
      <c r="E46" s="56"/>
      <c r="F46" s="18" t="s">
        <v>528</v>
      </c>
      <c r="G46" s="18" t="s">
        <v>529</v>
      </c>
      <c r="H46" s="18">
        <v>981</v>
      </c>
      <c r="I46" s="18">
        <v>981</v>
      </c>
      <c r="J46" s="73">
        <v>0.99</v>
      </c>
      <c r="K46" s="18">
        <v>0</v>
      </c>
      <c r="L46" s="18">
        <v>39.11</v>
      </c>
      <c r="M46" s="18">
        <v>1026</v>
      </c>
      <c r="N46" s="18" t="str">
        <f>HYPERLINK("https://www.ncbi.nlm.nih.gov/protein/KAH8947530.1?report=genbank&amp;log$=prottop&amp;blast_rank=14&amp;RID=3P2BXH7A016","KAH8947530.1")</f>
        <v>KAH8947530.1</v>
      </c>
      <c r="P46" s="18" t="s">
        <v>533</v>
      </c>
      <c r="Q46" s="18" t="s">
        <v>453</v>
      </c>
      <c r="R46" s="18" t="s">
        <v>350</v>
      </c>
      <c r="S46" s="18" t="s">
        <v>350</v>
      </c>
      <c r="T46" s="18" t="s">
        <v>350</v>
      </c>
      <c r="V46" s="18" t="s">
        <v>483</v>
      </c>
      <c r="W46" s="18">
        <v>56.17</v>
      </c>
      <c r="X46" s="18">
        <v>705</v>
      </c>
      <c r="Y46" s="18">
        <v>283</v>
      </c>
      <c r="Z46" s="18">
        <v>8</v>
      </c>
      <c r="AA46" s="18">
        <v>261</v>
      </c>
      <c r="AB46" s="18">
        <v>958</v>
      </c>
      <c r="AC46" s="18">
        <v>38</v>
      </c>
      <c r="AD46" s="18">
        <v>723</v>
      </c>
      <c r="AE46" s="18">
        <v>0</v>
      </c>
      <c r="AF46" s="18">
        <v>808</v>
      </c>
      <c r="AG46" s="18">
        <v>72.06</v>
      </c>
    </row>
    <row r="47" spans="2:33">
      <c r="B47" s="57"/>
      <c r="C47" s="57"/>
      <c r="D47" s="56"/>
      <c r="E47" s="56"/>
      <c r="F47" s="18" t="s">
        <v>534</v>
      </c>
      <c r="G47" s="18" t="s">
        <v>535</v>
      </c>
      <c r="H47" s="18">
        <v>959</v>
      </c>
      <c r="I47" s="18">
        <v>959</v>
      </c>
      <c r="J47" s="73">
        <v>0.97</v>
      </c>
      <c r="K47" s="18">
        <v>0</v>
      </c>
      <c r="L47" s="18">
        <v>38.14</v>
      </c>
      <c r="M47" s="18">
        <v>960</v>
      </c>
      <c r="N47" s="18" t="str">
        <f>HYPERLINK("https://www.ncbi.nlm.nih.gov/protein/CAI5506789.1?report=genbank&amp;log$=prottop&amp;blast_rank=15&amp;RID=3P2BXH7A016","CAI5506789.1")</f>
        <v>CAI5506789.1</v>
      </c>
      <c r="P47" s="18" t="s">
        <v>536</v>
      </c>
      <c r="Q47" s="18" t="s">
        <v>453</v>
      </c>
      <c r="R47" s="18" t="s">
        <v>350</v>
      </c>
      <c r="S47" s="18" t="s">
        <v>350</v>
      </c>
      <c r="T47" s="18" t="s">
        <v>350</v>
      </c>
      <c r="V47" s="18" t="s">
        <v>483</v>
      </c>
      <c r="W47" s="18">
        <v>55.923000000000002</v>
      </c>
      <c r="X47" s="18">
        <v>726</v>
      </c>
      <c r="Y47" s="18">
        <v>278</v>
      </c>
      <c r="Z47" s="18">
        <v>8</v>
      </c>
      <c r="AA47" s="18">
        <v>205</v>
      </c>
      <c r="AB47" s="18">
        <v>922</v>
      </c>
      <c r="AC47" s="18">
        <v>55</v>
      </c>
      <c r="AD47" s="18">
        <v>746</v>
      </c>
      <c r="AE47" s="18">
        <v>0</v>
      </c>
      <c r="AF47" s="18">
        <v>820</v>
      </c>
      <c r="AG47" s="18">
        <v>71.900000000000006</v>
      </c>
    </row>
    <row r="48" spans="2:33">
      <c r="B48" s="57"/>
      <c r="C48" s="57"/>
      <c r="D48" s="56"/>
      <c r="E48" s="56"/>
      <c r="F48" s="18" t="s">
        <v>534</v>
      </c>
      <c r="G48" s="18" t="s">
        <v>535</v>
      </c>
      <c r="H48" s="18">
        <v>957</v>
      </c>
      <c r="I48" s="18">
        <v>957</v>
      </c>
      <c r="J48" s="73">
        <v>0.97</v>
      </c>
      <c r="K48" s="18">
        <v>0</v>
      </c>
      <c r="L48" s="18">
        <v>38.14</v>
      </c>
      <c r="M48" s="18">
        <v>954</v>
      </c>
      <c r="N48" s="18" t="str">
        <f>HYPERLINK("https://www.ncbi.nlm.nih.gov/protein/CAI5504647.1?report=genbank&amp;log$=prottop&amp;blast_rank=16&amp;RID=3P2BXH7A016","CAI5504647.1")</f>
        <v>CAI5504647.1</v>
      </c>
      <c r="P48" s="18" t="s">
        <v>537</v>
      </c>
      <c r="Q48" s="18" t="s">
        <v>453</v>
      </c>
      <c r="R48" s="18" t="s">
        <v>350</v>
      </c>
      <c r="S48" s="18" t="s">
        <v>350</v>
      </c>
      <c r="T48" s="18" t="s">
        <v>350</v>
      </c>
      <c r="V48" s="18" t="s">
        <v>483</v>
      </c>
      <c r="W48" s="18">
        <v>55.923000000000002</v>
      </c>
      <c r="X48" s="18">
        <v>726</v>
      </c>
      <c r="Y48" s="18">
        <v>278</v>
      </c>
      <c r="Z48" s="18">
        <v>8</v>
      </c>
      <c r="AA48" s="18">
        <v>199</v>
      </c>
      <c r="AB48" s="18">
        <v>916</v>
      </c>
      <c r="AC48" s="18">
        <v>55</v>
      </c>
      <c r="AD48" s="18">
        <v>746</v>
      </c>
      <c r="AE48" s="18">
        <v>0</v>
      </c>
      <c r="AF48" s="18">
        <v>816</v>
      </c>
      <c r="AG48" s="18">
        <v>71.760000000000005</v>
      </c>
    </row>
    <row r="49" spans="2:34">
      <c r="B49" s="57"/>
      <c r="C49" s="57"/>
      <c r="D49" s="56"/>
      <c r="E49" s="56"/>
      <c r="F49" s="18" t="s">
        <v>534</v>
      </c>
      <c r="G49" s="18" t="s">
        <v>535</v>
      </c>
      <c r="H49" s="18">
        <v>957</v>
      </c>
      <c r="I49" s="18">
        <v>957</v>
      </c>
      <c r="J49" s="73">
        <v>0.97</v>
      </c>
      <c r="K49" s="18">
        <v>0</v>
      </c>
      <c r="L49" s="18">
        <v>38.14</v>
      </c>
      <c r="M49" s="18">
        <v>957</v>
      </c>
      <c r="N49" s="18" t="str">
        <f>HYPERLINK("https://www.ncbi.nlm.nih.gov/protein/CAI5504027.1?report=genbank&amp;log$=prottop&amp;blast_rank=17&amp;RID=3P2BXH7A016","CAI5504027.1")</f>
        <v>CAI5504027.1</v>
      </c>
      <c r="P49" s="18" t="s">
        <v>538</v>
      </c>
      <c r="Q49" s="18" t="s">
        <v>453</v>
      </c>
      <c r="R49" s="18" t="s">
        <v>350</v>
      </c>
      <c r="S49" s="18" t="s">
        <v>350</v>
      </c>
      <c r="T49" s="18" t="s">
        <v>350</v>
      </c>
      <c r="V49" s="18" t="s">
        <v>483</v>
      </c>
      <c r="W49" s="18">
        <v>55.923000000000002</v>
      </c>
      <c r="X49" s="18">
        <v>726</v>
      </c>
      <c r="Y49" s="18">
        <v>278</v>
      </c>
      <c r="Z49" s="18">
        <v>8</v>
      </c>
      <c r="AA49" s="18">
        <v>202</v>
      </c>
      <c r="AB49" s="18">
        <v>919</v>
      </c>
      <c r="AC49" s="18">
        <v>55</v>
      </c>
      <c r="AD49" s="18">
        <v>746</v>
      </c>
      <c r="AE49" s="18">
        <v>0</v>
      </c>
      <c r="AF49" s="18">
        <v>817</v>
      </c>
      <c r="AG49" s="18">
        <v>71.760000000000005</v>
      </c>
    </row>
    <row r="50" spans="2:34">
      <c r="B50" s="57"/>
      <c r="C50" s="57"/>
      <c r="D50" s="56"/>
      <c r="E50" s="56"/>
      <c r="F50" s="18" t="s">
        <v>539</v>
      </c>
      <c r="G50" s="18" t="s">
        <v>540</v>
      </c>
      <c r="H50" s="18">
        <v>956</v>
      </c>
      <c r="I50" s="18">
        <v>956</v>
      </c>
      <c r="J50" s="73">
        <v>0.97</v>
      </c>
      <c r="K50" s="18">
        <v>0</v>
      </c>
      <c r="L50" s="18">
        <v>38.14</v>
      </c>
      <c r="M50" s="18">
        <v>922</v>
      </c>
      <c r="N50" s="18" t="str">
        <f>HYPERLINK("https://www.ncbi.nlm.nih.gov/protein/CAI5986795.1?report=genbank&amp;log$=prottop&amp;blast_rank=18&amp;RID=3P2BXH7A016","CAI5986795.1")</f>
        <v>CAI5986795.1</v>
      </c>
      <c r="P50" s="18" t="s">
        <v>541</v>
      </c>
      <c r="Q50" s="18" t="s">
        <v>453</v>
      </c>
      <c r="R50" s="18" t="s">
        <v>350</v>
      </c>
      <c r="S50" s="18" t="s">
        <v>350</v>
      </c>
      <c r="T50" s="18" t="s">
        <v>350</v>
      </c>
      <c r="V50" s="18" t="s">
        <v>483</v>
      </c>
      <c r="W50" s="18">
        <v>55.784999999999997</v>
      </c>
      <c r="X50" s="18">
        <v>726</v>
      </c>
      <c r="Y50" s="18">
        <v>279</v>
      </c>
      <c r="Z50" s="18">
        <v>8</v>
      </c>
      <c r="AA50" s="18">
        <v>199</v>
      </c>
      <c r="AB50" s="18">
        <v>916</v>
      </c>
      <c r="AC50" s="18">
        <v>55</v>
      </c>
      <c r="AD50" s="18">
        <v>746</v>
      </c>
      <c r="AE50" s="18">
        <v>0</v>
      </c>
      <c r="AF50" s="18">
        <v>815</v>
      </c>
      <c r="AG50" s="18">
        <v>71.760000000000005</v>
      </c>
    </row>
    <row r="51" spans="2:34">
      <c r="B51" s="57"/>
      <c r="C51" s="57"/>
      <c r="D51" s="56"/>
      <c r="E51" s="56"/>
      <c r="F51" s="18" t="s">
        <v>542</v>
      </c>
      <c r="G51" s="18" t="s">
        <v>543</v>
      </c>
      <c r="H51" s="18">
        <v>956</v>
      </c>
      <c r="I51" s="18">
        <v>956</v>
      </c>
      <c r="J51" s="73">
        <v>0.97</v>
      </c>
      <c r="K51" s="18">
        <v>0</v>
      </c>
      <c r="L51" s="18">
        <v>38.14</v>
      </c>
      <c r="M51" s="18">
        <v>954</v>
      </c>
      <c r="N51" s="18" t="str">
        <f>HYPERLINK("https://www.ncbi.nlm.nih.gov/protein/CAI5986162.1?report=genbank&amp;log$=prottop&amp;blast_rank=19&amp;RID=3P2BXH7A016","CAI5986162.1")</f>
        <v>CAI5986162.1</v>
      </c>
      <c r="P51" s="18" t="s">
        <v>537</v>
      </c>
      <c r="Q51" s="18" t="s">
        <v>453</v>
      </c>
      <c r="R51" s="18" t="s">
        <v>350</v>
      </c>
      <c r="S51" s="18" t="s">
        <v>350</v>
      </c>
      <c r="T51" s="18" t="s">
        <v>350</v>
      </c>
      <c r="V51" s="18" t="s">
        <v>483</v>
      </c>
      <c r="W51" s="18">
        <v>55.784999999999997</v>
      </c>
      <c r="X51" s="18">
        <v>726</v>
      </c>
      <c r="Y51" s="18">
        <v>279</v>
      </c>
      <c r="Z51" s="18">
        <v>8</v>
      </c>
      <c r="AA51" s="18">
        <v>199</v>
      </c>
      <c r="AB51" s="18">
        <v>916</v>
      </c>
      <c r="AC51" s="18">
        <v>55</v>
      </c>
      <c r="AD51" s="18">
        <v>746</v>
      </c>
      <c r="AE51" s="18">
        <v>0</v>
      </c>
      <c r="AF51" s="18">
        <v>815</v>
      </c>
      <c r="AG51" s="18">
        <v>71.760000000000005</v>
      </c>
    </row>
    <row r="52" spans="2:34">
      <c r="B52" s="57"/>
      <c r="C52" s="57"/>
      <c r="D52" s="56"/>
      <c r="E52" s="56"/>
      <c r="F52" s="18" t="s">
        <v>544</v>
      </c>
      <c r="G52" s="18" t="s">
        <v>545</v>
      </c>
      <c r="H52" s="18">
        <v>955</v>
      </c>
      <c r="I52" s="18">
        <v>955</v>
      </c>
      <c r="J52" s="73">
        <v>0.97</v>
      </c>
      <c r="K52" s="18">
        <v>0</v>
      </c>
      <c r="L52" s="18">
        <v>37.99</v>
      </c>
      <c r="M52" s="18">
        <v>955</v>
      </c>
      <c r="N52" s="18" t="str">
        <f>HYPERLINK("https://www.ncbi.nlm.nih.gov/protein/CAI5462292.1?report=genbank&amp;log$=prottop&amp;blast_rank=20&amp;RID=3P2BXH7A016","CAI5462292.1")</f>
        <v>CAI5462292.1</v>
      </c>
      <c r="P52" s="18" t="s">
        <v>546</v>
      </c>
      <c r="Q52" s="18" t="s">
        <v>453</v>
      </c>
      <c r="R52" s="18" t="s">
        <v>350</v>
      </c>
      <c r="S52" s="18" t="s">
        <v>350</v>
      </c>
      <c r="T52" s="18" t="s">
        <v>350</v>
      </c>
      <c r="V52" s="18" t="s">
        <v>483</v>
      </c>
      <c r="W52" s="18">
        <v>56.198</v>
      </c>
      <c r="X52" s="18">
        <v>726</v>
      </c>
      <c r="Y52" s="18">
        <v>276</v>
      </c>
      <c r="Z52" s="18">
        <v>8</v>
      </c>
      <c r="AA52" s="18">
        <v>200</v>
      </c>
      <c r="AB52" s="18">
        <v>917</v>
      </c>
      <c r="AC52" s="18">
        <v>55</v>
      </c>
      <c r="AD52" s="18">
        <v>746</v>
      </c>
      <c r="AE52" s="18">
        <v>0</v>
      </c>
      <c r="AF52" s="18">
        <v>822</v>
      </c>
      <c r="AG52" s="18">
        <v>72.040000000000006</v>
      </c>
    </row>
    <row r="53" spans="2:34">
      <c r="B53" s="57"/>
      <c r="C53" s="57"/>
      <c r="D53" s="56"/>
      <c r="E53" s="56"/>
      <c r="F53" s="18" t="s">
        <v>547</v>
      </c>
      <c r="G53" s="18" t="s">
        <v>548</v>
      </c>
      <c r="H53" s="18">
        <v>954</v>
      </c>
      <c r="I53" s="18">
        <v>954</v>
      </c>
      <c r="J53" s="73">
        <v>0.97</v>
      </c>
      <c r="K53" s="18">
        <v>0</v>
      </c>
      <c r="L53" s="18">
        <v>38.14</v>
      </c>
      <c r="M53" s="18">
        <v>793</v>
      </c>
      <c r="N53" s="18" t="str">
        <f>HYPERLINK("https://www.ncbi.nlm.nih.gov/protein/CAI7895291.1?report=genbank&amp;log$=prottop&amp;blast_rank=21&amp;RID=3P2BXH7A016","CAI7895291.1")</f>
        <v>CAI7895291.1</v>
      </c>
      <c r="P53" s="18" t="s">
        <v>549</v>
      </c>
      <c r="Q53" s="18" t="s">
        <v>453</v>
      </c>
      <c r="R53" s="18" t="s">
        <v>350</v>
      </c>
      <c r="S53" s="18" t="s">
        <v>350</v>
      </c>
      <c r="T53" s="18" t="s">
        <v>350</v>
      </c>
      <c r="V53" s="18" t="s">
        <v>483</v>
      </c>
      <c r="W53" s="18">
        <v>55.923000000000002</v>
      </c>
      <c r="X53" s="18">
        <v>726</v>
      </c>
      <c r="Y53" s="18">
        <v>278</v>
      </c>
      <c r="Z53" s="18">
        <v>8</v>
      </c>
      <c r="AA53" s="18">
        <v>38</v>
      </c>
      <c r="AB53" s="18">
        <v>755</v>
      </c>
      <c r="AC53" s="18">
        <v>55</v>
      </c>
      <c r="AD53" s="18">
        <v>746</v>
      </c>
      <c r="AE53" s="18">
        <v>0</v>
      </c>
      <c r="AF53" s="18">
        <v>817</v>
      </c>
      <c r="AG53" s="18">
        <v>71.900000000000006</v>
      </c>
    </row>
    <row r="54" spans="2:34">
      <c r="B54" s="57"/>
      <c r="C54" s="57"/>
      <c r="D54" s="56"/>
      <c r="E54" s="56"/>
      <c r="F54" s="18" t="s">
        <v>550</v>
      </c>
      <c r="G54" s="18" t="s">
        <v>551</v>
      </c>
      <c r="H54" s="18">
        <v>953</v>
      </c>
      <c r="I54" s="18">
        <v>953</v>
      </c>
      <c r="J54" s="73">
        <v>0.97</v>
      </c>
      <c r="K54" s="18">
        <v>0</v>
      </c>
      <c r="L54" s="18">
        <v>37.85</v>
      </c>
      <c r="M54" s="18">
        <v>924</v>
      </c>
      <c r="N54" s="18" t="str">
        <f>HYPERLINK("https://www.ncbi.nlm.nih.gov/protein/GJP44424.1?report=genbank&amp;log$=prottop&amp;blast_rank=22&amp;RID=3P2BXH7A016","GJP44424.1")</f>
        <v>GJP44424.1</v>
      </c>
      <c r="P54" s="18" t="s">
        <v>552</v>
      </c>
      <c r="Q54" s="18" t="s">
        <v>453</v>
      </c>
      <c r="R54" s="18" t="s">
        <v>350</v>
      </c>
      <c r="S54" s="18" t="s">
        <v>350</v>
      </c>
      <c r="T54" s="18" t="s">
        <v>350</v>
      </c>
      <c r="V54" s="18" t="s">
        <v>483</v>
      </c>
      <c r="W54" s="18">
        <v>57.848999999999997</v>
      </c>
      <c r="X54" s="18">
        <v>688</v>
      </c>
      <c r="Y54" s="18">
        <v>263</v>
      </c>
      <c r="Z54" s="18">
        <v>6</v>
      </c>
      <c r="AA54" s="18">
        <v>169</v>
      </c>
      <c r="AB54" s="18">
        <v>848</v>
      </c>
      <c r="AC54" s="18">
        <v>55</v>
      </c>
      <c r="AD54" s="18">
        <v>723</v>
      </c>
      <c r="AE54" s="18">
        <v>0</v>
      </c>
      <c r="AF54" s="18">
        <v>816</v>
      </c>
      <c r="AG54" s="18">
        <v>74.13</v>
      </c>
    </row>
    <row r="55" spans="2:34">
      <c r="B55" s="57"/>
      <c r="C55" s="57"/>
      <c r="D55" s="56"/>
      <c r="E55" s="56"/>
      <c r="F55" s="18" t="s">
        <v>544</v>
      </c>
      <c r="G55" s="18" t="s">
        <v>545</v>
      </c>
      <c r="H55" s="18">
        <v>952</v>
      </c>
      <c r="I55" s="18">
        <v>952</v>
      </c>
      <c r="J55" s="73">
        <v>0.97</v>
      </c>
      <c r="K55" s="18">
        <v>0</v>
      </c>
      <c r="L55" s="18">
        <v>37.71</v>
      </c>
      <c r="M55" s="18">
        <v>911</v>
      </c>
      <c r="N55" s="18" t="str">
        <f>HYPERLINK("https://www.ncbi.nlm.nih.gov/protein/CAI5462694.1?report=genbank&amp;log$=prottop&amp;blast_rank=23&amp;RID=3P2BXH7A016","CAI5462694.1")</f>
        <v>CAI5462694.1</v>
      </c>
      <c r="P55" s="18" t="s">
        <v>553</v>
      </c>
      <c r="Q55" s="18" t="s">
        <v>453</v>
      </c>
      <c r="R55" s="18" t="s">
        <v>350</v>
      </c>
      <c r="S55" s="18" t="s">
        <v>350</v>
      </c>
      <c r="T55" s="18" t="s">
        <v>350</v>
      </c>
      <c r="V55" s="18" t="s">
        <v>483</v>
      </c>
      <c r="W55" s="18">
        <v>56.335999999999999</v>
      </c>
      <c r="X55" s="18">
        <v>726</v>
      </c>
      <c r="Y55" s="18">
        <v>275</v>
      </c>
      <c r="Z55" s="18">
        <v>8</v>
      </c>
      <c r="AA55" s="18">
        <v>156</v>
      </c>
      <c r="AB55" s="18">
        <v>873</v>
      </c>
      <c r="AC55" s="18">
        <v>55</v>
      </c>
      <c r="AD55" s="18">
        <v>746</v>
      </c>
      <c r="AE55" s="18">
        <v>0</v>
      </c>
      <c r="AF55" s="18">
        <v>821</v>
      </c>
      <c r="AG55" s="18">
        <v>72.31</v>
      </c>
    </row>
    <row r="56" spans="2:34">
      <c r="B56" s="57"/>
      <c r="C56" s="57"/>
      <c r="D56" s="56"/>
      <c r="E56" s="56"/>
      <c r="F56" s="18" t="s">
        <v>378</v>
      </c>
      <c r="G56" s="18" t="s">
        <v>195</v>
      </c>
      <c r="H56" s="18">
        <v>946</v>
      </c>
      <c r="I56" s="18">
        <v>946</v>
      </c>
      <c r="J56" s="73">
        <v>0.99</v>
      </c>
      <c r="K56" s="18">
        <v>0</v>
      </c>
      <c r="L56" s="18">
        <v>39.36</v>
      </c>
      <c r="M56" s="18">
        <v>841</v>
      </c>
      <c r="N56" s="18" t="str">
        <f>HYPERLINK("https://www.ncbi.nlm.nih.gov/protein/XP_024395667.1?report=genbank&amp;log$=prottop&amp;blast_rank=24&amp;RID=3P2BXH7A016","XP_024395667.1")</f>
        <v>XP_024395667.1</v>
      </c>
      <c r="P56" s="18" t="s">
        <v>554</v>
      </c>
      <c r="Q56" s="18" t="s">
        <v>453</v>
      </c>
      <c r="R56" s="18" t="s">
        <v>350</v>
      </c>
      <c r="S56" s="18" t="s">
        <v>350</v>
      </c>
      <c r="T56" s="18" t="s">
        <v>350</v>
      </c>
      <c r="V56" s="18" t="s">
        <v>333</v>
      </c>
      <c r="W56" s="18">
        <v>54.912999999999997</v>
      </c>
      <c r="X56" s="18">
        <v>692</v>
      </c>
      <c r="Y56" s="18">
        <v>263</v>
      </c>
      <c r="Z56" s="18">
        <v>8</v>
      </c>
      <c r="AA56" s="18">
        <v>107</v>
      </c>
      <c r="AB56" s="18">
        <v>772</v>
      </c>
      <c r="AC56" s="18">
        <v>2</v>
      </c>
      <c r="AD56" s="18">
        <v>670</v>
      </c>
      <c r="AE56" s="18">
        <v>0</v>
      </c>
      <c r="AF56" s="18">
        <v>726</v>
      </c>
      <c r="AG56" s="18">
        <v>67.63</v>
      </c>
    </row>
    <row r="57" spans="2:34">
      <c r="B57" s="57"/>
      <c r="C57" s="57"/>
      <c r="D57" s="56"/>
      <c r="E57" s="56"/>
      <c r="F57" s="18" t="s">
        <v>366</v>
      </c>
      <c r="G57" s="18" t="s">
        <v>367</v>
      </c>
      <c r="H57" s="18">
        <v>941</v>
      </c>
      <c r="I57" s="18">
        <v>941</v>
      </c>
      <c r="J57" s="73">
        <v>0.92</v>
      </c>
      <c r="K57" s="18">
        <v>0</v>
      </c>
      <c r="L57" s="18">
        <v>40.549999999999997</v>
      </c>
      <c r="M57" s="18">
        <v>662</v>
      </c>
      <c r="N57" s="18" t="str">
        <f>HYPERLINK("https://www.ncbi.nlm.nih.gov/protein/KAG0588094.1?report=genbank&amp;log$=prottop&amp;blast_rank=25&amp;RID=3P2BXH7A016","KAG0588094.1")</f>
        <v>KAG0588094.1</v>
      </c>
      <c r="P57" s="18" t="s">
        <v>555</v>
      </c>
      <c r="Q57" s="18" t="s">
        <v>453</v>
      </c>
      <c r="R57" s="18" t="s">
        <v>350</v>
      </c>
      <c r="S57" s="18" t="s">
        <v>350</v>
      </c>
      <c r="T57" s="18" t="s">
        <v>350</v>
      </c>
      <c r="V57" s="18" t="s">
        <v>333</v>
      </c>
      <c r="W57" s="18">
        <v>58.667000000000002</v>
      </c>
      <c r="X57" s="18">
        <v>600</v>
      </c>
      <c r="Y57" s="18">
        <v>229</v>
      </c>
      <c r="Z57" s="18">
        <v>5</v>
      </c>
      <c r="AA57" s="18">
        <v>2</v>
      </c>
      <c r="AB57" s="18">
        <v>593</v>
      </c>
      <c r="AC57" s="18">
        <v>82</v>
      </c>
      <c r="AD57" s="18">
        <v>670</v>
      </c>
      <c r="AE57" s="18">
        <v>0</v>
      </c>
      <c r="AF57" s="18">
        <v>702</v>
      </c>
      <c r="AG57" s="18">
        <v>73.33</v>
      </c>
    </row>
    <row r="58" spans="2:34">
      <c r="B58" s="57"/>
      <c r="C58" s="57"/>
      <c r="D58" s="56"/>
      <c r="E58" s="56"/>
      <c r="F58" s="18" t="s">
        <v>534</v>
      </c>
      <c r="G58" s="18" t="s">
        <v>535</v>
      </c>
      <c r="H58" s="18">
        <v>934</v>
      </c>
      <c r="I58" s="18">
        <v>934</v>
      </c>
      <c r="J58" s="73">
        <v>0.97</v>
      </c>
      <c r="K58" s="18">
        <v>0</v>
      </c>
      <c r="L58" s="18">
        <v>36.14</v>
      </c>
      <c r="M58" s="18">
        <v>997</v>
      </c>
      <c r="N58" s="18" t="str">
        <f>HYPERLINK("https://www.ncbi.nlm.nih.gov/protein/CAI5529428.1?report=genbank&amp;log$=prottop&amp;blast_rank=26&amp;RID=3P2BXH7A016","CAI5529428.1")</f>
        <v>CAI5529428.1</v>
      </c>
      <c r="P58" s="18" t="s">
        <v>556</v>
      </c>
      <c r="Q58" s="18" t="s">
        <v>453</v>
      </c>
      <c r="R58" s="18" t="s">
        <v>350</v>
      </c>
      <c r="S58" s="18" t="s">
        <v>350</v>
      </c>
      <c r="T58" s="18" t="s">
        <v>350</v>
      </c>
      <c r="V58" s="18" t="s">
        <v>483</v>
      </c>
      <c r="W58" s="18">
        <v>52.933999999999997</v>
      </c>
      <c r="X58" s="18">
        <v>767</v>
      </c>
      <c r="Y58" s="18">
        <v>278</v>
      </c>
      <c r="Z58" s="18">
        <v>11</v>
      </c>
      <c r="AA58" s="18">
        <v>201</v>
      </c>
      <c r="AB58" s="18">
        <v>959</v>
      </c>
      <c r="AC58" s="18">
        <v>55</v>
      </c>
      <c r="AD58" s="18">
        <v>746</v>
      </c>
      <c r="AE58" s="18">
        <v>0</v>
      </c>
      <c r="AF58" s="18">
        <v>792</v>
      </c>
      <c r="AG58" s="18">
        <v>68.319999999999993</v>
      </c>
    </row>
    <row r="59" spans="2:34">
      <c r="B59" s="57"/>
      <c r="C59" s="57"/>
      <c r="D59" s="56"/>
      <c r="E59" s="56"/>
      <c r="F59" s="18" t="s">
        <v>365</v>
      </c>
      <c r="G59" s="18" t="s">
        <v>191</v>
      </c>
      <c r="H59" s="18">
        <v>929</v>
      </c>
      <c r="I59" s="18">
        <v>929</v>
      </c>
      <c r="J59" s="73">
        <v>0.99</v>
      </c>
      <c r="K59" s="18">
        <v>0</v>
      </c>
      <c r="L59" s="18">
        <v>39.39</v>
      </c>
      <c r="M59" s="18">
        <v>838</v>
      </c>
      <c r="N59" s="18" t="str">
        <f>HYPERLINK("https://www.ncbi.nlm.nih.gov/protein/GAQ92553.1?report=genbank&amp;log$=prottop&amp;blast_rank=27&amp;RID=3P2BXH7A016","GAQ92553.1")</f>
        <v>GAQ92553.1</v>
      </c>
      <c r="P59" s="18" t="s">
        <v>557</v>
      </c>
      <c r="Q59" s="18" t="s">
        <v>453</v>
      </c>
      <c r="R59" s="18" t="s">
        <v>350</v>
      </c>
      <c r="S59" s="18" t="s">
        <v>350</v>
      </c>
      <c r="T59" s="18" t="s">
        <v>350</v>
      </c>
      <c r="V59" s="18" t="s">
        <v>340</v>
      </c>
      <c r="W59" s="18">
        <v>55.777000000000001</v>
      </c>
      <c r="X59" s="18">
        <v>701</v>
      </c>
      <c r="Y59" s="18">
        <v>281</v>
      </c>
      <c r="Z59" s="18">
        <v>5</v>
      </c>
      <c r="AA59" s="18">
        <v>78</v>
      </c>
      <c r="AB59" s="18">
        <v>768</v>
      </c>
      <c r="AC59" s="18">
        <v>36</v>
      </c>
      <c r="AD59" s="18">
        <v>717</v>
      </c>
      <c r="AE59" s="18">
        <v>0</v>
      </c>
      <c r="AF59" s="18">
        <v>798</v>
      </c>
      <c r="AG59" s="18">
        <v>72.75</v>
      </c>
    </row>
    <row r="60" spans="2:34">
      <c r="B60" s="57"/>
      <c r="C60" s="57"/>
      <c r="D60" s="56"/>
      <c r="E60" s="56"/>
      <c r="F60" s="18" t="s">
        <v>558</v>
      </c>
      <c r="G60" s="18" t="s">
        <v>559</v>
      </c>
      <c r="H60" s="18">
        <v>917</v>
      </c>
      <c r="I60" s="18">
        <v>917</v>
      </c>
      <c r="J60" s="73">
        <v>0.94</v>
      </c>
      <c r="K60" s="18">
        <v>0</v>
      </c>
      <c r="L60" s="18">
        <v>37.76</v>
      </c>
      <c r="M60" s="18">
        <v>747</v>
      </c>
      <c r="N60" s="18" t="str">
        <f>HYPERLINK("https://www.ncbi.nlm.nih.gov/protein/CAI7906568.1?report=genbank&amp;log$=prottop&amp;blast_rank=28&amp;RID=3P2BXH7A016","CAI7906568.1")</f>
        <v>CAI7906568.1</v>
      </c>
      <c r="P60" s="18" t="s">
        <v>560</v>
      </c>
      <c r="Q60" s="18" t="s">
        <v>453</v>
      </c>
      <c r="R60" s="18" t="s">
        <v>350</v>
      </c>
      <c r="S60" s="18" t="s">
        <v>350</v>
      </c>
      <c r="T60" s="18" t="s">
        <v>350</v>
      </c>
      <c r="V60" s="18" t="s">
        <v>483</v>
      </c>
      <c r="W60" s="18">
        <v>55.344000000000001</v>
      </c>
      <c r="X60" s="18">
        <v>683</v>
      </c>
      <c r="Y60" s="18">
        <v>263</v>
      </c>
      <c r="Z60" s="18">
        <v>8</v>
      </c>
      <c r="AA60" s="18">
        <v>1</v>
      </c>
      <c r="AB60" s="18">
        <v>675</v>
      </c>
      <c r="AC60" s="18">
        <v>98</v>
      </c>
      <c r="AD60" s="18">
        <v>746</v>
      </c>
      <c r="AE60" s="18">
        <v>0</v>
      </c>
      <c r="AF60" s="18">
        <v>755</v>
      </c>
      <c r="AG60" s="18">
        <v>71.16</v>
      </c>
    </row>
    <row r="61" spans="2:34">
      <c r="F61" s="18" t="s">
        <v>377</v>
      </c>
      <c r="G61" s="18" t="s">
        <v>195</v>
      </c>
      <c r="H61" s="18">
        <v>916</v>
      </c>
      <c r="I61" s="18">
        <v>916</v>
      </c>
      <c r="J61" s="73">
        <v>0.92</v>
      </c>
      <c r="K61" s="18">
        <v>0</v>
      </c>
      <c r="L61" s="18">
        <v>40.090000000000003</v>
      </c>
      <c r="M61" s="18">
        <v>662</v>
      </c>
      <c r="N61" s="18" t="str">
        <f>HYPERLINK("https://www.ncbi.nlm.nih.gov/protein/PNR40712.1?report=genbank&amp;log$=prottop&amp;blast_rank=29&amp;RID=3P2BXH7A016","PNR40712.1")</f>
        <v>PNR40712.1</v>
      </c>
      <c r="P61" s="18" t="s">
        <v>555</v>
      </c>
      <c r="Q61" s="18" t="s">
        <v>453</v>
      </c>
      <c r="R61" s="18" t="s">
        <v>350</v>
      </c>
      <c r="S61" s="18" t="s">
        <v>350</v>
      </c>
      <c r="T61" s="18" t="s">
        <v>350</v>
      </c>
      <c r="V61" s="18" t="s">
        <v>333</v>
      </c>
      <c r="W61" s="18">
        <v>59</v>
      </c>
      <c r="X61" s="18">
        <v>600</v>
      </c>
      <c r="Y61" s="18">
        <v>227</v>
      </c>
      <c r="Z61" s="18">
        <v>5</v>
      </c>
      <c r="AA61" s="18">
        <v>2</v>
      </c>
      <c r="AB61" s="18">
        <v>593</v>
      </c>
      <c r="AC61" s="18">
        <v>82</v>
      </c>
      <c r="AD61" s="18">
        <v>670</v>
      </c>
      <c r="AE61" s="18">
        <v>0</v>
      </c>
      <c r="AF61" s="18">
        <v>703</v>
      </c>
      <c r="AG61" s="18">
        <v>72.33</v>
      </c>
    </row>
    <row r="62" spans="2:34">
      <c r="F62" s="18" t="s">
        <v>539</v>
      </c>
      <c r="G62" s="18" t="s">
        <v>540</v>
      </c>
      <c r="H62" s="18">
        <v>914</v>
      </c>
      <c r="I62" s="18">
        <v>914</v>
      </c>
      <c r="J62" s="73">
        <v>0.97</v>
      </c>
      <c r="K62" s="18">
        <v>0</v>
      </c>
      <c r="L62" s="18">
        <v>33.5</v>
      </c>
      <c r="M62" s="18">
        <v>1063</v>
      </c>
      <c r="N62" s="18" t="str">
        <f>HYPERLINK("https://www.ncbi.nlm.nih.gov/protein/CAI6004682.1?report=genbank&amp;log$=prottop&amp;blast_rank=30&amp;RID=3P2BXH7A016","CAI6004682.1")</f>
        <v>CAI6004682.1</v>
      </c>
      <c r="P62" s="18" t="s">
        <v>561</v>
      </c>
      <c r="Q62" s="18" t="s">
        <v>453</v>
      </c>
      <c r="R62" s="18" t="s">
        <v>350</v>
      </c>
      <c r="S62" s="18" t="s">
        <v>350</v>
      </c>
      <c r="T62" s="18" t="s">
        <v>350</v>
      </c>
      <c r="V62" s="18" t="s">
        <v>483</v>
      </c>
      <c r="W62" s="18">
        <v>48.786000000000001</v>
      </c>
      <c r="X62" s="18">
        <v>824</v>
      </c>
      <c r="Y62" s="18">
        <v>282</v>
      </c>
      <c r="Z62" s="18">
        <v>10</v>
      </c>
      <c r="AA62" s="18">
        <v>199</v>
      </c>
      <c r="AB62" s="18">
        <v>1014</v>
      </c>
      <c r="AC62" s="18">
        <v>55</v>
      </c>
      <c r="AD62" s="18">
        <v>746</v>
      </c>
      <c r="AE62" s="18">
        <v>0</v>
      </c>
      <c r="AF62" s="18">
        <v>762</v>
      </c>
      <c r="AG62" s="18">
        <v>63.11</v>
      </c>
    </row>
    <row r="63" spans="2:34">
      <c r="B63" s="56"/>
      <c r="C63" s="56"/>
      <c r="D63" s="56"/>
      <c r="E63" s="56"/>
      <c r="F63" s="18" t="s">
        <v>381</v>
      </c>
      <c r="G63" s="18" t="s">
        <v>195</v>
      </c>
      <c r="H63" s="18">
        <v>913</v>
      </c>
      <c r="I63" s="18">
        <v>913</v>
      </c>
      <c r="J63" s="73">
        <v>0.99</v>
      </c>
      <c r="K63" s="18">
        <v>0</v>
      </c>
      <c r="L63" s="18">
        <v>37.380000000000003</v>
      </c>
      <c r="M63" s="18">
        <v>846</v>
      </c>
      <c r="N63" s="18" t="str">
        <f>HYPERLINK("https://www.ncbi.nlm.nih.gov/protein/XP_024395666.1?report=genbank&amp;log$=prottop&amp;blast_rank=31&amp;RID=3P2BXH7A016","XP_024395666.1")</f>
        <v>XP_024395666.1</v>
      </c>
      <c r="P63" s="18" t="s">
        <v>562</v>
      </c>
      <c r="Q63" s="18" t="s">
        <v>453</v>
      </c>
      <c r="R63" s="18" t="s">
        <v>350</v>
      </c>
      <c r="S63" s="18" t="s">
        <v>350</v>
      </c>
      <c r="T63" s="18" t="s">
        <v>350</v>
      </c>
      <c r="V63" s="18" t="s">
        <v>335</v>
      </c>
      <c r="W63" s="18">
        <v>52.226999999999997</v>
      </c>
      <c r="X63" s="18">
        <v>741</v>
      </c>
      <c r="Y63" s="18">
        <v>297</v>
      </c>
      <c r="Z63" s="18">
        <v>13</v>
      </c>
      <c r="AA63" s="18">
        <v>94</v>
      </c>
      <c r="AB63" s="18">
        <v>814</v>
      </c>
      <c r="AC63" s="18">
        <v>32</v>
      </c>
      <c r="AD63" s="18">
        <v>735</v>
      </c>
      <c r="AE63" s="18">
        <v>0</v>
      </c>
      <c r="AF63" s="18">
        <v>712</v>
      </c>
      <c r="AG63" s="18">
        <v>65.45</v>
      </c>
    </row>
    <row r="64" spans="2:34">
      <c r="B64" s="56"/>
      <c r="C64" s="56"/>
      <c r="D64" s="56"/>
      <c r="E64" s="56"/>
      <c r="F64" s="18" t="s">
        <v>366</v>
      </c>
      <c r="G64" s="18" t="s">
        <v>367</v>
      </c>
      <c r="H64" s="18">
        <v>910</v>
      </c>
      <c r="I64" s="18">
        <v>910</v>
      </c>
      <c r="J64" s="73">
        <v>0.89</v>
      </c>
      <c r="K64" s="18">
        <v>0</v>
      </c>
      <c r="L64" s="18">
        <v>41.24</v>
      </c>
      <c r="M64" s="18">
        <v>637</v>
      </c>
      <c r="N64" s="18" t="str">
        <f>HYPERLINK("https://www.ncbi.nlm.nih.gov/protein/KAG0588096.1?report=genbank&amp;log$=prottop&amp;blast_rank=32&amp;RID=3P2BXH7A016","KAG0588096.1")</f>
        <v>KAG0588096.1</v>
      </c>
      <c r="P64" s="18" t="s">
        <v>563</v>
      </c>
      <c r="Q64" s="18" t="s">
        <v>453</v>
      </c>
      <c r="R64" s="18" t="s">
        <v>350</v>
      </c>
      <c r="S64" s="18" t="s">
        <v>350</v>
      </c>
      <c r="T64" s="18" t="s">
        <v>350</v>
      </c>
      <c r="V64" s="18" t="s">
        <v>340</v>
      </c>
      <c r="W64" s="18">
        <v>58.435000000000002</v>
      </c>
      <c r="X64" s="18">
        <v>575</v>
      </c>
      <c r="Y64" s="18">
        <v>220</v>
      </c>
      <c r="Z64" s="18">
        <v>5</v>
      </c>
      <c r="AA64" s="18">
        <v>2</v>
      </c>
      <c r="AB64" s="18">
        <v>568</v>
      </c>
      <c r="AC64" s="18">
        <v>154</v>
      </c>
      <c r="AD64" s="18">
        <v>717</v>
      </c>
      <c r="AE64" s="18">
        <v>0</v>
      </c>
      <c r="AF64" s="18">
        <v>684</v>
      </c>
      <c r="AG64" s="18">
        <v>73.91</v>
      </c>
      <c r="AH64" s="18"/>
    </row>
    <row r="65" spans="2:34">
      <c r="B65" s="56"/>
      <c r="C65" s="56"/>
      <c r="D65" s="56"/>
      <c r="E65" s="56"/>
      <c r="F65" s="18" t="s">
        <v>370</v>
      </c>
      <c r="G65" s="18" t="s">
        <v>367</v>
      </c>
      <c r="H65" s="18">
        <v>855</v>
      </c>
      <c r="I65" s="18">
        <v>855</v>
      </c>
      <c r="J65" s="73">
        <v>0.85</v>
      </c>
      <c r="K65" s="18">
        <v>0</v>
      </c>
      <c r="L65" s="18">
        <v>37.380000000000003</v>
      </c>
      <c r="M65" s="18">
        <v>823</v>
      </c>
      <c r="N65" s="18" t="str">
        <f>HYPERLINK("https://www.ncbi.nlm.nih.gov/protein/KAG0568236.1?report=genbank&amp;log$=prottop&amp;blast_rank=33&amp;RID=3P2BXH7A016","KAG0568236.1")</f>
        <v>KAG0568236.1</v>
      </c>
      <c r="P65" s="18" t="s">
        <v>380</v>
      </c>
      <c r="Q65" s="18" t="s">
        <v>453</v>
      </c>
      <c r="R65" s="18" t="s">
        <v>350</v>
      </c>
      <c r="S65" s="18" t="s">
        <v>350</v>
      </c>
      <c r="T65" s="18" t="s">
        <v>350</v>
      </c>
      <c r="V65" s="18" t="s">
        <v>483</v>
      </c>
      <c r="W65" s="18">
        <v>53.834000000000003</v>
      </c>
      <c r="X65" s="18">
        <v>652</v>
      </c>
      <c r="Y65" s="18">
        <v>275</v>
      </c>
      <c r="Z65" s="18">
        <v>8</v>
      </c>
      <c r="AA65" s="18">
        <v>169</v>
      </c>
      <c r="AB65" s="18">
        <v>809</v>
      </c>
      <c r="AC65" s="18">
        <v>2</v>
      </c>
      <c r="AD65" s="18">
        <v>638</v>
      </c>
      <c r="AE65" s="18">
        <v>0</v>
      </c>
      <c r="AF65" s="18">
        <v>697</v>
      </c>
      <c r="AG65" s="18">
        <v>71.319999999999993</v>
      </c>
      <c r="AH65" s="18"/>
    </row>
    <row r="66" spans="2:34">
      <c r="B66" s="56"/>
      <c r="C66" s="56"/>
      <c r="D66" s="56"/>
      <c r="E66" s="56"/>
      <c r="F66" s="18" t="s">
        <v>365</v>
      </c>
      <c r="G66" s="18" t="s">
        <v>191</v>
      </c>
      <c r="H66" s="18">
        <v>840</v>
      </c>
      <c r="I66" s="18">
        <v>840</v>
      </c>
      <c r="J66" s="73">
        <v>0.97</v>
      </c>
      <c r="K66" s="18">
        <v>0</v>
      </c>
      <c r="L66" s="18">
        <v>37.54</v>
      </c>
      <c r="M66" s="18">
        <v>849</v>
      </c>
      <c r="N66" s="18" t="str">
        <f>HYPERLINK("https://www.ncbi.nlm.nih.gov/protein/GAQ91579.1?report=genbank&amp;log$=prottop&amp;blast_rank=34&amp;RID=3P2BXH7A016","GAQ91579.1")</f>
        <v>GAQ91579.1</v>
      </c>
      <c r="P66" s="18" t="s">
        <v>379</v>
      </c>
      <c r="Q66" s="18" t="s">
        <v>453</v>
      </c>
      <c r="R66" s="18" t="s">
        <v>350</v>
      </c>
      <c r="S66" s="18" t="s">
        <v>350</v>
      </c>
      <c r="T66" s="18" t="s">
        <v>350</v>
      </c>
      <c r="V66" s="18" t="s">
        <v>335</v>
      </c>
      <c r="W66" s="18">
        <v>49.722000000000001</v>
      </c>
      <c r="X66" s="18">
        <v>720</v>
      </c>
      <c r="Y66" s="18">
        <v>328</v>
      </c>
      <c r="Z66" s="18">
        <v>11</v>
      </c>
      <c r="AA66" s="18">
        <v>98</v>
      </c>
      <c r="AB66" s="18">
        <v>809</v>
      </c>
      <c r="AC66" s="18">
        <v>46</v>
      </c>
      <c r="AD66" s="18">
        <v>739</v>
      </c>
      <c r="AE66" s="18">
        <v>0</v>
      </c>
      <c r="AF66" s="18">
        <v>671</v>
      </c>
      <c r="AG66" s="18">
        <v>65.28</v>
      </c>
      <c r="AH66" s="18"/>
    </row>
    <row r="67" spans="2:34">
      <c r="B67" s="56"/>
      <c r="C67" s="56"/>
      <c r="D67" s="56"/>
      <c r="E67" s="56"/>
      <c r="F67" s="18" t="s">
        <v>370</v>
      </c>
      <c r="G67" s="18" t="s">
        <v>367</v>
      </c>
      <c r="H67" s="18">
        <v>794</v>
      </c>
      <c r="I67" s="18">
        <v>794</v>
      </c>
      <c r="J67" s="73">
        <v>0.8</v>
      </c>
      <c r="K67" s="18">
        <v>0</v>
      </c>
      <c r="L67" s="18">
        <v>36.35</v>
      </c>
      <c r="M67" s="18">
        <v>777</v>
      </c>
      <c r="N67" s="18" t="str">
        <f>HYPERLINK("https://www.ncbi.nlm.nih.gov/protein/KAG0568235.1?report=genbank&amp;log$=prottop&amp;blast_rank=35&amp;RID=3P2BXH7A016","KAG0568235.1")</f>
        <v>KAG0568235.1</v>
      </c>
      <c r="P67" s="18" t="s">
        <v>564</v>
      </c>
      <c r="Q67" s="18" t="s">
        <v>453</v>
      </c>
      <c r="R67" s="18" t="s">
        <v>382</v>
      </c>
      <c r="S67" s="18" t="s">
        <v>350</v>
      </c>
      <c r="T67" s="18" t="s">
        <v>350</v>
      </c>
      <c r="V67" s="18" t="s">
        <v>483</v>
      </c>
      <c r="W67" s="18">
        <v>53.225999999999999</v>
      </c>
      <c r="X67" s="18">
        <v>620</v>
      </c>
      <c r="Y67" s="18">
        <v>264</v>
      </c>
      <c r="Z67" s="18">
        <v>8</v>
      </c>
      <c r="AA67" s="18">
        <v>169</v>
      </c>
      <c r="AB67" s="18">
        <v>777</v>
      </c>
      <c r="AC67" s="18">
        <v>2</v>
      </c>
      <c r="AD67" s="18">
        <v>606</v>
      </c>
      <c r="AE67" s="18">
        <v>0</v>
      </c>
      <c r="AF67" s="18">
        <v>652</v>
      </c>
      <c r="AG67" s="18">
        <v>70.81</v>
      </c>
      <c r="AH67" s="18"/>
    </row>
    <row r="68" spans="2:34">
      <c r="B68" s="56"/>
      <c r="C68" s="56"/>
      <c r="D68" s="56"/>
      <c r="E68" s="56"/>
      <c r="F68" s="18" t="s">
        <v>366</v>
      </c>
      <c r="G68" s="18" t="s">
        <v>367</v>
      </c>
      <c r="H68" s="18">
        <v>754</v>
      </c>
      <c r="I68" s="18">
        <v>754</v>
      </c>
      <c r="J68" s="73">
        <v>0.77</v>
      </c>
      <c r="K68" s="18">
        <v>0</v>
      </c>
      <c r="L68" s="18">
        <v>35.049999999999997</v>
      </c>
      <c r="M68" s="18">
        <v>774</v>
      </c>
      <c r="N68" s="18" t="str">
        <f>HYPERLINK("https://www.ncbi.nlm.nih.gov/protein/KAG0588092.1?report=genbank&amp;log$=prottop&amp;blast_rank=36&amp;RID=3P2BXH7A016","KAG0588092.1")</f>
        <v>KAG0588092.1</v>
      </c>
      <c r="P68" s="18" t="s">
        <v>386</v>
      </c>
      <c r="Q68" s="18" t="s">
        <v>408</v>
      </c>
      <c r="R68" s="18" t="s">
        <v>382</v>
      </c>
      <c r="S68" s="18" t="s">
        <v>350</v>
      </c>
      <c r="T68" s="18" t="s">
        <v>350</v>
      </c>
      <c r="V68" s="18" t="s">
        <v>483</v>
      </c>
      <c r="W68" s="18">
        <v>52.665999999999997</v>
      </c>
      <c r="X68" s="18">
        <v>619</v>
      </c>
      <c r="Y68" s="18">
        <v>262</v>
      </c>
      <c r="Z68" s="18">
        <v>9</v>
      </c>
      <c r="AA68" s="18">
        <v>137</v>
      </c>
      <c r="AB68" s="18">
        <v>744</v>
      </c>
      <c r="AC68" s="18">
        <v>42</v>
      </c>
      <c r="AD68" s="18">
        <v>640</v>
      </c>
      <c r="AE68" s="18">
        <v>0</v>
      </c>
      <c r="AF68" s="18">
        <v>620</v>
      </c>
      <c r="AG68" s="18">
        <v>67.849999999999994</v>
      </c>
      <c r="AH68" s="18"/>
    </row>
    <row r="69" spans="2:34">
      <c r="B69" s="56"/>
      <c r="C69" s="56"/>
      <c r="D69" s="56"/>
      <c r="E69" s="56"/>
      <c r="F69" s="18" t="s">
        <v>558</v>
      </c>
      <c r="G69" s="18" t="s">
        <v>559</v>
      </c>
      <c r="H69" s="18">
        <v>724</v>
      </c>
      <c r="I69" s="18">
        <v>962</v>
      </c>
      <c r="J69" s="73">
        <v>0.97</v>
      </c>
      <c r="K69" s="18">
        <v>0</v>
      </c>
      <c r="L69" s="18">
        <v>40.729999999999997</v>
      </c>
      <c r="M69" s="18">
        <v>1123</v>
      </c>
      <c r="N69" s="18" t="str">
        <f>HYPERLINK("https://www.ncbi.nlm.nih.gov/protein/CAI7793977.1?report=genbank&amp;log$=prottop&amp;blast_rank=37&amp;RID=3P2BXH7A016","CAI7793977.1")</f>
        <v>CAI7793977.1</v>
      </c>
      <c r="P69" s="18" t="s">
        <v>565</v>
      </c>
      <c r="Q69" s="18" t="s">
        <v>453</v>
      </c>
      <c r="R69" s="18" t="s">
        <v>350</v>
      </c>
      <c r="S69" s="18" t="s">
        <v>350</v>
      </c>
      <c r="T69" s="18" t="s">
        <v>350</v>
      </c>
      <c r="V69" s="18" t="s">
        <v>566</v>
      </c>
      <c r="W69" s="18">
        <v>58.847000000000001</v>
      </c>
      <c r="X69" s="18">
        <v>503</v>
      </c>
      <c r="Y69" s="18">
        <v>176</v>
      </c>
      <c r="Z69" s="18">
        <v>6</v>
      </c>
      <c r="AA69" s="18">
        <v>567</v>
      </c>
      <c r="AB69" s="18">
        <v>1061</v>
      </c>
      <c r="AC69" s="18">
        <v>269</v>
      </c>
      <c r="AD69" s="18">
        <v>748</v>
      </c>
      <c r="AE69" s="18">
        <v>0</v>
      </c>
      <c r="AF69" s="18">
        <v>596</v>
      </c>
      <c r="AG69" s="18">
        <v>72.37</v>
      </c>
      <c r="AH69" s="18"/>
    </row>
    <row r="70" spans="2:34">
      <c r="B70" s="56"/>
      <c r="C70" s="56"/>
      <c r="D70" s="56"/>
      <c r="E70" s="56"/>
      <c r="F70" s="18" t="s">
        <v>383</v>
      </c>
      <c r="G70" s="18" t="s">
        <v>211</v>
      </c>
      <c r="H70" s="18">
        <v>657</v>
      </c>
      <c r="I70" s="18">
        <v>657</v>
      </c>
      <c r="J70" s="73">
        <v>0.86</v>
      </c>
      <c r="K70" s="18">
        <v>0</v>
      </c>
      <c r="L70" s="18">
        <v>34.090000000000003</v>
      </c>
      <c r="M70" s="18">
        <v>682</v>
      </c>
      <c r="N70" s="18" t="str">
        <f>HYPERLINK("https://www.ncbi.nlm.nih.gov/protein/GEW29086.1?report=genbank&amp;log$=prottop&amp;blast_rank=38&amp;RID=3P2BXH7A016","GEW29086.1")</f>
        <v>GEW29086.1</v>
      </c>
      <c r="P70" s="18" t="s">
        <v>384</v>
      </c>
      <c r="Q70" s="18" t="s">
        <v>331</v>
      </c>
      <c r="R70" s="18" t="s">
        <v>350</v>
      </c>
      <c r="S70" s="18" t="s">
        <v>350</v>
      </c>
      <c r="T70" s="18" t="s">
        <v>350</v>
      </c>
      <c r="V70" s="18" t="s">
        <v>385</v>
      </c>
      <c r="W70" s="18">
        <v>99.841999999999999</v>
      </c>
      <c r="X70" s="18">
        <v>633</v>
      </c>
      <c r="Y70" s="18">
        <v>1</v>
      </c>
      <c r="Z70" s="18">
        <v>0</v>
      </c>
      <c r="AA70" s="18">
        <v>34</v>
      </c>
      <c r="AB70" s="18">
        <v>666</v>
      </c>
      <c r="AC70" s="18">
        <v>1</v>
      </c>
      <c r="AD70" s="18">
        <v>633</v>
      </c>
      <c r="AE70" s="18">
        <v>0</v>
      </c>
      <c r="AF70" s="18">
        <v>1292</v>
      </c>
      <c r="AG70" s="18">
        <v>99.84</v>
      </c>
    </row>
    <row r="71" spans="2:34">
      <c r="B71" s="56"/>
      <c r="C71" s="56"/>
      <c r="D71" s="56"/>
      <c r="E71" s="56"/>
      <c r="F71" s="18" t="s">
        <v>567</v>
      </c>
      <c r="G71" s="18" t="s">
        <v>568</v>
      </c>
      <c r="H71" s="18">
        <v>582</v>
      </c>
      <c r="I71" s="18">
        <v>582</v>
      </c>
      <c r="J71" s="73">
        <v>0.67</v>
      </c>
      <c r="K71" s="18">
        <v>0</v>
      </c>
      <c r="L71" s="18">
        <v>32.06</v>
      </c>
      <c r="M71" s="18">
        <v>677</v>
      </c>
      <c r="N71" s="18" t="str">
        <f>HYPERLINK("https://www.ncbi.nlm.nih.gov/protein/GJP70689.1?report=genbank&amp;log$=prottop&amp;blast_rank=39&amp;RID=3P2BXH7A016","GJP70689.1")</f>
        <v>GJP70689.1</v>
      </c>
      <c r="P71" s="18" t="s">
        <v>569</v>
      </c>
      <c r="Q71" s="18" t="s">
        <v>408</v>
      </c>
      <c r="R71" s="18" t="s">
        <v>382</v>
      </c>
      <c r="S71" s="18" t="s">
        <v>350</v>
      </c>
      <c r="T71" s="18" t="s">
        <v>350</v>
      </c>
      <c r="V71" s="18" t="s">
        <v>483</v>
      </c>
      <c r="W71" s="18">
        <v>55.164999999999999</v>
      </c>
      <c r="X71" s="18">
        <v>484</v>
      </c>
      <c r="Y71" s="18">
        <v>187</v>
      </c>
      <c r="Z71" s="18">
        <v>7</v>
      </c>
      <c r="AA71" s="18">
        <v>169</v>
      </c>
      <c r="AB71" s="18">
        <v>641</v>
      </c>
      <c r="AC71" s="18">
        <v>55</v>
      </c>
      <c r="AD71" s="18">
        <v>519</v>
      </c>
      <c r="AE71" s="75">
        <v>1.3E-171</v>
      </c>
      <c r="AF71" s="18">
        <v>520</v>
      </c>
      <c r="AG71" s="18">
        <v>70.87</v>
      </c>
    </row>
    <row r="72" spans="2:34">
      <c r="B72" s="56"/>
      <c r="C72" s="56"/>
      <c r="D72" s="56"/>
      <c r="E72" s="56"/>
      <c r="F72" s="18" t="s">
        <v>542</v>
      </c>
      <c r="G72" s="18" t="s">
        <v>543</v>
      </c>
      <c r="H72" s="18">
        <v>575</v>
      </c>
      <c r="I72" s="18">
        <v>575</v>
      </c>
      <c r="J72" s="76">
        <v>0.48</v>
      </c>
      <c r="K72" s="18">
        <v>0</v>
      </c>
      <c r="L72" s="18">
        <v>44.33</v>
      </c>
      <c r="M72" s="18">
        <v>589</v>
      </c>
      <c r="N72" s="18" t="str">
        <f>HYPERLINK("https://www.ncbi.nlm.nih.gov/protein/CAI5938876.1?report=genbank&amp;log$=prottop&amp;blast_rank=40&amp;RID=3P2BXH7A016","CAI5938876.1")</f>
        <v>CAI5938876.1</v>
      </c>
      <c r="P72" s="18" t="s">
        <v>570</v>
      </c>
      <c r="Q72" s="18" t="s">
        <v>408</v>
      </c>
      <c r="R72" s="18" t="s">
        <v>363</v>
      </c>
      <c r="S72" s="18" t="s">
        <v>350</v>
      </c>
      <c r="T72" s="18" t="s">
        <v>350</v>
      </c>
      <c r="V72" s="18" t="s">
        <v>566</v>
      </c>
      <c r="W72" s="18">
        <v>55.164000000000001</v>
      </c>
      <c r="X72" s="18">
        <v>426</v>
      </c>
      <c r="Y72" s="18">
        <v>122</v>
      </c>
      <c r="Z72" s="18">
        <v>4</v>
      </c>
      <c r="AA72" s="18">
        <v>104</v>
      </c>
      <c r="AB72" s="18">
        <v>529</v>
      </c>
      <c r="AC72" s="18">
        <v>385</v>
      </c>
      <c r="AD72" s="18">
        <v>741</v>
      </c>
      <c r="AE72" s="75">
        <v>2.1900000000000001E-152</v>
      </c>
      <c r="AF72" s="18">
        <v>466</v>
      </c>
      <c r="AG72" s="18">
        <v>66.67</v>
      </c>
    </row>
    <row r="73" spans="2:34">
      <c r="B73" s="56"/>
      <c r="C73" s="56"/>
      <c r="D73" s="56"/>
      <c r="E73" s="56"/>
      <c r="F73" s="18" t="s">
        <v>383</v>
      </c>
      <c r="G73" s="18" t="s">
        <v>211</v>
      </c>
      <c r="H73" s="18">
        <v>377</v>
      </c>
      <c r="I73" s="18">
        <v>377</v>
      </c>
      <c r="J73" s="76">
        <v>0.48</v>
      </c>
      <c r="K73" s="75">
        <v>1.0000000000000001E-122</v>
      </c>
      <c r="L73" s="18">
        <v>35.61</v>
      </c>
      <c r="M73" s="18">
        <v>379</v>
      </c>
      <c r="N73" s="18" t="str">
        <f>HYPERLINK("https://www.ncbi.nlm.nih.gov/protein/GFB75627.1?report=genbank&amp;log$=prottop&amp;blast_rank=41&amp;RID=3P2BXH7A016","GFB75627.1")</f>
        <v>GFB75627.1</v>
      </c>
      <c r="P73" s="18" t="s">
        <v>388</v>
      </c>
      <c r="Q73" s="18" t="s">
        <v>408</v>
      </c>
      <c r="R73" s="18" t="s">
        <v>390</v>
      </c>
      <c r="S73" s="18" t="s">
        <v>350</v>
      </c>
      <c r="T73" s="18" t="s">
        <v>350</v>
      </c>
      <c r="V73" s="18" t="s">
        <v>571</v>
      </c>
      <c r="W73" s="18">
        <v>96.667000000000002</v>
      </c>
      <c r="X73" s="18">
        <v>330</v>
      </c>
      <c r="Y73" s="18">
        <v>8</v>
      </c>
      <c r="Z73" s="18">
        <v>1</v>
      </c>
      <c r="AA73" s="18">
        <v>49</v>
      </c>
      <c r="AB73" s="18">
        <v>378</v>
      </c>
      <c r="AC73" s="18">
        <v>228</v>
      </c>
      <c r="AD73" s="18">
        <v>554</v>
      </c>
      <c r="AE73" s="18">
        <v>0</v>
      </c>
      <c r="AF73" s="18">
        <v>654</v>
      </c>
      <c r="AG73" s="18">
        <v>97.27</v>
      </c>
    </row>
    <row r="74" spans="2:34">
      <c r="B74" s="56"/>
      <c r="C74" s="56"/>
      <c r="D74" s="56"/>
      <c r="E74" s="56"/>
      <c r="F74" s="18" t="s">
        <v>383</v>
      </c>
      <c r="G74" s="18" t="s">
        <v>211</v>
      </c>
      <c r="H74" s="18">
        <v>352</v>
      </c>
      <c r="I74" s="18">
        <v>352</v>
      </c>
      <c r="J74" s="76">
        <v>0.49</v>
      </c>
      <c r="K74" s="75">
        <v>9.9999999999999998E-114</v>
      </c>
      <c r="L74" s="18">
        <v>27.99</v>
      </c>
      <c r="M74" s="18">
        <v>326</v>
      </c>
      <c r="N74" s="18" t="str">
        <f>HYPERLINK("https://www.ncbi.nlm.nih.gov/protein/GFC58352.1?report=genbank&amp;log$=prottop&amp;blast_rank=42&amp;RID=3P2BXH7A016","GFC58352.1")</f>
        <v>GFC58352.1</v>
      </c>
      <c r="P74" s="18" t="s">
        <v>572</v>
      </c>
      <c r="Q74" s="18" t="s">
        <v>408</v>
      </c>
      <c r="R74" s="18" t="s">
        <v>390</v>
      </c>
      <c r="S74" s="18" t="s">
        <v>350</v>
      </c>
      <c r="T74" s="18" t="s">
        <v>350</v>
      </c>
      <c r="V74" s="18" t="s">
        <v>573</v>
      </c>
      <c r="W74" s="18">
        <v>91.768000000000001</v>
      </c>
      <c r="X74" s="18">
        <v>328</v>
      </c>
      <c r="Y74" s="18">
        <v>25</v>
      </c>
      <c r="Z74" s="18">
        <v>1</v>
      </c>
      <c r="AA74" s="18">
        <v>1</v>
      </c>
      <c r="AB74" s="18">
        <v>326</v>
      </c>
      <c r="AC74" s="18">
        <v>165</v>
      </c>
      <c r="AD74" s="18">
        <v>492</v>
      </c>
      <c r="AE74" s="18">
        <v>0</v>
      </c>
      <c r="AF74" s="18">
        <v>619</v>
      </c>
      <c r="AG74" s="18">
        <v>96.65</v>
      </c>
    </row>
    <row r="75" spans="2:34">
      <c r="B75" s="56"/>
      <c r="C75" s="56"/>
      <c r="D75" s="56"/>
      <c r="E75" s="56"/>
      <c r="F75" s="18" t="s">
        <v>383</v>
      </c>
      <c r="G75" s="18" t="s">
        <v>211</v>
      </c>
      <c r="H75" s="18">
        <v>334</v>
      </c>
      <c r="I75" s="18">
        <v>334</v>
      </c>
      <c r="J75" s="76">
        <v>0.38</v>
      </c>
      <c r="K75" s="75">
        <v>2E-107</v>
      </c>
      <c r="L75" s="18">
        <v>36.19</v>
      </c>
      <c r="M75" s="18">
        <v>280</v>
      </c>
      <c r="N75" s="18" t="str">
        <f>HYPERLINK("https://www.ncbi.nlm.nih.gov/protein/GFC41790.1?report=genbank&amp;log$=prottop&amp;blast_rank=43&amp;RID=3P2BXH7A016","GFC41790.1")</f>
        <v>GFC41790.1</v>
      </c>
      <c r="P75" s="18" t="s">
        <v>574</v>
      </c>
      <c r="Q75" s="18" t="s">
        <v>408</v>
      </c>
      <c r="R75" s="18" t="s">
        <v>363</v>
      </c>
      <c r="S75" s="18" t="s">
        <v>350</v>
      </c>
      <c r="T75" s="18" t="s">
        <v>350</v>
      </c>
      <c r="V75" s="18" t="s">
        <v>575</v>
      </c>
      <c r="W75" s="18">
        <v>86.513000000000005</v>
      </c>
      <c r="X75" s="18">
        <v>304</v>
      </c>
      <c r="Y75" s="18">
        <v>17</v>
      </c>
      <c r="Z75" s="18">
        <v>1</v>
      </c>
      <c r="AA75" s="18">
        <v>1</v>
      </c>
      <c r="AB75" s="18">
        <v>280</v>
      </c>
      <c r="AC75" s="18">
        <v>392</v>
      </c>
      <c r="AD75" s="18">
        <v>695</v>
      </c>
      <c r="AE75" s="75">
        <v>4.9699999999999996E-180</v>
      </c>
      <c r="AF75" s="18">
        <v>522</v>
      </c>
      <c r="AG75" s="18">
        <v>89.8</v>
      </c>
    </row>
    <row r="76" spans="2:34">
      <c r="B76" s="56"/>
      <c r="C76" s="56"/>
      <c r="D76" s="56"/>
      <c r="E76" s="56"/>
      <c r="F76" s="18" t="s">
        <v>542</v>
      </c>
      <c r="G76" s="18" t="s">
        <v>543</v>
      </c>
      <c r="H76" s="18">
        <v>253</v>
      </c>
      <c r="I76" s="18">
        <v>253</v>
      </c>
      <c r="J76" s="76">
        <v>0.44</v>
      </c>
      <c r="K76" s="75">
        <v>3.9999999999999999E-72</v>
      </c>
      <c r="L76" s="18">
        <v>21.95</v>
      </c>
      <c r="M76" s="18">
        <v>629</v>
      </c>
      <c r="N76" s="18" t="str">
        <f>HYPERLINK("https://www.ncbi.nlm.nih.gov/protein/CAI5938872.1?report=genbank&amp;log$=prottop&amp;blast_rank=44&amp;RID=3P2BXH7A016","CAI5938872.1")</f>
        <v>CAI5938872.1</v>
      </c>
      <c r="P76" s="18" t="s">
        <v>576</v>
      </c>
      <c r="Q76" s="18" t="s">
        <v>408</v>
      </c>
      <c r="R76" s="18" t="s">
        <v>382</v>
      </c>
      <c r="S76" s="18" t="s">
        <v>350</v>
      </c>
      <c r="T76" s="18" t="s">
        <v>350</v>
      </c>
      <c r="V76" s="18" t="s">
        <v>577</v>
      </c>
      <c r="W76" s="18">
        <v>41.103000000000002</v>
      </c>
      <c r="X76" s="18">
        <v>399</v>
      </c>
      <c r="Y76" s="18">
        <v>124</v>
      </c>
      <c r="Z76" s="18">
        <v>6</v>
      </c>
      <c r="AA76" s="18">
        <v>187</v>
      </c>
      <c r="AB76" s="18">
        <v>585</v>
      </c>
      <c r="AC76" s="18">
        <v>66</v>
      </c>
      <c r="AD76" s="18">
        <v>353</v>
      </c>
      <c r="AE76" s="75">
        <v>3.2199999999999997E-79</v>
      </c>
      <c r="AF76" s="18">
        <v>265</v>
      </c>
      <c r="AG76" s="18">
        <v>51.88</v>
      </c>
    </row>
    <row r="77" spans="2:34" s="51" customFormat="1">
      <c r="B77" s="61"/>
      <c r="C77" s="61"/>
      <c r="D77" s="61"/>
      <c r="E77" s="61"/>
      <c r="F77" s="32" t="s">
        <v>383</v>
      </c>
      <c r="G77" s="32" t="s">
        <v>211</v>
      </c>
      <c r="H77" s="32">
        <v>151</v>
      </c>
      <c r="I77" s="32">
        <v>151</v>
      </c>
      <c r="J77" s="77">
        <v>0.25</v>
      </c>
      <c r="K77" s="78">
        <v>7E-39</v>
      </c>
      <c r="L77" s="32">
        <v>24.59</v>
      </c>
      <c r="M77" s="32">
        <v>225</v>
      </c>
      <c r="N77" s="32" t="str">
        <f>HYPERLINK("https://www.ncbi.nlm.nih.gov/protein/GFC79049.1?report=genbank&amp;log$=prottop&amp;blast_rank=45&amp;RID=3P2BXH7A016","GFC79049.1")</f>
        <v>GFC79049.1</v>
      </c>
      <c r="P77" s="32" t="s">
        <v>578</v>
      </c>
      <c r="Q77" s="32" t="s">
        <v>389</v>
      </c>
      <c r="R77" s="32" t="s">
        <v>382</v>
      </c>
      <c r="S77" s="32" t="s">
        <v>350</v>
      </c>
      <c r="T77" s="32" t="s">
        <v>350</v>
      </c>
      <c r="V77" s="32" t="s">
        <v>579</v>
      </c>
      <c r="W77" s="32">
        <v>64.057000000000002</v>
      </c>
      <c r="X77" s="32">
        <v>281</v>
      </c>
      <c r="Y77" s="32">
        <v>42</v>
      </c>
      <c r="Z77" s="32">
        <v>3</v>
      </c>
      <c r="AA77" s="32">
        <v>1</v>
      </c>
      <c r="AB77" s="32">
        <v>222</v>
      </c>
      <c r="AC77" s="32">
        <v>7</v>
      </c>
      <c r="AD77" s="32">
        <v>287</v>
      </c>
      <c r="AE77" s="78">
        <v>2.7499999999999999E-111</v>
      </c>
      <c r="AF77" s="32">
        <v>331</v>
      </c>
      <c r="AG77" s="32">
        <v>66.55</v>
      </c>
    </row>
    <row r="78" spans="2:34" s="51" customFormat="1" ht="28">
      <c r="B78" s="60" t="s">
        <v>391</v>
      </c>
      <c r="C78" s="72" t="s">
        <v>329</v>
      </c>
      <c r="D78" s="62">
        <v>1</v>
      </c>
      <c r="E78" s="62">
        <v>1</v>
      </c>
      <c r="F78" s="32" t="s">
        <v>392</v>
      </c>
      <c r="G78" s="32" t="s">
        <v>393</v>
      </c>
      <c r="H78" s="32">
        <v>388</v>
      </c>
      <c r="I78" s="32">
        <v>388</v>
      </c>
      <c r="J78" s="74">
        <v>1</v>
      </c>
      <c r="K78" s="78">
        <v>1.0000000000000001E-122</v>
      </c>
      <c r="L78" s="32">
        <v>35.11</v>
      </c>
      <c r="M78" s="32">
        <v>744</v>
      </c>
      <c r="N78" s="32" t="str">
        <f>HYPERLINK("https://www.ncbi.nlm.nih.gov/protein/CAE7948161.1?report=genbank&amp;log$=prottop&amp;blast_rank=1&amp;RID=3NTUCWY0013","CAE7948161.1")</f>
        <v>CAE7948161.1</v>
      </c>
      <c r="P78" s="32" t="s">
        <v>580</v>
      </c>
      <c r="Q78" s="32" t="s">
        <v>453</v>
      </c>
      <c r="R78" s="61" t="s">
        <v>332</v>
      </c>
      <c r="S78" s="61" t="s">
        <v>332</v>
      </c>
      <c r="T78" s="61" t="s">
        <v>332</v>
      </c>
      <c r="V78" s="19" t="s">
        <v>581</v>
      </c>
      <c r="W78" s="19">
        <v>81.599999999999994</v>
      </c>
      <c r="X78" s="19">
        <v>750</v>
      </c>
      <c r="Y78" s="19">
        <v>132</v>
      </c>
      <c r="Z78" s="19">
        <v>2</v>
      </c>
      <c r="AA78" s="19">
        <v>1</v>
      </c>
      <c r="AB78" s="19">
        <v>744</v>
      </c>
      <c r="AC78" s="19">
        <v>1</v>
      </c>
      <c r="AD78" s="19">
        <v>750</v>
      </c>
      <c r="AE78" s="19">
        <v>0</v>
      </c>
      <c r="AF78" s="19">
        <v>1262</v>
      </c>
      <c r="AG78" s="19">
        <v>89.2</v>
      </c>
    </row>
    <row r="79" spans="2:34" ht="29">
      <c r="B79" s="55" t="s">
        <v>394</v>
      </c>
      <c r="C79" s="63" t="s">
        <v>329</v>
      </c>
      <c r="D79" s="79">
        <v>9</v>
      </c>
      <c r="E79" s="79">
        <v>7</v>
      </c>
      <c r="F79" s="18" t="s">
        <v>398</v>
      </c>
      <c r="G79" s="18" t="s">
        <v>399</v>
      </c>
      <c r="H79" s="18">
        <v>1054</v>
      </c>
      <c r="I79" s="18">
        <v>1054</v>
      </c>
      <c r="J79" s="73">
        <v>0.99</v>
      </c>
      <c r="K79" s="18">
        <v>0</v>
      </c>
      <c r="L79" s="18">
        <v>39.14</v>
      </c>
      <c r="M79" s="18">
        <v>1203</v>
      </c>
      <c r="N79" s="18" t="str">
        <f>HYPERLINK("https://www.ncbi.nlm.nih.gov/protein/XP_020435244.1?report=genbank&amp;log$=prottop&amp;blast_rank=1&amp;RID=3NY6ACR0013","XP_020435244.1")</f>
        <v>XP_020435244.1</v>
      </c>
      <c r="P79" s="56" t="s">
        <v>582</v>
      </c>
      <c r="Q79" s="56" t="s">
        <v>453</v>
      </c>
      <c r="R79" s="56" t="s">
        <v>350</v>
      </c>
      <c r="S79" s="56" t="s">
        <v>350</v>
      </c>
      <c r="T79" s="56" t="s">
        <v>332</v>
      </c>
      <c r="V79" s="56" t="s">
        <v>466</v>
      </c>
      <c r="W79" s="56">
        <v>49.926000000000002</v>
      </c>
      <c r="X79" s="56">
        <v>675</v>
      </c>
      <c r="Y79" s="56">
        <v>324</v>
      </c>
      <c r="Z79" s="56">
        <v>7</v>
      </c>
      <c r="AA79" s="56">
        <v>511</v>
      </c>
      <c r="AB79" s="56">
        <v>1174</v>
      </c>
      <c r="AC79" s="56">
        <v>96</v>
      </c>
      <c r="AD79" s="56">
        <v>767</v>
      </c>
      <c r="AE79" s="56">
        <v>0</v>
      </c>
      <c r="AF79" s="56">
        <v>691</v>
      </c>
      <c r="AG79" s="80">
        <v>70.22</v>
      </c>
    </row>
    <row r="80" spans="2:34" ht="14">
      <c r="B80" s="56"/>
      <c r="C80" s="56"/>
      <c r="D80" s="59"/>
      <c r="E80" s="59"/>
      <c r="F80" s="18" t="s">
        <v>397</v>
      </c>
      <c r="G80" s="18" t="s">
        <v>583</v>
      </c>
      <c r="H80" s="18">
        <v>1051</v>
      </c>
      <c r="I80" s="18">
        <v>1051</v>
      </c>
      <c r="J80" s="73">
        <v>0.99</v>
      </c>
      <c r="K80" s="18">
        <v>0</v>
      </c>
      <c r="L80" s="18">
        <v>38.54</v>
      </c>
      <c r="M80" s="18">
        <v>1086</v>
      </c>
      <c r="N80" s="18" t="str">
        <f>HYPERLINK("https://www.ncbi.nlm.nih.gov/protein/KAF2069939.1?report=genbank&amp;log$=prottop&amp;blast_rank=2&amp;RID=3NY6ACR0013","KAF2069939.1")</f>
        <v>KAF2069939.1</v>
      </c>
      <c r="P80" s="56" t="s">
        <v>584</v>
      </c>
      <c r="Q80" s="56" t="s">
        <v>453</v>
      </c>
      <c r="R80" s="56" t="s">
        <v>350</v>
      </c>
      <c r="S80" s="56" t="s">
        <v>350</v>
      </c>
      <c r="T80" s="56" t="s">
        <v>332</v>
      </c>
      <c r="V80" s="56" t="s">
        <v>466</v>
      </c>
      <c r="W80" s="56">
        <v>45.634999999999998</v>
      </c>
      <c r="X80" s="56">
        <v>756</v>
      </c>
      <c r="Y80" s="56">
        <v>379</v>
      </c>
      <c r="Z80" s="56">
        <v>11</v>
      </c>
      <c r="AA80" s="56">
        <v>343</v>
      </c>
      <c r="AB80" s="56">
        <v>1070</v>
      </c>
      <c r="AC80" s="56">
        <v>27</v>
      </c>
      <c r="AD80" s="56">
        <v>778</v>
      </c>
      <c r="AE80" s="56">
        <v>0</v>
      </c>
      <c r="AF80" s="56">
        <v>672</v>
      </c>
      <c r="AG80" s="80">
        <v>64.95</v>
      </c>
    </row>
    <row r="81" spans="2:33" ht="14">
      <c r="B81" s="56"/>
      <c r="C81" s="56"/>
      <c r="D81" s="59"/>
      <c r="E81" s="59"/>
      <c r="F81" s="18" t="s">
        <v>395</v>
      </c>
      <c r="G81" s="18" t="s">
        <v>396</v>
      </c>
      <c r="H81" s="18">
        <v>1050</v>
      </c>
      <c r="I81" s="18">
        <v>1050</v>
      </c>
      <c r="J81" s="73">
        <v>0.98</v>
      </c>
      <c r="K81" s="18">
        <v>0</v>
      </c>
      <c r="L81" s="18">
        <v>38.76</v>
      </c>
      <c r="M81" s="18">
        <v>1053</v>
      </c>
      <c r="N81" s="18" t="str">
        <f>HYPERLINK("https://www.ncbi.nlm.nih.gov/protein/XP_629002.1?report=genbank&amp;log$=prottop&amp;blast_rank=3&amp;RID=3NY6ACR0013","XP_629002.1")</f>
        <v>XP_629002.1</v>
      </c>
      <c r="P81" s="56" t="s">
        <v>585</v>
      </c>
      <c r="Q81" s="56" t="s">
        <v>453</v>
      </c>
      <c r="R81" s="56" t="s">
        <v>350</v>
      </c>
      <c r="S81" s="56" t="s">
        <v>350</v>
      </c>
      <c r="T81" s="56" t="s">
        <v>332</v>
      </c>
      <c r="V81" s="56" t="s">
        <v>466</v>
      </c>
      <c r="W81" s="56">
        <v>48.475999999999999</v>
      </c>
      <c r="X81" s="56">
        <v>689</v>
      </c>
      <c r="Y81" s="56">
        <v>339</v>
      </c>
      <c r="Z81" s="56">
        <v>10</v>
      </c>
      <c r="AA81" s="56">
        <v>361</v>
      </c>
      <c r="AB81" s="56">
        <v>1037</v>
      </c>
      <c r="AC81" s="56">
        <v>94</v>
      </c>
      <c r="AD81" s="56">
        <v>778</v>
      </c>
      <c r="AE81" s="56">
        <v>0</v>
      </c>
      <c r="AF81" s="56">
        <v>664</v>
      </c>
      <c r="AG81" s="80">
        <v>68.36</v>
      </c>
    </row>
    <row r="82" spans="2:33" ht="14">
      <c r="B82" s="56"/>
      <c r="C82" s="56"/>
      <c r="D82" s="59"/>
      <c r="E82" s="59"/>
      <c r="F82" s="18" t="s">
        <v>400</v>
      </c>
      <c r="G82" s="18" t="s">
        <v>401</v>
      </c>
      <c r="H82" s="18">
        <v>1045</v>
      </c>
      <c r="I82" s="18">
        <v>1045</v>
      </c>
      <c r="J82" s="73">
        <v>0.98</v>
      </c>
      <c r="K82" s="18">
        <v>0</v>
      </c>
      <c r="L82" s="18">
        <v>38.56</v>
      </c>
      <c r="M82" s="18">
        <v>1192</v>
      </c>
      <c r="N82" s="18" t="str">
        <f>HYPERLINK("https://www.ncbi.nlm.nih.gov/protein/XP_004359678.1?report=genbank&amp;log$=prottop&amp;blast_rank=4&amp;RID=3NY6ACR0013","XP_004359678.1")</f>
        <v>XP_004359678.1</v>
      </c>
      <c r="P82" s="56" t="s">
        <v>586</v>
      </c>
      <c r="Q82" s="56" t="s">
        <v>453</v>
      </c>
      <c r="R82" s="56" t="s">
        <v>350</v>
      </c>
      <c r="S82" s="56" t="s">
        <v>350</v>
      </c>
      <c r="T82" s="56" t="s">
        <v>332</v>
      </c>
      <c r="V82" s="56" t="s">
        <v>515</v>
      </c>
      <c r="W82" s="56">
        <v>48.917999999999999</v>
      </c>
      <c r="X82" s="56">
        <v>693</v>
      </c>
      <c r="Y82" s="56">
        <v>341</v>
      </c>
      <c r="Z82" s="56">
        <v>7</v>
      </c>
      <c r="AA82" s="56">
        <v>508</v>
      </c>
      <c r="AB82" s="56">
        <v>1189</v>
      </c>
      <c r="AC82" s="56">
        <v>137</v>
      </c>
      <c r="AD82" s="56">
        <v>827</v>
      </c>
      <c r="AE82" s="56">
        <v>0</v>
      </c>
      <c r="AF82" s="56">
        <v>689</v>
      </c>
      <c r="AG82" s="80">
        <v>69.84</v>
      </c>
    </row>
    <row r="83" spans="2:33" ht="14">
      <c r="B83" s="56"/>
      <c r="C83" s="56"/>
      <c r="D83" s="59"/>
      <c r="E83" s="59"/>
      <c r="F83" s="18" t="s">
        <v>402</v>
      </c>
      <c r="G83" s="18" t="s">
        <v>403</v>
      </c>
      <c r="H83" s="18">
        <v>1041</v>
      </c>
      <c r="I83" s="18">
        <v>1041</v>
      </c>
      <c r="J83" s="73">
        <v>0.98</v>
      </c>
      <c r="K83" s="18">
        <v>0</v>
      </c>
      <c r="L83" s="18">
        <v>38.58</v>
      </c>
      <c r="M83" s="18">
        <v>1182</v>
      </c>
      <c r="N83" s="18" t="str">
        <f>HYPERLINK("https://www.ncbi.nlm.nih.gov/protein/XP_012756446.1?report=genbank&amp;log$=prottop&amp;blast_rank=5&amp;RID=3NY6ACR0013","XP_012756446.1")</f>
        <v>XP_012756446.1</v>
      </c>
      <c r="P83" s="56" t="s">
        <v>587</v>
      </c>
      <c r="Q83" s="56" t="s">
        <v>453</v>
      </c>
      <c r="R83" s="56" t="s">
        <v>350</v>
      </c>
      <c r="S83" s="56" t="s">
        <v>350</v>
      </c>
      <c r="T83" s="56" t="s">
        <v>332</v>
      </c>
      <c r="V83" s="56" t="s">
        <v>346</v>
      </c>
      <c r="W83" s="56">
        <v>48.207000000000001</v>
      </c>
      <c r="X83" s="56">
        <v>697</v>
      </c>
      <c r="Y83" s="56">
        <v>333</v>
      </c>
      <c r="Z83" s="56">
        <v>9</v>
      </c>
      <c r="AA83" s="56">
        <v>478</v>
      </c>
      <c r="AB83" s="56">
        <v>1153</v>
      </c>
      <c r="AC83" s="56">
        <v>78</v>
      </c>
      <c r="AD83" s="56">
        <v>767</v>
      </c>
      <c r="AE83" s="56">
        <v>0</v>
      </c>
      <c r="AF83" s="56">
        <v>678</v>
      </c>
      <c r="AG83" s="80">
        <v>68.58</v>
      </c>
    </row>
    <row r="84" spans="2:33" ht="14">
      <c r="B84" s="56"/>
      <c r="C84" s="56"/>
      <c r="D84" s="59"/>
      <c r="E84" s="59"/>
      <c r="F84" s="18" t="s">
        <v>404</v>
      </c>
      <c r="G84" s="18" t="s">
        <v>183</v>
      </c>
      <c r="H84" s="18">
        <v>1040</v>
      </c>
      <c r="I84" s="18">
        <v>1040</v>
      </c>
      <c r="J84" s="73">
        <v>0.98</v>
      </c>
      <c r="K84" s="18">
        <v>0</v>
      </c>
      <c r="L84" s="18">
        <v>37.19</v>
      </c>
      <c r="M84" s="18">
        <v>1051</v>
      </c>
      <c r="N84" s="18" t="str">
        <f>HYPERLINK("https://www.ncbi.nlm.nih.gov/protein/KYR00320.1?report=genbank&amp;log$=prottop&amp;blast_rank=6&amp;RID=3NY6ACR0013","KYR00320.1")</f>
        <v>KYR00320.1</v>
      </c>
      <c r="P84" s="56" t="s">
        <v>588</v>
      </c>
      <c r="Q84" s="56" t="s">
        <v>453</v>
      </c>
      <c r="R84" s="56" t="s">
        <v>350</v>
      </c>
      <c r="S84" s="56" t="s">
        <v>350</v>
      </c>
      <c r="T84" s="56" t="s">
        <v>332</v>
      </c>
      <c r="V84" s="56" t="s">
        <v>346</v>
      </c>
      <c r="W84" s="56">
        <v>47.353000000000002</v>
      </c>
      <c r="X84" s="56">
        <v>680</v>
      </c>
      <c r="Y84" s="56">
        <v>338</v>
      </c>
      <c r="Z84" s="56">
        <v>10</v>
      </c>
      <c r="AA84" s="56">
        <v>359</v>
      </c>
      <c r="AB84" s="56">
        <v>1024</v>
      </c>
      <c r="AC84" s="56">
        <v>94</v>
      </c>
      <c r="AD84" s="56">
        <v>767</v>
      </c>
      <c r="AE84" s="56">
        <v>0</v>
      </c>
      <c r="AF84" s="56">
        <v>654</v>
      </c>
      <c r="AG84" s="80">
        <v>68.97</v>
      </c>
    </row>
    <row r="85" spans="2:33" ht="14">
      <c r="B85" s="56"/>
      <c r="C85" s="56"/>
      <c r="D85" s="59"/>
      <c r="E85" s="59"/>
      <c r="F85" s="18" t="s">
        <v>589</v>
      </c>
      <c r="G85" s="18" t="s">
        <v>279</v>
      </c>
      <c r="H85" s="18">
        <v>1040</v>
      </c>
      <c r="I85" s="18">
        <v>1040</v>
      </c>
      <c r="J85" s="73">
        <v>0.98</v>
      </c>
      <c r="K85" s="18">
        <v>0</v>
      </c>
      <c r="L85" s="18">
        <v>37.520000000000003</v>
      </c>
      <c r="M85" s="18">
        <v>952</v>
      </c>
      <c r="N85" s="18" t="str">
        <f>HYPERLINK("https://www.ncbi.nlm.nih.gov/protein/XP_003284741.1?report=genbank&amp;log$=prottop&amp;blast_rank=7&amp;RID=3NY6ACR0013","XP_003284741.1")</f>
        <v>XP_003284741.1</v>
      </c>
      <c r="P85" s="56" t="s">
        <v>590</v>
      </c>
      <c r="Q85" s="56" t="s">
        <v>453</v>
      </c>
      <c r="R85" s="56" t="s">
        <v>350</v>
      </c>
      <c r="S85" s="56" t="s">
        <v>350</v>
      </c>
      <c r="T85" s="56" t="s">
        <v>332</v>
      </c>
      <c r="V85" s="56" t="s">
        <v>466</v>
      </c>
      <c r="W85" s="56">
        <v>47.723999999999997</v>
      </c>
      <c r="X85" s="56">
        <v>725</v>
      </c>
      <c r="Y85" s="56">
        <v>365</v>
      </c>
      <c r="Z85" s="56">
        <v>9</v>
      </c>
      <c r="AA85" s="56">
        <v>235</v>
      </c>
      <c r="AB85" s="56">
        <v>948</v>
      </c>
      <c r="AC85" s="56">
        <v>69</v>
      </c>
      <c r="AD85" s="56">
        <v>790</v>
      </c>
      <c r="AE85" s="56">
        <v>0</v>
      </c>
      <c r="AF85" s="56">
        <v>679</v>
      </c>
      <c r="AG85" s="80">
        <v>66.900000000000006</v>
      </c>
    </row>
    <row r="86" spans="2:33" ht="14">
      <c r="B86" s="56"/>
      <c r="C86" s="56"/>
      <c r="D86" s="59"/>
      <c r="E86" s="59"/>
      <c r="F86" s="18" t="s">
        <v>591</v>
      </c>
      <c r="G86" s="18" t="s">
        <v>293</v>
      </c>
      <c r="H86" s="18">
        <v>1036</v>
      </c>
      <c r="I86" s="18">
        <v>1036</v>
      </c>
      <c r="J86" s="73">
        <v>0.98</v>
      </c>
      <c r="K86" s="18">
        <v>0</v>
      </c>
      <c r="L86" s="18">
        <v>38.47</v>
      </c>
      <c r="M86" s="18">
        <v>1050</v>
      </c>
      <c r="N86" s="18" t="str">
        <f>HYPERLINK("https://www.ncbi.nlm.nih.gov/protein/AAD53165.1?report=genbank&amp;log$=prottop&amp;blast_rank=8&amp;RID=3NY6ACR0013","AAD53165.1")</f>
        <v>AAD53165.1</v>
      </c>
      <c r="P86" s="56" t="s">
        <v>592</v>
      </c>
      <c r="Q86" s="56" t="s">
        <v>453</v>
      </c>
      <c r="R86" s="56" t="s">
        <v>350</v>
      </c>
      <c r="S86" s="56" t="s">
        <v>350</v>
      </c>
      <c r="T86" s="56" t="s">
        <v>332</v>
      </c>
      <c r="V86" s="56" t="s">
        <v>466</v>
      </c>
      <c r="W86" s="56">
        <v>48.186</v>
      </c>
      <c r="X86" s="56">
        <v>689</v>
      </c>
      <c r="Y86" s="56">
        <v>339</v>
      </c>
      <c r="Z86" s="56">
        <v>11</v>
      </c>
      <c r="AA86" s="56">
        <v>360</v>
      </c>
      <c r="AB86" s="56">
        <v>1034</v>
      </c>
      <c r="AC86" s="56">
        <v>94</v>
      </c>
      <c r="AD86" s="56">
        <v>778</v>
      </c>
      <c r="AE86" s="56">
        <v>0</v>
      </c>
      <c r="AF86" s="56">
        <v>652</v>
      </c>
      <c r="AG86" s="80">
        <v>67.63</v>
      </c>
    </row>
    <row r="87" spans="2:33" ht="14">
      <c r="B87" s="56"/>
      <c r="C87" s="56"/>
      <c r="D87" s="59"/>
      <c r="E87" s="59"/>
      <c r="F87" s="18" t="s">
        <v>405</v>
      </c>
      <c r="G87" s="18" t="s">
        <v>403</v>
      </c>
      <c r="H87" s="18">
        <v>926</v>
      </c>
      <c r="I87" s="18">
        <v>926</v>
      </c>
      <c r="J87" s="73">
        <v>0.98</v>
      </c>
      <c r="K87" s="18">
        <v>0</v>
      </c>
      <c r="L87" s="18">
        <v>37.43</v>
      </c>
      <c r="M87" s="18">
        <v>930</v>
      </c>
      <c r="N87" s="18" t="str">
        <f>HYPERLINK("https://www.ncbi.nlm.nih.gov/protein/XP_012759595.1?report=genbank&amp;log$=prottop&amp;blast_rank=9&amp;RID=3NY6ACR0013","XP_012759595.1")</f>
        <v>XP_012759595.1</v>
      </c>
      <c r="P87" s="56" t="s">
        <v>593</v>
      </c>
      <c r="Q87" s="56" t="s">
        <v>453</v>
      </c>
      <c r="R87" s="56" t="s">
        <v>350</v>
      </c>
      <c r="S87" s="56" t="s">
        <v>350</v>
      </c>
      <c r="T87" s="56" t="s">
        <v>332</v>
      </c>
      <c r="V87" s="56" t="s">
        <v>517</v>
      </c>
      <c r="W87" s="56">
        <v>44.64</v>
      </c>
      <c r="X87" s="56">
        <v>681</v>
      </c>
      <c r="Y87" s="56">
        <v>353</v>
      </c>
      <c r="Z87" s="56">
        <v>9</v>
      </c>
      <c r="AA87" s="56">
        <v>260</v>
      </c>
      <c r="AB87" s="56">
        <v>919</v>
      </c>
      <c r="AC87" s="56">
        <v>61</v>
      </c>
      <c r="AD87" s="56">
        <v>738</v>
      </c>
      <c r="AE87" s="56">
        <v>0</v>
      </c>
      <c r="AF87" s="56">
        <v>598</v>
      </c>
      <c r="AG87" s="80">
        <v>65.790000000000006</v>
      </c>
    </row>
    <row r="88" spans="2:33" s="97" customFormat="1" ht="28">
      <c r="B88" s="92" t="s">
        <v>406</v>
      </c>
      <c r="C88" s="93" t="s">
        <v>329</v>
      </c>
      <c r="D88" s="94">
        <v>1</v>
      </c>
      <c r="E88" s="94">
        <v>1</v>
      </c>
      <c r="F88" s="19" t="s">
        <v>594</v>
      </c>
      <c r="G88" s="19" t="s">
        <v>595</v>
      </c>
      <c r="H88" s="19">
        <v>317</v>
      </c>
      <c r="I88" s="19">
        <v>317</v>
      </c>
      <c r="J88" s="95">
        <v>0.99</v>
      </c>
      <c r="K88" s="96">
        <v>1.9999999999999998E-93</v>
      </c>
      <c r="L88" s="19">
        <v>31.61</v>
      </c>
      <c r="M88" s="19">
        <v>889</v>
      </c>
      <c r="N88" s="19" t="str">
        <f>HYPERLINK("https://www.ncbi.nlm.nih.gov/protein/KAI9018844.1?report=genbank&amp;log$=prottop&amp;blast_rank=1&amp;RID=3NN0E32U013","KAI9018844.1")</f>
        <v>KAI9018844.1</v>
      </c>
      <c r="P88" s="94" t="s">
        <v>596</v>
      </c>
      <c r="Q88" s="94" t="s">
        <v>453</v>
      </c>
      <c r="R88" s="94" t="s">
        <v>332</v>
      </c>
      <c r="S88" s="94" t="s">
        <v>332</v>
      </c>
      <c r="T88" s="94" t="s">
        <v>332</v>
      </c>
      <c r="V88" s="19" t="s">
        <v>597</v>
      </c>
      <c r="W88" s="19">
        <v>46.805999999999997</v>
      </c>
      <c r="X88" s="19">
        <v>720</v>
      </c>
      <c r="Y88" s="19">
        <v>330</v>
      </c>
      <c r="Z88" s="19">
        <v>10</v>
      </c>
      <c r="AA88" s="19">
        <v>153</v>
      </c>
      <c r="AB88" s="19">
        <v>867</v>
      </c>
      <c r="AC88" s="19">
        <v>32</v>
      </c>
      <c r="AD88" s="19">
        <v>703</v>
      </c>
      <c r="AE88" s="19">
        <v>0</v>
      </c>
      <c r="AF88" s="19">
        <v>578</v>
      </c>
      <c r="AG88" s="19">
        <v>61.53</v>
      </c>
    </row>
    <row r="89" spans="2:33" ht="28">
      <c r="B89" s="56" t="s">
        <v>410</v>
      </c>
      <c r="C89" s="63" t="s">
        <v>329</v>
      </c>
      <c r="D89" s="59">
        <v>20</v>
      </c>
      <c r="E89" s="59">
        <v>6</v>
      </c>
      <c r="F89" s="18" t="s">
        <v>598</v>
      </c>
      <c r="G89" s="18" t="s">
        <v>599</v>
      </c>
      <c r="H89" s="18">
        <v>778</v>
      </c>
      <c r="I89" s="18">
        <v>778</v>
      </c>
      <c r="J89" s="73">
        <v>0.98</v>
      </c>
      <c r="K89" s="18">
        <v>0</v>
      </c>
      <c r="L89" s="18">
        <v>34.58</v>
      </c>
      <c r="M89" s="18">
        <v>691</v>
      </c>
      <c r="N89" s="18" t="str">
        <f>HYPERLINK("https://www.ncbi.nlm.nih.gov/protein/MCL4152936.1?report=genbank&amp;log$=prottop&amp;blast_rank=1&amp;RID=3NFHN23K016","MCL4152936.1")</f>
        <v>MCL4152936.1</v>
      </c>
      <c r="P89" s="81" t="s">
        <v>600</v>
      </c>
      <c r="Q89" s="18" t="s">
        <v>331</v>
      </c>
      <c r="R89" s="18" t="s">
        <v>350</v>
      </c>
      <c r="S89" s="56" t="s">
        <v>332</v>
      </c>
      <c r="T89" s="56" t="s">
        <v>332</v>
      </c>
      <c r="V89" s="56" t="s">
        <v>601</v>
      </c>
      <c r="W89" s="56">
        <v>69.152000000000001</v>
      </c>
      <c r="X89" s="56">
        <v>684</v>
      </c>
      <c r="Y89" s="56">
        <v>203</v>
      </c>
      <c r="Z89" s="56">
        <v>3</v>
      </c>
      <c r="AA89" s="56">
        <v>13</v>
      </c>
      <c r="AB89" s="56">
        <v>688</v>
      </c>
      <c r="AC89" s="56">
        <v>6</v>
      </c>
      <c r="AD89" s="56">
        <v>689</v>
      </c>
      <c r="AE89" s="56">
        <v>0</v>
      </c>
      <c r="AF89" s="56">
        <v>955</v>
      </c>
      <c r="AG89" s="56">
        <v>81.73</v>
      </c>
    </row>
    <row r="90" spans="2:33">
      <c r="B90" s="56"/>
      <c r="C90" s="56"/>
      <c r="D90" s="56"/>
      <c r="E90" s="56"/>
      <c r="F90" s="18" t="s">
        <v>602</v>
      </c>
      <c r="G90" s="18" t="s">
        <v>603</v>
      </c>
      <c r="H90" s="18">
        <v>775</v>
      </c>
      <c r="I90" s="18">
        <v>775</v>
      </c>
      <c r="J90" s="73">
        <v>0.98</v>
      </c>
      <c r="K90" s="18">
        <v>0</v>
      </c>
      <c r="L90" s="18">
        <v>36.44</v>
      </c>
      <c r="M90" s="18">
        <v>700</v>
      </c>
      <c r="N90" s="18" t="str">
        <f>HYPERLINK("https://www.ncbi.nlm.nih.gov/protein/XP_061804828.1?report=genbank&amp;log$=prottop&amp;blast_rank=2&amp;RID=3NFHN23K016","XP_061804828.1")</f>
        <v>XP_061804828.1</v>
      </c>
      <c r="P90" s="81" t="s">
        <v>604</v>
      </c>
      <c r="Q90" s="18" t="s">
        <v>453</v>
      </c>
      <c r="R90" s="18" t="s">
        <v>350</v>
      </c>
      <c r="S90" s="56" t="s">
        <v>332</v>
      </c>
      <c r="T90" s="56" t="s">
        <v>332</v>
      </c>
      <c r="V90" s="56" t="s">
        <v>605</v>
      </c>
      <c r="W90" s="56">
        <v>68.960999999999999</v>
      </c>
      <c r="X90" s="56">
        <v>712</v>
      </c>
      <c r="Y90" s="56">
        <v>193</v>
      </c>
      <c r="Z90" s="56">
        <v>3</v>
      </c>
      <c r="AA90" s="56">
        <v>13</v>
      </c>
      <c r="AB90" s="56">
        <v>698</v>
      </c>
      <c r="AC90" s="56">
        <v>4</v>
      </c>
      <c r="AD90" s="56">
        <v>713</v>
      </c>
      <c r="AE90" s="56">
        <v>0</v>
      </c>
      <c r="AF90" s="56">
        <v>994</v>
      </c>
      <c r="AG90" s="56">
        <v>80.2</v>
      </c>
    </row>
    <row r="91" spans="2:33">
      <c r="B91" s="56"/>
      <c r="C91" s="56"/>
      <c r="D91" s="56"/>
      <c r="E91" s="56"/>
      <c r="F91" s="18" t="s">
        <v>598</v>
      </c>
      <c r="G91" s="18" t="s">
        <v>606</v>
      </c>
      <c r="H91" s="18">
        <v>763</v>
      </c>
      <c r="I91" s="18">
        <v>763</v>
      </c>
      <c r="J91" s="73">
        <v>0.99</v>
      </c>
      <c r="K91" s="18">
        <v>0</v>
      </c>
      <c r="L91" s="18">
        <v>31.21</v>
      </c>
      <c r="M91" s="18">
        <v>698</v>
      </c>
      <c r="N91" s="18" t="str">
        <f>HYPERLINK("https://www.ncbi.nlm.nih.gov/protein/MCL4136306.1?report=genbank&amp;log$=prottop&amp;blast_rank=3&amp;RID=3NFHN23K016","MCL4136306.1")</f>
        <v>MCL4136306.1</v>
      </c>
      <c r="P91" s="81" t="s">
        <v>607</v>
      </c>
      <c r="Q91" s="18" t="s">
        <v>453</v>
      </c>
      <c r="R91" s="18" t="s">
        <v>350</v>
      </c>
      <c r="S91" s="56" t="s">
        <v>332</v>
      </c>
      <c r="T91" s="56" t="s">
        <v>332</v>
      </c>
      <c r="V91" s="56" t="s">
        <v>608</v>
      </c>
      <c r="W91" s="56">
        <v>64.721999999999994</v>
      </c>
      <c r="X91" s="56">
        <v>720</v>
      </c>
      <c r="Y91" s="56">
        <v>232</v>
      </c>
      <c r="Z91" s="56">
        <v>6</v>
      </c>
      <c r="AA91" s="56">
        <v>1</v>
      </c>
      <c r="AB91" s="56">
        <v>698</v>
      </c>
      <c r="AC91" s="56">
        <v>1</v>
      </c>
      <c r="AD91" s="56">
        <v>720</v>
      </c>
      <c r="AE91" s="56">
        <v>0</v>
      </c>
      <c r="AF91" s="56">
        <v>924</v>
      </c>
      <c r="AG91" s="56">
        <v>77.5</v>
      </c>
    </row>
    <row r="92" spans="2:33">
      <c r="B92" s="56"/>
      <c r="C92" s="56"/>
      <c r="D92" s="56"/>
      <c r="E92" s="56"/>
      <c r="F92" s="18" t="s">
        <v>609</v>
      </c>
      <c r="G92" s="18" t="s">
        <v>610</v>
      </c>
      <c r="H92" s="18">
        <v>751</v>
      </c>
      <c r="I92" s="18">
        <v>751</v>
      </c>
      <c r="J92" s="73">
        <v>0.95</v>
      </c>
      <c r="K92" s="18">
        <v>0</v>
      </c>
      <c r="L92" s="18">
        <v>34.380000000000003</v>
      </c>
      <c r="M92" s="18">
        <v>1001</v>
      </c>
      <c r="N92" s="18" t="str">
        <f>HYPERLINK("https://www.ncbi.nlm.nih.gov/protein/KAK3582420.1?report=genbank&amp;log$=prottop&amp;blast_rank=4&amp;RID=3NFHN23K016","KAK3582420.1")</f>
        <v>KAK3582420.1</v>
      </c>
      <c r="P92" s="81" t="s">
        <v>611</v>
      </c>
      <c r="Q92" s="18" t="s">
        <v>453</v>
      </c>
      <c r="R92" s="18" t="s">
        <v>500</v>
      </c>
      <c r="S92" s="56" t="s">
        <v>332</v>
      </c>
      <c r="T92" s="56" t="s">
        <v>332</v>
      </c>
      <c r="V92" s="56" t="s">
        <v>612</v>
      </c>
      <c r="W92" s="56">
        <v>55.064999999999998</v>
      </c>
      <c r="X92" s="56">
        <v>612</v>
      </c>
      <c r="Y92" s="56">
        <v>266</v>
      </c>
      <c r="Z92" s="56">
        <v>4</v>
      </c>
      <c r="AA92" s="56">
        <v>1</v>
      </c>
      <c r="AB92" s="56">
        <v>608</v>
      </c>
      <c r="AC92" s="56">
        <v>83</v>
      </c>
      <c r="AD92" s="56">
        <v>689</v>
      </c>
      <c r="AE92" s="56">
        <v>0</v>
      </c>
      <c r="AF92" s="56">
        <v>690</v>
      </c>
      <c r="AG92" s="56">
        <v>74.510000000000005</v>
      </c>
    </row>
    <row r="93" spans="2:33">
      <c r="B93" s="56"/>
      <c r="C93" s="56"/>
      <c r="D93" s="56"/>
      <c r="E93" s="56"/>
      <c r="F93" s="18" t="s">
        <v>598</v>
      </c>
      <c r="G93" s="18" t="s">
        <v>599</v>
      </c>
      <c r="H93" s="18">
        <v>749</v>
      </c>
      <c r="I93" s="18">
        <v>749</v>
      </c>
      <c r="J93" s="73">
        <v>1</v>
      </c>
      <c r="K93" s="18">
        <v>0</v>
      </c>
      <c r="L93" s="18">
        <v>28.15</v>
      </c>
      <c r="M93" s="18">
        <v>702</v>
      </c>
      <c r="N93" s="18" t="str">
        <f>HYPERLINK("https://www.ncbi.nlm.nih.gov/protein/MCL4109148.1?report=genbank&amp;log$=prottop&amp;blast_rank=5&amp;RID=3NFHN23K016","MCL4109148.1")</f>
        <v>MCL4109148.1</v>
      </c>
      <c r="P93" s="81" t="s">
        <v>613</v>
      </c>
      <c r="Q93" s="18" t="s">
        <v>453</v>
      </c>
      <c r="R93" s="18" t="s">
        <v>350</v>
      </c>
      <c r="S93" s="56" t="s">
        <v>359</v>
      </c>
      <c r="T93" s="56" t="s">
        <v>359</v>
      </c>
      <c r="V93" s="56" t="s">
        <v>614</v>
      </c>
      <c r="W93" s="56">
        <v>81.287000000000006</v>
      </c>
      <c r="X93" s="56">
        <v>684</v>
      </c>
      <c r="Y93" s="56">
        <v>128</v>
      </c>
      <c r="Z93" s="56">
        <v>0</v>
      </c>
      <c r="AA93" s="56">
        <v>7</v>
      </c>
      <c r="AB93" s="56">
        <v>690</v>
      </c>
      <c r="AC93" s="56">
        <v>8</v>
      </c>
      <c r="AD93" s="56">
        <v>691</v>
      </c>
      <c r="AE93" s="56">
        <v>0</v>
      </c>
      <c r="AF93" s="56">
        <v>1180</v>
      </c>
      <c r="AG93" s="56">
        <v>91.96</v>
      </c>
    </row>
    <row r="94" spans="2:33">
      <c r="B94" s="56"/>
      <c r="C94" s="56"/>
      <c r="D94" s="56"/>
      <c r="E94" s="56"/>
      <c r="F94" s="18" t="s">
        <v>598</v>
      </c>
      <c r="G94" s="18" t="s">
        <v>599</v>
      </c>
      <c r="H94" s="18">
        <v>739</v>
      </c>
      <c r="I94" s="18">
        <v>739</v>
      </c>
      <c r="J94" s="73">
        <v>0.98</v>
      </c>
      <c r="K94" s="18">
        <v>0</v>
      </c>
      <c r="L94" s="18">
        <v>33.24</v>
      </c>
      <c r="M94" s="18">
        <v>689</v>
      </c>
      <c r="N94" s="18" t="str">
        <f>HYPERLINK("https://www.ncbi.nlm.nih.gov/protein/MCL4115974.1?report=genbank&amp;log$=prottop&amp;blast_rank=6&amp;RID=3NFHN23K016","MCL4115974.1")</f>
        <v>MCL4115974.1</v>
      </c>
      <c r="P94" s="81" t="s">
        <v>615</v>
      </c>
      <c r="Q94" s="18" t="s">
        <v>453</v>
      </c>
      <c r="R94" s="18" t="s">
        <v>350</v>
      </c>
      <c r="S94" s="56" t="s">
        <v>332</v>
      </c>
      <c r="T94" s="56" t="s">
        <v>332</v>
      </c>
      <c r="V94" s="56" t="s">
        <v>616</v>
      </c>
      <c r="W94" s="56">
        <v>85.988</v>
      </c>
      <c r="X94" s="56">
        <v>678</v>
      </c>
      <c r="Y94" s="56">
        <v>95</v>
      </c>
      <c r="Z94" s="56">
        <v>0</v>
      </c>
      <c r="AA94" s="56">
        <v>11</v>
      </c>
      <c r="AB94" s="56">
        <v>688</v>
      </c>
      <c r="AC94" s="56">
        <v>14</v>
      </c>
      <c r="AD94" s="56">
        <v>691</v>
      </c>
      <c r="AE94" s="56">
        <v>0</v>
      </c>
      <c r="AF94" s="56">
        <v>1190</v>
      </c>
      <c r="AG94" s="56">
        <v>91.74</v>
      </c>
    </row>
    <row r="95" spans="2:33">
      <c r="B95" s="56"/>
      <c r="C95" s="56"/>
      <c r="D95" s="56"/>
      <c r="E95" s="56"/>
      <c r="F95" s="18" t="s">
        <v>598</v>
      </c>
      <c r="G95" s="18" t="s">
        <v>599</v>
      </c>
      <c r="H95" s="18">
        <v>736</v>
      </c>
      <c r="I95" s="18">
        <v>736</v>
      </c>
      <c r="J95" s="73">
        <v>0.97</v>
      </c>
      <c r="K95" s="18">
        <v>0</v>
      </c>
      <c r="L95" s="18">
        <v>29.07</v>
      </c>
      <c r="M95" s="18">
        <v>682</v>
      </c>
      <c r="N95" s="18" t="str">
        <f>HYPERLINK("https://www.ncbi.nlm.nih.gov/protein/MCL4128193.1?report=genbank&amp;log$=prottop&amp;blast_rank=7&amp;RID=3NFHN23K016","MCL4128193.1")</f>
        <v>MCL4128193.1</v>
      </c>
      <c r="P95" s="81" t="s">
        <v>617</v>
      </c>
      <c r="Q95" s="18" t="s">
        <v>453</v>
      </c>
      <c r="R95" s="18" t="s">
        <v>350</v>
      </c>
      <c r="S95" s="56" t="s">
        <v>332</v>
      </c>
      <c r="T95" s="56" t="s">
        <v>332</v>
      </c>
      <c r="V95" s="56" t="s">
        <v>618</v>
      </c>
      <c r="W95" s="56">
        <v>62.427</v>
      </c>
      <c r="X95" s="56">
        <v>684</v>
      </c>
      <c r="Y95" s="56">
        <v>242</v>
      </c>
      <c r="Z95" s="56">
        <v>2</v>
      </c>
      <c r="AA95" s="56">
        <v>1</v>
      </c>
      <c r="AB95" s="56">
        <v>669</v>
      </c>
      <c r="AC95" s="56">
        <v>11</v>
      </c>
      <c r="AD95" s="56">
        <v>694</v>
      </c>
      <c r="AE95" s="56">
        <v>0</v>
      </c>
      <c r="AF95" s="56">
        <v>888</v>
      </c>
      <c r="AG95" s="56">
        <v>77.19</v>
      </c>
    </row>
    <row r="96" spans="2:33">
      <c r="B96" s="56"/>
      <c r="C96" s="56"/>
      <c r="D96" s="56"/>
      <c r="E96" s="56"/>
      <c r="F96" s="18" t="s">
        <v>598</v>
      </c>
      <c r="G96" s="18" t="s">
        <v>599</v>
      </c>
      <c r="H96" s="18">
        <v>731</v>
      </c>
      <c r="I96" s="18">
        <v>731</v>
      </c>
      <c r="J96" s="73">
        <v>0.94</v>
      </c>
      <c r="K96" s="18">
        <v>0</v>
      </c>
      <c r="L96" s="18">
        <v>29.69</v>
      </c>
      <c r="M96" s="18">
        <v>671</v>
      </c>
      <c r="N96" s="18" t="str">
        <f>HYPERLINK("https://www.ncbi.nlm.nih.gov/protein/MCL4116361.1?report=genbank&amp;log$=prottop&amp;blast_rank=8&amp;RID=3NFHN23K016","MCL4116361.1")</f>
        <v>MCL4116361.1</v>
      </c>
      <c r="P96" s="81" t="s">
        <v>619</v>
      </c>
      <c r="Q96" s="18" t="s">
        <v>453</v>
      </c>
      <c r="R96" s="18" t="s">
        <v>350</v>
      </c>
      <c r="S96" s="56" t="s">
        <v>332</v>
      </c>
      <c r="T96" s="56" t="s">
        <v>332</v>
      </c>
      <c r="V96" s="56" t="s">
        <v>620</v>
      </c>
      <c r="W96" s="56">
        <v>61.384999999999998</v>
      </c>
      <c r="X96" s="56">
        <v>650</v>
      </c>
      <c r="Y96" s="56">
        <v>249</v>
      </c>
      <c r="Z96" s="56">
        <v>1</v>
      </c>
      <c r="AA96" s="56">
        <v>2</v>
      </c>
      <c r="AB96" s="56">
        <v>649</v>
      </c>
      <c r="AC96" s="56">
        <v>31</v>
      </c>
      <c r="AD96" s="56">
        <v>680</v>
      </c>
      <c r="AE96" s="56">
        <v>0</v>
      </c>
      <c r="AF96" s="56">
        <v>821</v>
      </c>
      <c r="AG96" s="56">
        <v>77.849999999999994</v>
      </c>
    </row>
    <row r="97" spans="2:33">
      <c r="B97" s="56"/>
      <c r="C97" s="56"/>
      <c r="D97" s="56"/>
      <c r="E97" s="56"/>
      <c r="F97" s="18" t="s">
        <v>598</v>
      </c>
      <c r="G97" s="18" t="s">
        <v>599</v>
      </c>
      <c r="H97" s="18">
        <v>726</v>
      </c>
      <c r="I97" s="18">
        <v>726</v>
      </c>
      <c r="J97" s="73">
        <v>0.98</v>
      </c>
      <c r="K97" s="18">
        <v>0</v>
      </c>
      <c r="L97" s="18">
        <v>27.67</v>
      </c>
      <c r="M97" s="18">
        <v>687</v>
      </c>
      <c r="N97" s="18" t="str">
        <f>HYPERLINK("https://www.ncbi.nlm.nih.gov/protein/MCL4126582.1?report=genbank&amp;log$=prottop&amp;blast_rank=9&amp;RID=3NFHN23K016","MCL4126582.1")</f>
        <v>MCL4126582.1</v>
      </c>
      <c r="P97" s="81" t="s">
        <v>621</v>
      </c>
      <c r="Q97" s="18" t="s">
        <v>453</v>
      </c>
      <c r="R97" s="18" t="s">
        <v>350</v>
      </c>
      <c r="S97" s="56" t="s">
        <v>332</v>
      </c>
      <c r="T97" s="56" t="s">
        <v>332</v>
      </c>
      <c r="V97" s="56" t="s">
        <v>622</v>
      </c>
      <c r="W97" s="56">
        <v>51.17</v>
      </c>
      <c r="X97" s="56">
        <v>684</v>
      </c>
      <c r="Y97" s="56">
        <v>331</v>
      </c>
      <c r="Z97" s="56">
        <v>2</v>
      </c>
      <c r="AA97" s="56">
        <v>1</v>
      </c>
      <c r="AB97" s="56">
        <v>682</v>
      </c>
      <c r="AC97" s="56">
        <v>1</v>
      </c>
      <c r="AD97" s="56">
        <v>683</v>
      </c>
      <c r="AE97" s="56">
        <v>0</v>
      </c>
      <c r="AF97" s="56">
        <v>717</v>
      </c>
      <c r="AG97" s="56">
        <v>69.88</v>
      </c>
    </row>
    <row r="98" spans="2:33">
      <c r="B98" s="56"/>
      <c r="C98" s="56"/>
      <c r="D98" s="56"/>
      <c r="E98" s="56"/>
      <c r="F98" s="18" t="s">
        <v>623</v>
      </c>
      <c r="G98" s="18" t="s">
        <v>624</v>
      </c>
      <c r="H98" s="18">
        <v>715</v>
      </c>
      <c r="I98" s="18">
        <v>715</v>
      </c>
      <c r="J98" s="73">
        <v>0.97</v>
      </c>
      <c r="K98" s="18">
        <v>0</v>
      </c>
      <c r="L98" s="18">
        <v>30.25</v>
      </c>
      <c r="M98" s="18">
        <v>686</v>
      </c>
      <c r="N98" s="18" t="str">
        <f>HYPERLINK("https://www.ncbi.nlm.nih.gov/protein/CAJ0542356.1?report=genbank&amp;log$=prottop&amp;blast_rank=10&amp;RID=3NFHN23K016","CAJ0542356.1")</f>
        <v>CAJ0542356.1</v>
      </c>
      <c r="P98" s="81" t="s">
        <v>625</v>
      </c>
      <c r="Q98" s="18" t="s">
        <v>453</v>
      </c>
      <c r="R98" s="18" t="s">
        <v>350</v>
      </c>
      <c r="S98" s="56" t="s">
        <v>332</v>
      </c>
      <c r="T98" s="56" t="s">
        <v>332</v>
      </c>
      <c r="V98" s="56" t="s">
        <v>626</v>
      </c>
      <c r="W98" s="56">
        <v>100</v>
      </c>
      <c r="X98" s="56">
        <v>686</v>
      </c>
      <c r="Y98" s="56">
        <v>0</v>
      </c>
      <c r="Z98" s="56">
        <v>0</v>
      </c>
      <c r="AA98" s="56">
        <v>1</v>
      </c>
      <c r="AB98" s="56">
        <v>686</v>
      </c>
      <c r="AC98" s="56">
        <v>1</v>
      </c>
      <c r="AD98" s="56">
        <v>686</v>
      </c>
      <c r="AE98" s="56">
        <v>0</v>
      </c>
      <c r="AF98" s="56">
        <v>1404</v>
      </c>
      <c r="AG98" s="56">
        <v>100</v>
      </c>
    </row>
    <row r="99" spans="2:33">
      <c r="B99" s="56"/>
      <c r="C99" s="56"/>
      <c r="D99" s="56"/>
      <c r="E99" s="56"/>
      <c r="F99" s="18" t="s">
        <v>598</v>
      </c>
      <c r="G99" s="18" t="s">
        <v>599</v>
      </c>
      <c r="H99" s="18">
        <v>697</v>
      </c>
      <c r="I99" s="18">
        <v>697</v>
      </c>
      <c r="J99" s="73">
        <v>0.97</v>
      </c>
      <c r="K99" s="18">
        <v>0</v>
      </c>
      <c r="L99" s="18">
        <v>29.89</v>
      </c>
      <c r="M99" s="18">
        <v>698</v>
      </c>
      <c r="N99" s="18" t="str">
        <f>HYPERLINK("https://www.ncbi.nlm.nih.gov/protein/MCL4119668.1?report=genbank&amp;log$=prottop&amp;blast_rank=11&amp;RID=3NFHN23K016","MCL4119668.1")</f>
        <v>MCL4119668.1</v>
      </c>
      <c r="P99" s="81" t="s">
        <v>627</v>
      </c>
      <c r="Q99" s="18" t="s">
        <v>453</v>
      </c>
      <c r="R99" s="18" t="s">
        <v>350</v>
      </c>
      <c r="S99" s="56" t="s">
        <v>332</v>
      </c>
      <c r="T99" s="56" t="s">
        <v>332</v>
      </c>
      <c r="V99" s="56" t="s">
        <v>628</v>
      </c>
      <c r="W99" s="56">
        <v>53.332999999999998</v>
      </c>
      <c r="X99" s="56">
        <v>690</v>
      </c>
      <c r="Y99" s="56">
        <v>310</v>
      </c>
      <c r="Z99" s="56">
        <v>4</v>
      </c>
      <c r="AA99" s="56">
        <v>7</v>
      </c>
      <c r="AB99" s="56">
        <v>693</v>
      </c>
      <c r="AC99" s="56">
        <v>8</v>
      </c>
      <c r="AD99" s="56">
        <v>688</v>
      </c>
      <c r="AE99" s="56">
        <v>0</v>
      </c>
      <c r="AF99" s="56">
        <v>721</v>
      </c>
      <c r="AG99" s="56">
        <v>71.59</v>
      </c>
    </row>
    <row r="100" spans="2:33">
      <c r="B100" s="56"/>
      <c r="C100" s="56"/>
      <c r="D100" s="56"/>
      <c r="E100" s="56"/>
      <c r="F100" s="18" t="s">
        <v>598</v>
      </c>
      <c r="G100" s="18" t="s">
        <v>606</v>
      </c>
      <c r="H100" s="18">
        <v>652</v>
      </c>
      <c r="I100" s="18">
        <v>652</v>
      </c>
      <c r="J100" s="73">
        <v>0.71</v>
      </c>
      <c r="K100" s="18">
        <v>0</v>
      </c>
      <c r="L100" s="18">
        <v>36.97</v>
      </c>
      <c r="M100" s="18">
        <v>513</v>
      </c>
      <c r="N100" s="18" t="str">
        <f>HYPERLINK("https://www.ncbi.nlm.nih.gov/protein/MCL4109672.1?report=genbank&amp;log$=prottop&amp;blast_rank=12&amp;RID=3NFHN23K016","MCL4109672.1")</f>
        <v>MCL4109672.1</v>
      </c>
      <c r="P100" s="81" t="s">
        <v>629</v>
      </c>
      <c r="Q100" s="18" t="s">
        <v>453</v>
      </c>
      <c r="R100" s="18" t="s">
        <v>363</v>
      </c>
      <c r="S100" s="56" t="s">
        <v>332</v>
      </c>
      <c r="T100" s="56" t="s">
        <v>332</v>
      </c>
      <c r="V100" s="56" t="s">
        <v>630</v>
      </c>
      <c r="W100" s="56">
        <v>73.879000000000005</v>
      </c>
      <c r="X100" s="56">
        <v>513</v>
      </c>
      <c r="Y100" s="56">
        <v>134</v>
      </c>
      <c r="Z100" s="56">
        <v>0</v>
      </c>
      <c r="AA100" s="56">
        <v>1</v>
      </c>
      <c r="AB100" s="56">
        <v>513</v>
      </c>
      <c r="AC100" s="56">
        <v>187</v>
      </c>
      <c r="AD100" s="56">
        <v>699</v>
      </c>
      <c r="AE100" s="56">
        <v>0</v>
      </c>
      <c r="AF100" s="56">
        <v>800</v>
      </c>
      <c r="AG100" s="56">
        <v>86.74</v>
      </c>
    </row>
    <row r="101" spans="2:33">
      <c r="B101" s="56"/>
      <c r="C101" s="56"/>
      <c r="D101" s="56"/>
      <c r="E101" s="56"/>
      <c r="F101" s="18" t="s">
        <v>598</v>
      </c>
      <c r="G101" s="18" t="s">
        <v>599</v>
      </c>
      <c r="H101" s="18">
        <v>650</v>
      </c>
      <c r="I101" s="18">
        <v>650</v>
      </c>
      <c r="J101" s="73">
        <v>0.7</v>
      </c>
      <c r="K101" s="18">
        <v>0</v>
      </c>
      <c r="L101" s="18">
        <v>36.14</v>
      </c>
      <c r="M101" s="18">
        <v>487</v>
      </c>
      <c r="N101" s="18" t="str">
        <f>HYPERLINK("https://www.ncbi.nlm.nih.gov/protein/MCL4120589.1?report=genbank&amp;log$=prottop&amp;blast_rank=13&amp;RID=3NFHN23K016","MCL4120589.1")</f>
        <v>MCL4120589.1</v>
      </c>
      <c r="P101" s="81" t="s">
        <v>631</v>
      </c>
      <c r="Q101" s="18" t="s">
        <v>453</v>
      </c>
      <c r="R101" s="18" t="s">
        <v>363</v>
      </c>
      <c r="S101" s="56" t="s">
        <v>332</v>
      </c>
      <c r="T101" s="56" t="s">
        <v>332</v>
      </c>
      <c r="V101" s="56" t="s">
        <v>632</v>
      </c>
      <c r="W101" s="56">
        <v>78.98</v>
      </c>
      <c r="X101" s="56">
        <v>490</v>
      </c>
      <c r="Y101" s="56">
        <v>100</v>
      </c>
      <c r="Z101" s="56">
        <v>1</v>
      </c>
      <c r="AA101" s="56">
        <v>1</v>
      </c>
      <c r="AB101" s="56">
        <v>487</v>
      </c>
      <c r="AC101" s="56">
        <v>204</v>
      </c>
      <c r="AD101" s="56">
        <v>693</v>
      </c>
      <c r="AE101" s="56">
        <v>0</v>
      </c>
      <c r="AF101" s="56">
        <v>812</v>
      </c>
      <c r="AG101" s="56">
        <v>88.57</v>
      </c>
    </row>
    <row r="102" spans="2:33">
      <c r="B102" s="56"/>
      <c r="C102" s="56"/>
      <c r="D102" s="56"/>
      <c r="E102" s="56"/>
      <c r="F102" s="18" t="s">
        <v>598</v>
      </c>
      <c r="G102" s="18" t="s">
        <v>599</v>
      </c>
      <c r="H102" s="18">
        <v>650</v>
      </c>
      <c r="I102" s="18">
        <v>650</v>
      </c>
      <c r="J102" s="73">
        <v>0.96</v>
      </c>
      <c r="K102" s="18">
        <v>0</v>
      </c>
      <c r="L102" s="18">
        <v>27.33</v>
      </c>
      <c r="M102" s="18">
        <v>652</v>
      </c>
      <c r="N102" s="18" t="str">
        <f>HYPERLINK("https://www.ncbi.nlm.nih.gov/protein/MCL4109924.1?report=genbank&amp;log$=prottop&amp;blast_rank=14&amp;RID=3NFHN23K016","MCL4109924.1")</f>
        <v>MCL4109924.1</v>
      </c>
      <c r="P102" s="81" t="s">
        <v>633</v>
      </c>
      <c r="Q102" s="18" t="s">
        <v>453</v>
      </c>
      <c r="R102" s="18" t="s">
        <v>350</v>
      </c>
      <c r="S102" s="56" t="s">
        <v>332</v>
      </c>
      <c r="T102" s="56" t="s">
        <v>332</v>
      </c>
      <c r="V102" s="56" t="s">
        <v>634</v>
      </c>
      <c r="W102" s="56">
        <v>67.177999999999997</v>
      </c>
      <c r="X102" s="56">
        <v>652</v>
      </c>
      <c r="Y102" s="56">
        <v>211</v>
      </c>
      <c r="Z102" s="56">
        <v>3</v>
      </c>
      <c r="AA102" s="56">
        <v>1</v>
      </c>
      <c r="AB102" s="56">
        <v>649</v>
      </c>
      <c r="AC102" s="56">
        <v>31</v>
      </c>
      <c r="AD102" s="56">
        <v>682</v>
      </c>
      <c r="AE102" s="56">
        <v>0</v>
      </c>
      <c r="AF102" s="56">
        <v>922</v>
      </c>
      <c r="AG102" s="56">
        <v>82.67</v>
      </c>
    </row>
    <row r="103" spans="2:33">
      <c r="B103" s="56"/>
      <c r="C103" s="56"/>
      <c r="D103" s="56"/>
      <c r="E103" s="56"/>
      <c r="F103" s="18" t="s">
        <v>598</v>
      </c>
      <c r="G103" s="18" t="s">
        <v>599</v>
      </c>
      <c r="H103" s="18">
        <v>646</v>
      </c>
      <c r="I103" s="18">
        <v>646</v>
      </c>
      <c r="J103" s="73">
        <v>0.7</v>
      </c>
      <c r="K103" s="18">
        <v>0</v>
      </c>
      <c r="L103" s="18">
        <v>34.76</v>
      </c>
      <c r="M103" s="18">
        <v>503</v>
      </c>
      <c r="N103" s="18" t="str">
        <f>HYPERLINK("https://www.ncbi.nlm.nih.gov/protein/MCL4113128.1?report=genbank&amp;log$=prottop&amp;blast_rank=15&amp;RID=3NFHN23K016","MCL4113128.1")</f>
        <v>MCL4113128.1</v>
      </c>
      <c r="P103" s="81" t="s">
        <v>635</v>
      </c>
      <c r="Q103" s="18" t="s">
        <v>453</v>
      </c>
      <c r="R103" s="18" t="s">
        <v>363</v>
      </c>
      <c r="S103" s="56" t="s">
        <v>332</v>
      </c>
      <c r="T103" s="56" t="s">
        <v>332</v>
      </c>
      <c r="V103" s="56" t="s">
        <v>636</v>
      </c>
      <c r="W103" s="56">
        <v>64.2</v>
      </c>
      <c r="X103" s="56">
        <v>500</v>
      </c>
      <c r="Y103" s="56">
        <v>178</v>
      </c>
      <c r="Z103" s="56">
        <v>1</v>
      </c>
      <c r="AA103" s="56">
        <v>2</v>
      </c>
      <c r="AB103" s="56">
        <v>500</v>
      </c>
      <c r="AC103" s="56">
        <v>199</v>
      </c>
      <c r="AD103" s="56">
        <v>698</v>
      </c>
      <c r="AE103" s="56">
        <v>0</v>
      </c>
      <c r="AF103" s="56">
        <v>671</v>
      </c>
      <c r="AG103" s="56">
        <v>77.400000000000006</v>
      </c>
    </row>
    <row r="104" spans="2:33">
      <c r="B104" s="56"/>
      <c r="C104" s="56"/>
      <c r="D104" s="56"/>
      <c r="E104" s="56"/>
      <c r="F104" s="18" t="s">
        <v>598</v>
      </c>
      <c r="G104" s="18" t="s">
        <v>599</v>
      </c>
      <c r="H104" s="18">
        <v>634</v>
      </c>
      <c r="I104" s="18">
        <v>634</v>
      </c>
      <c r="J104" s="73">
        <v>0.67</v>
      </c>
      <c r="K104" s="18">
        <v>0</v>
      </c>
      <c r="L104" s="18">
        <v>36.46</v>
      </c>
      <c r="M104" s="18">
        <v>474</v>
      </c>
      <c r="N104" s="18" t="str">
        <f>HYPERLINK("https://www.ncbi.nlm.nih.gov/protein/MCL4113806.1?report=genbank&amp;log$=prottop&amp;blast_rank=16&amp;RID=3NFHN23K016","MCL4113806.1")</f>
        <v>MCL4113806.1</v>
      </c>
      <c r="P104" s="81" t="s">
        <v>411</v>
      </c>
      <c r="Q104" s="18" t="s">
        <v>453</v>
      </c>
      <c r="R104" s="18" t="s">
        <v>363</v>
      </c>
      <c r="S104" s="56" t="s">
        <v>332</v>
      </c>
      <c r="T104" s="56" t="s">
        <v>332</v>
      </c>
      <c r="V104" s="56" t="s">
        <v>637</v>
      </c>
      <c r="W104" s="56">
        <v>68.986999999999995</v>
      </c>
      <c r="X104" s="56">
        <v>474</v>
      </c>
      <c r="Y104" s="56">
        <v>147</v>
      </c>
      <c r="Z104" s="56">
        <v>0</v>
      </c>
      <c r="AA104" s="56">
        <v>1</v>
      </c>
      <c r="AB104" s="56">
        <v>474</v>
      </c>
      <c r="AC104" s="56">
        <v>217</v>
      </c>
      <c r="AD104" s="56">
        <v>690</v>
      </c>
      <c r="AE104" s="56">
        <v>0</v>
      </c>
      <c r="AF104" s="56">
        <v>696</v>
      </c>
      <c r="AG104" s="56">
        <v>83.76</v>
      </c>
    </row>
    <row r="105" spans="2:33">
      <c r="B105" s="56"/>
      <c r="C105" s="56"/>
      <c r="D105" s="56"/>
      <c r="E105" s="56"/>
      <c r="F105" s="18" t="s">
        <v>638</v>
      </c>
      <c r="G105" s="18" t="s">
        <v>639</v>
      </c>
      <c r="H105" s="18">
        <v>407</v>
      </c>
      <c r="I105" s="18">
        <v>407</v>
      </c>
      <c r="J105" s="73">
        <v>0.62</v>
      </c>
      <c r="K105" s="82">
        <v>2E-132</v>
      </c>
      <c r="L105" s="18">
        <v>28.73</v>
      </c>
      <c r="M105" s="18">
        <v>473</v>
      </c>
      <c r="N105" s="18" t="str">
        <f>HYPERLINK("https://www.ncbi.nlm.nih.gov/protein/CAI8042875.1?report=genbank&amp;log$=prottop&amp;blast_rank=17&amp;RID=3NFHN23K016","CAI8042875.1")</f>
        <v>CAI8042875.1</v>
      </c>
      <c r="P105" s="81" t="s">
        <v>640</v>
      </c>
      <c r="Q105" s="18" t="s">
        <v>408</v>
      </c>
      <c r="R105" s="18" t="s">
        <v>382</v>
      </c>
      <c r="S105" s="56" t="s">
        <v>332</v>
      </c>
      <c r="T105" s="56" t="s">
        <v>332</v>
      </c>
      <c r="V105" s="56" t="s">
        <v>641</v>
      </c>
      <c r="W105" s="56">
        <v>90.528999999999996</v>
      </c>
      <c r="X105" s="56">
        <v>454</v>
      </c>
      <c r="Y105" s="56">
        <v>42</v>
      </c>
      <c r="Z105" s="56">
        <v>1</v>
      </c>
      <c r="AA105" s="56">
        <v>9</v>
      </c>
      <c r="AB105" s="56">
        <v>462</v>
      </c>
      <c r="AC105" s="56">
        <v>1</v>
      </c>
      <c r="AD105" s="56">
        <v>453</v>
      </c>
      <c r="AE105" s="56">
        <v>0</v>
      </c>
      <c r="AF105" s="56">
        <v>831</v>
      </c>
      <c r="AG105" s="56">
        <v>93.83</v>
      </c>
    </row>
    <row r="106" spans="2:33">
      <c r="B106" s="56"/>
      <c r="C106" s="56"/>
      <c r="D106" s="56"/>
      <c r="E106" s="56"/>
      <c r="F106" s="18" t="s">
        <v>598</v>
      </c>
      <c r="G106" s="18" t="s">
        <v>599</v>
      </c>
      <c r="H106" s="18">
        <v>392</v>
      </c>
      <c r="I106" s="18">
        <v>392</v>
      </c>
      <c r="J106" s="73">
        <v>0.67</v>
      </c>
      <c r="K106" s="82">
        <v>8.9999999999999998E-127</v>
      </c>
      <c r="L106" s="18">
        <v>28.54</v>
      </c>
      <c r="M106" s="18">
        <v>452</v>
      </c>
      <c r="N106" s="18" t="str">
        <f>HYPERLINK("https://www.ncbi.nlm.nih.gov/protein/MCL4135993.1?report=genbank&amp;log$=prottop&amp;blast_rank=18&amp;RID=3NFHN23K016","MCL4135993.1")</f>
        <v>MCL4135993.1</v>
      </c>
      <c r="P106" s="81" t="s">
        <v>642</v>
      </c>
      <c r="Q106" s="18" t="s">
        <v>408</v>
      </c>
      <c r="R106" s="18" t="s">
        <v>382</v>
      </c>
      <c r="S106" s="56" t="s">
        <v>332</v>
      </c>
      <c r="T106" s="56" t="s">
        <v>332</v>
      </c>
      <c r="V106" s="56" t="s">
        <v>643</v>
      </c>
      <c r="W106" s="56">
        <v>60.640999999999998</v>
      </c>
      <c r="X106" s="56">
        <v>437</v>
      </c>
      <c r="Y106" s="56">
        <v>166</v>
      </c>
      <c r="Z106" s="56">
        <v>5</v>
      </c>
      <c r="AA106" s="56">
        <v>4</v>
      </c>
      <c r="AB106" s="56">
        <v>436</v>
      </c>
      <c r="AC106" s="56">
        <v>17</v>
      </c>
      <c r="AD106" s="56">
        <v>451</v>
      </c>
      <c r="AE106" s="58">
        <v>1.18E-154</v>
      </c>
      <c r="AF106" s="56">
        <v>465</v>
      </c>
      <c r="AG106" s="56">
        <v>72.31</v>
      </c>
    </row>
    <row r="107" spans="2:33" ht="15" customHeight="1">
      <c r="B107" s="56"/>
      <c r="C107" s="56"/>
      <c r="D107" s="56"/>
      <c r="E107" s="56"/>
      <c r="F107" s="18" t="s">
        <v>412</v>
      </c>
      <c r="G107" s="18" t="s">
        <v>414</v>
      </c>
      <c r="H107" s="18">
        <v>286</v>
      </c>
      <c r="I107" s="18">
        <v>286</v>
      </c>
      <c r="J107" s="76">
        <v>0.27</v>
      </c>
      <c r="K107" s="82">
        <v>4.0000000000000002E-89</v>
      </c>
      <c r="L107" s="18">
        <v>43.01</v>
      </c>
      <c r="M107" s="18">
        <v>211</v>
      </c>
      <c r="N107" s="18" t="str">
        <f>HYPERLINK("https://www.ncbi.nlm.nih.gov/protein/GFR70326.1?report=genbank&amp;log$=prottop&amp;blast_rank=19&amp;RID=3NFHN23K016","GFR70326.1")</f>
        <v>GFR70326.1</v>
      </c>
      <c r="P107" s="81" t="s">
        <v>413</v>
      </c>
      <c r="Q107" s="18" t="s">
        <v>389</v>
      </c>
      <c r="R107" s="18" t="s">
        <v>363</v>
      </c>
      <c r="S107" s="56" t="s">
        <v>332</v>
      </c>
      <c r="T107" s="56" t="s">
        <v>332</v>
      </c>
      <c r="V107" s="56" t="s">
        <v>644</v>
      </c>
      <c r="W107" s="56">
        <v>98.103999999999999</v>
      </c>
      <c r="X107" s="56">
        <v>211</v>
      </c>
      <c r="Y107" s="56">
        <v>4</v>
      </c>
      <c r="Z107" s="56">
        <v>0</v>
      </c>
      <c r="AA107" s="56">
        <v>1</v>
      </c>
      <c r="AB107" s="56">
        <v>211</v>
      </c>
      <c r="AC107" s="56">
        <v>502</v>
      </c>
      <c r="AD107" s="56">
        <v>712</v>
      </c>
      <c r="AE107" s="58">
        <v>1.24E-144</v>
      </c>
      <c r="AF107" s="56">
        <v>430</v>
      </c>
      <c r="AG107" s="56">
        <v>98.58</v>
      </c>
    </row>
    <row r="108" spans="2:33">
      <c r="B108" s="56"/>
      <c r="C108" s="56"/>
      <c r="D108" s="56"/>
      <c r="E108" s="56"/>
      <c r="F108" s="18" t="s">
        <v>638</v>
      </c>
      <c r="G108" s="18" t="s">
        <v>639</v>
      </c>
      <c r="H108" s="18">
        <v>163</v>
      </c>
      <c r="I108" s="18">
        <v>163</v>
      </c>
      <c r="J108" s="76">
        <v>0.15</v>
      </c>
      <c r="K108" s="82">
        <v>3.0000000000000002E-44</v>
      </c>
      <c r="L108" s="18">
        <v>42.73</v>
      </c>
      <c r="M108" s="18">
        <v>121</v>
      </c>
      <c r="N108" s="18" t="str">
        <f>HYPERLINK("https://www.ncbi.nlm.nih.gov/protein/CAI8042874.1?report=genbank&amp;log$=prottop&amp;blast_rank=20&amp;RID=3NFHN23K016","CAI8042874.1")</f>
        <v>CAI8042874.1</v>
      </c>
      <c r="P108" s="81" t="s">
        <v>645</v>
      </c>
      <c r="Q108" s="18" t="s">
        <v>408</v>
      </c>
      <c r="R108" s="18" t="s">
        <v>390</v>
      </c>
      <c r="S108" s="56" t="s">
        <v>332</v>
      </c>
      <c r="T108" s="56" t="s">
        <v>332</v>
      </c>
      <c r="V108" s="56" t="s">
        <v>646</v>
      </c>
      <c r="W108" s="56">
        <v>82.456000000000003</v>
      </c>
      <c r="X108" s="56">
        <v>114</v>
      </c>
      <c r="Y108" s="56">
        <v>20</v>
      </c>
      <c r="Z108" s="56">
        <v>0</v>
      </c>
      <c r="AA108" s="56">
        <v>1</v>
      </c>
      <c r="AB108" s="56">
        <v>114</v>
      </c>
      <c r="AC108" s="56">
        <v>459</v>
      </c>
      <c r="AD108" s="56">
        <v>572</v>
      </c>
      <c r="AE108" s="58">
        <v>3.2000000000000001E-57</v>
      </c>
      <c r="AF108" s="56">
        <v>199</v>
      </c>
      <c r="AG108" s="56">
        <v>87.72</v>
      </c>
    </row>
    <row r="109" spans="2:33" s="50" customFormat="1" ht="28">
      <c r="B109" s="65" t="s">
        <v>415</v>
      </c>
      <c r="C109" s="98" t="s">
        <v>329</v>
      </c>
      <c r="D109" s="99">
        <v>3</v>
      </c>
      <c r="E109" s="99">
        <v>3</v>
      </c>
      <c r="F109" s="34" t="s">
        <v>647</v>
      </c>
      <c r="G109" s="34" t="s">
        <v>179</v>
      </c>
      <c r="H109" s="34">
        <v>368</v>
      </c>
      <c r="I109" s="34">
        <v>368</v>
      </c>
      <c r="J109" s="100">
        <v>0.97</v>
      </c>
      <c r="K109" s="101">
        <v>9.9999999999999995E-113</v>
      </c>
      <c r="L109" s="34">
        <v>35.380000000000003</v>
      </c>
      <c r="M109" s="34">
        <v>1026</v>
      </c>
      <c r="N109" s="34" t="str">
        <f>HYPERLINK("https://www.ncbi.nlm.nih.gov/protein/XP_013761468.1?report=genbank&amp;log$=prottop&amp;blast_rank=1&amp;RID=3RZEX59F013","XP_013761468.1")</f>
        <v>XP_013761468.1</v>
      </c>
      <c r="P109" s="99" t="s">
        <v>648</v>
      </c>
      <c r="Q109" s="99" t="s">
        <v>408</v>
      </c>
      <c r="R109" s="34" t="s">
        <v>350</v>
      </c>
      <c r="S109" s="65" t="s">
        <v>332</v>
      </c>
      <c r="T109" s="65" t="s">
        <v>332</v>
      </c>
      <c r="V109" s="34" t="s">
        <v>649</v>
      </c>
      <c r="W109" s="34">
        <v>39.305999999999997</v>
      </c>
      <c r="X109" s="34">
        <v>720</v>
      </c>
      <c r="Y109" s="34">
        <v>357</v>
      </c>
      <c r="Z109" s="34">
        <v>12</v>
      </c>
      <c r="AA109" s="34">
        <v>345</v>
      </c>
      <c r="AB109" s="34">
        <v>1006</v>
      </c>
      <c r="AC109" s="34">
        <v>62</v>
      </c>
      <c r="AD109" s="34">
        <v>759</v>
      </c>
      <c r="AE109" s="34">
        <v>2.3199999999999999E-160</v>
      </c>
      <c r="AF109" s="34">
        <v>502</v>
      </c>
      <c r="AG109" s="34">
        <v>58.06</v>
      </c>
    </row>
    <row r="110" spans="2:33" ht="14" customHeight="1">
      <c r="B110" s="56"/>
      <c r="C110" s="63"/>
      <c r="D110" s="56"/>
      <c r="E110" s="56"/>
      <c r="F110" s="18" t="s">
        <v>416</v>
      </c>
      <c r="G110" s="18" t="s">
        <v>417</v>
      </c>
      <c r="H110" s="18">
        <v>120</v>
      </c>
      <c r="I110" s="18">
        <v>221</v>
      </c>
      <c r="J110" s="73">
        <v>0.51</v>
      </c>
      <c r="K110" s="75">
        <v>2.0000000000000001E-26</v>
      </c>
      <c r="L110" s="18">
        <v>35.1</v>
      </c>
      <c r="M110" s="18">
        <v>1125</v>
      </c>
      <c r="N110" s="18" t="str">
        <f>HYPERLINK("https://www.ncbi.nlm.nih.gov/protein/XP_004344461.2?report=genbank&amp;log$=prottop&amp;blast_rank=2&amp;RID=3RZEX59F013","XP_004344461.2")</f>
        <v>XP_004344461.2</v>
      </c>
      <c r="P110" s="59" t="s">
        <v>418</v>
      </c>
      <c r="Q110" s="59" t="s">
        <v>408</v>
      </c>
      <c r="R110" s="18" t="s">
        <v>350</v>
      </c>
      <c r="S110" s="56" t="s">
        <v>332</v>
      </c>
      <c r="T110" s="56" t="s">
        <v>332</v>
      </c>
      <c r="V110" s="18" t="s">
        <v>419</v>
      </c>
      <c r="W110" s="18">
        <v>31.702000000000002</v>
      </c>
      <c r="X110" s="18">
        <v>470</v>
      </c>
      <c r="Y110" s="18">
        <v>210</v>
      </c>
      <c r="Z110" s="18">
        <v>13</v>
      </c>
      <c r="AA110" s="18">
        <v>639</v>
      </c>
      <c r="AB110" s="18">
        <v>1105</v>
      </c>
      <c r="AC110" s="18">
        <v>304</v>
      </c>
      <c r="AD110" s="18">
        <v>665</v>
      </c>
      <c r="AE110" s="18">
        <v>1.31E-57</v>
      </c>
      <c r="AF110" s="18">
        <v>224</v>
      </c>
      <c r="AG110" s="18">
        <v>49.36</v>
      </c>
    </row>
    <row r="111" spans="2:33" s="51" customFormat="1">
      <c r="B111" s="61"/>
      <c r="C111" s="61"/>
      <c r="D111" s="61"/>
      <c r="E111" s="61"/>
      <c r="F111" s="32" t="s">
        <v>650</v>
      </c>
      <c r="G111" s="32" t="s">
        <v>651</v>
      </c>
      <c r="H111" s="32">
        <v>41.6</v>
      </c>
      <c r="I111" s="32">
        <v>41.6</v>
      </c>
      <c r="J111" s="77">
        <v>7.0000000000000007E-2</v>
      </c>
      <c r="K111" s="32">
        <v>5.0000000000000001E-3</v>
      </c>
      <c r="L111" s="32">
        <v>42</v>
      </c>
      <c r="M111" s="32">
        <v>91</v>
      </c>
      <c r="N111" s="32" t="str">
        <f>HYPERLINK("https://www.ncbi.nlm.nih.gov/protein/GKT25538.1?report=genbank&amp;log$=prottop&amp;blast_rank=3&amp;RID=3RZEX59F013","GKT25538.1")</f>
        <v>GKT25538.1</v>
      </c>
      <c r="P111" s="62" t="s">
        <v>652</v>
      </c>
      <c r="Q111" s="62" t="s">
        <v>389</v>
      </c>
      <c r="R111" s="32" t="s">
        <v>390</v>
      </c>
      <c r="S111" s="61" t="s">
        <v>332</v>
      </c>
      <c r="T111" s="61" t="s">
        <v>332</v>
      </c>
      <c r="V111" s="32" t="s">
        <v>653</v>
      </c>
      <c r="W111" s="32">
        <v>64.834999999999994</v>
      </c>
      <c r="X111" s="32">
        <v>91</v>
      </c>
      <c r="Y111" s="32">
        <v>31</v>
      </c>
      <c r="Z111" s="32">
        <v>1</v>
      </c>
      <c r="AA111" s="32">
        <v>1</v>
      </c>
      <c r="AB111" s="32">
        <v>91</v>
      </c>
      <c r="AC111" s="32">
        <v>43</v>
      </c>
      <c r="AD111" s="32">
        <v>132</v>
      </c>
      <c r="AE111" s="32">
        <v>1.7899999999999999E-29</v>
      </c>
      <c r="AF111" s="32">
        <v>119</v>
      </c>
      <c r="AG111" s="32">
        <v>72.53</v>
      </c>
    </row>
    <row r="124" spans="15:21" s="56" customFormat="1">
      <c r="O124" s="48"/>
      <c r="U124" s="48"/>
    </row>
  </sheetData>
  <mergeCells count="1">
    <mergeCell ref="B2:N2"/>
  </mergeCells>
  <phoneticPr fontId="1"/>
  <conditionalFormatting sqref="V64:V69">
    <cfRule type="colorScale" priority="1">
      <colorScale>
        <cfvo type="min"/>
        <cfvo type="percentile" val="50"/>
        <cfvo type="max"/>
        <color rgb="FF5A8AC6"/>
        <color rgb="FFFCFCFF"/>
        <color rgb="FFF8696B"/>
      </colorScale>
    </cfRule>
  </conditionalFormatting>
  <conditionalFormatting sqref="V79:V87">
    <cfRule type="colorScale" priority="2">
      <colorScale>
        <cfvo type="min"/>
        <cfvo type="percentile" val="50"/>
        <cfvo type="max"/>
        <color rgb="FF5A8AC6"/>
        <color rgb="FFFCFCFF"/>
        <color rgb="FFF8696B"/>
      </colorScale>
    </cfRule>
  </conditionalFormatting>
  <conditionalFormatting sqref="W6:W111">
    <cfRule type="colorScale" priority="3">
      <colorScale>
        <cfvo type="min"/>
        <cfvo type="percentile" val="50"/>
        <cfvo type="max"/>
        <color rgb="FF5A8AC6"/>
        <color rgb="FFFCFCFF"/>
        <color rgb="FFF8696B"/>
      </colorScale>
    </cfRule>
  </conditionalFormatting>
  <pageMargins left="0.7" right="0.7" top="0.75" bottom="0.75" header="0.3" footer="0.3"/>
  <pageSetup paperSize="9" scale="24" fitToHeight="2" orientation="landscape"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D27DDA-4FE4-2047-B0A4-72AE294C0E85}">
  <dimension ref="B2:I106"/>
  <sheetViews>
    <sheetView workbookViewId="0">
      <selection activeCell="D10" sqref="D10"/>
    </sheetView>
  </sheetViews>
  <sheetFormatPr baseColWidth="10" defaultColWidth="12.7109375" defaultRowHeight="13"/>
  <cols>
    <col min="1" max="1" width="3.7109375" style="44" customWidth="1"/>
    <col min="2" max="3" width="12.7109375" style="44"/>
    <col min="4" max="4" width="29.7109375" style="44" bestFit="1" customWidth="1"/>
    <col min="5" max="5" width="7.28515625" style="44" bestFit="1" customWidth="1"/>
    <col min="6" max="6" width="40.85546875" style="44" bestFit="1" customWidth="1"/>
    <col min="7" max="7" width="7.28515625" style="44" customWidth="1"/>
    <col min="8" max="8" width="11.42578125" style="44" bestFit="1" customWidth="1"/>
    <col min="9" max="9" width="19.42578125" style="44" bestFit="1" customWidth="1"/>
    <col min="10" max="10" width="2.85546875" style="44" customWidth="1"/>
    <col min="11" max="16384" width="12.7109375" style="44"/>
  </cols>
  <sheetData>
    <row r="2" spans="2:9" ht="14">
      <c r="B2" s="121" t="s">
        <v>10657</v>
      </c>
    </row>
    <row r="4" spans="2:9">
      <c r="B4" s="45" t="s">
        <v>155</v>
      </c>
      <c r="C4" s="45" t="s">
        <v>156</v>
      </c>
      <c r="D4" s="45" t="s">
        <v>157</v>
      </c>
      <c r="E4" s="45" t="s">
        <v>158</v>
      </c>
      <c r="F4" s="45" t="s">
        <v>159</v>
      </c>
      <c r="G4" s="45" t="s">
        <v>160</v>
      </c>
      <c r="H4" s="45" t="s">
        <v>161</v>
      </c>
      <c r="I4" s="45" t="s">
        <v>162</v>
      </c>
    </row>
    <row r="5" spans="2:9">
      <c r="B5" s="18" t="s">
        <v>654</v>
      </c>
      <c r="C5" s="18" t="s">
        <v>163</v>
      </c>
      <c r="D5" s="18" t="s">
        <v>164</v>
      </c>
      <c r="E5" s="18">
        <v>582737</v>
      </c>
      <c r="F5" s="18" t="s">
        <v>165</v>
      </c>
      <c r="G5" s="18">
        <v>351</v>
      </c>
      <c r="H5" s="18" t="s">
        <v>166</v>
      </c>
      <c r="I5" s="18" t="s">
        <v>167</v>
      </c>
    </row>
    <row r="6" spans="2:9">
      <c r="B6" s="18" t="s">
        <v>168</v>
      </c>
      <c r="C6" s="18" t="s">
        <v>163</v>
      </c>
      <c r="D6" s="18" t="s">
        <v>164</v>
      </c>
      <c r="E6" s="18">
        <v>582737</v>
      </c>
      <c r="F6" s="18" t="s">
        <v>165</v>
      </c>
      <c r="G6" s="18">
        <v>322</v>
      </c>
      <c r="H6" s="18" t="s">
        <v>166</v>
      </c>
      <c r="I6" s="18" t="s">
        <v>655</v>
      </c>
    </row>
    <row r="7" spans="2:9">
      <c r="B7" s="18" t="s">
        <v>169</v>
      </c>
      <c r="C7" s="18" t="s">
        <v>163</v>
      </c>
      <c r="D7" s="18" t="s">
        <v>656</v>
      </c>
      <c r="E7" s="18">
        <v>70448</v>
      </c>
      <c r="F7" s="18" t="s">
        <v>170</v>
      </c>
      <c r="G7" s="18">
        <v>903</v>
      </c>
      <c r="H7" s="18" t="s">
        <v>166</v>
      </c>
      <c r="I7" s="18" t="s">
        <v>657</v>
      </c>
    </row>
    <row r="8" spans="2:9">
      <c r="B8" s="18" t="s">
        <v>171</v>
      </c>
      <c r="C8" s="18" t="s">
        <v>163</v>
      </c>
      <c r="D8" s="18" t="s">
        <v>658</v>
      </c>
      <c r="E8" s="18">
        <v>1245745</v>
      </c>
      <c r="F8" s="18" t="s">
        <v>172</v>
      </c>
      <c r="G8" s="18">
        <v>1878</v>
      </c>
      <c r="H8" s="18" t="s">
        <v>166</v>
      </c>
      <c r="I8" s="18" t="s">
        <v>173</v>
      </c>
    </row>
    <row r="9" spans="2:9">
      <c r="B9" s="18" t="s">
        <v>174</v>
      </c>
      <c r="C9" s="18" t="s">
        <v>163</v>
      </c>
      <c r="D9" s="18" t="s">
        <v>164</v>
      </c>
      <c r="E9" s="18">
        <v>595528</v>
      </c>
      <c r="F9" s="18" t="s">
        <v>175</v>
      </c>
      <c r="G9" s="18">
        <v>1125</v>
      </c>
      <c r="H9" s="18" t="s">
        <v>166</v>
      </c>
      <c r="I9" s="18" t="s">
        <v>659</v>
      </c>
    </row>
    <row r="10" spans="2:9">
      <c r="B10" s="18" t="s">
        <v>176</v>
      </c>
      <c r="C10" s="18" t="s">
        <v>163</v>
      </c>
      <c r="D10" s="18" t="s">
        <v>164</v>
      </c>
      <c r="E10" s="18">
        <v>53326</v>
      </c>
      <c r="F10" s="18" t="s">
        <v>177</v>
      </c>
      <c r="G10" s="18">
        <v>356</v>
      </c>
      <c r="H10" s="18" t="s">
        <v>166</v>
      </c>
      <c r="I10" s="18" t="s">
        <v>660</v>
      </c>
    </row>
    <row r="11" spans="2:9">
      <c r="B11" s="18" t="s">
        <v>178</v>
      </c>
      <c r="C11" s="18" t="s">
        <v>163</v>
      </c>
      <c r="D11" s="18" t="s">
        <v>656</v>
      </c>
      <c r="E11" s="18">
        <v>461836</v>
      </c>
      <c r="F11" s="18" t="s">
        <v>179</v>
      </c>
      <c r="G11" s="18">
        <v>1026</v>
      </c>
      <c r="H11" s="18" t="s">
        <v>166</v>
      </c>
      <c r="I11" s="18" t="s">
        <v>661</v>
      </c>
    </row>
    <row r="12" spans="2:9">
      <c r="B12" s="18" t="s">
        <v>180</v>
      </c>
      <c r="C12" s="18" t="s">
        <v>163</v>
      </c>
      <c r="D12" s="18" t="s">
        <v>662</v>
      </c>
      <c r="E12" s="18">
        <v>131310</v>
      </c>
      <c r="F12" s="18" t="s">
        <v>181</v>
      </c>
      <c r="G12" s="18">
        <v>208</v>
      </c>
      <c r="H12" s="18" t="s">
        <v>166</v>
      </c>
      <c r="I12" s="18" t="s">
        <v>663</v>
      </c>
    </row>
    <row r="13" spans="2:9">
      <c r="B13" s="18" t="s">
        <v>182</v>
      </c>
      <c r="C13" s="18" t="s">
        <v>163</v>
      </c>
      <c r="D13" s="18" t="s">
        <v>656</v>
      </c>
      <c r="E13" s="18">
        <v>361077</v>
      </c>
      <c r="F13" s="18" t="s">
        <v>183</v>
      </c>
      <c r="G13" s="18">
        <v>1051</v>
      </c>
      <c r="H13" s="18" t="s">
        <v>166</v>
      </c>
      <c r="I13" s="18" t="s">
        <v>184</v>
      </c>
    </row>
    <row r="14" spans="2:9">
      <c r="B14" s="18" t="s">
        <v>185</v>
      </c>
      <c r="C14" s="18" t="s">
        <v>163</v>
      </c>
      <c r="D14" s="18" t="s">
        <v>664</v>
      </c>
      <c r="E14" s="18">
        <v>37863</v>
      </c>
      <c r="F14" s="18" t="s">
        <v>186</v>
      </c>
      <c r="G14" s="18">
        <v>209</v>
      </c>
      <c r="H14" s="18" t="s">
        <v>166</v>
      </c>
      <c r="I14" s="18" t="s">
        <v>187</v>
      </c>
    </row>
    <row r="15" spans="2:9">
      <c r="B15" s="18" t="s">
        <v>188</v>
      </c>
      <c r="C15" s="18" t="s">
        <v>163</v>
      </c>
      <c r="D15" s="18" t="s">
        <v>656</v>
      </c>
      <c r="E15" s="18">
        <v>2786</v>
      </c>
      <c r="F15" s="18" t="s">
        <v>189</v>
      </c>
      <c r="G15" s="18">
        <v>699</v>
      </c>
      <c r="H15" s="18" t="s">
        <v>166</v>
      </c>
      <c r="I15" s="18" t="s">
        <v>665</v>
      </c>
    </row>
    <row r="16" spans="2:9">
      <c r="B16" s="18" t="s">
        <v>190</v>
      </c>
      <c r="C16" s="18" t="s">
        <v>163</v>
      </c>
      <c r="D16" s="18" t="s">
        <v>656</v>
      </c>
      <c r="E16" s="18">
        <v>105231</v>
      </c>
      <c r="F16" s="18" t="s">
        <v>191</v>
      </c>
      <c r="G16" s="18">
        <v>838</v>
      </c>
      <c r="H16" s="18" t="s">
        <v>166</v>
      </c>
      <c r="I16" s="18" t="s">
        <v>666</v>
      </c>
    </row>
    <row r="17" spans="2:9">
      <c r="B17" s="18" t="s">
        <v>192</v>
      </c>
      <c r="C17" s="18" t="s">
        <v>163</v>
      </c>
      <c r="D17" s="18" t="s">
        <v>656</v>
      </c>
      <c r="E17" s="18">
        <v>105231</v>
      </c>
      <c r="F17" s="18" t="s">
        <v>191</v>
      </c>
      <c r="G17" s="18">
        <v>849</v>
      </c>
      <c r="H17" s="18" t="s">
        <v>166</v>
      </c>
      <c r="I17" s="18" t="s">
        <v>667</v>
      </c>
    </row>
    <row r="18" spans="2:9">
      <c r="B18" s="18" t="s">
        <v>193</v>
      </c>
      <c r="C18" s="18" t="s">
        <v>163</v>
      </c>
      <c r="D18" s="18" t="s">
        <v>656</v>
      </c>
      <c r="E18" s="18">
        <v>70448</v>
      </c>
      <c r="F18" s="18" t="s">
        <v>170</v>
      </c>
      <c r="G18" s="18">
        <v>842</v>
      </c>
      <c r="H18" s="18" t="s">
        <v>166</v>
      </c>
      <c r="I18" s="18" t="s">
        <v>668</v>
      </c>
    </row>
    <row r="19" spans="2:9">
      <c r="B19" s="18" t="s">
        <v>194</v>
      </c>
      <c r="C19" s="18" t="s">
        <v>163</v>
      </c>
      <c r="D19" s="18" t="s">
        <v>656</v>
      </c>
      <c r="E19" s="18">
        <v>3218</v>
      </c>
      <c r="F19" s="18" t="s">
        <v>195</v>
      </c>
      <c r="G19" s="18">
        <v>662</v>
      </c>
      <c r="H19" s="18" t="s">
        <v>166</v>
      </c>
      <c r="I19" s="18" t="s">
        <v>669</v>
      </c>
    </row>
    <row r="20" spans="2:9">
      <c r="B20" s="18" t="s">
        <v>197</v>
      </c>
      <c r="C20" s="18" t="s">
        <v>163</v>
      </c>
      <c r="D20" s="18" t="s">
        <v>656</v>
      </c>
      <c r="E20" s="18">
        <v>3218</v>
      </c>
      <c r="F20" s="18" t="s">
        <v>195</v>
      </c>
      <c r="G20" s="18">
        <v>980</v>
      </c>
      <c r="H20" s="18" t="s">
        <v>166</v>
      </c>
      <c r="I20" s="18" t="s">
        <v>670</v>
      </c>
    </row>
    <row r="21" spans="2:9">
      <c r="B21" s="18" t="s">
        <v>198</v>
      </c>
      <c r="C21" s="18" t="s">
        <v>163</v>
      </c>
      <c r="D21" s="18" t="s">
        <v>671</v>
      </c>
      <c r="E21" s="18">
        <v>588596</v>
      </c>
      <c r="F21" s="18" t="s">
        <v>199</v>
      </c>
      <c r="G21" s="18">
        <v>126</v>
      </c>
      <c r="H21" s="18" t="s">
        <v>166</v>
      </c>
      <c r="I21" s="18" t="s">
        <v>200</v>
      </c>
    </row>
    <row r="22" spans="2:9">
      <c r="B22" s="18" t="s">
        <v>201</v>
      </c>
      <c r="C22" s="18" t="s">
        <v>163</v>
      </c>
      <c r="D22" s="18" t="s">
        <v>656</v>
      </c>
      <c r="E22" s="18">
        <v>448386</v>
      </c>
      <c r="F22" s="18" t="s">
        <v>202</v>
      </c>
      <c r="G22" s="18">
        <v>1141</v>
      </c>
      <c r="H22" s="18" t="s">
        <v>166</v>
      </c>
      <c r="I22" s="18" t="s">
        <v>672</v>
      </c>
    </row>
    <row r="23" spans="2:9">
      <c r="B23" s="18" t="s">
        <v>203</v>
      </c>
      <c r="C23" s="18" t="s">
        <v>163</v>
      </c>
      <c r="D23" s="18" t="s">
        <v>656</v>
      </c>
      <c r="E23" s="18">
        <v>151549</v>
      </c>
      <c r="F23" s="18" t="s">
        <v>204</v>
      </c>
      <c r="G23" s="18">
        <v>348</v>
      </c>
      <c r="H23" s="18" t="s">
        <v>166</v>
      </c>
      <c r="I23" s="18" t="s">
        <v>205</v>
      </c>
    </row>
    <row r="24" spans="2:9">
      <c r="B24" s="18" t="s">
        <v>206</v>
      </c>
      <c r="C24" s="18" t="s">
        <v>163</v>
      </c>
      <c r="D24" s="18" t="s">
        <v>656</v>
      </c>
      <c r="E24" s="18">
        <v>1764295</v>
      </c>
      <c r="F24" s="18" t="s">
        <v>207</v>
      </c>
      <c r="G24" s="18">
        <v>905</v>
      </c>
      <c r="H24" s="18" t="s">
        <v>166</v>
      </c>
      <c r="I24" s="18" t="s">
        <v>673</v>
      </c>
    </row>
    <row r="25" spans="2:9">
      <c r="B25" s="18" t="s">
        <v>208</v>
      </c>
      <c r="C25" s="18" t="s">
        <v>163</v>
      </c>
      <c r="D25" s="18" t="s">
        <v>656</v>
      </c>
      <c r="E25" s="18">
        <v>35688</v>
      </c>
      <c r="F25" s="18" t="s">
        <v>209</v>
      </c>
      <c r="G25" s="18">
        <v>999</v>
      </c>
      <c r="H25" s="18" t="s">
        <v>166</v>
      </c>
      <c r="I25" s="18" t="s">
        <v>674</v>
      </c>
    </row>
    <row r="26" spans="2:9">
      <c r="B26" s="18" t="s">
        <v>210</v>
      </c>
      <c r="C26" s="18" t="s">
        <v>163</v>
      </c>
      <c r="D26" s="18" t="s">
        <v>164</v>
      </c>
      <c r="E26" s="18">
        <v>118510</v>
      </c>
      <c r="F26" s="18" t="s">
        <v>211</v>
      </c>
      <c r="G26" s="18">
        <v>379</v>
      </c>
      <c r="H26" s="18" t="s">
        <v>166</v>
      </c>
      <c r="I26" s="18" t="s">
        <v>212</v>
      </c>
    </row>
    <row r="27" spans="2:9">
      <c r="B27" s="18" t="s">
        <v>213</v>
      </c>
      <c r="C27" s="18" t="s">
        <v>163</v>
      </c>
      <c r="D27" s="18" t="s">
        <v>671</v>
      </c>
      <c r="E27" s="18">
        <v>118510</v>
      </c>
      <c r="F27" s="18" t="s">
        <v>211</v>
      </c>
      <c r="G27" s="18">
        <v>280</v>
      </c>
      <c r="H27" s="18" t="s">
        <v>166</v>
      </c>
      <c r="I27" s="18" t="s">
        <v>675</v>
      </c>
    </row>
    <row r="28" spans="2:9">
      <c r="B28" s="18" t="s">
        <v>214</v>
      </c>
      <c r="C28" s="18" t="s">
        <v>163</v>
      </c>
      <c r="D28" s="18" t="s">
        <v>658</v>
      </c>
      <c r="E28" s="18">
        <v>118510</v>
      </c>
      <c r="F28" s="18" t="s">
        <v>211</v>
      </c>
      <c r="G28" s="18">
        <v>326</v>
      </c>
      <c r="H28" s="18" t="s">
        <v>166</v>
      </c>
      <c r="I28" s="18" t="s">
        <v>215</v>
      </c>
    </row>
    <row r="29" spans="2:9">
      <c r="B29" s="18" t="s">
        <v>216</v>
      </c>
      <c r="C29" s="18" t="s">
        <v>163</v>
      </c>
      <c r="D29" s="18" t="s">
        <v>664</v>
      </c>
      <c r="E29" s="18">
        <v>118510</v>
      </c>
      <c r="F29" s="18" t="s">
        <v>211</v>
      </c>
      <c r="G29" s="18">
        <v>225</v>
      </c>
      <c r="H29" s="18" t="s">
        <v>166</v>
      </c>
      <c r="I29" s="18" t="s">
        <v>217</v>
      </c>
    </row>
    <row r="30" spans="2:9">
      <c r="B30" s="18" t="s">
        <v>218</v>
      </c>
      <c r="C30" s="18" t="s">
        <v>163</v>
      </c>
      <c r="D30" s="18" t="s">
        <v>656</v>
      </c>
      <c r="E30" s="18">
        <v>326968</v>
      </c>
      <c r="F30" s="18" t="s">
        <v>219</v>
      </c>
      <c r="G30" s="18">
        <v>624</v>
      </c>
      <c r="H30" s="18" t="s">
        <v>166</v>
      </c>
      <c r="I30" s="18" t="s">
        <v>220</v>
      </c>
    </row>
    <row r="31" spans="2:9">
      <c r="B31" s="18" t="s">
        <v>221</v>
      </c>
      <c r="C31" s="18" t="s">
        <v>163</v>
      </c>
      <c r="D31" s="18" t="s">
        <v>676</v>
      </c>
      <c r="E31" s="18">
        <v>1041015</v>
      </c>
      <c r="F31" s="18" t="s">
        <v>222</v>
      </c>
      <c r="G31" s="18">
        <v>294</v>
      </c>
      <c r="H31" s="18" t="s">
        <v>166</v>
      </c>
      <c r="I31" s="18" t="s">
        <v>677</v>
      </c>
    </row>
    <row r="32" spans="2:9">
      <c r="B32" s="18" t="s">
        <v>223</v>
      </c>
      <c r="C32" s="18" t="s">
        <v>163</v>
      </c>
      <c r="D32" s="18" t="s">
        <v>656</v>
      </c>
      <c r="E32" s="18">
        <v>2829</v>
      </c>
      <c r="F32" s="18" t="s">
        <v>224</v>
      </c>
      <c r="G32" s="18">
        <v>724</v>
      </c>
      <c r="H32" s="18" t="s">
        <v>166</v>
      </c>
      <c r="I32" s="18" t="s">
        <v>225</v>
      </c>
    </row>
    <row r="33" spans="2:9">
      <c r="B33" s="18" t="s">
        <v>226</v>
      </c>
      <c r="C33" s="18" t="s">
        <v>163</v>
      </c>
      <c r="D33" s="18" t="s">
        <v>656</v>
      </c>
      <c r="E33" s="18">
        <v>3218</v>
      </c>
      <c r="F33" s="18" t="s">
        <v>195</v>
      </c>
      <c r="G33" s="18">
        <v>851</v>
      </c>
      <c r="H33" s="18" t="s">
        <v>166</v>
      </c>
      <c r="I33" s="18" t="s">
        <v>678</v>
      </c>
    </row>
    <row r="34" spans="2:9">
      <c r="B34" s="18" t="s">
        <v>227</v>
      </c>
      <c r="C34" s="18" t="s">
        <v>163</v>
      </c>
      <c r="D34" s="18" t="s">
        <v>656</v>
      </c>
      <c r="E34" s="18">
        <v>3218</v>
      </c>
      <c r="F34" s="18" t="s">
        <v>195</v>
      </c>
      <c r="G34" s="18">
        <v>756</v>
      </c>
      <c r="H34" s="18" t="s">
        <v>166</v>
      </c>
      <c r="I34" s="18" t="s">
        <v>679</v>
      </c>
    </row>
    <row r="35" spans="2:9">
      <c r="B35" s="18" t="s">
        <v>228</v>
      </c>
      <c r="C35" s="18" t="s">
        <v>163</v>
      </c>
      <c r="D35" s="18" t="s">
        <v>656</v>
      </c>
      <c r="E35" s="18">
        <v>3218</v>
      </c>
      <c r="F35" s="18" t="s">
        <v>195</v>
      </c>
      <c r="G35" s="18">
        <v>762</v>
      </c>
      <c r="H35" s="18" t="s">
        <v>166</v>
      </c>
      <c r="I35" s="18" t="s">
        <v>680</v>
      </c>
    </row>
    <row r="36" spans="2:9">
      <c r="B36" s="18" t="s">
        <v>229</v>
      </c>
      <c r="C36" s="18" t="s">
        <v>163</v>
      </c>
      <c r="D36" s="18" t="s">
        <v>656</v>
      </c>
      <c r="E36" s="18">
        <v>2690220</v>
      </c>
      <c r="F36" s="18" t="s">
        <v>230</v>
      </c>
      <c r="G36" s="18">
        <v>978</v>
      </c>
      <c r="H36" s="18" t="s">
        <v>166</v>
      </c>
      <c r="I36" s="18" t="s">
        <v>681</v>
      </c>
    </row>
    <row r="37" spans="2:9">
      <c r="B37" s="18" t="s">
        <v>231</v>
      </c>
      <c r="C37" s="18" t="s">
        <v>163</v>
      </c>
      <c r="D37" s="18" t="s">
        <v>656</v>
      </c>
      <c r="E37" s="18">
        <v>399045</v>
      </c>
      <c r="F37" s="18" t="s">
        <v>232</v>
      </c>
      <c r="G37" s="18">
        <v>976</v>
      </c>
      <c r="H37" s="18" t="s">
        <v>166</v>
      </c>
      <c r="I37" s="18" t="s">
        <v>682</v>
      </c>
    </row>
    <row r="38" spans="2:9">
      <c r="B38" s="18" t="s">
        <v>233</v>
      </c>
      <c r="C38" s="18" t="s">
        <v>163</v>
      </c>
      <c r="D38" s="18" t="s">
        <v>671</v>
      </c>
      <c r="E38" s="18">
        <v>334625</v>
      </c>
      <c r="F38" s="18" t="s">
        <v>234</v>
      </c>
      <c r="G38" s="18">
        <v>99</v>
      </c>
      <c r="H38" s="18" t="s">
        <v>166</v>
      </c>
      <c r="I38" s="18" t="s">
        <v>235</v>
      </c>
    </row>
    <row r="39" spans="2:9">
      <c r="B39" s="18" t="s">
        <v>236</v>
      </c>
      <c r="C39" s="18" t="s">
        <v>163</v>
      </c>
      <c r="D39" s="18" t="s">
        <v>656</v>
      </c>
      <c r="E39" s="18">
        <v>61474</v>
      </c>
      <c r="F39" s="18" t="s">
        <v>237</v>
      </c>
      <c r="G39" s="18">
        <v>703</v>
      </c>
      <c r="H39" s="18" t="s">
        <v>166</v>
      </c>
      <c r="I39" s="18" t="s">
        <v>238</v>
      </c>
    </row>
    <row r="40" spans="2:9">
      <c r="B40" s="18" t="s">
        <v>239</v>
      </c>
      <c r="C40" s="18" t="s">
        <v>163</v>
      </c>
      <c r="D40" s="18" t="s">
        <v>671</v>
      </c>
      <c r="E40" s="18">
        <v>41880</v>
      </c>
      <c r="F40" s="18" t="s">
        <v>240</v>
      </c>
      <c r="G40" s="18">
        <v>210</v>
      </c>
      <c r="H40" s="18" t="s">
        <v>166</v>
      </c>
      <c r="I40" s="18" t="s">
        <v>683</v>
      </c>
    </row>
    <row r="41" spans="2:9">
      <c r="B41" s="18" t="s">
        <v>241</v>
      </c>
      <c r="C41" s="18" t="s">
        <v>163</v>
      </c>
      <c r="D41" s="18" t="s">
        <v>656</v>
      </c>
      <c r="E41" s="18">
        <v>156133</v>
      </c>
      <c r="F41" s="18" t="s">
        <v>242</v>
      </c>
      <c r="G41" s="18">
        <v>982</v>
      </c>
      <c r="H41" s="18" t="s">
        <v>166</v>
      </c>
      <c r="I41" s="18" t="s">
        <v>684</v>
      </c>
    </row>
    <row r="42" spans="2:9">
      <c r="B42" s="18" t="s">
        <v>243</v>
      </c>
      <c r="C42" s="18" t="s">
        <v>163</v>
      </c>
      <c r="D42" s="18" t="s">
        <v>656</v>
      </c>
      <c r="E42" s="18">
        <v>1486918</v>
      </c>
      <c r="F42" s="18" t="s">
        <v>244</v>
      </c>
      <c r="G42" s="18">
        <v>961</v>
      </c>
      <c r="H42" s="18" t="s">
        <v>166</v>
      </c>
      <c r="I42" s="18" t="s">
        <v>685</v>
      </c>
    </row>
    <row r="43" spans="2:9">
      <c r="B43" s="18" t="s">
        <v>245</v>
      </c>
      <c r="C43" s="18" t="s">
        <v>163</v>
      </c>
      <c r="D43" s="18" t="s">
        <v>656</v>
      </c>
      <c r="E43" s="18">
        <v>1411642</v>
      </c>
      <c r="F43" s="18" t="s">
        <v>246</v>
      </c>
      <c r="G43" s="18">
        <v>901</v>
      </c>
      <c r="H43" s="18" t="s">
        <v>166</v>
      </c>
      <c r="I43" s="18" t="s">
        <v>686</v>
      </c>
    </row>
    <row r="44" spans="2:9">
      <c r="B44" s="18" t="s">
        <v>247</v>
      </c>
      <c r="C44" s="18" t="s">
        <v>163</v>
      </c>
      <c r="D44" s="18" t="s">
        <v>656</v>
      </c>
      <c r="E44" s="18">
        <v>1486918</v>
      </c>
      <c r="F44" s="18" t="s">
        <v>244</v>
      </c>
      <c r="G44" s="18">
        <v>961</v>
      </c>
      <c r="H44" s="18" t="s">
        <v>166</v>
      </c>
      <c r="I44" s="18" t="s">
        <v>685</v>
      </c>
    </row>
    <row r="45" spans="2:9">
      <c r="B45" s="18" t="s">
        <v>248</v>
      </c>
      <c r="C45" s="18" t="s">
        <v>163</v>
      </c>
      <c r="D45" s="18" t="s">
        <v>656</v>
      </c>
      <c r="E45" s="18">
        <v>1486918</v>
      </c>
      <c r="F45" s="18" t="s">
        <v>244</v>
      </c>
      <c r="G45" s="18">
        <v>657</v>
      </c>
      <c r="H45" s="18" t="s">
        <v>166</v>
      </c>
      <c r="I45" s="18" t="s">
        <v>687</v>
      </c>
    </row>
    <row r="46" spans="2:9">
      <c r="B46" s="18" t="s">
        <v>249</v>
      </c>
      <c r="C46" s="18" t="s">
        <v>163</v>
      </c>
      <c r="D46" s="18" t="s">
        <v>688</v>
      </c>
      <c r="E46" s="18">
        <v>464988</v>
      </c>
      <c r="F46" s="18" t="s">
        <v>250</v>
      </c>
      <c r="G46" s="18">
        <v>142</v>
      </c>
      <c r="H46" s="18" t="s">
        <v>166</v>
      </c>
      <c r="I46" s="18" t="s">
        <v>689</v>
      </c>
    </row>
    <row r="47" spans="2:9">
      <c r="B47" s="18" t="s">
        <v>251</v>
      </c>
      <c r="C47" s="18" t="s">
        <v>163</v>
      </c>
      <c r="D47" s="18" t="s">
        <v>656</v>
      </c>
      <c r="E47" s="18">
        <v>708627</v>
      </c>
      <c r="F47" s="18" t="s">
        <v>252</v>
      </c>
      <c r="G47" s="18">
        <v>856</v>
      </c>
      <c r="H47" s="18" t="s">
        <v>166</v>
      </c>
      <c r="I47" s="18" t="s">
        <v>690</v>
      </c>
    </row>
    <row r="48" spans="2:9">
      <c r="B48" s="18" t="s">
        <v>253</v>
      </c>
      <c r="C48" s="18" t="s">
        <v>163</v>
      </c>
      <c r="D48" s="18" t="s">
        <v>688</v>
      </c>
      <c r="E48" s="18">
        <v>708627</v>
      </c>
      <c r="F48" s="18" t="s">
        <v>252</v>
      </c>
      <c r="G48" s="18">
        <v>170</v>
      </c>
      <c r="H48" s="18" t="s">
        <v>166</v>
      </c>
      <c r="I48" s="18" t="s">
        <v>691</v>
      </c>
    </row>
    <row r="49" spans="2:9">
      <c r="B49" s="18" t="s">
        <v>254</v>
      </c>
      <c r="C49" s="18" t="s">
        <v>163</v>
      </c>
      <c r="D49" s="18" t="s">
        <v>656</v>
      </c>
      <c r="E49" s="18">
        <v>63592</v>
      </c>
      <c r="F49" s="18" t="s">
        <v>255</v>
      </c>
      <c r="G49" s="18">
        <v>814</v>
      </c>
      <c r="H49" s="18" t="s">
        <v>166</v>
      </c>
      <c r="I49" s="18" t="s">
        <v>692</v>
      </c>
    </row>
    <row r="50" spans="2:9">
      <c r="B50" s="18" t="s">
        <v>256</v>
      </c>
      <c r="C50" s="18" t="s">
        <v>163</v>
      </c>
      <c r="D50" s="18" t="s">
        <v>656</v>
      </c>
      <c r="E50" s="18">
        <v>31354</v>
      </c>
      <c r="F50" s="18" t="s">
        <v>257</v>
      </c>
      <c r="G50" s="18">
        <v>426</v>
      </c>
      <c r="H50" s="18" t="s">
        <v>166</v>
      </c>
      <c r="I50" s="18" t="s">
        <v>693</v>
      </c>
    </row>
    <row r="51" spans="2:9">
      <c r="B51" s="18" t="s">
        <v>258</v>
      </c>
      <c r="C51" s="18" t="s">
        <v>163</v>
      </c>
      <c r="D51" s="18" t="s">
        <v>164</v>
      </c>
      <c r="E51" s="18">
        <v>31354</v>
      </c>
      <c r="F51" s="18" t="s">
        <v>257</v>
      </c>
      <c r="G51" s="18">
        <v>314</v>
      </c>
      <c r="H51" s="18" t="s">
        <v>166</v>
      </c>
      <c r="I51" s="18" t="s">
        <v>694</v>
      </c>
    </row>
    <row r="52" spans="2:9">
      <c r="B52" s="18" t="s">
        <v>259</v>
      </c>
      <c r="C52" s="18" t="s">
        <v>163</v>
      </c>
      <c r="D52" s="18" t="s">
        <v>656</v>
      </c>
      <c r="E52" s="18">
        <v>41880</v>
      </c>
      <c r="F52" s="18" t="s">
        <v>240</v>
      </c>
      <c r="G52" s="18">
        <v>828</v>
      </c>
      <c r="H52" s="18" t="s">
        <v>166</v>
      </c>
      <c r="I52" s="18" t="s">
        <v>695</v>
      </c>
    </row>
    <row r="53" spans="2:9">
      <c r="B53" s="18" t="s">
        <v>260</v>
      </c>
      <c r="C53" s="18" t="s">
        <v>163</v>
      </c>
      <c r="D53" s="18" t="s">
        <v>671</v>
      </c>
      <c r="E53" s="18">
        <v>464258</v>
      </c>
      <c r="F53" s="18" t="s">
        <v>261</v>
      </c>
      <c r="G53" s="18">
        <v>130</v>
      </c>
      <c r="H53" s="18" t="s">
        <v>166</v>
      </c>
      <c r="I53" s="18" t="s">
        <v>696</v>
      </c>
    </row>
    <row r="54" spans="2:9">
      <c r="B54" s="18" t="s">
        <v>262</v>
      </c>
      <c r="C54" s="18" t="s">
        <v>163</v>
      </c>
      <c r="D54" s="18" t="s">
        <v>164</v>
      </c>
      <c r="E54" s="18">
        <v>464258</v>
      </c>
      <c r="F54" s="18" t="s">
        <v>261</v>
      </c>
      <c r="G54" s="18">
        <v>156</v>
      </c>
      <c r="H54" s="18" t="s">
        <v>166</v>
      </c>
      <c r="I54" s="18" t="s">
        <v>697</v>
      </c>
    </row>
    <row r="55" spans="2:9">
      <c r="B55" s="18" t="s">
        <v>263</v>
      </c>
      <c r="C55" s="18" t="s">
        <v>163</v>
      </c>
      <c r="D55" s="18" t="s">
        <v>656</v>
      </c>
      <c r="E55" s="18">
        <v>676789</v>
      </c>
      <c r="F55" s="18" t="s">
        <v>264</v>
      </c>
      <c r="G55" s="18">
        <v>735</v>
      </c>
      <c r="H55" s="18" t="s">
        <v>166</v>
      </c>
      <c r="I55" s="18" t="s">
        <v>265</v>
      </c>
    </row>
    <row r="56" spans="2:9">
      <c r="B56" s="18" t="s">
        <v>266</v>
      </c>
      <c r="C56" s="18" t="s">
        <v>163</v>
      </c>
      <c r="D56" s="18" t="s">
        <v>664</v>
      </c>
      <c r="E56" s="18">
        <v>1461544</v>
      </c>
      <c r="F56" s="18" t="s">
        <v>267</v>
      </c>
      <c r="G56" s="18">
        <v>173</v>
      </c>
      <c r="H56" s="18" t="s">
        <v>166</v>
      </c>
      <c r="I56" s="18" t="s">
        <v>268</v>
      </c>
    </row>
    <row r="57" spans="2:9">
      <c r="B57" s="18" t="s">
        <v>269</v>
      </c>
      <c r="C57" s="18" t="s">
        <v>163</v>
      </c>
      <c r="D57" s="18" t="s">
        <v>656</v>
      </c>
      <c r="E57" s="18">
        <v>41880</v>
      </c>
      <c r="F57" s="18" t="s">
        <v>240</v>
      </c>
      <c r="G57" s="18">
        <v>938</v>
      </c>
      <c r="H57" s="18" t="s">
        <v>166</v>
      </c>
      <c r="I57" s="18" t="s">
        <v>698</v>
      </c>
    </row>
    <row r="58" spans="2:9">
      <c r="B58" s="18" t="s">
        <v>270</v>
      </c>
      <c r="C58" s="18" t="s">
        <v>163</v>
      </c>
      <c r="D58" s="18" t="s">
        <v>656</v>
      </c>
      <c r="E58" s="18">
        <v>1461544</v>
      </c>
      <c r="F58" s="18" t="s">
        <v>267</v>
      </c>
      <c r="G58" s="18">
        <v>288</v>
      </c>
      <c r="H58" s="18" t="s">
        <v>166</v>
      </c>
      <c r="I58" s="18" t="s">
        <v>699</v>
      </c>
    </row>
    <row r="59" spans="2:9">
      <c r="B59" s="18" t="s">
        <v>271</v>
      </c>
      <c r="C59" s="18" t="s">
        <v>163</v>
      </c>
      <c r="D59" s="18" t="s">
        <v>656</v>
      </c>
      <c r="E59" s="18">
        <v>88271</v>
      </c>
      <c r="F59" s="18" t="s">
        <v>272</v>
      </c>
      <c r="G59" s="18">
        <v>728</v>
      </c>
      <c r="H59" s="18" t="s">
        <v>166</v>
      </c>
      <c r="I59" s="18" t="s">
        <v>273</v>
      </c>
    </row>
    <row r="60" spans="2:9">
      <c r="B60" s="18" t="s">
        <v>700</v>
      </c>
      <c r="C60" s="18" t="s">
        <v>163</v>
      </c>
      <c r="D60" s="18" t="s">
        <v>656</v>
      </c>
      <c r="E60" s="18">
        <v>41880</v>
      </c>
      <c r="F60" s="18" t="s">
        <v>240</v>
      </c>
      <c r="G60" s="18">
        <v>1038</v>
      </c>
      <c r="H60" s="18" t="s">
        <v>166</v>
      </c>
      <c r="I60" s="18" t="s">
        <v>701</v>
      </c>
    </row>
    <row r="61" spans="2:9">
      <c r="B61" s="18" t="s">
        <v>702</v>
      </c>
      <c r="C61" s="18" t="s">
        <v>163</v>
      </c>
      <c r="D61" s="18" t="s">
        <v>656</v>
      </c>
      <c r="E61" s="18">
        <v>133409</v>
      </c>
      <c r="F61" s="18" t="s">
        <v>583</v>
      </c>
      <c r="G61" s="18">
        <v>1086</v>
      </c>
      <c r="H61" s="18" t="s">
        <v>166</v>
      </c>
      <c r="I61" s="18" t="s">
        <v>703</v>
      </c>
    </row>
    <row r="62" spans="2:9">
      <c r="B62" s="18" t="s">
        <v>704</v>
      </c>
      <c r="C62" s="18" t="s">
        <v>163</v>
      </c>
      <c r="D62" s="18" t="s">
        <v>164</v>
      </c>
      <c r="E62" s="18">
        <v>121088</v>
      </c>
      <c r="F62" s="18" t="s">
        <v>362</v>
      </c>
      <c r="G62" s="18">
        <v>543</v>
      </c>
      <c r="H62" s="18" t="s">
        <v>166</v>
      </c>
      <c r="I62" s="18" t="s">
        <v>705</v>
      </c>
    </row>
    <row r="63" spans="2:9">
      <c r="B63" s="18" t="s">
        <v>706</v>
      </c>
      <c r="C63" s="18" t="s">
        <v>163</v>
      </c>
      <c r="D63" s="18" t="s">
        <v>656</v>
      </c>
      <c r="E63" s="18">
        <v>3225</v>
      </c>
      <c r="F63" s="18" t="s">
        <v>367</v>
      </c>
      <c r="G63" s="18">
        <v>823</v>
      </c>
      <c r="H63" s="18" t="s">
        <v>166</v>
      </c>
      <c r="I63" s="18" t="s">
        <v>707</v>
      </c>
    </row>
    <row r="64" spans="2:9">
      <c r="B64" s="18" t="s">
        <v>708</v>
      </c>
      <c r="C64" s="18" t="s">
        <v>163</v>
      </c>
      <c r="D64" s="18" t="s">
        <v>656</v>
      </c>
      <c r="E64" s="18">
        <v>3225</v>
      </c>
      <c r="F64" s="18" t="s">
        <v>367</v>
      </c>
      <c r="G64" s="18">
        <v>777</v>
      </c>
      <c r="H64" s="18" t="s">
        <v>166</v>
      </c>
      <c r="I64" s="18" t="s">
        <v>709</v>
      </c>
    </row>
    <row r="65" spans="2:9">
      <c r="B65" s="18" t="s">
        <v>710</v>
      </c>
      <c r="C65" s="18" t="s">
        <v>163</v>
      </c>
      <c r="D65" s="18" t="s">
        <v>656</v>
      </c>
      <c r="E65" s="18">
        <v>3225</v>
      </c>
      <c r="F65" s="18" t="s">
        <v>367</v>
      </c>
      <c r="G65" s="18">
        <v>963</v>
      </c>
      <c r="H65" s="18" t="s">
        <v>166</v>
      </c>
      <c r="I65" s="18" t="s">
        <v>711</v>
      </c>
    </row>
    <row r="66" spans="2:9">
      <c r="B66" s="18" t="s">
        <v>712</v>
      </c>
      <c r="C66" s="18" t="s">
        <v>163</v>
      </c>
      <c r="D66" s="18" t="s">
        <v>656</v>
      </c>
      <c r="E66" s="18">
        <v>3225</v>
      </c>
      <c r="F66" s="18" t="s">
        <v>367</v>
      </c>
      <c r="G66" s="18">
        <v>966</v>
      </c>
      <c r="H66" s="18" t="s">
        <v>166</v>
      </c>
      <c r="I66" s="18" t="s">
        <v>713</v>
      </c>
    </row>
    <row r="67" spans="2:9">
      <c r="B67" s="18" t="s">
        <v>714</v>
      </c>
      <c r="C67" s="18" t="s">
        <v>163</v>
      </c>
      <c r="D67" s="18" t="s">
        <v>656</v>
      </c>
      <c r="E67" s="18">
        <v>3225</v>
      </c>
      <c r="F67" s="18" t="s">
        <v>367</v>
      </c>
      <c r="G67" s="18">
        <v>662</v>
      </c>
      <c r="H67" s="18" t="s">
        <v>166</v>
      </c>
      <c r="I67" s="18" t="s">
        <v>196</v>
      </c>
    </row>
    <row r="68" spans="2:9">
      <c r="B68" s="18" t="s">
        <v>715</v>
      </c>
      <c r="C68" s="18" t="s">
        <v>163</v>
      </c>
      <c r="D68" s="18" t="s">
        <v>656</v>
      </c>
      <c r="E68" s="18">
        <v>3225</v>
      </c>
      <c r="F68" s="18" t="s">
        <v>367</v>
      </c>
      <c r="G68" s="18">
        <v>774</v>
      </c>
      <c r="H68" s="18" t="s">
        <v>166</v>
      </c>
      <c r="I68" s="18" t="s">
        <v>716</v>
      </c>
    </row>
    <row r="69" spans="2:9">
      <c r="B69" s="18" t="s">
        <v>717</v>
      </c>
      <c r="C69" s="18" t="s">
        <v>163</v>
      </c>
      <c r="D69" s="18" t="s">
        <v>656</v>
      </c>
      <c r="E69" s="18">
        <v>3225</v>
      </c>
      <c r="F69" s="18" t="s">
        <v>367</v>
      </c>
      <c r="G69" s="18">
        <v>756</v>
      </c>
      <c r="H69" s="18" t="s">
        <v>166</v>
      </c>
      <c r="I69" s="18" t="s">
        <v>718</v>
      </c>
    </row>
    <row r="70" spans="2:9">
      <c r="B70" s="18" t="s">
        <v>719</v>
      </c>
      <c r="C70" s="18" t="s">
        <v>163</v>
      </c>
      <c r="D70" s="18" t="s">
        <v>656</v>
      </c>
      <c r="E70" s="18">
        <v>3225</v>
      </c>
      <c r="F70" s="18" t="s">
        <v>367</v>
      </c>
      <c r="G70" s="18">
        <v>637</v>
      </c>
      <c r="H70" s="18" t="s">
        <v>166</v>
      </c>
      <c r="I70" s="18" t="s">
        <v>720</v>
      </c>
    </row>
    <row r="71" spans="2:9">
      <c r="B71" s="18" t="s">
        <v>721</v>
      </c>
      <c r="C71" s="18" t="s">
        <v>163</v>
      </c>
      <c r="D71" s="18" t="s">
        <v>656</v>
      </c>
      <c r="E71" s="18">
        <v>3225</v>
      </c>
      <c r="F71" s="18" t="s">
        <v>367</v>
      </c>
      <c r="G71" s="18">
        <v>894</v>
      </c>
      <c r="H71" s="18" t="s">
        <v>166</v>
      </c>
      <c r="I71" s="18" t="s">
        <v>722</v>
      </c>
    </row>
    <row r="72" spans="2:9">
      <c r="B72" s="18" t="s">
        <v>723</v>
      </c>
      <c r="C72" s="18" t="s">
        <v>163</v>
      </c>
      <c r="D72" s="18" t="s">
        <v>656</v>
      </c>
      <c r="E72" s="18">
        <v>83374</v>
      </c>
      <c r="F72" s="18" t="s">
        <v>343</v>
      </c>
      <c r="G72" s="18">
        <v>1071</v>
      </c>
      <c r="H72" s="18" t="s">
        <v>166</v>
      </c>
      <c r="I72" s="18" t="s">
        <v>724</v>
      </c>
    </row>
    <row r="73" spans="2:9">
      <c r="B73" s="18" t="s">
        <v>725</v>
      </c>
      <c r="C73" s="18" t="s">
        <v>163</v>
      </c>
      <c r="D73" s="18" t="s">
        <v>656</v>
      </c>
      <c r="E73" s="18">
        <v>2019903</v>
      </c>
      <c r="F73" s="18" t="s">
        <v>551</v>
      </c>
      <c r="G73" s="18">
        <v>924</v>
      </c>
      <c r="H73" s="18" t="s">
        <v>166</v>
      </c>
      <c r="I73" s="18" t="s">
        <v>726</v>
      </c>
    </row>
    <row r="74" spans="2:9">
      <c r="B74" s="18" t="s">
        <v>727</v>
      </c>
      <c r="C74" s="18" t="s">
        <v>163</v>
      </c>
      <c r="D74" s="18" t="s">
        <v>656</v>
      </c>
      <c r="E74" s="18">
        <v>2790670</v>
      </c>
      <c r="F74" s="18" t="s">
        <v>568</v>
      </c>
      <c r="G74" s="18">
        <v>924</v>
      </c>
      <c r="H74" s="18" t="s">
        <v>166</v>
      </c>
      <c r="I74" s="18" t="s">
        <v>726</v>
      </c>
    </row>
    <row r="75" spans="2:9">
      <c r="B75" s="18" t="s">
        <v>728</v>
      </c>
      <c r="C75" s="18" t="s">
        <v>163</v>
      </c>
      <c r="D75" s="18" t="s">
        <v>656</v>
      </c>
      <c r="E75" s="18">
        <v>2790670</v>
      </c>
      <c r="F75" s="18" t="s">
        <v>568</v>
      </c>
      <c r="G75" s="18">
        <v>677</v>
      </c>
      <c r="H75" s="18" t="s">
        <v>166</v>
      </c>
      <c r="I75" s="18" t="s">
        <v>729</v>
      </c>
    </row>
    <row r="76" spans="2:9">
      <c r="B76" s="18" t="s">
        <v>730</v>
      </c>
      <c r="C76" s="18" t="s">
        <v>163</v>
      </c>
      <c r="D76" s="18" t="s">
        <v>671</v>
      </c>
      <c r="E76" s="18">
        <v>936053</v>
      </c>
      <c r="F76" s="18" t="s">
        <v>409</v>
      </c>
      <c r="G76" s="18">
        <v>78</v>
      </c>
      <c r="H76" s="18" t="s">
        <v>166</v>
      </c>
      <c r="I76" s="18" t="s">
        <v>731</v>
      </c>
    </row>
    <row r="77" spans="2:9">
      <c r="B77" s="18" t="s">
        <v>732</v>
      </c>
      <c r="C77" s="18" t="s">
        <v>163</v>
      </c>
      <c r="D77" s="18" t="s">
        <v>664</v>
      </c>
      <c r="E77" s="18">
        <v>936053</v>
      </c>
      <c r="F77" s="18" t="s">
        <v>409</v>
      </c>
      <c r="G77" s="18">
        <v>156</v>
      </c>
      <c r="H77" s="18" t="s">
        <v>166</v>
      </c>
      <c r="I77" s="18" t="s">
        <v>733</v>
      </c>
    </row>
    <row r="78" spans="2:9">
      <c r="B78" s="18" t="s">
        <v>734</v>
      </c>
      <c r="C78" s="18" t="s">
        <v>163</v>
      </c>
      <c r="D78" s="18" t="s">
        <v>656</v>
      </c>
      <c r="E78" s="18">
        <v>2022672</v>
      </c>
      <c r="F78" s="18" t="s">
        <v>735</v>
      </c>
      <c r="G78" s="18">
        <v>1143</v>
      </c>
      <c r="H78" s="18" t="s">
        <v>166</v>
      </c>
      <c r="I78" s="18" t="s">
        <v>736</v>
      </c>
    </row>
    <row r="79" spans="2:9">
      <c r="B79" s="18" t="s">
        <v>737</v>
      </c>
      <c r="C79" s="18" t="s">
        <v>163</v>
      </c>
      <c r="D79" s="18" t="s">
        <v>656</v>
      </c>
      <c r="E79" s="18">
        <v>2022672</v>
      </c>
      <c r="F79" s="18" t="s">
        <v>735</v>
      </c>
      <c r="G79" s="18">
        <v>936</v>
      </c>
      <c r="H79" s="18" t="s">
        <v>166</v>
      </c>
      <c r="I79" s="18" t="s">
        <v>738</v>
      </c>
    </row>
    <row r="80" spans="2:9">
      <c r="B80" s="18" t="s">
        <v>739</v>
      </c>
      <c r="C80" s="18" t="s">
        <v>163</v>
      </c>
      <c r="D80" s="18" t="s">
        <v>656</v>
      </c>
      <c r="E80" s="18">
        <v>519541</v>
      </c>
      <c r="F80" s="18" t="s">
        <v>639</v>
      </c>
      <c r="G80" s="18">
        <v>473</v>
      </c>
      <c r="H80" s="18" t="s">
        <v>166</v>
      </c>
      <c r="I80" s="18" t="s">
        <v>740</v>
      </c>
    </row>
    <row r="81" spans="2:9">
      <c r="B81" s="18" t="s">
        <v>741</v>
      </c>
      <c r="C81" s="18" t="s">
        <v>163</v>
      </c>
      <c r="D81" s="18" t="s">
        <v>164</v>
      </c>
      <c r="E81" s="18">
        <v>519541</v>
      </c>
      <c r="F81" s="18" t="s">
        <v>639</v>
      </c>
      <c r="G81" s="18">
        <v>121</v>
      </c>
      <c r="H81" s="18" t="s">
        <v>166</v>
      </c>
      <c r="I81" s="18" t="s">
        <v>742</v>
      </c>
    </row>
    <row r="82" spans="2:9">
      <c r="B82" s="18" t="s">
        <v>743</v>
      </c>
      <c r="C82" s="18" t="s">
        <v>163</v>
      </c>
      <c r="D82" s="18" t="s">
        <v>744</v>
      </c>
      <c r="E82" s="18">
        <v>1002370</v>
      </c>
      <c r="F82" s="18" t="s">
        <v>745</v>
      </c>
      <c r="G82" s="18">
        <v>1127</v>
      </c>
      <c r="H82" s="18" t="s">
        <v>166</v>
      </c>
      <c r="I82" s="18" t="s">
        <v>746</v>
      </c>
    </row>
    <row r="83" spans="2:9">
      <c r="B83" s="18" t="s">
        <v>274</v>
      </c>
      <c r="C83" s="18" t="s">
        <v>163</v>
      </c>
      <c r="D83" s="18" t="s">
        <v>656</v>
      </c>
      <c r="E83" s="18">
        <v>2788</v>
      </c>
      <c r="F83" s="18" t="s">
        <v>492</v>
      </c>
      <c r="G83" s="18">
        <v>913</v>
      </c>
      <c r="H83" s="18" t="s">
        <v>166</v>
      </c>
      <c r="I83" s="18" t="s">
        <v>747</v>
      </c>
    </row>
    <row r="84" spans="2:9">
      <c r="B84" s="18" t="s">
        <v>275</v>
      </c>
      <c r="C84" s="18" t="s">
        <v>163</v>
      </c>
      <c r="D84" s="18" t="s">
        <v>656</v>
      </c>
      <c r="E84" s="18">
        <v>436017</v>
      </c>
      <c r="F84" s="18" t="s">
        <v>276</v>
      </c>
      <c r="G84" s="18">
        <v>813</v>
      </c>
      <c r="H84" s="18" t="s">
        <v>166</v>
      </c>
      <c r="I84" s="18" t="s">
        <v>748</v>
      </c>
    </row>
    <row r="85" spans="2:9">
      <c r="B85" s="18" t="s">
        <v>277</v>
      </c>
      <c r="C85" s="18" t="s">
        <v>163</v>
      </c>
      <c r="D85" s="18" t="s">
        <v>656</v>
      </c>
      <c r="E85" s="18">
        <v>670386</v>
      </c>
      <c r="F85" s="18" t="s">
        <v>749</v>
      </c>
      <c r="G85" s="18">
        <v>1203</v>
      </c>
      <c r="H85" s="18" t="s">
        <v>166</v>
      </c>
      <c r="I85" s="18" t="s">
        <v>750</v>
      </c>
    </row>
    <row r="86" spans="2:9">
      <c r="B86" s="18" t="s">
        <v>278</v>
      </c>
      <c r="C86" s="18" t="s">
        <v>163</v>
      </c>
      <c r="D86" s="18" t="s">
        <v>656</v>
      </c>
      <c r="E86" s="18">
        <v>5786</v>
      </c>
      <c r="F86" s="18" t="s">
        <v>279</v>
      </c>
      <c r="G86" s="18">
        <v>952</v>
      </c>
      <c r="H86" s="18" t="s">
        <v>166</v>
      </c>
      <c r="I86" s="18" t="s">
        <v>751</v>
      </c>
    </row>
    <row r="87" spans="2:9">
      <c r="B87" s="18" t="s">
        <v>280</v>
      </c>
      <c r="C87" s="18" t="s">
        <v>163</v>
      </c>
      <c r="D87" s="18" t="s">
        <v>656</v>
      </c>
      <c r="E87" s="18">
        <v>684364</v>
      </c>
      <c r="F87" s="18" t="s">
        <v>281</v>
      </c>
      <c r="G87" s="18">
        <v>639</v>
      </c>
      <c r="H87" s="18" t="s">
        <v>166</v>
      </c>
      <c r="I87" s="18" t="s">
        <v>282</v>
      </c>
    </row>
    <row r="88" spans="2:9">
      <c r="B88" s="18" t="s">
        <v>283</v>
      </c>
      <c r="C88" s="18" t="s">
        <v>163</v>
      </c>
      <c r="D88" s="18" t="s">
        <v>656</v>
      </c>
      <c r="E88" s="18">
        <v>261658</v>
      </c>
      <c r="F88" s="18" t="s">
        <v>401</v>
      </c>
      <c r="G88" s="18">
        <v>1192</v>
      </c>
      <c r="H88" s="18" t="s">
        <v>166</v>
      </c>
      <c r="I88" s="18" t="s">
        <v>752</v>
      </c>
    </row>
    <row r="89" spans="2:9">
      <c r="B89" s="18" t="s">
        <v>284</v>
      </c>
      <c r="C89" s="18" t="s">
        <v>163</v>
      </c>
      <c r="D89" s="18" t="s">
        <v>656</v>
      </c>
      <c r="E89" s="18">
        <v>41875</v>
      </c>
      <c r="F89" s="18" t="s">
        <v>285</v>
      </c>
      <c r="G89" s="18">
        <v>1002</v>
      </c>
      <c r="H89" s="18" t="s">
        <v>166</v>
      </c>
      <c r="I89" s="18" t="s">
        <v>753</v>
      </c>
    </row>
    <row r="90" spans="2:9">
      <c r="B90" s="18" t="s">
        <v>286</v>
      </c>
      <c r="C90" s="18" t="s">
        <v>163</v>
      </c>
      <c r="D90" s="18" t="s">
        <v>656</v>
      </c>
      <c r="E90" s="18">
        <v>280699</v>
      </c>
      <c r="F90" s="18" t="s">
        <v>754</v>
      </c>
      <c r="G90" s="18">
        <v>1302</v>
      </c>
      <c r="H90" s="18" t="s">
        <v>166</v>
      </c>
      <c r="I90" s="18" t="s">
        <v>755</v>
      </c>
    </row>
    <row r="91" spans="2:9">
      <c r="B91" s="18" t="s">
        <v>287</v>
      </c>
      <c r="C91" s="18" t="s">
        <v>163</v>
      </c>
      <c r="D91" s="18" t="s">
        <v>656</v>
      </c>
      <c r="E91" s="18">
        <v>130081</v>
      </c>
      <c r="F91" s="18" t="s">
        <v>288</v>
      </c>
      <c r="G91" s="18">
        <v>1020</v>
      </c>
      <c r="H91" s="18" t="s">
        <v>166</v>
      </c>
      <c r="I91" s="18" t="s">
        <v>756</v>
      </c>
    </row>
    <row r="92" spans="2:9">
      <c r="B92" s="18" t="s">
        <v>289</v>
      </c>
      <c r="C92" s="18" t="s">
        <v>163</v>
      </c>
      <c r="D92" s="18" t="s">
        <v>656</v>
      </c>
      <c r="E92" s="18">
        <v>130081</v>
      </c>
      <c r="F92" s="18" t="s">
        <v>288</v>
      </c>
      <c r="G92" s="18">
        <v>1073</v>
      </c>
      <c r="H92" s="18" t="s">
        <v>166</v>
      </c>
      <c r="I92" s="18" t="s">
        <v>756</v>
      </c>
    </row>
    <row r="93" spans="2:9">
      <c r="B93" s="18" t="s">
        <v>290</v>
      </c>
      <c r="C93" s="18" t="s">
        <v>163</v>
      </c>
      <c r="D93" s="18" t="s">
        <v>164</v>
      </c>
      <c r="E93" s="18">
        <v>3218</v>
      </c>
      <c r="F93" s="18" t="s">
        <v>195</v>
      </c>
      <c r="G93" s="18">
        <v>973</v>
      </c>
      <c r="H93" s="18" t="s">
        <v>166</v>
      </c>
      <c r="I93" s="18" t="s">
        <v>757</v>
      </c>
    </row>
    <row r="94" spans="2:9">
      <c r="B94" s="18" t="s">
        <v>291</v>
      </c>
      <c r="C94" s="18" t="s">
        <v>292</v>
      </c>
      <c r="D94" s="18" t="s">
        <v>164</v>
      </c>
      <c r="E94" s="18">
        <v>44689</v>
      </c>
      <c r="F94" s="18" t="s">
        <v>293</v>
      </c>
      <c r="G94" s="18">
        <v>1053</v>
      </c>
      <c r="H94" s="18" t="s">
        <v>166</v>
      </c>
      <c r="I94" s="18" t="s">
        <v>758</v>
      </c>
    </row>
    <row r="95" spans="2:9">
      <c r="B95" s="18" t="s">
        <v>294</v>
      </c>
      <c r="C95" s="18" t="s">
        <v>163</v>
      </c>
      <c r="D95" s="18" t="s">
        <v>656</v>
      </c>
      <c r="E95" s="18">
        <v>2769</v>
      </c>
      <c r="F95" s="18" t="s">
        <v>295</v>
      </c>
      <c r="G95" s="18">
        <v>1054</v>
      </c>
      <c r="H95" s="18" t="s">
        <v>166</v>
      </c>
      <c r="I95" s="18" t="s">
        <v>759</v>
      </c>
    </row>
    <row r="96" spans="2:9">
      <c r="B96" s="18" t="s">
        <v>296</v>
      </c>
      <c r="C96" s="18" t="s">
        <v>163</v>
      </c>
      <c r="D96" s="18" t="s">
        <v>688</v>
      </c>
      <c r="E96" s="18">
        <v>283909</v>
      </c>
      <c r="F96" s="18" t="s">
        <v>297</v>
      </c>
      <c r="G96" s="18">
        <v>99</v>
      </c>
      <c r="H96" s="18" t="s">
        <v>166</v>
      </c>
      <c r="I96" s="18" t="s">
        <v>760</v>
      </c>
    </row>
    <row r="97" spans="2:9">
      <c r="B97" s="32" t="s">
        <v>298</v>
      </c>
      <c r="C97" s="32" t="s">
        <v>163</v>
      </c>
      <c r="D97" s="32" t="s">
        <v>656</v>
      </c>
      <c r="E97" s="32">
        <v>283909</v>
      </c>
      <c r="F97" s="32" t="s">
        <v>297</v>
      </c>
      <c r="G97" s="32">
        <v>422</v>
      </c>
      <c r="H97" s="32" t="s">
        <v>166</v>
      </c>
      <c r="I97" s="32" t="s">
        <v>299</v>
      </c>
    </row>
    <row r="98" spans="2:9" ht="16">
      <c r="D98" s="46"/>
    </row>
    <row r="99" spans="2:9" ht="16">
      <c r="D99" s="46"/>
    </row>
    <row r="100" spans="2:9" ht="16">
      <c r="D100" s="46"/>
    </row>
    <row r="101" spans="2:9" ht="16">
      <c r="D101" s="46"/>
    </row>
    <row r="102" spans="2:9" ht="16">
      <c r="D102" s="46"/>
    </row>
    <row r="103" spans="2:9" ht="16">
      <c r="D103" s="46"/>
    </row>
    <row r="104" spans="2:9" ht="16">
      <c r="D104" s="46"/>
    </row>
    <row r="105" spans="2:9" ht="16">
      <c r="D105" s="46"/>
    </row>
    <row r="106" spans="2:9" ht="16">
      <c r="D106" s="46"/>
    </row>
  </sheetData>
  <phoneticPr fontId="1"/>
  <conditionalFormatting sqref="L5">
    <cfRule type="colorScale" priority="3">
      <colorScale>
        <cfvo type="num" val="0"/>
        <cfvo type="num" val="100"/>
        <color theme="8"/>
        <color rgb="FFFF0000"/>
      </colorScale>
    </cfRule>
  </conditionalFormatting>
  <conditionalFormatting sqref="L5:L80">
    <cfRule type="colorScale" priority="1">
      <colorScale>
        <cfvo type="min"/>
        <cfvo type="percentile" val="50"/>
        <cfvo type="max"/>
        <color rgb="FF5A8AC6"/>
        <color rgb="FFFCFCFF"/>
        <color rgb="FFF8696B"/>
      </colorScale>
    </cfRule>
    <cfRule type="colorScale" priority="2">
      <colorScale>
        <cfvo type="num" val="0"/>
        <cfvo type="num" val="100"/>
        <color theme="8"/>
        <color rgb="FFFF0000"/>
      </colorScale>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57C92F-83E4-084E-B0AF-1D6665443783}">
  <dimension ref="B3:AB73"/>
  <sheetViews>
    <sheetView tabSelected="1" zoomScaleNormal="100" workbookViewId="0">
      <selection activeCell="B3" sqref="B3:I3"/>
    </sheetView>
  </sheetViews>
  <sheetFormatPr baseColWidth="10" defaultColWidth="12.7109375" defaultRowHeight="13"/>
  <cols>
    <col min="1" max="1" width="4" style="56" customWidth="1"/>
    <col min="2" max="3" width="12.7109375" style="56"/>
    <col min="4" max="4" width="16.42578125" style="56" bestFit="1" customWidth="1"/>
    <col min="5" max="5" width="12.7109375" style="56"/>
    <col min="6" max="6" width="40.85546875" style="56" bestFit="1" customWidth="1"/>
    <col min="7" max="9" width="12.7109375" style="56"/>
    <col min="10" max="10" width="2.28515625" style="56" customWidth="1"/>
    <col min="11" max="11" width="10" style="56" customWidth="1"/>
    <col min="12" max="12" width="12.7109375" style="56"/>
    <col min="13" max="13" width="8.140625" style="56" bestFit="1" customWidth="1"/>
    <col min="14" max="14" width="11" style="56" customWidth="1"/>
    <col min="15" max="15" width="7.7109375" style="56" bestFit="1" customWidth="1"/>
    <col min="16" max="16" width="2.42578125" style="56" customWidth="1"/>
    <col min="17" max="16384" width="12.7109375" style="56"/>
  </cols>
  <sheetData>
    <row r="3" spans="2:28" ht="62" customHeight="1">
      <c r="B3" s="124" t="s">
        <v>10662</v>
      </c>
      <c r="C3" s="124"/>
      <c r="D3" s="124"/>
      <c r="E3" s="124"/>
      <c r="F3" s="124"/>
      <c r="G3" s="124"/>
      <c r="H3" s="124"/>
      <c r="I3" s="124"/>
    </row>
    <row r="5" spans="2:28">
      <c r="B5" s="66" t="s">
        <v>825</v>
      </c>
      <c r="C5" s="66"/>
      <c r="D5" s="66"/>
      <c r="E5" s="66"/>
      <c r="F5" s="66"/>
      <c r="G5" s="66"/>
      <c r="H5" s="66"/>
      <c r="I5" s="66"/>
      <c r="J5" s="65"/>
      <c r="K5" s="64" t="s">
        <v>420</v>
      </c>
      <c r="L5" s="64"/>
      <c r="M5" s="64"/>
      <c r="N5" s="64"/>
      <c r="O5" s="64"/>
      <c r="P5" s="65"/>
      <c r="Q5" s="68" t="s">
        <v>425</v>
      </c>
      <c r="R5" s="68"/>
      <c r="S5" s="68"/>
      <c r="T5" s="68"/>
      <c r="U5" s="68"/>
      <c r="V5" s="68"/>
      <c r="W5" s="68"/>
      <c r="X5" s="68"/>
      <c r="Y5" s="68"/>
      <c r="Z5" s="68"/>
      <c r="AA5" s="68"/>
      <c r="AB5" s="68"/>
    </row>
    <row r="6" spans="2:28" ht="14">
      <c r="B6" s="54" t="s">
        <v>155</v>
      </c>
      <c r="C6" s="54" t="s">
        <v>156</v>
      </c>
      <c r="D6" s="54" t="s">
        <v>157</v>
      </c>
      <c r="E6" s="54" t="s">
        <v>158</v>
      </c>
      <c r="F6" s="54" t="s">
        <v>159</v>
      </c>
      <c r="G6" s="54" t="s">
        <v>160</v>
      </c>
      <c r="H6" s="54" t="s">
        <v>161</v>
      </c>
      <c r="I6" s="54" t="s">
        <v>162</v>
      </c>
      <c r="J6" s="61"/>
      <c r="K6" s="67" t="s">
        <v>822</v>
      </c>
      <c r="L6" s="67" t="s">
        <v>315</v>
      </c>
      <c r="M6" s="67" t="s">
        <v>316</v>
      </c>
      <c r="N6" s="67" t="s">
        <v>823</v>
      </c>
      <c r="O6" s="67" t="s">
        <v>315</v>
      </c>
      <c r="P6" s="61"/>
      <c r="Q6" s="69" t="s">
        <v>315</v>
      </c>
      <c r="R6" s="69" t="s">
        <v>317</v>
      </c>
      <c r="S6" s="69" t="s">
        <v>318</v>
      </c>
      <c r="T6" s="69" t="s">
        <v>319</v>
      </c>
      <c r="U6" s="69" t="s">
        <v>320</v>
      </c>
      <c r="V6" s="69" t="s">
        <v>321</v>
      </c>
      <c r="W6" s="69" t="s">
        <v>322</v>
      </c>
      <c r="X6" s="69" t="s">
        <v>323</v>
      </c>
      <c r="Y6" s="69" t="s">
        <v>324</v>
      </c>
      <c r="Z6" s="69" t="s">
        <v>325</v>
      </c>
      <c r="AA6" s="69" t="s">
        <v>326</v>
      </c>
      <c r="AB6" s="69" t="s">
        <v>327</v>
      </c>
    </row>
    <row r="7" spans="2:28">
      <c r="B7" s="56" t="s">
        <v>654</v>
      </c>
      <c r="C7" s="56" t="s">
        <v>163</v>
      </c>
      <c r="D7" s="56" t="s">
        <v>164</v>
      </c>
      <c r="E7" s="56">
        <v>582737</v>
      </c>
      <c r="F7" s="56" t="s">
        <v>165</v>
      </c>
      <c r="G7" s="56">
        <v>351</v>
      </c>
      <c r="H7" s="56" t="s">
        <v>166</v>
      </c>
      <c r="I7" s="56" t="s">
        <v>167</v>
      </c>
      <c r="K7" s="18" t="s">
        <v>761</v>
      </c>
      <c r="L7" s="18" t="s">
        <v>408</v>
      </c>
      <c r="M7" s="18" t="s">
        <v>363</v>
      </c>
      <c r="N7" s="56" t="s">
        <v>350</v>
      </c>
      <c r="O7" s="56" t="s">
        <v>350</v>
      </c>
      <c r="Q7" s="56" t="s">
        <v>422</v>
      </c>
      <c r="R7" s="56">
        <v>100</v>
      </c>
      <c r="S7" s="56">
        <v>686</v>
      </c>
      <c r="T7" s="56">
        <v>0</v>
      </c>
      <c r="U7" s="56">
        <v>0</v>
      </c>
      <c r="V7" s="56">
        <v>39</v>
      </c>
      <c r="W7" s="56">
        <v>724</v>
      </c>
      <c r="X7" s="56">
        <v>1</v>
      </c>
      <c r="Y7" s="56">
        <v>686</v>
      </c>
      <c r="Z7" s="56">
        <v>0</v>
      </c>
      <c r="AA7" s="56">
        <v>1390</v>
      </c>
      <c r="AB7" s="56">
        <v>100</v>
      </c>
    </row>
    <row r="8" spans="2:28">
      <c r="B8" s="56" t="s">
        <v>168</v>
      </c>
      <c r="C8" s="56" t="s">
        <v>163</v>
      </c>
      <c r="D8" s="56" t="s">
        <v>164</v>
      </c>
      <c r="E8" s="56">
        <v>582737</v>
      </c>
      <c r="F8" s="56" t="s">
        <v>165</v>
      </c>
      <c r="G8" s="56">
        <v>322</v>
      </c>
      <c r="H8" s="56" t="s">
        <v>166</v>
      </c>
      <c r="I8" s="56" t="s">
        <v>655</v>
      </c>
      <c r="K8" s="18" t="s">
        <v>762</v>
      </c>
      <c r="L8" s="18" t="s">
        <v>408</v>
      </c>
      <c r="M8" s="18" t="s">
        <v>363</v>
      </c>
      <c r="Q8" s="18" t="s">
        <v>517</v>
      </c>
      <c r="R8" s="18">
        <v>61.488999999999997</v>
      </c>
      <c r="S8" s="18">
        <v>309</v>
      </c>
      <c r="T8" s="18">
        <v>112</v>
      </c>
      <c r="U8" s="18">
        <v>3</v>
      </c>
      <c r="V8" s="18">
        <v>15</v>
      </c>
      <c r="W8" s="18">
        <v>322</v>
      </c>
      <c r="X8" s="18">
        <v>384</v>
      </c>
      <c r="Y8" s="18">
        <v>686</v>
      </c>
      <c r="Z8" s="82">
        <v>5.5799999999999995E-128</v>
      </c>
      <c r="AA8" s="18">
        <v>393</v>
      </c>
      <c r="AB8" s="18">
        <v>77.349999999999994</v>
      </c>
    </row>
    <row r="9" spans="2:28">
      <c r="B9" s="56" t="s">
        <v>171</v>
      </c>
      <c r="C9" s="56" t="s">
        <v>163</v>
      </c>
      <c r="D9" s="56" t="s">
        <v>658</v>
      </c>
      <c r="E9" s="56">
        <v>1245745</v>
      </c>
      <c r="F9" s="56" t="s">
        <v>172</v>
      </c>
      <c r="G9" s="56">
        <v>1878</v>
      </c>
      <c r="H9" s="56" t="s">
        <v>166</v>
      </c>
      <c r="I9" s="56" t="s">
        <v>173</v>
      </c>
      <c r="K9" s="18" t="s">
        <v>763</v>
      </c>
      <c r="L9" s="18" t="s">
        <v>764</v>
      </c>
      <c r="M9" s="18" t="s">
        <v>350</v>
      </c>
      <c r="Q9" s="18" t="s">
        <v>765</v>
      </c>
      <c r="R9" s="18">
        <v>84.855999999999995</v>
      </c>
      <c r="S9" s="18">
        <v>1182</v>
      </c>
      <c r="T9" s="18">
        <v>146</v>
      </c>
      <c r="U9" s="18">
        <v>2</v>
      </c>
      <c r="V9" s="18">
        <v>730</v>
      </c>
      <c r="W9" s="18">
        <v>1878</v>
      </c>
      <c r="X9" s="18">
        <v>22</v>
      </c>
      <c r="Y9" s="18">
        <v>1203</v>
      </c>
      <c r="Z9" s="18">
        <v>0</v>
      </c>
      <c r="AA9" s="18">
        <v>2041</v>
      </c>
      <c r="AB9" s="18">
        <v>90.95</v>
      </c>
    </row>
    <row r="10" spans="2:28">
      <c r="B10" s="56" t="s">
        <v>176</v>
      </c>
      <c r="C10" s="56" t="s">
        <v>163</v>
      </c>
      <c r="D10" s="56" t="s">
        <v>164</v>
      </c>
      <c r="E10" s="56">
        <v>53326</v>
      </c>
      <c r="F10" s="56" t="s">
        <v>177</v>
      </c>
      <c r="G10" s="56">
        <v>356</v>
      </c>
      <c r="H10" s="56" t="s">
        <v>166</v>
      </c>
      <c r="I10" s="56" t="s">
        <v>660</v>
      </c>
      <c r="K10" s="18" t="s">
        <v>766</v>
      </c>
      <c r="L10" s="18" t="s">
        <v>408</v>
      </c>
      <c r="M10" s="18" t="s">
        <v>363</v>
      </c>
      <c r="Q10" s="18" t="s">
        <v>767</v>
      </c>
      <c r="R10" s="18">
        <v>85.165000000000006</v>
      </c>
      <c r="S10" s="18">
        <v>364</v>
      </c>
      <c r="T10" s="18">
        <v>46</v>
      </c>
      <c r="U10" s="18">
        <v>1</v>
      </c>
      <c r="V10" s="18">
        <v>1</v>
      </c>
      <c r="W10" s="18">
        <v>356</v>
      </c>
      <c r="X10" s="18">
        <v>295</v>
      </c>
      <c r="Y10" s="18">
        <v>658</v>
      </c>
      <c r="Z10" s="18">
        <v>0</v>
      </c>
      <c r="AA10" s="18">
        <v>653</v>
      </c>
      <c r="AB10" s="18">
        <v>92.86</v>
      </c>
    </row>
    <row r="11" spans="2:28">
      <c r="B11" s="56" t="s">
        <v>180</v>
      </c>
      <c r="C11" s="56" t="s">
        <v>163</v>
      </c>
      <c r="D11" s="56" t="s">
        <v>662</v>
      </c>
      <c r="E11" s="56">
        <v>131310</v>
      </c>
      <c r="F11" s="56" t="s">
        <v>181</v>
      </c>
      <c r="G11" s="56">
        <v>208</v>
      </c>
      <c r="H11" s="56" t="s">
        <v>166</v>
      </c>
      <c r="I11" s="56" t="s">
        <v>663</v>
      </c>
      <c r="K11" s="18" t="s">
        <v>768</v>
      </c>
      <c r="L11" s="18" t="s">
        <v>408</v>
      </c>
      <c r="M11" s="18" t="s">
        <v>363</v>
      </c>
      <c r="Q11" s="18" t="s">
        <v>769</v>
      </c>
      <c r="R11" s="18">
        <v>98.076999999999998</v>
      </c>
      <c r="S11" s="18">
        <v>208</v>
      </c>
      <c r="T11" s="18">
        <v>4</v>
      </c>
      <c r="U11" s="18">
        <v>0</v>
      </c>
      <c r="V11" s="18">
        <v>1</v>
      </c>
      <c r="W11" s="18">
        <v>208</v>
      </c>
      <c r="X11" s="18">
        <v>458</v>
      </c>
      <c r="Y11" s="18">
        <v>665</v>
      </c>
      <c r="Z11" s="82">
        <v>3.5300000000000001E-143</v>
      </c>
      <c r="AA11" s="18">
        <v>427</v>
      </c>
      <c r="AB11" s="18">
        <v>99.52</v>
      </c>
    </row>
    <row r="12" spans="2:28">
      <c r="B12" s="56" t="s">
        <v>185</v>
      </c>
      <c r="C12" s="56" t="s">
        <v>163</v>
      </c>
      <c r="D12" s="56" t="s">
        <v>664</v>
      </c>
      <c r="E12" s="56">
        <v>37863</v>
      </c>
      <c r="F12" s="56" t="s">
        <v>186</v>
      </c>
      <c r="G12" s="56">
        <v>209</v>
      </c>
      <c r="H12" s="56" t="s">
        <v>166</v>
      </c>
      <c r="I12" s="56" t="s">
        <v>187</v>
      </c>
      <c r="K12" s="18" t="s">
        <v>770</v>
      </c>
      <c r="L12" s="18" t="s">
        <v>389</v>
      </c>
      <c r="M12" s="18" t="s">
        <v>382</v>
      </c>
      <c r="Q12" s="18" t="s">
        <v>771</v>
      </c>
      <c r="R12" s="18">
        <v>99.519000000000005</v>
      </c>
      <c r="S12" s="18">
        <v>208</v>
      </c>
      <c r="T12" s="18">
        <v>1</v>
      </c>
      <c r="U12" s="18">
        <v>0</v>
      </c>
      <c r="V12" s="18">
        <v>2</v>
      </c>
      <c r="W12" s="18">
        <v>209</v>
      </c>
      <c r="X12" s="18">
        <v>159</v>
      </c>
      <c r="Y12" s="18">
        <v>366</v>
      </c>
      <c r="Z12" s="82">
        <v>4.1799999999999998E-145</v>
      </c>
      <c r="AA12" s="18">
        <v>432</v>
      </c>
      <c r="AB12" s="18">
        <v>99.52</v>
      </c>
    </row>
    <row r="13" spans="2:28">
      <c r="B13" s="56" t="s">
        <v>198</v>
      </c>
      <c r="C13" s="56" t="s">
        <v>163</v>
      </c>
      <c r="D13" s="56" t="s">
        <v>671</v>
      </c>
      <c r="E13" s="56">
        <v>588596</v>
      </c>
      <c r="F13" s="56" t="s">
        <v>199</v>
      </c>
      <c r="G13" s="56">
        <v>126</v>
      </c>
      <c r="H13" s="56" t="s">
        <v>166</v>
      </c>
      <c r="I13" s="56" t="s">
        <v>200</v>
      </c>
      <c r="K13" s="18" t="s">
        <v>772</v>
      </c>
      <c r="L13" s="18" t="s">
        <v>408</v>
      </c>
      <c r="M13" s="18" t="s">
        <v>390</v>
      </c>
      <c r="Q13" s="18" t="s">
        <v>773</v>
      </c>
      <c r="R13" s="18">
        <v>99.206000000000003</v>
      </c>
      <c r="S13" s="18">
        <v>126</v>
      </c>
      <c r="T13" s="18">
        <v>1</v>
      </c>
      <c r="U13" s="18">
        <v>0</v>
      </c>
      <c r="V13" s="18">
        <v>1</v>
      </c>
      <c r="W13" s="18">
        <v>126</v>
      </c>
      <c r="X13" s="18">
        <v>298</v>
      </c>
      <c r="Y13" s="18">
        <v>423</v>
      </c>
      <c r="Z13" s="82">
        <v>1.1699999999999999E-79</v>
      </c>
      <c r="AA13" s="18">
        <v>258</v>
      </c>
      <c r="AB13" s="18">
        <v>99.21</v>
      </c>
    </row>
    <row r="14" spans="2:28">
      <c r="B14" s="56" t="s">
        <v>203</v>
      </c>
      <c r="C14" s="56" t="s">
        <v>163</v>
      </c>
      <c r="D14" s="56" t="s">
        <v>656</v>
      </c>
      <c r="E14" s="56">
        <v>151549</v>
      </c>
      <c r="F14" s="56" t="s">
        <v>204</v>
      </c>
      <c r="G14" s="56">
        <v>348</v>
      </c>
      <c r="H14" s="56" t="s">
        <v>166</v>
      </c>
      <c r="I14" s="56" t="s">
        <v>205</v>
      </c>
      <c r="K14" s="18" t="s">
        <v>774</v>
      </c>
      <c r="L14" s="18" t="s">
        <v>408</v>
      </c>
      <c r="M14" s="18" t="s">
        <v>382</v>
      </c>
      <c r="Q14" s="18" t="s">
        <v>775</v>
      </c>
      <c r="R14" s="18">
        <v>98.275999999999996</v>
      </c>
      <c r="S14" s="18">
        <v>348</v>
      </c>
      <c r="T14" s="18">
        <v>6</v>
      </c>
      <c r="U14" s="18">
        <v>0</v>
      </c>
      <c r="V14" s="18">
        <v>1</v>
      </c>
      <c r="W14" s="18">
        <v>348</v>
      </c>
      <c r="X14" s="18">
        <v>1</v>
      </c>
      <c r="Y14" s="18">
        <v>348</v>
      </c>
      <c r="Z14" s="18">
        <v>0</v>
      </c>
      <c r="AA14" s="18">
        <v>694</v>
      </c>
      <c r="AB14" s="18">
        <v>99.71</v>
      </c>
    </row>
    <row r="15" spans="2:28">
      <c r="B15" s="56" t="s">
        <v>218</v>
      </c>
      <c r="C15" s="56" t="s">
        <v>163</v>
      </c>
      <c r="D15" s="56" t="s">
        <v>656</v>
      </c>
      <c r="E15" s="56">
        <v>326968</v>
      </c>
      <c r="F15" s="56" t="s">
        <v>219</v>
      </c>
      <c r="G15" s="56">
        <v>624</v>
      </c>
      <c r="H15" s="56" t="s">
        <v>166</v>
      </c>
      <c r="I15" s="56" t="s">
        <v>220</v>
      </c>
      <c r="K15" s="18" t="s">
        <v>776</v>
      </c>
      <c r="L15" s="18" t="s">
        <v>331</v>
      </c>
      <c r="M15" s="18" t="s">
        <v>350</v>
      </c>
      <c r="Q15" s="18" t="s">
        <v>777</v>
      </c>
      <c r="R15" s="18">
        <v>100</v>
      </c>
      <c r="S15" s="18">
        <v>624</v>
      </c>
      <c r="T15" s="18">
        <v>0</v>
      </c>
      <c r="U15" s="18">
        <v>0</v>
      </c>
      <c r="V15" s="18">
        <v>1</v>
      </c>
      <c r="W15" s="18">
        <v>624</v>
      </c>
      <c r="X15" s="18">
        <v>69</v>
      </c>
      <c r="Y15" s="18">
        <v>692</v>
      </c>
      <c r="Z15" s="18">
        <v>0</v>
      </c>
      <c r="AA15" s="18">
        <v>1293</v>
      </c>
      <c r="AB15" s="18">
        <v>100</v>
      </c>
    </row>
    <row r="16" spans="2:28">
      <c r="B16" s="56" t="s">
        <v>221</v>
      </c>
      <c r="C16" s="56" t="s">
        <v>163</v>
      </c>
      <c r="D16" s="56" t="s">
        <v>676</v>
      </c>
      <c r="E16" s="56">
        <v>1041015</v>
      </c>
      <c r="F16" s="56" t="s">
        <v>222</v>
      </c>
      <c r="G16" s="56">
        <v>294</v>
      </c>
      <c r="H16" s="56" t="s">
        <v>166</v>
      </c>
      <c r="I16" s="56" t="s">
        <v>677</v>
      </c>
      <c r="K16" s="18" t="s">
        <v>778</v>
      </c>
      <c r="L16" s="18" t="s">
        <v>408</v>
      </c>
      <c r="M16" s="18" t="s">
        <v>363</v>
      </c>
      <c r="Q16" s="18" t="s">
        <v>779</v>
      </c>
      <c r="R16" s="18">
        <v>99.66</v>
      </c>
      <c r="S16" s="18">
        <v>294</v>
      </c>
      <c r="T16" s="18">
        <v>1</v>
      </c>
      <c r="U16" s="18">
        <v>0</v>
      </c>
      <c r="V16" s="18">
        <v>1</v>
      </c>
      <c r="W16" s="18">
        <v>294</v>
      </c>
      <c r="X16" s="18">
        <v>469</v>
      </c>
      <c r="Y16" s="18">
        <v>762</v>
      </c>
      <c r="Z16" s="18">
        <v>0</v>
      </c>
      <c r="AA16" s="18">
        <v>618</v>
      </c>
      <c r="AB16" s="18">
        <v>99.66</v>
      </c>
    </row>
    <row r="17" spans="2:28">
      <c r="B17" s="56" t="s">
        <v>223</v>
      </c>
      <c r="C17" s="56" t="s">
        <v>163</v>
      </c>
      <c r="D17" s="56" t="s">
        <v>656</v>
      </c>
      <c r="E17" s="56">
        <v>2829</v>
      </c>
      <c r="F17" s="56" t="s">
        <v>224</v>
      </c>
      <c r="G17" s="56">
        <v>724</v>
      </c>
      <c r="H17" s="56" t="s">
        <v>166</v>
      </c>
      <c r="I17" s="56" t="s">
        <v>225</v>
      </c>
      <c r="K17" s="18" t="s">
        <v>780</v>
      </c>
      <c r="L17" s="18" t="s">
        <v>453</v>
      </c>
      <c r="M17" s="18" t="s">
        <v>350</v>
      </c>
      <c r="P17" s="83"/>
      <c r="Q17" s="18" t="s">
        <v>422</v>
      </c>
      <c r="R17" s="18">
        <v>100</v>
      </c>
      <c r="S17" s="18">
        <v>686</v>
      </c>
      <c r="T17" s="18">
        <v>0</v>
      </c>
      <c r="U17" s="18">
        <v>0</v>
      </c>
      <c r="V17" s="18">
        <v>39</v>
      </c>
      <c r="W17" s="18">
        <v>724</v>
      </c>
      <c r="X17" s="18">
        <v>1</v>
      </c>
      <c r="Y17" s="18">
        <v>686</v>
      </c>
      <c r="Z17" s="18">
        <v>0</v>
      </c>
      <c r="AA17" s="18">
        <v>1390</v>
      </c>
      <c r="AB17" s="18">
        <v>100</v>
      </c>
    </row>
    <row r="18" spans="2:28">
      <c r="B18" s="56" t="s">
        <v>231</v>
      </c>
      <c r="C18" s="56" t="s">
        <v>163</v>
      </c>
      <c r="D18" s="56" t="s">
        <v>656</v>
      </c>
      <c r="E18" s="56">
        <v>399045</v>
      </c>
      <c r="F18" s="56" t="s">
        <v>232</v>
      </c>
      <c r="G18" s="56">
        <v>976</v>
      </c>
      <c r="H18" s="56" t="s">
        <v>166</v>
      </c>
      <c r="I18" s="56" t="s">
        <v>682</v>
      </c>
      <c r="K18" s="18" t="s">
        <v>781</v>
      </c>
      <c r="L18" s="18" t="s">
        <v>331</v>
      </c>
      <c r="M18" s="18" t="s">
        <v>350</v>
      </c>
      <c r="P18" s="83"/>
      <c r="Q18" s="18" t="s">
        <v>782</v>
      </c>
      <c r="R18" s="18">
        <v>99.272000000000006</v>
      </c>
      <c r="S18" s="18">
        <v>687</v>
      </c>
      <c r="T18" s="18">
        <v>2</v>
      </c>
      <c r="U18" s="18">
        <v>1</v>
      </c>
      <c r="V18" s="18">
        <v>293</v>
      </c>
      <c r="W18" s="18">
        <v>976</v>
      </c>
      <c r="X18" s="18">
        <v>1</v>
      </c>
      <c r="Y18" s="18">
        <v>687</v>
      </c>
      <c r="Z18" s="18">
        <v>0</v>
      </c>
      <c r="AA18" s="18">
        <v>1409</v>
      </c>
      <c r="AB18" s="18">
        <v>99.27</v>
      </c>
    </row>
    <row r="19" spans="2:28">
      <c r="B19" s="56" t="s">
        <v>233</v>
      </c>
      <c r="C19" s="56" t="s">
        <v>163</v>
      </c>
      <c r="D19" s="56" t="s">
        <v>671</v>
      </c>
      <c r="E19" s="56">
        <v>334625</v>
      </c>
      <c r="F19" s="56" t="s">
        <v>234</v>
      </c>
      <c r="G19" s="56">
        <v>99</v>
      </c>
      <c r="H19" s="56" t="s">
        <v>166</v>
      </c>
      <c r="I19" s="56" t="s">
        <v>235</v>
      </c>
      <c r="K19" s="18" t="s">
        <v>783</v>
      </c>
      <c r="L19" s="18" t="s">
        <v>389</v>
      </c>
      <c r="M19" s="18" t="s">
        <v>390</v>
      </c>
      <c r="P19" s="83"/>
      <c r="Q19" s="18" t="s">
        <v>784</v>
      </c>
      <c r="R19" s="18">
        <v>87.302000000000007</v>
      </c>
      <c r="S19" s="18">
        <v>63</v>
      </c>
      <c r="T19" s="18">
        <v>8</v>
      </c>
      <c r="U19" s="18">
        <v>0</v>
      </c>
      <c r="V19" s="18">
        <v>25</v>
      </c>
      <c r="W19" s="18">
        <v>87</v>
      </c>
      <c r="X19" s="18">
        <v>37</v>
      </c>
      <c r="Y19" s="18">
        <v>99</v>
      </c>
      <c r="Z19" s="82">
        <v>1.0599999999999999E-29</v>
      </c>
      <c r="AA19" s="18">
        <v>112</v>
      </c>
      <c r="AB19" s="18">
        <v>95.24</v>
      </c>
    </row>
    <row r="20" spans="2:28">
      <c r="B20" s="56" t="s">
        <v>236</v>
      </c>
      <c r="C20" s="56" t="s">
        <v>163</v>
      </c>
      <c r="D20" s="56" t="s">
        <v>656</v>
      </c>
      <c r="E20" s="56">
        <v>61474</v>
      </c>
      <c r="F20" s="56" t="s">
        <v>237</v>
      </c>
      <c r="G20" s="56">
        <v>703</v>
      </c>
      <c r="H20" s="56" t="s">
        <v>166</v>
      </c>
      <c r="I20" s="56" t="s">
        <v>238</v>
      </c>
      <c r="K20" s="18" t="s">
        <v>785</v>
      </c>
      <c r="L20" s="18" t="s">
        <v>453</v>
      </c>
      <c r="M20" s="18" t="s">
        <v>350</v>
      </c>
      <c r="P20" s="83"/>
      <c r="Q20" s="18" t="s">
        <v>786</v>
      </c>
      <c r="R20" s="18">
        <v>98.861999999999995</v>
      </c>
      <c r="S20" s="18">
        <v>703</v>
      </c>
      <c r="T20" s="18">
        <v>8</v>
      </c>
      <c r="U20" s="18">
        <v>0</v>
      </c>
      <c r="V20" s="18">
        <v>1</v>
      </c>
      <c r="W20" s="18">
        <v>703</v>
      </c>
      <c r="X20" s="18">
        <v>1</v>
      </c>
      <c r="Y20" s="18">
        <v>703</v>
      </c>
      <c r="Z20" s="18">
        <v>0</v>
      </c>
      <c r="AA20" s="18">
        <v>1429</v>
      </c>
      <c r="AB20" s="18">
        <v>99.43</v>
      </c>
    </row>
    <row r="21" spans="2:28">
      <c r="B21" s="56" t="s">
        <v>241</v>
      </c>
      <c r="C21" s="56" t="s">
        <v>163</v>
      </c>
      <c r="D21" s="56" t="s">
        <v>656</v>
      </c>
      <c r="E21" s="56">
        <v>156133</v>
      </c>
      <c r="F21" s="56" t="s">
        <v>242</v>
      </c>
      <c r="G21" s="56">
        <v>982</v>
      </c>
      <c r="H21" s="56" t="s">
        <v>166</v>
      </c>
      <c r="I21" s="56" t="s">
        <v>684</v>
      </c>
      <c r="K21" s="18" t="s">
        <v>787</v>
      </c>
      <c r="L21" s="18" t="s">
        <v>453</v>
      </c>
      <c r="M21" s="18" t="s">
        <v>350</v>
      </c>
      <c r="P21" s="83"/>
      <c r="Q21" s="18" t="s">
        <v>335</v>
      </c>
      <c r="R21" s="18">
        <v>52.845999999999997</v>
      </c>
      <c r="S21" s="18">
        <v>738</v>
      </c>
      <c r="T21" s="18">
        <v>331</v>
      </c>
      <c r="U21" s="18">
        <v>8</v>
      </c>
      <c r="V21" s="18">
        <v>220</v>
      </c>
      <c r="W21" s="18">
        <v>954</v>
      </c>
      <c r="X21" s="18">
        <v>17</v>
      </c>
      <c r="Y21" s="18">
        <v>740</v>
      </c>
      <c r="Z21" s="18">
        <v>0</v>
      </c>
      <c r="AA21" s="18">
        <v>746</v>
      </c>
      <c r="AB21" s="18">
        <v>66.94</v>
      </c>
    </row>
    <row r="22" spans="2:28">
      <c r="B22" s="56" t="s">
        <v>243</v>
      </c>
      <c r="C22" s="56" t="s">
        <v>163</v>
      </c>
      <c r="D22" s="56" t="s">
        <v>656</v>
      </c>
      <c r="E22" s="56">
        <v>1486918</v>
      </c>
      <c r="F22" s="56" t="s">
        <v>244</v>
      </c>
      <c r="G22" s="56">
        <v>961</v>
      </c>
      <c r="H22" s="56" t="s">
        <v>166</v>
      </c>
      <c r="I22" s="56" t="s">
        <v>685</v>
      </c>
      <c r="K22" s="18" t="s">
        <v>788</v>
      </c>
      <c r="L22" s="18" t="s">
        <v>453</v>
      </c>
      <c r="M22" s="18" t="s">
        <v>350</v>
      </c>
      <c r="P22" s="83"/>
      <c r="Q22" s="18" t="s">
        <v>789</v>
      </c>
      <c r="R22" s="18">
        <v>49.057000000000002</v>
      </c>
      <c r="S22" s="18">
        <v>795</v>
      </c>
      <c r="T22" s="18">
        <v>359</v>
      </c>
      <c r="U22" s="18">
        <v>13</v>
      </c>
      <c r="V22" s="18">
        <v>105</v>
      </c>
      <c r="W22" s="18">
        <v>875</v>
      </c>
      <c r="X22" s="18">
        <v>14</v>
      </c>
      <c r="Y22" s="18">
        <v>786</v>
      </c>
      <c r="Z22" s="18">
        <v>0</v>
      </c>
      <c r="AA22" s="18">
        <v>732</v>
      </c>
      <c r="AB22" s="18">
        <v>64.03</v>
      </c>
    </row>
    <row r="23" spans="2:28">
      <c r="B23" s="56" t="s">
        <v>247</v>
      </c>
      <c r="C23" s="56" t="s">
        <v>163</v>
      </c>
      <c r="D23" s="56" t="s">
        <v>656</v>
      </c>
      <c r="E23" s="56">
        <v>1486918</v>
      </c>
      <c r="F23" s="56" t="s">
        <v>244</v>
      </c>
      <c r="G23" s="56">
        <v>961</v>
      </c>
      <c r="H23" s="56" t="s">
        <v>166</v>
      </c>
      <c r="I23" s="56" t="s">
        <v>685</v>
      </c>
      <c r="K23" s="18" t="s">
        <v>788</v>
      </c>
      <c r="L23" s="18" t="s">
        <v>453</v>
      </c>
      <c r="M23" s="18" t="s">
        <v>350</v>
      </c>
      <c r="P23" s="83"/>
      <c r="Q23" s="18" t="s">
        <v>789</v>
      </c>
      <c r="R23" s="18">
        <v>51.003999999999998</v>
      </c>
      <c r="S23" s="18">
        <v>747</v>
      </c>
      <c r="T23" s="18">
        <v>322</v>
      </c>
      <c r="U23" s="18">
        <v>12</v>
      </c>
      <c r="V23" s="18">
        <v>153</v>
      </c>
      <c r="W23" s="18">
        <v>875</v>
      </c>
      <c r="X23" s="18">
        <v>60</v>
      </c>
      <c r="Y23" s="18">
        <v>786</v>
      </c>
      <c r="Z23" s="18">
        <v>0</v>
      </c>
      <c r="AA23" s="18">
        <v>731</v>
      </c>
      <c r="AB23" s="18">
        <v>66.27</v>
      </c>
    </row>
    <row r="24" spans="2:28">
      <c r="B24" s="56" t="s">
        <v>248</v>
      </c>
      <c r="C24" s="56" t="s">
        <v>163</v>
      </c>
      <c r="D24" s="56" t="s">
        <v>656</v>
      </c>
      <c r="E24" s="56">
        <v>1486918</v>
      </c>
      <c r="F24" s="56" t="s">
        <v>244</v>
      </c>
      <c r="G24" s="56">
        <v>657</v>
      </c>
      <c r="H24" s="56" t="s">
        <v>166</v>
      </c>
      <c r="I24" s="56" t="s">
        <v>687</v>
      </c>
      <c r="K24" s="18" t="s">
        <v>790</v>
      </c>
      <c r="L24" s="18" t="s">
        <v>408</v>
      </c>
      <c r="M24" s="18" t="s">
        <v>382</v>
      </c>
      <c r="P24" s="83"/>
      <c r="Q24" s="18" t="s">
        <v>791</v>
      </c>
      <c r="R24" s="18">
        <v>51.656999999999996</v>
      </c>
      <c r="S24" s="18">
        <v>513</v>
      </c>
      <c r="T24" s="18">
        <v>220</v>
      </c>
      <c r="U24" s="18">
        <v>10</v>
      </c>
      <c r="V24" s="18">
        <v>153</v>
      </c>
      <c r="W24" s="18">
        <v>657</v>
      </c>
      <c r="X24" s="18">
        <v>3</v>
      </c>
      <c r="Y24" s="18">
        <v>495</v>
      </c>
      <c r="Z24" s="82">
        <v>6.1599999999999997E-170</v>
      </c>
      <c r="AA24" s="18">
        <v>512</v>
      </c>
      <c r="AB24" s="18">
        <v>68.42</v>
      </c>
    </row>
    <row r="25" spans="2:28">
      <c r="B25" s="56" t="s">
        <v>245</v>
      </c>
      <c r="C25" s="56" t="s">
        <v>163</v>
      </c>
      <c r="D25" s="56" t="s">
        <v>656</v>
      </c>
      <c r="E25" s="56">
        <v>1411642</v>
      </c>
      <c r="F25" s="56" t="s">
        <v>246</v>
      </c>
      <c r="G25" s="56">
        <v>901</v>
      </c>
      <c r="H25" s="56" t="s">
        <v>166</v>
      </c>
      <c r="I25" s="56" t="s">
        <v>686</v>
      </c>
      <c r="K25" s="18" t="s">
        <v>423</v>
      </c>
      <c r="L25" s="18" t="s">
        <v>453</v>
      </c>
      <c r="M25" s="18" t="s">
        <v>350</v>
      </c>
      <c r="P25" s="83"/>
      <c r="Q25" s="56" t="s">
        <v>792</v>
      </c>
      <c r="R25" s="56">
        <v>49.369</v>
      </c>
      <c r="S25" s="56">
        <v>555</v>
      </c>
      <c r="T25" s="56">
        <v>274</v>
      </c>
      <c r="U25" s="56">
        <v>4</v>
      </c>
      <c r="V25" s="56">
        <v>2</v>
      </c>
      <c r="W25" s="56">
        <v>556</v>
      </c>
      <c r="X25" s="56">
        <v>170</v>
      </c>
      <c r="Y25" s="56">
        <v>717</v>
      </c>
      <c r="Z25" s="56">
        <v>0</v>
      </c>
      <c r="AA25" s="56">
        <v>552</v>
      </c>
      <c r="AB25" s="56">
        <v>69.55</v>
      </c>
    </row>
    <row r="26" spans="2:28">
      <c r="B26" s="56" t="s">
        <v>249</v>
      </c>
      <c r="C26" s="56" t="s">
        <v>163</v>
      </c>
      <c r="D26" s="56" t="s">
        <v>688</v>
      </c>
      <c r="E26" s="56">
        <v>464988</v>
      </c>
      <c r="F26" s="56" t="s">
        <v>250</v>
      </c>
      <c r="G26" s="56">
        <v>142</v>
      </c>
      <c r="H26" s="56" t="s">
        <v>166</v>
      </c>
      <c r="I26" s="56" t="s">
        <v>689</v>
      </c>
      <c r="K26" s="18" t="s">
        <v>793</v>
      </c>
      <c r="L26" s="18" t="s">
        <v>794</v>
      </c>
      <c r="M26" s="18" t="s">
        <v>382</v>
      </c>
      <c r="P26" s="83"/>
      <c r="Q26" s="56" t="s">
        <v>339</v>
      </c>
      <c r="R26" s="56">
        <v>37.930999999999997</v>
      </c>
      <c r="S26" s="56">
        <v>145</v>
      </c>
      <c r="T26" s="56">
        <v>85</v>
      </c>
      <c r="U26" s="56">
        <v>2</v>
      </c>
      <c r="V26" s="56">
        <v>25</v>
      </c>
      <c r="W26" s="56">
        <v>169</v>
      </c>
      <c r="X26" s="56">
        <v>31</v>
      </c>
      <c r="Y26" s="56">
        <v>170</v>
      </c>
      <c r="Z26" s="56">
        <v>8.1E-18</v>
      </c>
      <c r="AA26" s="56">
        <v>91.7</v>
      </c>
      <c r="AB26" s="56">
        <v>55.17</v>
      </c>
    </row>
    <row r="27" spans="2:28">
      <c r="B27" s="56" t="s">
        <v>251</v>
      </c>
      <c r="C27" s="56" t="s">
        <v>163</v>
      </c>
      <c r="D27" s="56" t="s">
        <v>656</v>
      </c>
      <c r="E27" s="56">
        <v>708627</v>
      </c>
      <c r="F27" s="56" t="s">
        <v>252</v>
      </c>
      <c r="G27" s="56">
        <v>856</v>
      </c>
      <c r="H27" s="56" t="s">
        <v>166</v>
      </c>
      <c r="I27" s="56" t="s">
        <v>690</v>
      </c>
      <c r="K27" s="18" t="s">
        <v>795</v>
      </c>
      <c r="L27" s="18" t="s">
        <v>408</v>
      </c>
      <c r="M27" s="56" t="s">
        <v>424</v>
      </c>
      <c r="N27" s="56" t="s">
        <v>796</v>
      </c>
      <c r="O27" s="18" t="s">
        <v>334</v>
      </c>
      <c r="P27" s="83"/>
      <c r="Q27" s="56" t="s">
        <v>792</v>
      </c>
      <c r="R27" s="56">
        <v>49.369</v>
      </c>
      <c r="S27" s="56">
        <v>555</v>
      </c>
      <c r="T27" s="56">
        <v>274</v>
      </c>
      <c r="U27" s="56">
        <v>4</v>
      </c>
      <c r="V27" s="56">
        <v>2</v>
      </c>
      <c r="W27" s="56">
        <v>556</v>
      </c>
      <c r="X27" s="56">
        <v>170</v>
      </c>
      <c r="Y27" s="56">
        <v>717</v>
      </c>
      <c r="Z27" s="56">
        <v>0</v>
      </c>
      <c r="AA27" s="56">
        <v>552</v>
      </c>
      <c r="AB27" s="56">
        <v>69.55</v>
      </c>
    </row>
    <row r="28" spans="2:28">
      <c r="B28" s="56" t="s">
        <v>253</v>
      </c>
      <c r="C28" s="56" t="s">
        <v>163</v>
      </c>
      <c r="D28" s="56" t="s">
        <v>688</v>
      </c>
      <c r="E28" s="56">
        <v>708627</v>
      </c>
      <c r="F28" s="56" t="s">
        <v>252</v>
      </c>
      <c r="G28" s="56">
        <v>170</v>
      </c>
      <c r="H28" s="56" t="s">
        <v>166</v>
      </c>
      <c r="I28" s="56" t="s">
        <v>691</v>
      </c>
      <c r="K28" s="18" t="s">
        <v>797</v>
      </c>
      <c r="L28" s="18" t="s">
        <v>389</v>
      </c>
      <c r="M28" s="18" t="s">
        <v>382</v>
      </c>
      <c r="P28" s="83"/>
      <c r="Q28" s="56" t="s">
        <v>339</v>
      </c>
      <c r="R28" s="56">
        <v>37.930999999999997</v>
      </c>
      <c r="S28" s="56">
        <v>145</v>
      </c>
      <c r="T28" s="56">
        <v>85</v>
      </c>
      <c r="U28" s="56">
        <v>2</v>
      </c>
      <c r="V28" s="56">
        <v>25</v>
      </c>
      <c r="W28" s="56">
        <v>169</v>
      </c>
      <c r="X28" s="56">
        <v>31</v>
      </c>
      <c r="Y28" s="56">
        <v>170</v>
      </c>
      <c r="Z28" s="56">
        <v>8.1E-18</v>
      </c>
      <c r="AA28" s="56">
        <v>91.7</v>
      </c>
      <c r="AB28" s="56">
        <v>55.17</v>
      </c>
    </row>
    <row r="29" spans="2:28">
      <c r="B29" s="56" t="s">
        <v>254</v>
      </c>
      <c r="C29" s="56" t="s">
        <v>163</v>
      </c>
      <c r="D29" s="56" t="s">
        <v>656</v>
      </c>
      <c r="E29" s="56">
        <v>63592</v>
      </c>
      <c r="F29" s="56" t="s">
        <v>255</v>
      </c>
      <c r="G29" s="56">
        <v>814</v>
      </c>
      <c r="H29" s="56" t="s">
        <v>166</v>
      </c>
      <c r="I29" s="56" t="s">
        <v>692</v>
      </c>
      <c r="K29" s="18" t="s">
        <v>798</v>
      </c>
      <c r="L29" s="18" t="s">
        <v>453</v>
      </c>
      <c r="M29" s="18" t="s">
        <v>350</v>
      </c>
      <c r="P29" s="83"/>
      <c r="Q29" s="56" t="s">
        <v>340</v>
      </c>
      <c r="R29" s="56">
        <v>52.082999999999998</v>
      </c>
      <c r="S29" s="56">
        <v>720</v>
      </c>
      <c r="T29" s="56">
        <v>306</v>
      </c>
      <c r="U29" s="56">
        <v>10</v>
      </c>
      <c r="V29" s="56">
        <v>52</v>
      </c>
      <c r="W29" s="56">
        <v>771</v>
      </c>
      <c r="X29" s="56">
        <v>49</v>
      </c>
      <c r="Y29" s="56">
        <v>729</v>
      </c>
      <c r="Z29" s="56">
        <v>0</v>
      </c>
      <c r="AA29" s="56">
        <v>690</v>
      </c>
      <c r="AB29" s="56">
        <v>66.94</v>
      </c>
    </row>
    <row r="30" spans="2:28">
      <c r="B30" s="56" t="s">
        <v>256</v>
      </c>
      <c r="C30" s="56" t="s">
        <v>163</v>
      </c>
      <c r="D30" s="56" t="s">
        <v>656</v>
      </c>
      <c r="E30" s="56">
        <v>31354</v>
      </c>
      <c r="F30" s="56" t="s">
        <v>257</v>
      </c>
      <c r="G30" s="56">
        <v>426</v>
      </c>
      <c r="H30" s="56" t="s">
        <v>166</v>
      </c>
      <c r="I30" s="56" t="s">
        <v>693</v>
      </c>
      <c r="K30" s="18" t="s">
        <v>799</v>
      </c>
      <c r="L30" s="18" t="s">
        <v>389</v>
      </c>
      <c r="M30" s="18" t="s">
        <v>382</v>
      </c>
      <c r="P30" s="83"/>
      <c r="Q30" s="56" t="s">
        <v>351</v>
      </c>
      <c r="R30" s="56">
        <v>35.384999999999998</v>
      </c>
      <c r="S30" s="56">
        <v>390</v>
      </c>
      <c r="T30" s="56">
        <v>226</v>
      </c>
      <c r="U30" s="56">
        <v>5</v>
      </c>
      <c r="V30" s="56">
        <v>37</v>
      </c>
      <c r="W30" s="56">
        <v>426</v>
      </c>
      <c r="X30" s="56">
        <v>55</v>
      </c>
      <c r="Y30" s="56">
        <v>418</v>
      </c>
      <c r="Z30" s="56">
        <v>3.51E-64</v>
      </c>
      <c r="AA30" s="56">
        <v>230</v>
      </c>
      <c r="AB30" s="56">
        <v>55.13</v>
      </c>
    </row>
    <row r="31" spans="2:28">
      <c r="B31" s="56" t="s">
        <v>258</v>
      </c>
      <c r="C31" s="56" t="s">
        <v>163</v>
      </c>
      <c r="D31" s="56" t="s">
        <v>164</v>
      </c>
      <c r="E31" s="56">
        <v>31354</v>
      </c>
      <c r="F31" s="56" t="s">
        <v>257</v>
      </c>
      <c r="G31" s="56">
        <v>314</v>
      </c>
      <c r="H31" s="56" t="s">
        <v>166</v>
      </c>
      <c r="I31" s="56" t="s">
        <v>694</v>
      </c>
      <c r="K31" s="18" t="s">
        <v>800</v>
      </c>
      <c r="L31" s="18" t="s">
        <v>408</v>
      </c>
      <c r="M31" s="18" t="s">
        <v>363</v>
      </c>
      <c r="P31" s="83"/>
      <c r="Q31" s="56" t="s">
        <v>792</v>
      </c>
      <c r="R31" s="56">
        <v>54.484999999999999</v>
      </c>
      <c r="S31" s="56">
        <v>301</v>
      </c>
      <c r="T31" s="56">
        <v>137</v>
      </c>
      <c r="U31" s="56">
        <v>0</v>
      </c>
      <c r="V31" s="56">
        <v>1</v>
      </c>
      <c r="W31" s="56">
        <v>301</v>
      </c>
      <c r="X31" s="56">
        <v>414</v>
      </c>
      <c r="Y31" s="56">
        <v>714</v>
      </c>
      <c r="Z31" s="56">
        <v>8.92E-109</v>
      </c>
      <c r="AA31" s="56">
        <v>343</v>
      </c>
      <c r="AB31" s="56">
        <v>71.760000000000005</v>
      </c>
    </row>
    <row r="32" spans="2:28">
      <c r="B32" s="56" t="s">
        <v>260</v>
      </c>
      <c r="C32" s="56" t="s">
        <v>163</v>
      </c>
      <c r="D32" s="56" t="s">
        <v>671</v>
      </c>
      <c r="E32" s="56">
        <v>464258</v>
      </c>
      <c r="F32" s="56" t="s">
        <v>261</v>
      </c>
      <c r="G32" s="56">
        <v>130</v>
      </c>
      <c r="H32" s="56" t="s">
        <v>166</v>
      </c>
      <c r="I32" s="56" t="s">
        <v>696</v>
      </c>
      <c r="K32" s="18" t="s">
        <v>111</v>
      </c>
      <c r="L32" s="18" t="s">
        <v>111</v>
      </c>
      <c r="M32" s="18" t="s">
        <v>500</v>
      </c>
      <c r="P32" s="83"/>
      <c r="Q32" s="56" t="s">
        <v>801</v>
      </c>
      <c r="R32" s="56">
        <v>55.914000000000001</v>
      </c>
      <c r="S32" s="56">
        <v>93</v>
      </c>
      <c r="T32" s="56">
        <v>41</v>
      </c>
      <c r="U32" s="56">
        <v>0</v>
      </c>
      <c r="V32" s="56">
        <v>1</v>
      </c>
      <c r="W32" s="56">
        <v>93</v>
      </c>
      <c r="X32" s="56">
        <v>609</v>
      </c>
      <c r="Y32" s="56">
        <v>701</v>
      </c>
      <c r="Z32" s="56">
        <v>9.8199999999999997E-25</v>
      </c>
      <c r="AA32" s="56">
        <v>109</v>
      </c>
      <c r="AB32" s="56">
        <v>68.819999999999993</v>
      </c>
    </row>
    <row r="33" spans="2:28">
      <c r="B33" s="56" t="s">
        <v>262</v>
      </c>
      <c r="C33" s="56" t="s">
        <v>163</v>
      </c>
      <c r="D33" s="56" t="s">
        <v>164</v>
      </c>
      <c r="E33" s="56">
        <v>464258</v>
      </c>
      <c r="F33" s="56" t="s">
        <v>261</v>
      </c>
      <c r="G33" s="56">
        <v>156</v>
      </c>
      <c r="H33" s="56" t="s">
        <v>166</v>
      </c>
      <c r="I33" s="56" t="s">
        <v>697</v>
      </c>
      <c r="K33" s="18" t="s">
        <v>802</v>
      </c>
      <c r="L33" s="18" t="s">
        <v>408</v>
      </c>
      <c r="M33" s="18" t="s">
        <v>363</v>
      </c>
      <c r="P33" s="83"/>
      <c r="Q33" s="56" t="s">
        <v>803</v>
      </c>
      <c r="R33" s="56">
        <v>65.563000000000002</v>
      </c>
      <c r="S33" s="56">
        <v>151</v>
      </c>
      <c r="T33" s="56">
        <v>49</v>
      </c>
      <c r="U33" s="56">
        <v>1</v>
      </c>
      <c r="V33" s="56">
        <v>6</v>
      </c>
      <c r="W33" s="56">
        <v>156</v>
      </c>
      <c r="X33" s="56">
        <v>194</v>
      </c>
      <c r="Y33" s="56">
        <v>341</v>
      </c>
      <c r="Z33" s="56">
        <v>5.4399999999999998E-61</v>
      </c>
      <c r="AA33" s="56">
        <v>204</v>
      </c>
      <c r="AB33" s="56">
        <v>79.47</v>
      </c>
    </row>
    <row r="34" spans="2:28">
      <c r="B34" s="56" t="s">
        <v>263</v>
      </c>
      <c r="C34" s="56" t="s">
        <v>163</v>
      </c>
      <c r="D34" s="56" t="s">
        <v>656</v>
      </c>
      <c r="E34" s="56">
        <v>676789</v>
      </c>
      <c r="F34" s="56" t="s">
        <v>264</v>
      </c>
      <c r="G34" s="56">
        <v>735</v>
      </c>
      <c r="H34" s="56" t="s">
        <v>166</v>
      </c>
      <c r="I34" s="56" t="s">
        <v>265</v>
      </c>
      <c r="K34" s="18" t="s">
        <v>804</v>
      </c>
      <c r="L34" s="18" t="s">
        <v>453</v>
      </c>
      <c r="M34" s="18" t="s">
        <v>350</v>
      </c>
      <c r="P34" s="83"/>
      <c r="Q34" s="56" t="s">
        <v>387</v>
      </c>
      <c r="R34" s="56">
        <v>55.341000000000001</v>
      </c>
      <c r="S34" s="56">
        <v>674</v>
      </c>
      <c r="T34" s="56">
        <v>280</v>
      </c>
      <c r="U34" s="56">
        <v>6</v>
      </c>
      <c r="V34" s="56">
        <v>10</v>
      </c>
      <c r="W34" s="56">
        <v>677</v>
      </c>
      <c r="X34" s="56">
        <v>55</v>
      </c>
      <c r="Y34" s="56">
        <v>713</v>
      </c>
      <c r="Z34" s="56">
        <v>0</v>
      </c>
      <c r="AA34" s="56">
        <v>749</v>
      </c>
      <c r="AB34" s="56">
        <v>70.33</v>
      </c>
    </row>
    <row r="35" spans="2:28">
      <c r="B35" s="56" t="s">
        <v>271</v>
      </c>
      <c r="C35" s="56" t="s">
        <v>163</v>
      </c>
      <c r="D35" s="56" t="s">
        <v>656</v>
      </c>
      <c r="E35" s="56">
        <v>88271</v>
      </c>
      <c r="F35" s="56" t="s">
        <v>272</v>
      </c>
      <c r="G35" s="56">
        <v>728</v>
      </c>
      <c r="H35" s="56" t="s">
        <v>166</v>
      </c>
      <c r="I35" s="56" t="s">
        <v>273</v>
      </c>
      <c r="K35" s="18" t="s">
        <v>805</v>
      </c>
      <c r="L35" s="18" t="s">
        <v>453</v>
      </c>
      <c r="M35" s="18" t="s">
        <v>350</v>
      </c>
      <c r="P35" s="83"/>
      <c r="Q35" s="56" t="s">
        <v>466</v>
      </c>
      <c r="R35" s="56">
        <v>53.776000000000003</v>
      </c>
      <c r="S35" s="56">
        <v>662</v>
      </c>
      <c r="T35" s="56">
        <v>284</v>
      </c>
      <c r="U35" s="56">
        <v>7</v>
      </c>
      <c r="V35" s="56">
        <v>1</v>
      </c>
      <c r="W35" s="56">
        <v>657</v>
      </c>
      <c r="X35" s="56">
        <v>132</v>
      </c>
      <c r="Y35" s="56">
        <v>776</v>
      </c>
      <c r="Z35" s="56">
        <v>0</v>
      </c>
      <c r="AA35" s="56">
        <v>716</v>
      </c>
      <c r="AB35" s="56">
        <v>72.66</v>
      </c>
    </row>
    <row r="36" spans="2:28">
      <c r="B36" s="56" t="s">
        <v>730</v>
      </c>
      <c r="C36" s="56" t="s">
        <v>163</v>
      </c>
      <c r="D36" s="56" t="s">
        <v>671</v>
      </c>
      <c r="E36" s="56">
        <v>936053</v>
      </c>
      <c r="F36" s="56" t="s">
        <v>409</v>
      </c>
      <c r="G36" s="56">
        <v>78</v>
      </c>
      <c r="H36" s="56" t="s">
        <v>166</v>
      </c>
      <c r="I36" s="56" t="s">
        <v>731</v>
      </c>
      <c r="K36" s="18" t="s">
        <v>806</v>
      </c>
      <c r="L36" s="18" t="s">
        <v>408</v>
      </c>
      <c r="M36" s="18" t="s">
        <v>363</v>
      </c>
      <c r="P36" s="83"/>
      <c r="Q36" s="56" t="s">
        <v>807</v>
      </c>
      <c r="R36" s="56">
        <v>96.153999999999996</v>
      </c>
      <c r="S36" s="56">
        <v>78</v>
      </c>
      <c r="T36" s="56">
        <v>3</v>
      </c>
      <c r="U36" s="56">
        <v>0</v>
      </c>
      <c r="V36" s="56">
        <v>1</v>
      </c>
      <c r="W36" s="56">
        <v>78</v>
      </c>
      <c r="X36" s="56">
        <v>22</v>
      </c>
      <c r="Y36" s="56">
        <v>99</v>
      </c>
      <c r="Z36" s="56">
        <v>1.4299999999999999E-48</v>
      </c>
      <c r="AA36" s="56">
        <v>159</v>
      </c>
      <c r="AB36" s="56">
        <v>98.72</v>
      </c>
    </row>
    <row r="37" spans="2:28">
      <c r="B37" s="56" t="s">
        <v>732</v>
      </c>
      <c r="C37" s="56" t="s">
        <v>163</v>
      </c>
      <c r="D37" s="56" t="s">
        <v>664</v>
      </c>
      <c r="E37" s="56">
        <v>936053</v>
      </c>
      <c r="F37" s="56" t="s">
        <v>409</v>
      </c>
      <c r="G37" s="56">
        <v>156</v>
      </c>
      <c r="H37" s="56" t="s">
        <v>166</v>
      </c>
      <c r="I37" s="56" t="s">
        <v>733</v>
      </c>
      <c r="K37" s="18" t="s">
        <v>808</v>
      </c>
      <c r="L37" s="18" t="s">
        <v>408</v>
      </c>
      <c r="M37" s="18" t="s">
        <v>382</v>
      </c>
      <c r="P37" s="83"/>
      <c r="Q37" s="56" t="s">
        <v>809</v>
      </c>
      <c r="R37" s="56">
        <v>98.700999999999993</v>
      </c>
      <c r="S37" s="56">
        <v>154</v>
      </c>
      <c r="T37" s="56">
        <v>2</v>
      </c>
      <c r="U37" s="56">
        <v>0</v>
      </c>
      <c r="V37" s="56">
        <v>1</v>
      </c>
      <c r="W37" s="56">
        <v>154</v>
      </c>
      <c r="X37" s="56">
        <v>22</v>
      </c>
      <c r="Y37" s="56">
        <v>175</v>
      </c>
      <c r="Z37" s="56">
        <v>2.99E-103</v>
      </c>
      <c r="AA37" s="56">
        <v>303</v>
      </c>
      <c r="AB37" s="56">
        <v>100</v>
      </c>
    </row>
    <row r="38" spans="2:28">
      <c r="B38" s="56" t="s">
        <v>734</v>
      </c>
      <c r="C38" s="56" t="s">
        <v>163</v>
      </c>
      <c r="D38" s="56" t="s">
        <v>656</v>
      </c>
      <c r="E38" s="56">
        <v>2022672</v>
      </c>
      <c r="F38" s="56" t="s">
        <v>735</v>
      </c>
      <c r="G38" s="56">
        <v>1143</v>
      </c>
      <c r="H38" s="56" t="s">
        <v>166</v>
      </c>
      <c r="I38" s="56" t="s">
        <v>736</v>
      </c>
      <c r="K38" s="18" t="s">
        <v>810</v>
      </c>
      <c r="L38" s="18" t="s">
        <v>453</v>
      </c>
      <c r="M38" s="18" t="s">
        <v>350</v>
      </c>
      <c r="N38" s="56" t="s">
        <v>811</v>
      </c>
      <c r="O38" s="56" t="s">
        <v>812</v>
      </c>
      <c r="P38" s="83"/>
      <c r="Q38" s="56" t="s">
        <v>813</v>
      </c>
      <c r="R38" s="56">
        <v>96.159000000000006</v>
      </c>
      <c r="S38" s="56">
        <v>703</v>
      </c>
      <c r="T38" s="56">
        <v>26</v>
      </c>
      <c r="U38" s="56">
        <v>1</v>
      </c>
      <c r="V38" s="56">
        <v>1</v>
      </c>
      <c r="W38" s="56">
        <v>702</v>
      </c>
      <c r="X38" s="56">
        <v>1</v>
      </c>
      <c r="Y38" s="56">
        <v>703</v>
      </c>
      <c r="Z38" s="56">
        <v>0</v>
      </c>
      <c r="AA38" s="56">
        <v>1368</v>
      </c>
      <c r="AB38" s="56">
        <v>97.58</v>
      </c>
    </row>
    <row r="39" spans="2:28">
      <c r="B39" s="56" t="s">
        <v>737</v>
      </c>
      <c r="C39" s="56" t="s">
        <v>163</v>
      </c>
      <c r="D39" s="56" t="s">
        <v>656</v>
      </c>
      <c r="E39" s="56">
        <v>2022672</v>
      </c>
      <c r="F39" s="56" t="s">
        <v>735</v>
      </c>
      <c r="G39" s="56">
        <v>936</v>
      </c>
      <c r="H39" s="56" t="s">
        <v>166</v>
      </c>
      <c r="I39" s="56" t="s">
        <v>738</v>
      </c>
      <c r="K39" s="18" t="s">
        <v>814</v>
      </c>
      <c r="L39" s="18" t="s">
        <v>453</v>
      </c>
      <c r="M39" s="18" t="s">
        <v>350</v>
      </c>
      <c r="P39" s="83"/>
      <c r="Q39" s="56" t="s">
        <v>815</v>
      </c>
      <c r="R39" s="56">
        <v>94.950999999999993</v>
      </c>
      <c r="S39" s="56">
        <v>713</v>
      </c>
      <c r="T39" s="56">
        <v>35</v>
      </c>
      <c r="U39" s="56">
        <v>1</v>
      </c>
      <c r="V39" s="56">
        <v>1</v>
      </c>
      <c r="W39" s="56">
        <v>713</v>
      </c>
      <c r="X39" s="56">
        <v>1</v>
      </c>
      <c r="Y39" s="56">
        <v>712</v>
      </c>
      <c r="Z39" s="56">
        <v>0</v>
      </c>
      <c r="AA39" s="56">
        <v>1371</v>
      </c>
      <c r="AB39" s="56">
        <v>97.76</v>
      </c>
    </row>
    <row r="40" spans="2:28">
      <c r="B40" s="56" t="s">
        <v>743</v>
      </c>
      <c r="C40" s="56" t="s">
        <v>163</v>
      </c>
      <c r="D40" s="56" t="s">
        <v>744</v>
      </c>
      <c r="E40" s="56">
        <v>1002370</v>
      </c>
      <c r="F40" s="56" t="s">
        <v>745</v>
      </c>
      <c r="G40" s="56">
        <v>1127</v>
      </c>
      <c r="H40" s="56" t="s">
        <v>166</v>
      </c>
      <c r="I40" s="56" t="s">
        <v>746</v>
      </c>
      <c r="K40" s="18" t="s">
        <v>816</v>
      </c>
      <c r="L40" s="18" t="s">
        <v>453</v>
      </c>
      <c r="M40" s="18" t="s">
        <v>350</v>
      </c>
      <c r="P40" s="83"/>
      <c r="Q40" s="56" t="s">
        <v>817</v>
      </c>
      <c r="R40" s="56">
        <v>100</v>
      </c>
      <c r="S40" s="56">
        <v>695</v>
      </c>
      <c r="T40" s="56">
        <v>0</v>
      </c>
      <c r="U40" s="56">
        <v>0</v>
      </c>
      <c r="V40" s="56">
        <v>433</v>
      </c>
      <c r="W40" s="56">
        <v>1127</v>
      </c>
      <c r="X40" s="56">
        <v>1</v>
      </c>
      <c r="Y40" s="56">
        <v>695</v>
      </c>
      <c r="Z40" s="56">
        <v>0</v>
      </c>
      <c r="AA40" s="56">
        <v>1416</v>
      </c>
      <c r="AB40" s="56">
        <v>100</v>
      </c>
    </row>
    <row r="41" spans="2:28">
      <c r="B41" s="56" t="s">
        <v>280</v>
      </c>
      <c r="C41" s="56" t="s">
        <v>163</v>
      </c>
      <c r="D41" s="56" t="s">
        <v>656</v>
      </c>
      <c r="E41" s="56">
        <v>684364</v>
      </c>
      <c r="F41" s="56" t="s">
        <v>281</v>
      </c>
      <c r="G41" s="56">
        <v>639</v>
      </c>
      <c r="H41" s="56" t="s">
        <v>166</v>
      </c>
      <c r="I41" s="56" t="s">
        <v>282</v>
      </c>
      <c r="K41" s="18" t="s">
        <v>818</v>
      </c>
      <c r="L41" s="18" t="s">
        <v>453</v>
      </c>
      <c r="M41" s="18" t="s">
        <v>350</v>
      </c>
      <c r="P41" s="83"/>
      <c r="Q41" s="56" t="s">
        <v>407</v>
      </c>
      <c r="R41" s="56">
        <v>93.897000000000006</v>
      </c>
      <c r="S41" s="56">
        <v>639</v>
      </c>
      <c r="T41" s="56">
        <v>39</v>
      </c>
      <c r="U41" s="56">
        <v>0</v>
      </c>
      <c r="V41" s="56">
        <v>1</v>
      </c>
      <c r="W41" s="56">
        <v>639</v>
      </c>
      <c r="X41" s="56">
        <v>60</v>
      </c>
      <c r="Y41" s="56">
        <v>698</v>
      </c>
      <c r="Z41" s="56">
        <v>0</v>
      </c>
      <c r="AA41" s="56">
        <v>1246</v>
      </c>
      <c r="AB41" s="56">
        <v>97.18</v>
      </c>
    </row>
    <row r="42" spans="2:28">
      <c r="B42" s="56" t="s">
        <v>296</v>
      </c>
      <c r="C42" s="56" t="s">
        <v>163</v>
      </c>
      <c r="D42" s="56" t="s">
        <v>688</v>
      </c>
      <c r="E42" s="56">
        <v>283909</v>
      </c>
      <c r="F42" s="56" t="s">
        <v>297</v>
      </c>
      <c r="G42" s="56">
        <v>99</v>
      </c>
      <c r="H42" s="56" t="s">
        <v>166</v>
      </c>
      <c r="I42" s="56" t="s">
        <v>760</v>
      </c>
      <c r="K42" s="18" t="s">
        <v>819</v>
      </c>
      <c r="L42" s="18" t="s">
        <v>408</v>
      </c>
      <c r="M42" s="18" t="s">
        <v>382</v>
      </c>
      <c r="P42" s="83"/>
      <c r="Q42" s="56" t="s">
        <v>820</v>
      </c>
      <c r="R42" s="56">
        <v>93.938999999999993</v>
      </c>
      <c r="S42" s="56">
        <v>99</v>
      </c>
      <c r="T42" s="56">
        <v>6</v>
      </c>
      <c r="U42" s="56">
        <v>0</v>
      </c>
      <c r="V42" s="56">
        <v>1</v>
      </c>
      <c r="W42" s="56">
        <v>99</v>
      </c>
      <c r="X42" s="56">
        <v>1</v>
      </c>
      <c r="Y42" s="56">
        <v>99</v>
      </c>
      <c r="Z42" s="56">
        <v>5.3500000000000004E-56</v>
      </c>
      <c r="AA42" s="56">
        <v>194</v>
      </c>
      <c r="AB42" s="56">
        <v>96.97</v>
      </c>
    </row>
    <row r="43" spans="2:28" s="61" customFormat="1">
      <c r="B43" s="61" t="s">
        <v>298</v>
      </c>
      <c r="C43" s="61" t="s">
        <v>163</v>
      </c>
      <c r="D43" s="61" t="s">
        <v>656</v>
      </c>
      <c r="E43" s="61">
        <v>283909</v>
      </c>
      <c r="F43" s="61" t="s">
        <v>297</v>
      </c>
      <c r="G43" s="61">
        <v>422</v>
      </c>
      <c r="H43" s="61" t="s">
        <v>166</v>
      </c>
      <c r="I43" s="61" t="s">
        <v>299</v>
      </c>
      <c r="K43" s="32" t="s">
        <v>821</v>
      </c>
      <c r="L43" s="32" t="s">
        <v>331</v>
      </c>
      <c r="M43" s="32" t="s">
        <v>363</v>
      </c>
      <c r="P43" s="84"/>
      <c r="Q43" s="61" t="s">
        <v>820</v>
      </c>
      <c r="R43" s="61">
        <v>97.393000000000001</v>
      </c>
      <c r="S43" s="61">
        <v>422</v>
      </c>
      <c r="T43" s="61">
        <v>11</v>
      </c>
      <c r="U43" s="61">
        <v>0</v>
      </c>
      <c r="V43" s="61">
        <v>1</v>
      </c>
      <c r="W43" s="61">
        <v>422</v>
      </c>
      <c r="X43" s="61">
        <v>252</v>
      </c>
      <c r="Y43" s="61">
        <v>673</v>
      </c>
      <c r="Z43" s="61">
        <v>0</v>
      </c>
      <c r="AA43" s="61">
        <v>852</v>
      </c>
      <c r="AB43" s="61">
        <v>98.58</v>
      </c>
    </row>
    <row r="55" spans="2:10">
      <c r="B55" s="18"/>
      <c r="C55" s="18"/>
      <c r="D55" s="18"/>
      <c r="E55" s="18"/>
      <c r="F55" s="18"/>
      <c r="G55" s="18"/>
      <c r="H55" s="18"/>
      <c r="I55" s="18"/>
      <c r="J55" s="18"/>
    </row>
    <row r="56" spans="2:10" ht="20">
      <c r="B56" s="18"/>
      <c r="C56" s="18"/>
      <c r="D56" s="18"/>
      <c r="E56" s="18"/>
      <c r="F56" s="18"/>
      <c r="G56" s="18"/>
      <c r="H56" s="18"/>
      <c r="I56"/>
      <c r="J56" s="18"/>
    </row>
    <row r="57" spans="2:10" ht="20">
      <c r="B57" s="18"/>
      <c r="C57" s="18"/>
      <c r="D57" s="18"/>
      <c r="E57" s="18"/>
      <c r="F57" s="18"/>
      <c r="G57" s="18"/>
      <c r="H57" s="18"/>
      <c r="I57"/>
      <c r="J57" s="18"/>
    </row>
    <row r="58" spans="2:10" ht="20">
      <c r="B58" s="18"/>
      <c r="C58" s="18"/>
      <c r="D58" s="18"/>
      <c r="E58" s="18"/>
      <c r="F58" s="18"/>
      <c r="G58" s="18"/>
      <c r="H58" s="18"/>
      <c r="I58"/>
      <c r="J58" s="18"/>
    </row>
    <row r="59" spans="2:10" ht="20">
      <c r="B59" s="18"/>
      <c r="C59" s="18"/>
      <c r="D59" s="18"/>
      <c r="E59" s="18"/>
      <c r="F59" s="18"/>
      <c r="G59" s="18"/>
      <c r="H59" s="18"/>
      <c r="I59"/>
      <c r="J59" s="18"/>
    </row>
    <row r="60" spans="2:10" ht="20">
      <c r="B60" s="18"/>
      <c r="C60" s="18"/>
      <c r="D60" s="18"/>
      <c r="E60" s="18"/>
      <c r="F60" s="18"/>
      <c r="G60" s="18"/>
      <c r="H60" s="18"/>
      <c r="I60"/>
      <c r="J60" s="18"/>
    </row>
    <row r="61" spans="2:10" ht="20">
      <c r="B61" s="18"/>
      <c r="C61" s="18"/>
      <c r="D61" s="18"/>
      <c r="E61" s="18"/>
      <c r="F61" s="18"/>
      <c r="G61" s="18"/>
      <c r="H61" s="18"/>
      <c r="I61"/>
      <c r="J61" s="18"/>
    </row>
    <row r="62" spans="2:10" ht="20">
      <c r="B62" s="18"/>
      <c r="C62" s="18"/>
      <c r="D62" s="18"/>
      <c r="E62" s="18"/>
      <c r="F62" s="18"/>
      <c r="G62" s="18"/>
      <c r="H62" s="18"/>
      <c r="I62"/>
      <c r="J62" s="18"/>
    </row>
    <row r="63" spans="2:10" ht="20">
      <c r="B63" s="18"/>
      <c r="C63" s="18"/>
      <c r="D63" s="18"/>
      <c r="E63" s="18"/>
      <c r="F63" s="18"/>
      <c r="G63" s="18"/>
      <c r="H63" s="18"/>
      <c r="I63"/>
      <c r="J63" s="18"/>
    </row>
    <row r="64" spans="2:10" ht="20">
      <c r="B64" s="18"/>
      <c r="C64" s="18"/>
      <c r="D64" s="18"/>
      <c r="E64" s="18"/>
      <c r="F64" s="18"/>
      <c r="G64" s="18"/>
      <c r="H64" s="18"/>
      <c r="I64"/>
      <c r="J64" s="18"/>
    </row>
    <row r="65" spans="2:10">
      <c r="B65" s="18"/>
      <c r="C65" s="18"/>
      <c r="D65" s="18"/>
      <c r="E65" s="18"/>
      <c r="F65" s="18"/>
      <c r="G65" s="18"/>
      <c r="H65" s="18"/>
      <c r="I65" s="85"/>
      <c r="J65" s="85"/>
    </row>
    <row r="66" spans="2:10">
      <c r="B66" s="18"/>
      <c r="C66" s="18"/>
      <c r="D66" s="18"/>
      <c r="E66" s="18"/>
      <c r="F66" s="18"/>
      <c r="G66" s="18"/>
      <c r="H66" s="18"/>
      <c r="I66" s="18"/>
      <c r="J66" s="18"/>
    </row>
    <row r="67" spans="2:10">
      <c r="B67" s="18"/>
      <c r="C67" s="18"/>
      <c r="D67" s="18"/>
      <c r="E67" s="18"/>
      <c r="F67" s="18"/>
      <c r="G67" s="18"/>
      <c r="H67" s="18"/>
      <c r="I67" s="18"/>
      <c r="J67" s="18"/>
    </row>
    <row r="68" spans="2:10">
      <c r="B68" s="18"/>
      <c r="C68" s="18"/>
      <c r="D68" s="18"/>
      <c r="E68" s="18"/>
      <c r="F68" s="18"/>
      <c r="G68" s="18"/>
      <c r="H68" s="18"/>
      <c r="I68" s="18"/>
      <c r="J68" s="18"/>
    </row>
    <row r="69" spans="2:10">
      <c r="B69" s="18"/>
      <c r="C69" s="18"/>
      <c r="D69" s="18"/>
      <c r="E69" s="18"/>
      <c r="F69" s="18"/>
      <c r="G69" s="18"/>
      <c r="H69" s="18"/>
      <c r="I69" s="85"/>
      <c r="J69" s="85"/>
    </row>
    <row r="70" spans="2:10" ht="20">
      <c r="B70" s="18"/>
      <c r="C70" s="18"/>
      <c r="D70" s="18"/>
      <c r="E70" s="18"/>
      <c r="F70" s="18"/>
      <c r="G70" s="18"/>
      <c r="H70" s="18"/>
      <c r="I70"/>
      <c r="J70" s="18"/>
    </row>
    <row r="71" spans="2:10" ht="20">
      <c r="B71" s="18"/>
      <c r="C71" s="18"/>
      <c r="D71" s="18"/>
      <c r="E71" s="18"/>
      <c r="F71" s="18"/>
      <c r="G71" s="18"/>
      <c r="H71" s="18"/>
      <c r="I71"/>
      <c r="J71" s="18"/>
    </row>
    <row r="72" spans="2:10" ht="20">
      <c r="B72" s="18"/>
      <c r="C72" s="18"/>
      <c r="D72" s="18"/>
      <c r="E72" s="18"/>
      <c r="F72" s="18"/>
      <c r="G72" s="18"/>
      <c r="H72" s="18"/>
      <c r="I72"/>
      <c r="J72" s="18"/>
    </row>
    <row r="73" spans="2:10" ht="21" customHeight="1">
      <c r="B73" s="18"/>
      <c r="C73" s="18"/>
      <c r="D73" s="18"/>
      <c r="E73" s="18"/>
      <c r="F73" s="18"/>
      <c r="G73" s="18"/>
      <c r="H73" s="18"/>
      <c r="I73"/>
      <c r="J73" s="18"/>
    </row>
  </sheetData>
  <mergeCells count="1">
    <mergeCell ref="B3:I3"/>
  </mergeCells>
  <phoneticPr fontId="1"/>
  <conditionalFormatting sqref="R7:R43">
    <cfRule type="colorScale" priority="1">
      <colorScale>
        <cfvo type="min"/>
        <cfvo type="percentile" val="50"/>
        <cfvo type="max"/>
        <color rgb="FF5A8AC6"/>
        <color rgb="FFFCFCFF"/>
        <color rgb="FFF8696B"/>
      </colorScale>
    </cfRule>
    <cfRule type="colorScale" priority="2">
      <colorScale>
        <cfvo type="num" val="0"/>
        <cfvo type="num" val="100"/>
        <color theme="8"/>
        <color rgb="FFFF0000"/>
      </colorScale>
    </cfRule>
    <cfRule type="colorScale" priority="3">
      <colorScale>
        <cfvo type="min"/>
        <cfvo type="percentile" val="50"/>
        <cfvo type="max"/>
        <color rgb="FF5A8AC6"/>
        <color rgb="FFFCFCFF"/>
        <color rgb="FFF8696B"/>
      </colorScale>
    </cfRule>
    <cfRule type="colorScale" priority="4">
      <colorScale>
        <cfvo type="min"/>
        <cfvo type="max"/>
        <color theme="8"/>
        <color rgb="FFFF0000"/>
      </colorScale>
    </cfRule>
  </conditionalFormatting>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2CC0C5-1F46-0448-8298-7D8E06D6F84F}">
  <dimension ref="B2:G65"/>
  <sheetViews>
    <sheetView workbookViewId="0">
      <selection activeCell="I8" sqref="I8"/>
    </sheetView>
  </sheetViews>
  <sheetFormatPr baseColWidth="10" defaultRowHeight="20"/>
  <cols>
    <col min="3" max="3" width="24.42578125" bestFit="1" customWidth="1"/>
    <col min="4" max="4" width="24.85546875" bestFit="1" customWidth="1"/>
    <col min="5" max="5" width="9.140625" bestFit="1" customWidth="1"/>
  </cols>
  <sheetData>
    <row r="2" spans="2:7">
      <c r="B2" s="125" t="s">
        <v>10658</v>
      </c>
      <c r="C2" s="126"/>
      <c r="D2" s="126"/>
      <c r="E2" s="126"/>
      <c r="F2" s="126"/>
      <c r="G2" s="126"/>
    </row>
    <row r="3" spans="2:7" ht="94" customHeight="1">
      <c r="B3" s="126"/>
      <c r="C3" s="126"/>
      <c r="D3" s="126"/>
      <c r="E3" s="126"/>
      <c r="F3" s="126"/>
      <c r="G3" s="126"/>
    </row>
    <row r="4" spans="2:7">
      <c r="B4" s="114"/>
      <c r="C4" s="114"/>
      <c r="D4" s="114"/>
      <c r="E4" s="114"/>
      <c r="F4" s="114"/>
      <c r="G4" s="114"/>
    </row>
    <row r="5" spans="2:7">
      <c r="B5" s="115" t="s">
        <v>10545</v>
      </c>
      <c r="C5" s="116"/>
      <c r="D5" s="117" t="s">
        <v>10546</v>
      </c>
      <c r="E5" s="118" t="s">
        <v>10547</v>
      </c>
      <c r="F5" s="118" t="s">
        <v>10548</v>
      </c>
      <c r="G5" s="119" t="s">
        <v>10549</v>
      </c>
    </row>
    <row r="6" spans="2:7">
      <c r="B6" s="104" t="s">
        <v>10550</v>
      </c>
      <c r="C6" s="105" t="s">
        <v>10551</v>
      </c>
      <c r="D6" s="107"/>
      <c r="E6" s="107"/>
      <c r="F6" s="107"/>
      <c r="G6" s="107"/>
    </row>
    <row r="7" spans="2:7">
      <c r="B7" s="108"/>
      <c r="C7" s="109" t="s">
        <v>10552</v>
      </c>
      <c r="D7" s="110" t="s">
        <v>10553</v>
      </c>
      <c r="E7" s="110" t="s">
        <v>10554</v>
      </c>
      <c r="F7" s="110" t="s">
        <v>10555</v>
      </c>
      <c r="G7" s="110" t="s">
        <v>10556</v>
      </c>
    </row>
    <row r="8" spans="2:7">
      <c r="B8" s="108"/>
      <c r="C8" s="109" t="s">
        <v>10557</v>
      </c>
      <c r="D8" s="110" t="s">
        <v>10558</v>
      </c>
      <c r="E8" s="110" t="s">
        <v>10559</v>
      </c>
      <c r="F8" s="110" t="s">
        <v>10559</v>
      </c>
      <c r="G8" s="111" t="s">
        <v>10560</v>
      </c>
    </row>
    <row r="9" spans="2:7">
      <c r="B9" s="112"/>
      <c r="C9" s="109" t="s">
        <v>10561</v>
      </c>
      <c r="D9" s="110" t="s">
        <v>10562</v>
      </c>
      <c r="E9" s="110" t="s">
        <v>10559</v>
      </c>
      <c r="F9" s="110" t="s">
        <v>10559</v>
      </c>
      <c r="G9" s="111" t="s">
        <v>10560</v>
      </c>
    </row>
    <row r="10" spans="2:7">
      <c r="B10" s="112"/>
      <c r="C10" s="109" t="s">
        <v>10563</v>
      </c>
      <c r="D10" s="110" t="s">
        <v>10564</v>
      </c>
      <c r="E10" s="110" t="s">
        <v>10559</v>
      </c>
      <c r="F10" s="110" t="s">
        <v>10559</v>
      </c>
      <c r="G10" s="111" t="s">
        <v>10560</v>
      </c>
    </row>
    <row r="11" spans="2:7">
      <c r="B11" s="107"/>
      <c r="C11" s="109" t="s">
        <v>10565</v>
      </c>
      <c r="D11" s="110" t="s">
        <v>10566</v>
      </c>
      <c r="E11" s="110" t="s">
        <v>10559</v>
      </c>
      <c r="F11" s="110" t="s">
        <v>10559</v>
      </c>
      <c r="G11" s="110" t="s">
        <v>10556</v>
      </c>
    </row>
    <row r="12" spans="2:7">
      <c r="B12" s="110"/>
      <c r="C12" s="109" t="s">
        <v>10567</v>
      </c>
      <c r="D12" s="110" t="s">
        <v>10568</v>
      </c>
      <c r="E12" s="110" t="s">
        <v>10559</v>
      </c>
      <c r="F12" s="110" t="s">
        <v>10559</v>
      </c>
      <c r="G12" s="110" t="s">
        <v>10560</v>
      </c>
    </row>
    <row r="13" spans="2:7">
      <c r="B13" s="107"/>
      <c r="C13" s="107"/>
      <c r="D13" s="107"/>
      <c r="E13" s="107"/>
      <c r="F13" s="107"/>
      <c r="G13" s="106"/>
    </row>
    <row r="14" spans="2:7">
      <c r="B14" s="107"/>
      <c r="C14" s="105" t="s">
        <v>10569</v>
      </c>
      <c r="D14" s="107"/>
      <c r="E14" s="107"/>
      <c r="F14" s="107"/>
      <c r="G14" s="106"/>
    </row>
    <row r="15" spans="2:7">
      <c r="B15" s="107"/>
      <c r="C15" s="109" t="s">
        <v>10570</v>
      </c>
      <c r="D15" s="110" t="s">
        <v>10571</v>
      </c>
      <c r="E15" s="110" t="s">
        <v>10559</v>
      </c>
      <c r="F15" s="110" t="s">
        <v>10559</v>
      </c>
      <c r="G15" s="110" t="s">
        <v>10556</v>
      </c>
    </row>
    <row r="16" spans="2:7">
      <c r="B16" s="107"/>
      <c r="C16" s="109" t="s">
        <v>492</v>
      </c>
      <c r="D16" s="110" t="s">
        <v>10572</v>
      </c>
      <c r="E16" s="110" t="s">
        <v>10573</v>
      </c>
      <c r="F16" s="110" t="s">
        <v>10560</v>
      </c>
      <c r="G16" s="110" t="s">
        <v>10560</v>
      </c>
    </row>
    <row r="17" spans="2:7">
      <c r="B17" s="110"/>
      <c r="C17" s="109" t="s">
        <v>10574</v>
      </c>
      <c r="D17" s="110"/>
      <c r="E17" s="110"/>
      <c r="F17" s="110"/>
      <c r="G17" s="110"/>
    </row>
    <row r="18" spans="2:7">
      <c r="B18" s="107"/>
      <c r="C18" s="109" t="s">
        <v>10575</v>
      </c>
      <c r="D18" s="110" t="s">
        <v>10576</v>
      </c>
      <c r="E18" s="110" t="s">
        <v>10559</v>
      </c>
      <c r="F18" s="110" t="s">
        <v>10559</v>
      </c>
      <c r="G18" s="110" t="s">
        <v>10556</v>
      </c>
    </row>
    <row r="19" spans="2:7">
      <c r="B19" s="107"/>
      <c r="C19" s="109" t="s">
        <v>10577</v>
      </c>
      <c r="D19" s="110" t="s">
        <v>10578</v>
      </c>
      <c r="E19" s="110" t="s">
        <v>10559</v>
      </c>
      <c r="F19" s="110" t="s">
        <v>10559</v>
      </c>
      <c r="G19" s="110" t="s">
        <v>10560</v>
      </c>
    </row>
    <row r="20" spans="2:7">
      <c r="B20" s="107"/>
      <c r="C20" s="109" t="s">
        <v>10579</v>
      </c>
      <c r="D20" s="110" t="s">
        <v>10580</v>
      </c>
      <c r="E20" s="110" t="s">
        <v>10559</v>
      </c>
      <c r="F20" s="110" t="s">
        <v>10559</v>
      </c>
      <c r="G20" s="110" t="s">
        <v>10560</v>
      </c>
    </row>
    <row r="21" spans="2:7">
      <c r="B21" s="107"/>
      <c r="C21" s="109" t="s">
        <v>10581</v>
      </c>
      <c r="D21" s="110" t="s">
        <v>10582</v>
      </c>
      <c r="E21" s="110" t="s">
        <v>10559</v>
      </c>
      <c r="F21" s="110" t="s">
        <v>10559</v>
      </c>
      <c r="G21" s="110" t="s">
        <v>10560</v>
      </c>
    </row>
    <row r="22" spans="2:7">
      <c r="B22" s="107"/>
      <c r="C22" s="107"/>
      <c r="D22" s="107"/>
      <c r="E22" s="107"/>
      <c r="F22" s="107"/>
      <c r="G22" s="106"/>
    </row>
    <row r="23" spans="2:7">
      <c r="B23" s="105" t="s">
        <v>10583</v>
      </c>
      <c r="C23" s="105" t="s">
        <v>10584</v>
      </c>
      <c r="D23" s="107"/>
      <c r="E23" s="107"/>
      <c r="F23" s="107"/>
      <c r="G23" s="106"/>
    </row>
    <row r="24" spans="2:7">
      <c r="B24" s="107"/>
      <c r="C24" s="109" t="s">
        <v>10585</v>
      </c>
      <c r="D24" s="110" t="s">
        <v>10586</v>
      </c>
      <c r="E24" s="110" t="s">
        <v>10559</v>
      </c>
      <c r="F24" s="110" t="s">
        <v>10560</v>
      </c>
      <c r="G24" s="110" t="s">
        <v>10556</v>
      </c>
    </row>
    <row r="25" spans="2:7">
      <c r="B25" s="107"/>
      <c r="C25" s="109" t="s">
        <v>10587</v>
      </c>
      <c r="D25" s="110" t="s">
        <v>10588</v>
      </c>
      <c r="E25" s="110" t="s">
        <v>10559</v>
      </c>
      <c r="F25" s="110" t="s">
        <v>10560</v>
      </c>
      <c r="G25" s="110" t="s">
        <v>10589</v>
      </c>
    </row>
    <row r="26" spans="2:7">
      <c r="B26" s="107"/>
      <c r="C26" s="107"/>
      <c r="D26" s="107"/>
      <c r="E26" s="107"/>
      <c r="F26" s="107"/>
      <c r="G26" s="106"/>
    </row>
    <row r="27" spans="2:7">
      <c r="B27" s="107"/>
      <c r="C27" s="105" t="s">
        <v>10590</v>
      </c>
      <c r="D27" s="107"/>
      <c r="E27" s="107"/>
      <c r="F27" s="107"/>
      <c r="G27" s="106"/>
    </row>
    <row r="28" spans="2:7">
      <c r="B28" s="110"/>
      <c r="C28" s="109" t="s">
        <v>10591</v>
      </c>
      <c r="D28" s="110" t="s">
        <v>10592</v>
      </c>
      <c r="E28" s="110" t="s">
        <v>10559</v>
      </c>
      <c r="F28" s="110" t="s">
        <v>10560</v>
      </c>
      <c r="G28" s="110" t="s">
        <v>10559</v>
      </c>
    </row>
    <row r="29" spans="2:7">
      <c r="B29" s="107"/>
      <c r="C29" s="109" t="s">
        <v>170</v>
      </c>
      <c r="D29" s="110" t="s">
        <v>10593</v>
      </c>
      <c r="E29" s="110" t="s">
        <v>10573</v>
      </c>
      <c r="F29" s="110" t="s">
        <v>10560</v>
      </c>
      <c r="G29" s="110" t="s">
        <v>10594</v>
      </c>
    </row>
    <row r="30" spans="2:7">
      <c r="B30" s="107"/>
      <c r="C30" s="109" t="s">
        <v>10595</v>
      </c>
      <c r="D30" s="110" t="s">
        <v>10596</v>
      </c>
      <c r="E30" s="110" t="s">
        <v>10573</v>
      </c>
      <c r="F30" s="110" t="s">
        <v>10560</v>
      </c>
      <c r="G30" s="110" t="s">
        <v>10559</v>
      </c>
    </row>
    <row r="31" spans="2:7">
      <c r="B31" s="107"/>
      <c r="C31" s="109" t="s">
        <v>10597</v>
      </c>
      <c r="D31" s="110" t="s">
        <v>10598</v>
      </c>
      <c r="E31" s="110" t="s">
        <v>10559</v>
      </c>
      <c r="F31" s="110" t="s">
        <v>10560</v>
      </c>
      <c r="G31" s="110" t="s">
        <v>10589</v>
      </c>
    </row>
    <row r="32" spans="2:7">
      <c r="B32" s="107"/>
      <c r="C32" s="109" t="s">
        <v>10599</v>
      </c>
      <c r="D32" s="110" t="s">
        <v>10600</v>
      </c>
      <c r="E32" s="110" t="s">
        <v>10559</v>
      </c>
      <c r="F32" s="110" t="s">
        <v>10560</v>
      </c>
      <c r="G32" s="110" t="s">
        <v>10559</v>
      </c>
    </row>
    <row r="33" spans="2:7">
      <c r="B33" s="107"/>
      <c r="C33" s="109" t="s">
        <v>10601</v>
      </c>
      <c r="D33" s="110" t="s">
        <v>10602</v>
      </c>
      <c r="E33" s="110" t="s">
        <v>10559</v>
      </c>
      <c r="F33" s="110" t="s">
        <v>10560</v>
      </c>
      <c r="G33" s="110" t="s">
        <v>10559</v>
      </c>
    </row>
    <row r="34" spans="2:7">
      <c r="B34" s="110"/>
      <c r="C34" s="109" t="s">
        <v>10603</v>
      </c>
      <c r="D34" s="110" t="s">
        <v>10604</v>
      </c>
      <c r="E34" s="110" t="s">
        <v>10559</v>
      </c>
      <c r="F34" s="110" t="s">
        <v>10560</v>
      </c>
      <c r="G34" s="110" t="s">
        <v>10559</v>
      </c>
    </row>
    <row r="35" spans="2:7">
      <c r="B35" s="110"/>
      <c r="C35" s="109" t="s">
        <v>10605</v>
      </c>
      <c r="D35" s="110" t="s">
        <v>10606</v>
      </c>
      <c r="E35" s="110" t="s">
        <v>10559</v>
      </c>
      <c r="F35" s="110" t="s">
        <v>10560</v>
      </c>
      <c r="G35" s="110" t="s">
        <v>10559</v>
      </c>
    </row>
    <row r="36" spans="2:7">
      <c r="B36" s="107"/>
      <c r="C36" s="109" t="s">
        <v>10607</v>
      </c>
      <c r="D36" s="110" t="s">
        <v>10608</v>
      </c>
      <c r="E36" s="110" t="s">
        <v>10559</v>
      </c>
      <c r="F36" s="110" t="s">
        <v>10560</v>
      </c>
      <c r="G36" s="110" t="s">
        <v>10559</v>
      </c>
    </row>
    <row r="37" spans="2:7">
      <c r="B37" s="107"/>
      <c r="C37" s="109" t="s">
        <v>10609</v>
      </c>
      <c r="D37" s="110" t="s">
        <v>10610</v>
      </c>
      <c r="E37" s="110" t="s">
        <v>10559</v>
      </c>
      <c r="F37" s="110" t="s">
        <v>10560</v>
      </c>
      <c r="G37" s="110" t="s">
        <v>10611</v>
      </c>
    </row>
    <row r="38" spans="2:7">
      <c r="B38" s="107"/>
      <c r="C38" s="109" t="s">
        <v>10612</v>
      </c>
      <c r="D38" s="110" t="s">
        <v>10613</v>
      </c>
      <c r="E38" s="110" t="s">
        <v>10559</v>
      </c>
      <c r="F38" s="110" t="s">
        <v>10560</v>
      </c>
      <c r="G38" s="110" t="s">
        <v>10559</v>
      </c>
    </row>
    <row r="39" spans="2:7">
      <c r="B39" s="107"/>
      <c r="C39" s="109" t="s">
        <v>10614</v>
      </c>
      <c r="D39" s="110" t="s">
        <v>10615</v>
      </c>
      <c r="E39" s="110" t="s">
        <v>10559</v>
      </c>
      <c r="F39" s="110" t="s">
        <v>10560</v>
      </c>
      <c r="G39" s="110" t="s">
        <v>10559</v>
      </c>
    </row>
    <row r="40" spans="2:7">
      <c r="B40" s="107"/>
      <c r="C40" s="107"/>
      <c r="D40" s="107"/>
      <c r="E40" s="107"/>
      <c r="F40" s="107"/>
      <c r="G40" s="106"/>
    </row>
    <row r="41" spans="2:7">
      <c r="B41" s="107"/>
      <c r="C41" s="105" t="s">
        <v>10616</v>
      </c>
      <c r="D41" s="107"/>
      <c r="E41" s="107"/>
      <c r="F41" s="107"/>
      <c r="G41" s="106"/>
    </row>
    <row r="42" spans="2:7">
      <c r="B42" s="110"/>
      <c r="C42" s="109" t="s">
        <v>10617</v>
      </c>
      <c r="D42" s="110" t="s">
        <v>10618</v>
      </c>
      <c r="E42" s="110" t="s">
        <v>10559</v>
      </c>
      <c r="F42" s="110" t="s">
        <v>10560</v>
      </c>
      <c r="G42" s="110" t="s">
        <v>10560</v>
      </c>
    </row>
    <row r="43" spans="2:7">
      <c r="B43" s="107"/>
      <c r="C43" s="109" t="s">
        <v>10619</v>
      </c>
      <c r="D43" s="110" t="s">
        <v>10620</v>
      </c>
      <c r="E43" s="110" t="s">
        <v>10559</v>
      </c>
      <c r="F43" s="110" t="s">
        <v>10560</v>
      </c>
      <c r="G43" s="110" t="s">
        <v>10556</v>
      </c>
    </row>
    <row r="44" spans="2:7">
      <c r="B44" s="107"/>
      <c r="C44" s="109" t="s">
        <v>10621</v>
      </c>
      <c r="D44" s="110" t="s">
        <v>10622</v>
      </c>
      <c r="E44" s="110" t="s">
        <v>10559</v>
      </c>
      <c r="F44" s="110" t="s">
        <v>10560</v>
      </c>
      <c r="G44" s="110" t="s">
        <v>10560</v>
      </c>
    </row>
    <row r="45" spans="2:7">
      <c r="B45" s="107"/>
      <c r="C45" s="109" t="s">
        <v>195</v>
      </c>
      <c r="D45" s="110" t="s">
        <v>10623</v>
      </c>
      <c r="E45" s="110" t="s">
        <v>10573</v>
      </c>
      <c r="F45" s="110" t="s">
        <v>10560</v>
      </c>
      <c r="G45" s="110" t="s">
        <v>10556</v>
      </c>
    </row>
    <row r="46" spans="2:7">
      <c r="B46" s="110"/>
      <c r="C46" s="109" t="s">
        <v>10624</v>
      </c>
      <c r="D46" s="110" t="s">
        <v>10625</v>
      </c>
      <c r="E46" s="110" t="s">
        <v>10559</v>
      </c>
      <c r="F46" s="110" t="s">
        <v>10560</v>
      </c>
      <c r="G46" s="110" t="s">
        <v>10560</v>
      </c>
    </row>
    <row r="47" spans="2:7">
      <c r="B47" s="110"/>
      <c r="C47" s="109" t="s">
        <v>10626</v>
      </c>
      <c r="D47" s="110" t="s">
        <v>10627</v>
      </c>
      <c r="E47" s="110" t="s">
        <v>10559</v>
      </c>
      <c r="F47" s="110" t="s">
        <v>10560</v>
      </c>
      <c r="G47" s="110" t="s">
        <v>10560</v>
      </c>
    </row>
    <row r="48" spans="2:7">
      <c r="B48" s="107"/>
      <c r="C48" s="107"/>
      <c r="D48" s="107"/>
      <c r="E48" s="107"/>
      <c r="F48" s="107"/>
      <c r="G48" s="106"/>
    </row>
    <row r="49" spans="2:7">
      <c r="B49" s="104" t="s">
        <v>10628</v>
      </c>
      <c r="C49" s="105" t="s">
        <v>10629</v>
      </c>
      <c r="D49" s="107"/>
      <c r="E49" s="107"/>
      <c r="F49" s="107"/>
      <c r="G49" s="106"/>
    </row>
    <row r="50" spans="2:7">
      <c r="B50" s="108"/>
      <c r="C50" s="109" t="s">
        <v>293</v>
      </c>
      <c r="D50" s="110" t="s">
        <v>10630</v>
      </c>
      <c r="E50" s="110" t="s">
        <v>10631</v>
      </c>
      <c r="F50" s="110" t="s">
        <v>10560</v>
      </c>
      <c r="G50" s="110" t="s">
        <v>10560</v>
      </c>
    </row>
    <row r="51" spans="2:7">
      <c r="B51" s="107"/>
      <c r="C51" s="109" t="s">
        <v>279</v>
      </c>
      <c r="D51" s="110" t="s">
        <v>10632</v>
      </c>
      <c r="E51" s="110" t="s">
        <v>10633</v>
      </c>
      <c r="F51" s="110" t="s">
        <v>10560</v>
      </c>
      <c r="G51" s="110" t="s">
        <v>10560</v>
      </c>
    </row>
    <row r="52" spans="2:7">
      <c r="B52" s="107"/>
      <c r="C52" s="109" t="s">
        <v>10634</v>
      </c>
      <c r="D52" s="110" t="s">
        <v>10635</v>
      </c>
      <c r="E52" s="110" t="s">
        <v>10559</v>
      </c>
      <c r="F52" s="110" t="s">
        <v>10560</v>
      </c>
      <c r="G52" s="110" t="s">
        <v>10560</v>
      </c>
    </row>
    <row r="53" spans="2:7">
      <c r="B53" s="107"/>
      <c r="C53" s="109" t="s">
        <v>10636</v>
      </c>
      <c r="D53" s="110" t="s">
        <v>10637</v>
      </c>
      <c r="E53" s="110" t="s">
        <v>10559</v>
      </c>
      <c r="F53" s="110" t="s">
        <v>10560</v>
      </c>
      <c r="G53" s="110" t="s">
        <v>10560</v>
      </c>
    </row>
    <row r="54" spans="2:7">
      <c r="B54" s="107"/>
      <c r="C54" s="113" t="s">
        <v>10638</v>
      </c>
      <c r="D54" s="110" t="s">
        <v>10639</v>
      </c>
      <c r="E54" s="110" t="s">
        <v>10633</v>
      </c>
      <c r="F54" s="110" t="s">
        <v>10560</v>
      </c>
      <c r="G54" s="110" t="s">
        <v>10560</v>
      </c>
    </row>
    <row r="55" spans="2:7">
      <c r="B55" s="107"/>
      <c r="C55" s="113" t="s">
        <v>10640</v>
      </c>
      <c r="D55" s="106"/>
      <c r="E55" s="106"/>
      <c r="F55" s="106"/>
      <c r="G55" s="106"/>
    </row>
    <row r="56" spans="2:7">
      <c r="B56" s="107"/>
      <c r="C56" s="113" t="s">
        <v>10641</v>
      </c>
      <c r="D56" s="110" t="s">
        <v>10642</v>
      </c>
      <c r="E56" s="110" t="s">
        <v>10633</v>
      </c>
      <c r="F56" s="110" t="s">
        <v>10560</v>
      </c>
      <c r="G56" s="110" t="s">
        <v>10560</v>
      </c>
    </row>
    <row r="57" spans="2:7">
      <c r="B57" s="107"/>
      <c r="C57" s="113" t="s">
        <v>10643</v>
      </c>
      <c r="D57" s="106"/>
      <c r="E57" s="106"/>
      <c r="F57" s="106"/>
      <c r="G57" s="106"/>
    </row>
    <row r="58" spans="2:7">
      <c r="B58" s="107"/>
      <c r="C58" s="109" t="s">
        <v>10644</v>
      </c>
      <c r="D58" s="110" t="s">
        <v>10645</v>
      </c>
      <c r="E58" s="110" t="s">
        <v>10559</v>
      </c>
      <c r="F58" s="110" t="s">
        <v>10560</v>
      </c>
      <c r="G58" s="110" t="s">
        <v>10560</v>
      </c>
    </row>
    <row r="59" spans="2:7">
      <c r="B59" s="107"/>
      <c r="C59" s="107"/>
      <c r="D59" s="107"/>
      <c r="E59" s="107"/>
      <c r="F59" s="107"/>
      <c r="G59" s="106"/>
    </row>
    <row r="60" spans="2:7">
      <c r="B60" s="105" t="s">
        <v>10646</v>
      </c>
      <c r="C60" s="109" t="s">
        <v>10647</v>
      </c>
      <c r="D60" s="110" t="s">
        <v>10648</v>
      </c>
      <c r="E60" s="110" t="s">
        <v>10633</v>
      </c>
      <c r="F60" s="110" t="s">
        <v>10560</v>
      </c>
      <c r="G60" s="110" t="s">
        <v>10560</v>
      </c>
    </row>
    <row r="61" spans="2:7">
      <c r="B61" s="110"/>
      <c r="C61" s="110"/>
      <c r="D61" s="110"/>
      <c r="E61" s="110"/>
      <c r="F61" s="110"/>
      <c r="G61" s="110"/>
    </row>
    <row r="62" spans="2:7">
      <c r="B62" s="105" t="s">
        <v>10649</v>
      </c>
      <c r="C62" s="109" t="s">
        <v>10650</v>
      </c>
      <c r="D62" s="110" t="s">
        <v>10651</v>
      </c>
      <c r="E62" s="110" t="s">
        <v>10559</v>
      </c>
      <c r="F62" s="110" t="s">
        <v>10560</v>
      </c>
      <c r="G62" s="110" t="s">
        <v>10559</v>
      </c>
    </row>
    <row r="63" spans="2:7">
      <c r="B63" s="107"/>
      <c r="C63" s="106"/>
      <c r="D63" s="106"/>
      <c r="E63" s="107"/>
      <c r="F63" s="106"/>
      <c r="G63" s="106"/>
    </row>
    <row r="64" spans="2:7">
      <c r="B64" s="105" t="s">
        <v>10652</v>
      </c>
      <c r="C64" s="109" t="s">
        <v>10653</v>
      </c>
      <c r="D64" s="110" t="s">
        <v>10654</v>
      </c>
      <c r="E64" s="110" t="s">
        <v>10633</v>
      </c>
      <c r="F64" s="110" t="s">
        <v>10560</v>
      </c>
      <c r="G64" s="110" t="s">
        <v>10560</v>
      </c>
    </row>
    <row r="65" spans="2:7">
      <c r="B65" s="120"/>
      <c r="C65" s="120"/>
      <c r="D65" s="120"/>
      <c r="E65" s="120"/>
      <c r="F65" s="120"/>
      <c r="G65" s="120"/>
    </row>
  </sheetData>
  <mergeCells count="1">
    <mergeCell ref="B2:G3"/>
  </mergeCells>
  <phoneticPr fontId="1"/>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9E8AD1-9981-EF45-A817-8DBBAE1B1B54}">
  <dimension ref="B2:E18"/>
  <sheetViews>
    <sheetView zoomScale="160" zoomScaleNormal="160" workbookViewId="0">
      <selection activeCell="A2" sqref="A2:XFD2"/>
    </sheetView>
  </sheetViews>
  <sheetFormatPr baseColWidth="10" defaultRowHeight="17"/>
  <cols>
    <col min="1" max="1" width="10.7109375" style="2"/>
    <col min="2" max="2" width="10.7109375" style="2" customWidth="1"/>
    <col min="3" max="3" width="14.140625" style="2" customWidth="1"/>
    <col min="4" max="16384" width="10.7109375" style="2"/>
  </cols>
  <sheetData>
    <row r="2" spans="2:5" s="122" customFormat="1" ht="14">
      <c r="B2" s="122" t="s">
        <v>10655</v>
      </c>
    </row>
    <row r="3" spans="2:5">
      <c r="B3" s="18"/>
      <c r="C3" s="18"/>
      <c r="D3" s="18"/>
      <c r="E3" s="18"/>
    </row>
    <row r="4" spans="2:5">
      <c r="B4" s="19"/>
      <c r="C4" s="20" t="s">
        <v>0</v>
      </c>
      <c r="D4" s="18"/>
      <c r="E4" s="18"/>
    </row>
    <row r="5" spans="2:5">
      <c r="B5" s="34" t="s">
        <v>1</v>
      </c>
      <c r="C5" s="34">
        <v>8</v>
      </c>
      <c r="D5" s="18"/>
      <c r="E5" s="18"/>
    </row>
    <row r="6" spans="2:5">
      <c r="B6" s="18" t="s">
        <v>2</v>
      </c>
      <c r="C6" s="18">
        <v>1.2999999999999999E-2</v>
      </c>
      <c r="D6" s="18"/>
      <c r="E6" s="18"/>
    </row>
    <row r="7" spans="2:5">
      <c r="B7" s="18" t="s">
        <v>3</v>
      </c>
      <c r="C7" s="18">
        <v>8</v>
      </c>
      <c r="D7" s="18"/>
      <c r="E7" s="18"/>
    </row>
    <row r="8" spans="2:5">
      <c r="B8" s="18" t="s">
        <v>4</v>
      </c>
      <c r="C8" s="18">
        <v>4</v>
      </c>
      <c r="D8" s="18"/>
      <c r="E8" s="18"/>
    </row>
    <row r="9" spans="2:5">
      <c r="B9" s="18" t="s">
        <v>5</v>
      </c>
      <c r="C9" s="18">
        <v>1</v>
      </c>
      <c r="D9" s="18"/>
      <c r="E9" s="18"/>
    </row>
    <row r="10" spans="2:5">
      <c r="B10" s="18" t="s">
        <v>6</v>
      </c>
      <c r="C10" s="35">
        <v>3.6400000000000002E-2</v>
      </c>
      <c r="D10" s="18"/>
      <c r="E10" s="18"/>
    </row>
    <row r="11" spans="2:5">
      <c r="B11" s="18" t="s">
        <v>7</v>
      </c>
      <c r="C11" s="18">
        <v>1.2999999999999999E-2</v>
      </c>
      <c r="D11" s="18"/>
      <c r="E11" s="18"/>
    </row>
    <row r="12" spans="2:5">
      <c r="B12" s="18" t="s">
        <v>8</v>
      </c>
      <c r="C12" s="36">
        <v>6.7246669188416762E-4</v>
      </c>
      <c r="D12" s="18"/>
      <c r="E12" s="18"/>
    </row>
    <row r="13" spans="2:5">
      <c r="B13" s="18" t="s">
        <v>9</v>
      </c>
      <c r="C13" s="37">
        <v>1.2792859799181852E-3</v>
      </c>
      <c r="D13" s="18"/>
      <c r="E13" s="18"/>
    </row>
    <row r="14" spans="2:5">
      <c r="B14" s="18" t="s">
        <v>10</v>
      </c>
      <c r="C14" s="37">
        <v>3.0809859154929575E-3</v>
      </c>
      <c r="D14" s="18"/>
      <c r="E14" s="18"/>
    </row>
    <row r="15" spans="2:5">
      <c r="B15" s="32" t="s">
        <v>11</v>
      </c>
      <c r="C15" s="38">
        <v>6.4000000000000003E-3</v>
      </c>
      <c r="D15" s="18"/>
      <c r="E15" s="18"/>
    </row>
    <row r="16" spans="2:5">
      <c r="D16" s="1"/>
      <c r="E16" s="1"/>
    </row>
    <row r="17" spans="2:5">
      <c r="B17" s="1"/>
      <c r="C17" s="1"/>
      <c r="D17" s="1"/>
      <c r="E17" s="1"/>
    </row>
    <row r="18" spans="2:5">
      <c r="C18" s="1"/>
      <c r="D18" s="1"/>
      <c r="E18" s="1"/>
    </row>
  </sheetData>
  <phoneticPr fontId="1"/>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1547B-13C2-9F44-87FA-B67B743F1850}">
  <dimension ref="B1:U4777"/>
  <sheetViews>
    <sheetView zoomScale="132" workbookViewId="0">
      <selection activeCell="A3" sqref="A3:XFD3"/>
    </sheetView>
  </sheetViews>
  <sheetFormatPr baseColWidth="10" defaultColWidth="7.5703125" defaultRowHeight="13"/>
  <cols>
    <col min="1" max="1" width="7.5703125" style="87"/>
    <col min="2" max="2" width="9.7109375" style="86" customWidth="1"/>
    <col min="3" max="3" width="30.5703125" style="86" customWidth="1"/>
    <col min="4" max="4" width="24.28515625" style="86" customWidth="1"/>
    <col min="5" max="7" width="12.7109375" style="86" bestFit="1" customWidth="1"/>
    <col min="8" max="10" width="9.28515625" style="86" customWidth="1"/>
    <col min="11" max="11" width="2.85546875" style="86" customWidth="1"/>
    <col min="12" max="14" width="12.5703125" style="86" bestFit="1" customWidth="1"/>
    <col min="15" max="17" width="10.7109375" style="86" customWidth="1"/>
    <col min="18" max="18" width="2.5703125" style="86" customWidth="1"/>
    <col min="19" max="19" width="14.5703125" style="86" bestFit="1" customWidth="1"/>
    <col min="20" max="20" width="11.7109375" style="87" customWidth="1"/>
    <col min="21" max="21" width="7" style="87" bestFit="1" customWidth="1"/>
    <col min="22" max="16384" width="7.5703125" style="87"/>
  </cols>
  <sheetData>
    <row r="1" spans="2:21">
      <c r="B1" s="18"/>
    </row>
    <row r="2" spans="2:21" ht="38" customHeight="1">
      <c r="B2" s="123" t="s">
        <v>10659</v>
      </c>
      <c r="C2" s="123"/>
      <c r="D2" s="123"/>
      <c r="E2" s="123"/>
      <c r="F2" s="123"/>
      <c r="G2" s="123"/>
      <c r="H2" s="123"/>
      <c r="I2" s="123"/>
      <c r="J2" s="123"/>
    </row>
    <row r="3" spans="2:21">
      <c r="E3" s="127" t="s">
        <v>5763</v>
      </c>
      <c r="F3" s="127"/>
      <c r="G3" s="127"/>
      <c r="L3" s="127" t="s">
        <v>5764</v>
      </c>
      <c r="M3" s="127"/>
      <c r="N3" s="127"/>
    </row>
    <row r="4" spans="2:21" s="90" customFormat="1" ht="28">
      <c r="B4" s="88" t="s">
        <v>826</v>
      </c>
      <c r="C4" s="88" t="s">
        <v>827</v>
      </c>
      <c r="D4" s="88" t="s">
        <v>828</v>
      </c>
      <c r="E4" s="103" t="s">
        <v>5765</v>
      </c>
      <c r="F4" s="103" t="s">
        <v>5766</v>
      </c>
      <c r="G4" s="103" t="s">
        <v>5767</v>
      </c>
      <c r="H4" s="102" t="s">
        <v>5768</v>
      </c>
      <c r="I4" s="103" t="s">
        <v>5769</v>
      </c>
      <c r="J4" s="102" t="s">
        <v>10544</v>
      </c>
      <c r="K4" s="89"/>
      <c r="L4" s="103" t="s">
        <v>5765</v>
      </c>
      <c r="M4" s="103" t="s">
        <v>5766</v>
      </c>
      <c r="N4" s="103" t="s">
        <v>5767</v>
      </c>
      <c r="O4" s="102" t="s">
        <v>5768</v>
      </c>
      <c r="P4" s="103" t="s">
        <v>5769</v>
      </c>
      <c r="Q4" s="102" t="s">
        <v>10544</v>
      </c>
      <c r="R4" s="88"/>
      <c r="S4" s="103" t="s">
        <v>5761</v>
      </c>
      <c r="T4" s="102" t="s">
        <v>5770</v>
      </c>
      <c r="U4" s="102" t="s">
        <v>829</v>
      </c>
    </row>
    <row r="5" spans="2:21">
      <c r="B5" s="87" t="s">
        <v>5771</v>
      </c>
      <c r="C5" s="87" t="s">
        <v>830</v>
      </c>
      <c r="D5" s="87" t="s">
        <v>831</v>
      </c>
      <c r="E5" s="87">
        <v>7.8743952018818897</v>
      </c>
      <c r="F5" s="86">
        <v>9.1919255966292308</v>
      </c>
      <c r="G5" s="86">
        <v>8.42761358846262</v>
      </c>
      <c r="H5" s="86">
        <f>AVERAGE(E5:G5)</f>
        <v>8.4979781289912477</v>
      </c>
      <c r="I5" s="86">
        <f>STDEV(E5:G5)</f>
        <v>0.66157763088969745</v>
      </c>
      <c r="J5" s="86">
        <f>LOG(H5,2)</f>
        <v>3.0871196306320803</v>
      </c>
      <c r="L5" s="87">
        <v>9.2786664875375404</v>
      </c>
      <c r="M5" s="86">
        <v>7.4481178728076696</v>
      </c>
      <c r="N5" s="86">
        <v>8.5848114838981093</v>
      </c>
      <c r="O5" s="86">
        <f>AVERAGE(L5:N5)</f>
        <v>8.4371986147477731</v>
      </c>
      <c r="P5" s="86">
        <f>STDEV(L5:N5)</f>
        <v>0.9241586590388351</v>
      </c>
      <c r="Q5" s="86">
        <f>LOG(O5,2)</f>
        <v>3.0767640634479196</v>
      </c>
      <c r="S5" s="86">
        <f>LOG(O5/H5,2)</f>
        <v>-1.0355567184161108E-2</v>
      </c>
      <c r="T5" s="87">
        <v>0.92638575400000001</v>
      </c>
      <c r="U5" s="87">
        <v>0</v>
      </c>
    </row>
    <row r="6" spans="2:21">
      <c r="B6" s="87" t="s">
        <v>5772</v>
      </c>
      <c r="C6" s="87" t="s">
        <v>832</v>
      </c>
      <c r="D6" s="87" t="s">
        <v>833</v>
      </c>
      <c r="E6" s="87">
        <v>197.868284060191</v>
      </c>
      <c r="F6" s="86">
        <v>212.79372215703</v>
      </c>
      <c r="G6" s="86">
        <v>202.33416800873599</v>
      </c>
      <c r="H6" s="86">
        <f>AVERAGE(E6:G6)</f>
        <v>204.332058075319</v>
      </c>
      <c r="I6" s="86">
        <f t="shared" ref="I6:I69" si="0">STDEV(E6:G6)</f>
        <v>7.6606689743296288</v>
      </c>
      <c r="J6" s="86">
        <f t="shared" ref="J6:J69" si="1">LOG(H6,2)</f>
        <v>7.6747717589851829</v>
      </c>
      <c r="L6" s="87">
        <v>180.437914875779</v>
      </c>
      <c r="M6" s="86">
        <v>216.79757166634701</v>
      </c>
      <c r="N6" s="86">
        <v>199.820197164104</v>
      </c>
      <c r="O6" s="86">
        <f>AVERAGE(L6:N6)</f>
        <v>199.01856123540998</v>
      </c>
      <c r="P6" s="86">
        <f t="shared" ref="P6:P69" si="2">STDEV(L6:N6)</f>
        <v>18.193079057806692</v>
      </c>
      <c r="Q6" s="86">
        <f t="shared" ref="Q6:Q69" si="3">LOG(O6,2)</f>
        <v>7.6367591780990303</v>
      </c>
      <c r="S6" s="86">
        <f t="shared" ref="S6:S69" si="4">LOG(O6/H6,2)</f>
        <v>-3.8012580886152753E-2</v>
      </c>
      <c r="T6" s="87">
        <v>0.79884872100000004</v>
      </c>
      <c r="U6" s="87">
        <v>0</v>
      </c>
    </row>
    <row r="7" spans="2:21">
      <c r="B7" s="87" t="s">
        <v>5773</v>
      </c>
      <c r="C7" s="87" t="s">
        <v>834</v>
      </c>
      <c r="D7" s="87" t="s">
        <v>835</v>
      </c>
      <c r="E7" s="87">
        <v>97.226878166301802</v>
      </c>
      <c r="F7" s="86">
        <v>112.350943328651</v>
      </c>
      <c r="G7" s="86">
        <v>116.317567007581</v>
      </c>
      <c r="H7" s="86">
        <f t="shared" ref="H7:H70" si="5">AVERAGE(E7:G7)</f>
        <v>108.63179616751127</v>
      </c>
      <c r="I7" s="86">
        <f t="shared" si="0"/>
        <v>10.0741074946268</v>
      </c>
      <c r="J7" s="86">
        <f t="shared" si="1"/>
        <v>6.7633026267955998</v>
      </c>
      <c r="L7" s="87">
        <v>92.009052923189302</v>
      </c>
      <c r="M7" s="86">
        <v>106.469987360378</v>
      </c>
      <c r="N7" s="86">
        <v>117.65995885352299</v>
      </c>
      <c r="O7" s="86">
        <f t="shared" ref="O7:O70" si="6">AVERAGE(L7:N7)</f>
        <v>105.3796663790301</v>
      </c>
      <c r="P7" s="86">
        <f t="shared" si="2"/>
        <v>12.860164992856143</v>
      </c>
      <c r="Q7" s="86">
        <f t="shared" si="3"/>
        <v>6.719452707184816</v>
      </c>
      <c r="S7" s="86">
        <f t="shared" si="4"/>
        <v>-4.3849919610784008E-2</v>
      </c>
      <c r="T7" s="87">
        <v>0.79360449399999999</v>
      </c>
      <c r="U7" s="87">
        <v>0</v>
      </c>
    </row>
    <row r="8" spans="2:21">
      <c r="B8" s="87" t="s">
        <v>5774</v>
      </c>
      <c r="C8" s="87" t="s">
        <v>836</v>
      </c>
      <c r="D8" s="87" t="s">
        <v>837</v>
      </c>
      <c r="E8" s="87">
        <v>252.06688598778501</v>
      </c>
      <c r="F8" s="86">
        <v>264.62809037476802</v>
      </c>
      <c r="G8" s="86">
        <v>288.71752340501598</v>
      </c>
      <c r="H8" s="86">
        <f t="shared" si="5"/>
        <v>268.47083325585635</v>
      </c>
      <c r="I8" s="86">
        <f t="shared" si="0"/>
        <v>18.625045245849709</v>
      </c>
      <c r="J8" s="86">
        <f t="shared" si="1"/>
        <v>8.068621551718099</v>
      </c>
      <c r="L8" s="87">
        <v>223.19452339997301</v>
      </c>
      <c r="M8" s="86">
        <v>233.72064083289399</v>
      </c>
      <c r="N8" s="86">
        <v>243.68206947774701</v>
      </c>
      <c r="O8" s="86">
        <f t="shared" si="6"/>
        <v>233.53241123687135</v>
      </c>
      <c r="P8" s="86">
        <f t="shared" si="2"/>
        <v>10.245069978181816</v>
      </c>
      <c r="Q8" s="86">
        <f t="shared" si="3"/>
        <v>7.867478980762117</v>
      </c>
      <c r="S8" s="86">
        <f t="shared" si="4"/>
        <v>-0.20114257095598129</v>
      </c>
      <c r="T8" s="87">
        <v>4.2874166999999998E-2</v>
      </c>
      <c r="U8" s="87">
        <v>0</v>
      </c>
    </row>
    <row r="9" spans="2:21">
      <c r="B9" s="87" t="s">
        <v>5775</v>
      </c>
      <c r="C9" s="87" t="s">
        <v>838</v>
      </c>
      <c r="D9" s="87"/>
      <c r="E9" s="87">
        <v>0.32312258469260702</v>
      </c>
      <c r="F9" s="86">
        <v>1.0440970856074601</v>
      </c>
      <c r="G9" s="86">
        <v>1.7409139101642299</v>
      </c>
      <c r="H9" s="86">
        <f t="shared" si="5"/>
        <v>1.0360445268214322</v>
      </c>
      <c r="I9" s="86">
        <f t="shared" si="0"/>
        <v>0.70892996369380334</v>
      </c>
      <c r="J9" s="86">
        <f t="shared" si="1"/>
        <v>5.1086008086274323E-2</v>
      </c>
      <c r="L9" s="87">
        <v>0.38477534342115199</v>
      </c>
      <c r="M9" s="86">
        <v>1.3575678969120699</v>
      </c>
      <c r="N9" s="86">
        <v>1.5503312715614199</v>
      </c>
      <c r="O9" s="86">
        <f t="shared" si="6"/>
        <v>1.0975581706315474</v>
      </c>
      <c r="P9" s="86">
        <f t="shared" si="2"/>
        <v>0.62476711559274967</v>
      </c>
      <c r="Q9" s="86">
        <f t="shared" si="3"/>
        <v>0.13429740468789717</v>
      </c>
      <c r="S9" s="86">
        <f t="shared" si="4"/>
        <v>8.3211396601622828E-2</v>
      </c>
      <c r="T9" s="87">
        <v>0.98511591399999998</v>
      </c>
      <c r="U9" s="87">
        <v>0</v>
      </c>
    </row>
    <row r="10" spans="2:21">
      <c r="B10" s="87" t="s">
        <v>5776</v>
      </c>
      <c r="C10" s="87" t="s">
        <v>839</v>
      </c>
      <c r="D10" s="87" t="s">
        <v>840</v>
      </c>
      <c r="E10" s="87">
        <v>98.820935251499094</v>
      </c>
      <c r="F10" s="86">
        <v>108.880520575622</v>
      </c>
      <c r="G10" s="86">
        <v>100.028558934145</v>
      </c>
      <c r="H10" s="86">
        <f t="shared" si="5"/>
        <v>102.5766715870887</v>
      </c>
      <c r="I10" s="86">
        <f t="shared" si="0"/>
        <v>5.4925834351783935</v>
      </c>
      <c r="J10" s="86">
        <f t="shared" si="1"/>
        <v>6.6805588543220482</v>
      </c>
      <c r="L10" s="87">
        <v>94.020319371136793</v>
      </c>
      <c r="M10" s="86">
        <v>109.225982225951</v>
      </c>
      <c r="N10" s="86">
        <v>119.629047340699</v>
      </c>
      <c r="O10" s="86">
        <f t="shared" si="6"/>
        <v>107.62511631259559</v>
      </c>
      <c r="P10" s="86">
        <f t="shared" si="2"/>
        <v>12.879200899480018</v>
      </c>
      <c r="Q10" s="86">
        <f t="shared" si="3"/>
        <v>6.7498709865468021</v>
      </c>
      <c r="S10" s="86">
        <f t="shared" si="4"/>
        <v>6.9312132224752937E-2</v>
      </c>
      <c r="T10" s="87">
        <v>0.95238655000000005</v>
      </c>
      <c r="U10" s="87">
        <v>0</v>
      </c>
    </row>
    <row r="11" spans="2:21">
      <c r="B11" s="87" t="s">
        <v>5777</v>
      </c>
      <c r="C11" s="87" t="s">
        <v>841</v>
      </c>
      <c r="D11" s="87" t="s">
        <v>842</v>
      </c>
      <c r="E11" s="87">
        <v>88.749854994344503</v>
      </c>
      <c r="F11" s="86">
        <v>87.801299327698601</v>
      </c>
      <c r="G11" s="86">
        <v>92.084476374623804</v>
      </c>
      <c r="H11" s="86">
        <f t="shared" si="5"/>
        <v>89.545210232222303</v>
      </c>
      <c r="I11" s="86">
        <f t="shared" si="0"/>
        <v>2.2496319409275523</v>
      </c>
      <c r="J11" s="86">
        <f t="shared" si="1"/>
        <v>6.4845443594935857</v>
      </c>
      <c r="L11" s="87">
        <v>86.533841652489699</v>
      </c>
      <c r="M11" s="86">
        <v>83.693409559390801</v>
      </c>
      <c r="N11" s="86">
        <v>79.439767701299999</v>
      </c>
      <c r="O11" s="86">
        <f t="shared" si="6"/>
        <v>83.222339637726847</v>
      </c>
      <c r="P11" s="86">
        <f t="shared" si="2"/>
        <v>3.5704203477405052</v>
      </c>
      <c r="Q11" s="86">
        <f t="shared" si="3"/>
        <v>6.3788989424661331</v>
      </c>
      <c r="S11" s="86">
        <f t="shared" si="4"/>
        <v>-0.10564541702745228</v>
      </c>
      <c r="T11" s="87">
        <v>0.31982821</v>
      </c>
      <c r="U11" s="87">
        <v>0</v>
      </c>
    </row>
    <row r="12" spans="2:21">
      <c r="B12" s="87" t="s">
        <v>5778</v>
      </c>
      <c r="C12" s="87" t="s">
        <v>843</v>
      </c>
      <c r="D12" s="87" t="s">
        <v>844</v>
      </c>
      <c r="E12" s="87">
        <v>61.561935446862897</v>
      </c>
      <c r="F12" s="86">
        <v>59.9552291545955</v>
      </c>
      <c r="G12" s="86">
        <v>62.509349354727803</v>
      </c>
      <c r="H12" s="86">
        <f t="shared" si="5"/>
        <v>61.342171318728731</v>
      </c>
      <c r="I12" s="86">
        <f t="shared" si="0"/>
        <v>1.2911640884070064</v>
      </c>
      <c r="J12" s="86">
        <f t="shared" si="1"/>
        <v>5.9388073292347183</v>
      </c>
      <c r="L12" s="87">
        <v>63.345749543852101</v>
      </c>
      <c r="M12" s="86">
        <v>69.221083344898105</v>
      </c>
      <c r="N12" s="86">
        <v>60.816356281614503</v>
      </c>
      <c r="O12" s="86">
        <f t="shared" si="6"/>
        <v>64.461063056788234</v>
      </c>
      <c r="P12" s="86">
        <f t="shared" si="2"/>
        <v>4.3119372010937731</v>
      </c>
      <c r="Q12" s="86">
        <f t="shared" si="3"/>
        <v>6.0103560756228651</v>
      </c>
      <c r="S12" s="86">
        <f t="shared" si="4"/>
        <v>7.1548746388145387E-2</v>
      </c>
      <c r="T12" s="87">
        <v>0.93993923000000001</v>
      </c>
      <c r="U12" s="87">
        <v>0</v>
      </c>
    </row>
    <row r="13" spans="2:21">
      <c r="B13" s="87" t="s">
        <v>5779</v>
      </c>
      <c r="C13" s="87" t="s">
        <v>832</v>
      </c>
      <c r="D13" s="87" t="s">
        <v>845</v>
      </c>
      <c r="E13" s="87">
        <v>182.17449373353799</v>
      </c>
      <c r="F13" s="86">
        <v>214.681191725405</v>
      </c>
      <c r="G13" s="86">
        <v>207.58094227945</v>
      </c>
      <c r="H13" s="86">
        <f t="shared" si="5"/>
        <v>201.47887591279766</v>
      </c>
      <c r="I13" s="86">
        <f t="shared" si="0"/>
        <v>17.090867855111544</v>
      </c>
      <c r="J13" s="86">
        <f t="shared" si="1"/>
        <v>7.6544847768485393</v>
      </c>
      <c r="L13" s="87">
        <v>192.31432391073599</v>
      </c>
      <c r="M13" s="86">
        <v>197.055222636465</v>
      </c>
      <c r="N13" s="86">
        <v>199.641002624187</v>
      </c>
      <c r="O13" s="86">
        <f t="shared" si="6"/>
        <v>196.33684972379601</v>
      </c>
      <c r="P13" s="86">
        <f t="shared" si="2"/>
        <v>3.7157906256645332</v>
      </c>
      <c r="Q13" s="86">
        <f t="shared" si="3"/>
        <v>7.6171871619903877</v>
      </c>
      <c r="S13" s="86">
        <f t="shared" si="4"/>
        <v>-3.7297614858151057E-2</v>
      </c>
      <c r="T13" s="87">
        <v>0.73356960800000004</v>
      </c>
      <c r="U13" s="87">
        <v>0</v>
      </c>
    </row>
    <row r="14" spans="2:21">
      <c r="B14" s="87" t="s">
        <v>5780</v>
      </c>
      <c r="C14" s="87" t="s">
        <v>832</v>
      </c>
      <c r="D14" s="87" t="s">
        <v>846</v>
      </c>
      <c r="E14" s="87">
        <v>42.592918521969601</v>
      </c>
      <c r="F14" s="86">
        <v>36.735099029247699</v>
      </c>
      <c r="G14" s="86">
        <v>38.770103588365899</v>
      </c>
      <c r="H14" s="86">
        <f t="shared" si="5"/>
        <v>39.366040379861069</v>
      </c>
      <c r="I14" s="86">
        <f t="shared" si="0"/>
        <v>2.9740322454407475</v>
      </c>
      <c r="J14" s="86">
        <f t="shared" si="1"/>
        <v>5.2988797016788354</v>
      </c>
      <c r="L14" s="87">
        <v>41.725861559010099</v>
      </c>
      <c r="M14" s="86">
        <v>39.015256425993798</v>
      </c>
      <c r="N14" s="86">
        <v>38.772837300973698</v>
      </c>
      <c r="O14" s="86">
        <f t="shared" si="6"/>
        <v>39.83798509532587</v>
      </c>
      <c r="P14" s="86">
        <f t="shared" si="2"/>
        <v>1.6394358525552453</v>
      </c>
      <c r="Q14" s="86">
        <f t="shared" si="3"/>
        <v>5.3160727762669593</v>
      </c>
      <c r="S14" s="86">
        <f t="shared" si="4"/>
        <v>1.7193074588124316E-2</v>
      </c>
      <c r="T14" s="87">
        <v>0.95393430400000001</v>
      </c>
      <c r="U14" s="87">
        <v>0</v>
      </c>
    </row>
    <row r="15" spans="2:21">
      <c r="B15" s="87" t="s">
        <v>5781</v>
      </c>
      <c r="C15" s="87" t="s">
        <v>847</v>
      </c>
      <c r="D15" s="87" t="s">
        <v>848</v>
      </c>
      <c r="E15" s="87">
        <v>86.439350734225897</v>
      </c>
      <c r="F15" s="86">
        <v>103.464345187665</v>
      </c>
      <c r="G15" s="86">
        <v>108.376136411643</v>
      </c>
      <c r="H15" s="86">
        <f t="shared" si="5"/>
        <v>99.426610777844644</v>
      </c>
      <c r="I15" s="86">
        <f t="shared" si="0"/>
        <v>11.512302803410734</v>
      </c>
      <c r="J15" s="86">
        <f t="shared" si="1"/>
        <v>6.6355601247353926</v>
      </c>
      <c r="L15" s="87">
        <v>100.21754183347601</v>
      </c>
      <c r="M15" s="86">
        <v>108.750398174118</v>
      </c>
      <c r="N15" s="86">
        <v>110.656257864342</v>
      </c>
      <c r="O15" s="86">
        <f t="shared" si="6"/>
        <v>106.54139929064532</v>
      </c>
      <c r="P15" s="86">
        <f t="shared" si="2"/>
        <v>5.5589077293702474</v>
      </c>
      <c r="Q15" s="86">
        <f t="shared" si="3"/>
        <v>6.7352703239412754</v>
      </c>
      <c r="S15" s="86">
        <f t="shared" si="4"/>
        <v>9.9710199205882755E-2</v>
      </c>
      <c r="T15" s="87">
        <v>0.88731874499999996</v>
      </c>
      <c r="U15" s="87">
        <v>0</v>
      </c>
    </row>
    <row r="16" spans="2:21">
      <c r="B16" s="87" t="s">
        <v>5782</v>
      </c>
      <c r="C16" s="87" t="s">
        <v>849</v>
      </c>
      <c r="D16" s="87" t="s">
        <v>850</v>
      </c>
      <c r="E16" s="87">
        <v>102.013338672854</v>
      </c>
      <c r="F16" s="86">
        <v>94.385899393192005</v>
      </c>
      <c r="G16" s="86">
        <v>112.86781165233</v>
      </c>
      <c r="H16" s="86">
        <f t="shared" si="5"/>
        <v>103.089016572792</v>
      </c>
      <c r="I16" s="86">
        <f t="shared" si="0"/>
        <v>9.287792116371369</v>
      </c>
      <c r="J16" s="86">
        <f t="shared" si="1"/>
        <v>6.6877468214132181</v>
      </c>
      <c r="L16" s="87">
        <v>99.251314616476506</v>
      </c>
      <c r="M16" s="86">
        <v>90.111311103470598</v>
      </c>
      <c r="N16" s="86">
        <v>88.056589537045397</v>
      </c>
      <c r="O16" s="86">
        <f t="shared" si="6"/>
        <v>92.473071752330839</v>
      </c>
      <c r="P16" s="86">
        <f t="shared" si="2"/>
        <v>5.9593541951195936</v>
      </c>
      <c r="Q16" s="86">
        <f t="shared" si="3"/>
        <v>6.5309614074861226</v>
      </c>
      <c r="S16" s="86">
        <f t="shared" si="4"/>
        <v>-0.15678541392709575</v>
      </c>
      <c r="T16" s="87">
        <v>0.19354981900000001</v>
      </c>
      <c r="U16" s="87">
        <v>0</v>
      </c>
    </row>
    <row r="17" spans="2:21">
      <c r="B17" s="87" t="s">
        <v>5783</v>
      </c>
      <c r="C17" s="87" t="s">
        <v>851</v>
      </c>
      <c r="D17" s="87" t="s">
        <v>852</v>
      </c>
      <c r="E17" s="87">
        <v>78.8205723811014</v>
      </c>
      <c r="F17" s="86">
        <v>88.7034796743351</v>
      </c>
      <c r="G17" s="86">
        <v>87.525847679882801</v>
      </c>
      <c r="H17" s="86">
        <f t="shared" si="5"/>
        <v>85.016633245106433</v>
      </c>
      <c r="I17" s="86">
        <f t="shared" si="0"/>
        <v>5.3981554211999612</v>
      </c>
      <c r="J17" s="86">
        <f t="shared" si="1"/>
        <v>6.4096732226392925</v>
      </c>
      <c r="L17" s="87">
        <v>85.318487469535398</v>
      </c>
      <c r="M17" s="86">
        <v>91.571796820012395</v>
      </c>
      <c r="N17" s="86">
        <v>89.591596576194604</v>
      </c>
      <c r="O17" s="86">
        <f t="shared" si="6"/>
        <v>88.827293621914123</v>
      </c>
      <c r="P17" s="86">
        <f t="shared" si="2"/>
        <v>3.1959487969352938</v>
      </c>
      <c r="Q17" s="86">
        <f t="shared" si="3"/>
        <v>6.4729311309542998</v>
      </c>
      <c r="S17" s="86">
        <f t="shared" si="4"/>
        <v>6.3257908315006592E-2</v>
      </c>
      <c r="T17" s="87">
        <v>0.95389587799999997</v>
      </c>
      <c r="U17" s="87">
        <v>0</v>
      </c>
    </row>
    <row r="18" spans="2:21">
      <c r="B18" s="87" t="s">
        <v>5784</v>
      </c>
      <c r="C18" s="87" t="s">
        <v>853</v>
      </c>
      <c r="D18" s="87" t="s">
        <v>854</v>
      </c>
      <c r="E18" s="87">
        <v>526.83876174969998</v>
      </c>
      <c r="F18" s="86">
        <v>561.62754986639095</v>
      </c>
      <c r="G18" s="86">
        <v>596.31764382803703</v>
      </c>
      <c r="H18" s="86">
        <f t="shared" si="5"/>
        <v>561.59465181470932</v>
      </c>
      <c r="I18" s="86">
        <f t="shared" si="0"/>
        <v>34.739452722016502</v>
      </c>
      <c r="J18" s="86">
        <f t="shared" si="1"/>
        <v>9.1333853863909589</v>
      </c>
      <c r="L18" s="87">
        <v>487.50749933137701</v>
      </c>
      <c r="M18" s="86">
        <v>374.35565597451199</v>
      </c>
      <c r="N18" s="86">
        <v>438.43483626022402</v>
      </c>
      <c r="O18" s="86">
        <f t="shared" si="6"/>
        <v>433.432663855371</v>
      </c>
      <c r="P18" s="86">
        <f t="shared" si="2"/>
        <v>56.741529855476969</v>
      </c>
      <c r="Q18" s="86">
        <f t="shared" si="3"/>
        <v>8.7596640700324855</v>
      </c>
      <c r="S18" s="86">
        <f t="shared" si="4"/>
        <v>-0.37372131635847394</v>
      </c>
      <c r="T18" s="87">
        <v>1.6021200000000001E-3</v>
      </c>
      <c r="U18" s="87">
        <v>0</v>
      </c>
    </row>
    <row r="19" spans="2:21">
      <c r="B19" s="87" t="s">
        <v>5785</v>
      </c>
      <c r="C19" s="87" t="s">
        <v>832</v>
      </c>
      <c r="D19" s="87" t="s">
        <v>855</v>
      </c>
      <c r="E19" s="87">
        <v>132.90573791002399</v>
      </c>
      <c r="F19" s="86">
        <v>134.97195130135501</v>
      </c>
      <c r="G19" s="86">
        <v>143.94645213592</v>
      </c>
      <c r="H19" s="86">
        <f t="shared" si="5"/>
        <v>137.274713782433</v>
      </c>
      <c r="I19" s="86">
        <f t="shared" si="0"/>
        <v>5.8695297032787037</v>
      </c>
      <c r="J19" s="86">
        <f t="shared" si="1"/>
        <v>7.1009220930430974</v>
      </c>
      <c r="L19" s="87">
        <v>125.47918283943</v>
      </c>
      <c r="M19" s="86">
        <v>141.200763439306</v>
      </c>
      <c r="N19" s="86">
        <v>130.07038633730801</v>
      </c>
      <c r="O19" s="86">
        <f t="shared" si="6"/>
        <v>132.25011087201469</v>
      </c>
      <c r="P19" s="86">
        <f t="shared" si="2"/>
        <v>8.0842701232084657</v>
      </c>
      <c r="Q19" s="86">
        <f t="shared" si="3"/>
        <v>7.0471251215993851</v>
      </c>
      <c r="S19" s="86">
        <f t="shared" si="4"/>
        <v>-5.3796971443712836E-2</v>
      </c>
      <c r="T19" s="87">
        <v>0.63642789700000002</v>
      </c>
      <c r="U19" s="87">
        <v>0</v>
      </c>
    </row>
    <row r="20" spans="2:21">
      <c r="B20" s="87" t="s">
        <v>5786</v>
      </c>
      <c r="C20" s="87" t="s">
        <v>856</v>
      </c>
      <c r="D20" s="87" t="s">
        <v>857</v>
      </c>
      <c r="E20" s="87">
        <v>803.75193724414203</v>
      </c>
      <c r="F20" s="86">
        <v>860.21182510134804</v>
      </c>
      <c r="G20" s="86">
        <v>871.78333227958603</v>
      </c>
      <c r="H20" s="86">
        <f t="shared" si="5"/>
        <v>845.24903154169203</v>
      </c>
      <c r="I20" s="86">
        <f t="shared" si="0"/>
        <v>36.400296303036072</v>
      </c>
      <c r="J20" s="86">
        <f t="shared" si="1"/>
        <v>9.7232326479021935</v>
      </c>
      <c r="L20" s="87">
        <v>755.03991258972201</v>
      </c>
      <c r="M20" s="86">
        <v>796.80634519254704</v>
      </c>
      <c r="N20" s="86">
        <v>762.66104601775896</v>
      </c>
      <c r="O20" s="86">
        <f t="shared" si="6"/>
        <v>771.50243460000945</v>
      </c>
      <c r="P20" s="86">
        <f t="shared" si="2"/>
        <v>22.242669289865862</v>
      </c>
      <c r="Q20" s="86">
        <f t="shared" si="3"/>
        <v>9.5915268992341414</v>
      </c>
      <c r="S20" s="86">
        <f t="shared" si="4"/>
        <v>-0.13170574866805126</v>
      </c>
      <c r="T20" s="87">
        <v>0.236255037</v>
      </c>
      <c r="U20" s="87">
        <v>0</v>
      </c>
    </row>
    <row r="21" spans="2:21">
      <c r="B21" s="87" t="s">
        <v>5787</v>
      </c>
      <c r="C21" s="87" t="s">
        <v>858</v>
      </c>
      <c r="D21" s="87" t="s">
        <v>859</v>
      </c>
      <c r="E21" s="87">
        <v>0.52265450335071495</v>
      </c>
      <c r="F21" s="86">
        <v>0.46059247220136301</v>
      </c>
      <c r="G21" s="86">
        <v>0.49693205405338498</v>
      </c>
      <c r="H21" s="86">
        <f t="shared" si="5"/>
        <v>0.49339300986848761</v>
      </c>
      <c r="I21" s="86">
        <f t="shared" si="0"/>
        <v>3.1182006877408873E-2</v>
      </c>
      <c r="J21" s="86">
        <f t="shared" si="1"/>
        <v>-1.0191908184457281</v>
      </c>
      <c r="L21" s="87">
        <v>0.41491903391958301</v>
      </c>
      <c r="M21" s="86">
        <v>0</v>
      </c>
      <c r="N21" s="86">
        <v>0.16717857951399601</v>
      </c>
      <c r="O21" s="86">
        <f t="shared" si="6"/>
        <v>0.19403253781119301</v>
      </c>
      <c r="P21" s="86">
        <f t="shared" si="2"/>
        <v>0.20875895785417378</v>
      </c>
      <c r="Q21" s="86">
        <f t="shared" si="3"/>
        <v>-2.365629492976475</v>
      </c>
      <c r="S21" s="86">
        <f t="shared" si="4"/>
        <v>-1.3464386745307468</v>
      </c>
      <c r="T21" s="87">
        <v>0.65804476700000003</v>
      </c>
      <c r="U21" s="87">
        <v>0</v>
      </c>
    </row>
    <row r="22" spans="2:21">
      <c r="B22" s="87" t="s">
        <v>5788</v>
      </c>
      <c r="C22" s="87" t="s">
        <v>841</v>
      </c>
      <c r="D22" s="87" t="s">
        <v>860</v>
      </c>
      <c r="E22" s="87">
        <v>123.23005516624499</v>
      </c>
      <c r="F22" s="86">
        <v>127.69952284586</v>
      </c>
      <c r="G22" s="86">
        <v>117.246425529909</v>
      </c>
      <c r="H22" s="86">
        <f t="shared" si="5"/>
        <v>122.72533451400466</v>
      </c>
      <c r="I22" s="86">
        <f t="shared" si="0"/>
        <v>5.2447943788850218</v>
      </c>
      <c r="J22" s="86">
        <f t="shared" si="1"/>
        <v>6.9392892888562621</v>
      </c>
      <c r="L22" s="87">
        <v>126.824732607185</v>
      </c>
      <c r="M22" s="86">
        <v>129.25547977405401</v>
      </c>
      <c r="N22" s="86">
        <v>131.68086867109699</v>
      </c>
      <c r="O22" s="86">
        <f t="shared" si="6"/>
        <v>129.25369368411199</v>
      </c>
      <c r="P22" s="86">
        <f t="shared" si="2"/>
        <v>2.42806852464971</v>
      </c>
      <c r="Q22" s="86">
        <f t="shared" si="3"/>
        <v>7.0140616988148095</v>
      </c>
      <c r="S22" s="86">
        <f t="shared" si="4"/>
        <v>7.4772409958548308E-2</v>
      </c>
      <c r="T22" s="87">
        <v>0.91676302600000004</v>
      </c>
      <c r="U22" s="87">
        <v>0</v>
      </c>
    </row>
    <row r="23" spans="2:21">
      <c r="B23" s="87" t="s">
        <v>5789</v>
      </c>
      <c r="C23" s="87" t="s">
        <v>841</v>
      </c>
      <c r="D23" s="87" t="s">
        <v>861</v>
      </c>
      <c r="E23" s="87">
        <v>94.969452646825303</v>
      </c>
      <c r="F23" s="86">
        <v>92.1777663937998</v>
      </c>
      <c r="G23" s="86">
        <v>91.548295748976997</v>
      </c>
      <c r="H23" s="86">
        <f t="shared" si="5"/>
        <v>92.898504929867372</v>
      </c>
      <c r="I23" s="86">
        <f t="shared" si="0"/>
        <v>1.8208999582495946</v>
      </c>
      <c r="J23" s="86">
        <f t="shared" si="1"/>
        <v>6.537583473544565</v>
      </c>
      <c r="L23" s="87">
        <v>109.227713775197</v>
      </c>
      <c r="M23" s="86">
        <v>94.108935952963606</v>
      </c>
      <c r="N23" s="86">
        <v>95.605978484477305</v>
      </c>
      <c r="O23" s="86">
        <f t="shared" si="6"/>
        <v>99.647542737545976</v>
      </c>
      <c r="P23" s="86">
        <f t="shared" si="2"/>
        <v>8.330368654403955</v>
      </c>
      <c r="Q23" s="86">
        <f t="shared" si="3"/>
        <v>6.6387623241958877</v>
      </c>
      <c r="S23" s="86">
        <f t="shared" si="4"/>
        <v>0.10117885065132295</v>
      </c>
      <c r="T23" s="87">
        <v>0.84708372899999995</v>
      </c>
      <c r="U23" s="87">
        <v>0</v>
      </c>
    </row>
    <row r="24" spans="2:21">
      <c r="B24" s="87" t="s">
        <v>5790</v>
      </c>
      <c r="C24" s="87" t="s">
        <v>841</v>
      </c>
      <c r="D24" s="87" t="s">
        <v>862</v>
      </c>
      <c r="E24" s="87">
        <v>100.55239123857601</v>
      </c>
      <c r="F24" s="86">
        <v>114.226933105938</v>
      </c>
      <c r="G24" s="86">
        <v>110.074967536952</v>
      </c>
      <c r="H24" s="86">
        <f t="shared" si="5"/>
        <v>108.28476396048866</v>
      </c>
      <c r="I24" s="86">
        <f t="shared" si="0"/>
        <v>7.0108412800779902</v>
      </c>
      <c r="J24" s="86">
        <f t="shared" si="1"/>
        <v>6.7586864548357237</v>
      </c>
      <c r="L24" s="87">
        <v>110.96820962618401</v>
      </c>
      <c r="M24" s="86">
        <v>116.960645082143</v>
      </c>
      <c r="N24" s="86">
        <v>114.015791228545</v>
      </c>
      <c r="O24" s="86">
        <f t="shared" si="6"/>
        <v>113.981548645624</v>
      </c>
      <c r="P24" s="86">
        <f t="shared" si="2"/>
        <v>2.9963644787179105</v>
      </c>
      <c r="Q24" s="86">
        <f t="shared" si="3"/>
        <v>6.8326564893231732</v>
      </c>
      <c r="S24" s="86">
        <f t="shared" si="4"/>
        <v>7.3970034487448766E-2</v>
      </c>
      <c r="T24" s="87">
        <v>0.92598593699999998</v>
      </c>
      <c r="U24" s="87">
        <v>0</v>
      </c>
    </row>
    <row r="25" spans="2:21">
      <c r="B25" s="87" t="s">
        <v>5791</v>
      </c>
      <c r="C25" s="87" t="s">
        <v>841</v>
      </c>
      <c r="D25" s="87" t="s">
        <v>863</v>
      </c>
      <c r="E25" s="87">
        <v>52.426193064463</v>
      </c>
      <c r="F25" s="86">
        <v>49.606148550725599</v>
      </c>
      <c r="G25" s="86">
        <v>58.335750682441002</v>
      </c>
      <c r="H25" s="86">
        <f t="shared" si="5"/>
        <v>53.456030765876534</v>
      </c>
      <c r="I25" s="86">
        <f t="shared" si="0"/>
        <v>4.4549873863965157</v>
      </c>
      <c r="J25" s="86">
        <f t="shared" si="1"/>
        <v>5.7402808129962288</v>
      </c>
      <c r="L25" s="87">
        <v>56.895199433634502</v>
      </c>
      <c r="M25" s="86">
        <v>56.272501892651597</v>
      </c>
      <c r="N25" s="86">
        <v>57.347910059485898</v>
      </c>
      <c r="O25" s="86">
        <f t="shared" si="6"/>
        <v>56.838537128590666</v>
      </c>
      <c r="P25" s="86">
        <f t="shared" si="2"/>
        <v>0.53993855570160787</v>
      </c>
      <c r="Q25" s="86">
        <f t="shared" si="3"/>
        <v>5.8287975188472512</v>
      </c>
      <c r="S25" s="86">
        <f t="shared" si="4"/>
        <v>8.8516705851023725E-2</v>
      </c>
      <c r="T25" s="87">
        <v>0.86537785099999998</v>
      </c>
      <c r="U25" s="87">
        <v>0</v>
      </c>
    </row>
    <row r="26" spans="2:21">
      <c r="B26" s="87" t="s">
        <v>5792</v>
      </c>
      <c r="C26" s="87" t="s">
        <v>864</v>
      </c>
      <c r="D26" s="87" t="s">
        <v>865</v>
      </c>
      <c r="E26" s="87">
        <v>90.179832244336794</v>
      </c>
      <c r="F26" s="86">
        <v>84.297923617151696</v>
      </c>
      <c r="G26" s="86">
        <v>70.575068447491802</v>
      </c>
      <c r="H26" s="86">
        <f t="shared" si="5"/>
        <v>81.684274769660092</v>
      </c>
      <c r="I26" s="86">
        <f t="shared" si="0"/>
        <v>10.060321123404359</v>
      </c>
      <c r="J26" s="86">
        <f t="shared" si="1"/>
        <v>6.3519864634000109</v>
      </c>
      <c r="L26" s="87">
        <v>85.351938203952699</v>
      </c>
      <c r="M26" s="86">
        <v>78.915078159423601</v>
      </c>
      <c r="N26" s="86">
        <v>77.147623984332199</v>
      </c>
      <c r="O26" s="86">
        <f t="shared" si="6"/>
        <v>80.47154678256949</v>
      </c>
      <c r="P26" s="86">
        <f t="shared" si="2"/>
        <v>4.3179438260235683</v>
      </c>
      <c r="Q26" s="86">
        <f t="shared" si="3"/>
        <v>6.3304068585871631</v>
      </c>
      <c r="S26" s="86">
        <f t="shared" si="4"/>
        <v>-2.1579604812847712E-2</v>
      </c>
      <c r="T26" s="87">
        <v>0.84693848299999996</v>
      </c>
      <c r="U26" s="87">
        <v>0</v>
      </c>
    </row>
    <row r="27" spans="2:21">
      <c r="B27" s="87" t="s">
        <v>5793</v>
      </c>
      <c r="C27" s="87" t="s">
        <v>841</v>
      </c>
      <c r="D27" s="87" t="s">
        <v>866</v>
      </c>
      <c r="E27" s="87">
        <v>117.520607260086</v>
      </c>
      <c r="F27" s="86">
        <v>119.60511787300899</v>
      </c>
      <c r="G27" s="86">
        <v>117.07719193497699</v>
      </c>
      <c r="H27" s="86">
        <f t="shared" si="5"/>
        <v>118.06763902269067</v>
      </c>
      <c r="I27" s="86">
        <f t="shared" si="0"/>
        <v>1.3498278405106019</v>
      </c>
      <c r="J27" s="86">
        <f t="shared" si="1"/>
        <v>6.8834697826293132</v>
      </c>
      <c r="L27" s="87">
        <v>125.344965551936</v>
      </c>
      <c r="M27" s="86">
        <v>128.37307486903799</v>
      </c>
      <c r="N27" s="86">
        <v>122.98157844788101</v>
      </c>
      <c r="O27" s="86">
        <f t="shared" si="6"/>
        <v>125.56653962295167</v>
      </c>
      <c r="P27" s="86">
        <f t="shared" si="2"/>
        <v>2.7025690956101363</v>
      </c>
      <c r="Q27" s="86">
        <f t="shared" si="3"/>
        <v>6.9723082626725859</v>
      </c>
      <c r="S27" s="86">
        <f t="shared" si="4"/>
        <v>8.8838480043272411E-2</v>
      </c>
      <c r="T27" s="87">
        <v>0.85845074600000004</v>
      </c>
      <c r="U27" s="87">
        <v>0</v>
      </c>
    </row>
    <row r="28" spans="2:21">
      <c r="B28" s="87" t="s">
        <v>5794</v>
      </c>
      <c r="C28" s="87" t="s">
        <v>832</v>
      </c>
      <c r="D28" s="87" t="s">
        <v>867</v>
      </c>
      <c r="E28" s="87">
        <v>45.739796988709102</v>
      </c>
      <c r="F28" s="86">
        <v>46.313615573096897</v>
      </c>
      <c r="G28" s="86">
        <v>51.121424938469701</v>
      </c>
      <c r="H28" s="86">
        <f t="shared" si="5"/>
        <v>47.724945833425238</v>
      </c>
      <c r="I28" s="86">
        <f t="shared" si="0"/>
        <v>2.9553967035239035</v>
      </c>
      <c r="J28" s="86">
        <f t="shared" si="1"/>
        <v>5.5766716550960798</v>
      </c>
      <c r="L28" s="87">
        <v>42.684411430186401</v>
      </c>
      <c r="M28" s="86">
        <v>48.729145455271599</v>
      </c>
      <c r="N28" s="86">
        <v>50.520128369281402</v>
      </c>
      <c r="O28" s="86">
        <f t="shared" si="6"/>
        <v>47.311228418246465</v>
      </c>
      <c r="P28" s="86">
        <f t="shared" si="2"/>
        <v>4.1057863473784995</v>
      </c>
      <c r="Q28" s="86">
        <f t="shared" si="3"/>
        <v>5.5641107152572218</v>
      </c>
      <c r="S28" s="86">
        <f t="shared" si="4"/>
        <v>-1.2560939838858537E-2</v>
      </c>
      <c r="T28" s="87">
        <v>0.90146501800000001</v>
      </c>
      <c r="U28" s="87">
        <v>0</v>
      </c>
    </row>
    <row r="29" spans="2:21">
      <c r="B29" s="87" t="s">
        <v>5795</v>
      </c>
      <c r="C29" s="87" t="s">
        <v>841</v>
      </c>
      <c r="D29" s="87"/>
      <c r="E29" s="87">
        <v>172.128869604773</v>
      </c>
      <c r="F29" s="86">
        <v>169.04179896903801</v>
      </c>
      <c r="G29" s="86">
        <v>196.538823416231</v>
      </c>
      <c r="H29" s="86">
        <f t="shared" si="5"/>
        <v>179.236497330014</v>
      </c>
      <c r="I29" s="86">
        <f t="shared" si="0"/>
        <v>15.063544313103842</v>
      </c>
      <c r="J29" s="86">
        <f t="shared" si="1"/>
        <v>7.4857206282624356</v>
      </c>
      <c r="L29" s="87">
        <v>181.012750620688</v>
      </c>
      <c r="M29" s="86">
        <v>186.66172909842999</v>
      </c>
      <c r="N29" s="86">
        <v>182.96903962562999</v>
      </c>
      <c r="O29" s="86">
        <f t="shared" si="6"/>
        <v>183.54783978158267</v>
      </c>
      <c r="P29" s="86">
        <f t="shared" si="2"/>
        <v>2.8686227838278393</v>
      </c>
      <c r="Q29" s="86">
        <f t="shared" si="3"/>
        <v>7.5200123248891808</v>
      </c>
      <c r="S29" s="86">
        <f t="shared" si="4"/>
        <v>3.4291696626744826E-2</v>
      </c>
      <c r="T29" s="87">
        <v>0.99531827500000003</v>
      </c>
      <c r="U29" s="87">
        <v>0</v>
      </c>
    </row>
    <row r="30" spans="2:21">
      <c r="B30" s="87" t="s">
        <v>5796</v>
      </c>
      <c r="C30" s="87" t="s">
        <v>868</v>
      </c>
      <c r="D30" s="87" t="s">
        <v>869</v>
      </c>
      <c r="E30" s="87">
        <v>74.153129448083206</v>
      </c>
      <c r="F30" s="86">
        <v>77.229334089898202</v>
      </c>
      <c r="G30" s="86">
        <v>81.243800702289306</v>
      </c>
      <c r="H30" s="86">
        <f t="shared" si="5"/>
        <v>77.542088080090238</v>
      </c>
      <c r="I30" s="86">
        <f t="shared" si="0"/>
        <v>3.5556667451537072</v>
      </c>
      <c r="J30" s="86">
        <f t="shared" si="1"/>
        <v>6.2769076798891525</v>
      </c>
      <c r="L30" s="87">
        <v>72.897774942517202</v>
      </c>
      <c r="M30" s="86">
        <v>82.192558038165004</v>
      </c>
      <c r="N30" s="86">
        <v>78.587226089949198</v>
      </c>
      <c r="O30" s="86">
        <f t="shared" si="6"/>
        <v>77.892519690210463</v>
      </c>
      <c r="P30" s="86">
        <f t="shared" si="2"/>
        <v>4.6861723117234488</v>
      </c>
      <c r="Q30" s="86">
        <f t="shared" si="3"/>
        <v>6.2834128824296362</v>
      </c>
      <c r="S30" s="86">
        <f t="shared" si="4"/>
        <v>6.5052025404842909E-3</v>
      </c>
      <c r="T30" s="87">
        <v>0.92391113899999999</v>
      </c>
      <c r="U30" s="87">
        <v>0</v>
      </c>
    </row>
    <row r="31" spans="2:21">
      <c r="B31" s="87" t="s">
        <v>5797</v>
      </c>
      <c r="C31" s="87" t="s">
        <v>870</v>
      </c>
      <c r="D31" s="87" t="s">
        <v>871</v>
      </c>
      <c r="E31" s="87">
        <v>52.458575900909103</v>
      </c>
      <c r="F31" s="86">
        <v>49.328620659767097</v>
      </c>
      <c r="G31" s="86">
        <v>49.458864062018698</v>
      </c>
      <c r="H31" s="86">
        <f t="shared" si="5"/>
        <v>50.415353540898302</v>
      </c>
      <c r="I31" s="86">
        <f t="shared" si="0"/>
        <v>1.7706803904978472</v>
      </c>
      <c r="J31" s="86">
        <f t="shared" si="1"/>
        <v>5.6557912552813567</v>
      </c>
      <c r="L31" s="87">
        <v>44.669732892055599</v>
      </c>
      <c r="M31" s="86">
        <v>36.168923765113803</v>
      </c>
      <c r="N31" s="86">
        <v>42.605266595444803</v>
      </c>
      <c r="O31" s="86">
        <f t="shared" si="6"/>
        <v>41.147974417538066</v>
      </c>
      <c r="P31" s="86">
        <f t="shared" si="2"/>
        <v>4.4338148723210526</v>
      </c>
      <c r="Q31" s="86">
        <f t="shared" si="3"/>
        <v>5.3627495080446099</v>
      </c>
      <c r="S31" s="86">
        <f t="shared" si="4"/>
        <v>-0.29304174723674653</v>
      </c>
      <c r="T31" s="87">
        <v>5.7913601000000002E-2</v>
      </c>
      <c r="U31" s="87">
        <v>0</v>
      </c>
    </row>
    <row r="32" spans="2:21">
      <c r="B32" s="87" t="s">
        <v>5798</v>
      </c>
      <c r="C32" s="87" t="s">
        <v>841</v>
      </c>
      <c r="D32" s="87" t="s">
        <v>872</v>
      </c>
      <c r="E32" s="87">
        <v>17.9642407191869</v>
      </c>
      <c r="F32" s="86">
        <v>21.0293674128249</v>
      </c>
      <c r="G32" s="86">
        <v>23.580776962143201</v>
      </c>
      <c r="H32" s="86">
        <f t="shared" si="5"/>
        <v>20.858128364718336</v>
      </c>
      <c r="I32" s="86">
        <f t="shared" si="0"/>
        <v>2.8121809953855395</v>
      </c>
      <c r="J32" s="86">
        <f t="shared" si="1"/>
        <v>4.3825378030766657</v>
      </c>
      <c r="L32" s="87">
        <v>21.391871752329099</v>
      </c>
      <c r="M32" s="86">
        <v>24.501212096928999</v>
      </c>
      <c r="N32" s="86">
        <v>27.787214109858301</v>
      </c>
      <c r="O32" s="86">
        <f t="shared" si="6"/>
        <v>24.560099319705468</v>
      </c>
      <c r="P32" s="86">
        <f t="shared" si="2"/>
        <v>3.1980778205441736</v>
      </c>
      <c r="Q32" s="86">
        <f t="shared" si="3"/>
        <v>4.6182444897875072</v>
      </c>
      <c r="S32" s="86">
        <f t="shared" si="4"/>
        <v>0.23570668671084152</v>
      </c>
      <c r="T32" s="87">
        <v>0.58179097899999999</v>
      </c>
      <c r="U32" s="87">
        <v>0</v>
      </c>
    </row>
    <row r="33" spans="2:21">
      <c r="B33" s="87" t="s">
        <v>5799</v>
      </c>
      <c r="C33" s="87" t="s">
        <v>841</v>
      </c>
      <c r="D33" s="87"/>
      <c r="E33" s="87">
        <v>96.922519999634005</v>
      </c>
      <c r="F33" s="86">
        <v>83.780416009686107</v>
      </c>
      <c r="G33" s="86">
        <v>79.642293447340194</v>
      </c>
      <c r="H33" s="86">
        <f t="shared" si="5"/>
        <v>86.781743152220102</v>
      </c>
      <c r="I33" s="86">
        <f t="shared" si="0"/>
        <v>9.0226121986392318</v>
      </c>
      <c r="J33" s="86">
        <f t="shared" si="1"/>
        <v>6.4393196602054896</v>
      </c>
      <c r="L33" s="87">
        <v>85.403150856697707</v>
      </c>
      <c r="M33" s="86">
        <v>101.997270372408</v>
      </c>
      <c r="N33" s="86">
        <v>89.627386687680101</v>
      </c>
      <c r="O33" s="86">
        <f t="shared" si="6"/>
        <v>92.342602638928597</v>
      </c>
      <c r="P33" s="86">
        <f t="shared" si="2"/>
        <v>8.6238331890091082</v>
      </c>
      <c r="Q33" s="86">
        <f t="shared" si="3"/>
        <v>6.5289244896242309</v>
      </c>
      <c r="S33" s="86">
        <f t="shared" si="4"/>
        <v>8.9604829418742413E-2</v>
      </c>
      <c r="T33" s="87">
        <v>0.91792484399999996</v>
      </c>
      <c r="U33" s="87">
        <v>0</v>
      </c>
    </row>
    <row r="34" spans="2:21">
      <c r="B34" s="87" t="s">
        <v>5800</v>
      </c>
      <c r="C34" s="87" t="s">
        <v>873</v>
      </c>
      <c r="D34" s="87" t="s">
        <v>874</v>
      </c>
      <c r="E34" s="87">
        <v>115.891377027697</v>
      </c>
      <c r="F34" s="86">
        <v>110.59123789712601</v>
      </c>
      <c r="G34" s="86">
        <v>94.568930619992699</v>
      </c>
      <c r="H34" s="86">
        <f t="shared" si="5"/>
        <v>107.01718184827189</v>
      </c>
      <c r="I34" s="86">
        <f t="shared" si="0"/>
        <v>11.101445297015093</v>
      </c>
      <c r="J34" s="86">
        <f t="shared" si="1"/>
        <v>6.741698632917883</v>
      </c>
      <c r="L34" s="87">
        <v>117.99548165306101</v>
      </c>
      <c r="M34" s="86">
        <v>121.72656789945999</v>
      </c>
      <c r="N34" s="86">
        <v>104.22655662811501</v>
      </c>
      <c r="O34" s="86">
        <f t="shared" si="6"/>
        <v>114.64953539354535</v>
      </c>
      <c r="P34" s="86">
        <f t="shared" si="2"/>
        <v>9.2173269391388946</v>
      </c>
      <c r="Q34" s="86">
        <f t="shared" si="3"/>
        <v>6.8410866983193692</v>
      </c>
      <c r="S34" s="86">
        <f t="shared" si="4"/>
        <v>9.9388065401486023E-2</v>
      </c>
      <c r="T34" s="87">
        <v>0.86640161500000001</v>
      </c>
      <c r="U34" s="87">
        <v>0</v>
      </c>
    </row>
    <row r="35" spans="2:21">
      <c r="B35" s="87" t="s">
        <v>5801</v>
      </c>
      <c r="C35" s="87" t="s">
        <v>875</v>
      </c>
      <c r="D35" s="87" t="s">
        <v>876</v>
      </c>
      <c r="E35" s="87">
        <v>403.540171781835</v>
      </c>
      <c r="F35" s="86">
        <v>407.00029547566402</v>
      </c>
      <c r="G35" s="86">
        <v>413.26367855916601</v>
      </c>
      <c r="H35" s="86">
        <f t="shared" si="5"/>
        <v>407.93471527222164</v>
      </c>
      <c r="I35" s="86">
        <f t="shared" si="0"/>
        <v>4.9286409160487299</v>
      </c>
      <c r="J35" s="86">
        <f t="shared" si="1"/>
        <v>8.6721944755763065</v>
      </c>
      <c r="L35" s="87">
        <v>387.84381870197399</v>
      </c>
      <c r="M35" s="86">
        <v>359.61058374888302</v>
      </c>
      <c r="N35" s="86">
        <v>353.30046441848401</v>
      </c>
      <c r="O35" s="86">
        <f t="shared" si="6"/>
        <v>366.91828895644704</v>
      </c>
      <c r="P35" s="86">
        <f t="shared" si="2"/>
        <v>18.394639105977852</v>
      </c>
      <c r="Q35" s="86">
        <f t="shared" si="3"/>
        <v>8.5193150069509098</v>
      </c>
      <c r="S35" s="86">
        <f t="shared" si="4"/>
        <v>-0.15287946862539631</v>
      </c>
      <c r="T35" s="87">
        <v>0.15384867099999999</v>
      </c>
      <c r="U35" s="87">
        <v>0</v>
      </c>
    </row>
    <row r="36" spans="2:21">
      <c r="B36" s="87" t="s">
        <v>5802</v>
      </c>
      <c r="C36" s="87" t="s">
        <v>877</v>
      </c>
      <c r="D36" s="87" t="s">
        <v>878</v>
      </c>
      <c r="E36" s="87">
        <v>231.051785155902</v>
      </c>
      <c r="F36" s="86">
        <v>238.222133744948</v>
      </c>
      <c r="G36" s="86">
        <v>262.09373772999197</v>
      </c>
      <c r="H36" s="86">
        <f t="shared" si="5"/>
        <v>243.78921887694733</v>
      </c>
      <c r="I36" s="86">
        <f t="shared" si="0"/>
        <v>16.252539264779788</v>
      </c>
      <c r="J36" s="86">
        <f t="shared" si="1"/>
        <v>7.9294905166488512</v>
      </c>
      <c r="L36" s="87">
        <v>263.651746534138</v>
      </c>
      <c r="M36" s="86">
        <v>269.45944618076601</v>
      </c>
      <c r="N36" s="86">
        <v>280.30554430840601</v>
      </c>
      <c r="O36" s="86">
        <f t="shared" si="6"/>
        <v>271.13891234110338</v>
      </c>
      <c r="P36" s="86">
        <f t="shared" si="2"/>
        <v>8.4529698931406489</v>
      </c>
      <c r="Q36" s="86">
        <f t="shared" si="3"/>
        <v>8.0828883653369026</v>
      </c>
      <c r="S36" s="86">
        <f t="shared" si="4"/>
        <v>0.15339784868805073</v>
      </c>
      <c r="T36" s="87">
        <v>0.56065290000000001</v>
      </c>
      <c r="U36" s="87">
        <v>0</v>
      </c>
    </row>
    <row r="37" spans="2:21">
      <c r="B37" s="87" t="s">
        <v>5803</v>
      </c>
      <c r="C37" s="87" t="s">
        <v>879</v>
      </c>
      <c r="D37" s="87" t="s">
        <v>880</v>
      </c>
      <c r="E37" s="87">
        <v>55.540402871370397</v>
      </c>
      <c r="F37" s="86">
        <v>52.504978712022698</v>
      </c>
      <c r="G37" s="86">
        <v>54.907258760472899</v>
      </c>
      <c r="H37" s="86">
        <f t="shared" si="5"/>
        <v>54.317546781288662</v>
      </c>
      <c r="I37" s="86">
        <f t="shared" si="0"/>
        <v>1.6013338566904032</v>
      </c>
      <c r="J37" s="86">
        <f t="shared" si="1"/>
        <v>5.7633464175040316</v>
      </c>
      <c r="L37" s="87">
        <v>71.248317180134293</v>
      </c>
      <c r="M37" s="86">
        <v>62.911033513287997</v>
      </c>
      <c r="N37" s="86">
        <v>66.377989854712396</v>
      </c>
      <c r="O37" s="86">
        <f t="shared" si="6"/>
        <v>66.845780182711565</v>
      </c>
      <c r="P37" s="86">
        <f t="shared" si="2"/>
        <v>4.188280742571191</v>
      </c>
      <c r="Q37" s="86">
        <f t="shared" si="3"/>
        <v>6.0627645841270201</v>
      </c>
      <c r="S37" s="86">
        <f t="shared" si="4"/>
        <v>0.29941816662298887</v>
      </c>
      <c r="T37" s="87">
        <v>4.0120863999999999E-2</v>
      </c>
      <c r="U37" s="87">
        <v>0</v>
      </c>
    </row>
    <row r="38" spans="2:21">
      <c r="B38" s="87" t="s">
        <v>5804</v>
      </c>
      <c r="C38" s="87" t="s">
        <v>841</v>
      </c>
      <c r="D38" s="87" t="s">
        <v>881</v>
      </c>
      <c r="E38" s="87">
        <v>60.683008012081999</v>
      </c>
      <c r="F38" s="86">
        <v>66.934793882551702</v>
      </c>
      <c r="G38" s="86">
        <v>71.236951591404804</v>
      </c>
      <c r="H38" s="86">
        <f t="shared" si="5"/>
        <v>66.284917828679497</v>
      </c>
      <c r="I38" s="86">
        <f t="shared" si="0"/>
        <v>5.306899794883039</v>
      </c>
      <c r="J38" s="86">
        <f t="shared" si="1"/>
        <v>6.0506087382410394</v>
      </c>
      <c r="L38" s="87">
        <v>65.927558690629297</v>
      </c>
      <c r="M38" s="86">
        <v>68.003677208253606</v>
      </c>
      <c r="N38" s="86">
        <v>73.817815597356301</v>
      </c>
      <c r="O38" s="86">
        <f t="shared" si="6"/>
        <v>69.249683832079725</v>
      </c>
      <c r="P38" s="86">
        <f t="shared" si="2"/>
        <v>4.0900413070655217</v>
      </c>
      <c r="Q38" s="86">
        <f t="shared" si="3"/>
        <v>6.1137355792631674</v>
      </c>
      <c r="S38" s="86">
        <f t="shared" si="4"/>
        <v>6.3126841022129093E-2</v>
      </c>
      <c r="T38" s="87">
        <v>0.95488321499999995</v>
      </c>
      <c r="U38" s="87">
        <v>0</v>
      </c>
    </row>
    <row r="39" spans="2:21">
      <c r="B39" s="87" t="s">
        <v>5805</v>
      </c>
      <c r="C39" s="87" t="s">
        <v>832</v>
      </c>
      <c r="D39" s="87" t="s">
        <v>882</v>
      </c>
      <c r="E39" s="87">
        <v>128.688837656842</v>
      </c>
      <c r="F39" s="86">
        <v>121.917937357938</v>
      </c>
      <c r="G39" s="86">
        <v>121.574006912521</v>
      </c>
      <c r="H39" s="86">
        <f t="shared" si="5"/>
        <v>124.06026064243366</v>
      </c>
      <c r="I39" s="86">
        <f t="shared" si="0"/>
        <v>4.0121522804541003</v>
      </c>
      <c r="J39" s="86">
        <f t="shared" si="1"/>
        <v>6.9548972508074396</v>
      </c>
      <c r="L39" s="87">
        <v>129.34725049984701</v>
      </c>
      <c r="M39" s="86">
        <v>139.34069515819101</v>
      </c>
      <c r="N39" s="86">
        <v>144.78240419428499</v>
      </c>
      <c r="O39" s="86">
        <f t="shared" si="6"/>
        <v>137.82344995077435</v>
      </c>
      <c r="P39" s="86">
        <f t="shared" si="2"/>
        <v>7.828634437582477</v>
      </c>
      <c r="Q39" s="86">
        <f t="shared" si="3"/>
        <v>7.1066775658389307</v>
      </c>
      <c r="S39" s="86">
        <f t="shared" si="4"/>
        <v>0.15178031503149131</v>
      </c>
      <c r="T39" s="87">
        <v>0.55589919099999996</v>
      </c>
      <c r="U39" s="87">
        <v>0</v>
      </c>
    </row>
    <row r="40" spans="2:21">
      <c r="B40" s="87" t="s">
        <v>5806</v>
      </c>
      <c r="C40" s="87" t="s">
        <v>883</v>
      </c>
      <c r="D40" s="87" t="s">
        <v>884</v>
      </c>
      <c r="E40" s="87">
        <v>60.321759579122102</v>
      </c>
      <c r="F40" s="86">
        <v>65.836218721061798</v>
      </c>
      <c r="G40" s="86">
        <v>65.215937748222998</v>
      </c>
      <c r="H40" s="86">
        <f t="shared" si="5"/>
        <v>63.791305349468963</v>
      </c>
      <c r="I40" s="86">
        <f t="shared" si="0"/>
        <v>3.0206784023982629</v>
      </c>
      <c r="J40" s="86">
        <f t="shared" si="1"/>
        <v>5.9952878953036919</v>
      </c>
      <c r="L40" s="87">
        <v>69.431437566637001</v>
      </c>
      <c r="M40" s="86">
        <v>80.950600794132399</v>
      </c>
      <c r="N40" s="86">
        <v>72.622190552740804</v>
      </c>
      <c r="O40" s="86">
        <f t="shared" si="6"/>
        <v>74.334742971170058</v>
      </c>
      <c r="P40" s="86">
        <f t="shared" si="2"/>
        <v>5.947470656070653</v>
      </c>
      <c r="Q40" s="86">
        <f t="shared" si="3"/>
        <v>6.2159647578300952</v>
      </c>
      <c r="S40" s="86">
        <f t="shared" si="4"/>
        <v>0.22067686252640348</v>
      </c>
      <c r="T40" s="87">
        <v>0.28010851199999998</v>
      </c>
      <c r="U40" s="87">
        <v>0</v>
      </c>
    </row>
    <row r="41" spans="2:21">
      <c r="B41" s="87" t="s">
        <v>5807</v>
      </c>
      <c r="C41" s="87" t="s">
        <v>832</v>
      </c>
      <c r="D41" s="87" t="s">
        <v>885</v>
      </c>
      <c r="E41" s="87">
        <v>53.183786778811999</v>
      </c>
      <c r="F41" s="86">
        <v>51.574213205553001</v>
      </c>
      <c r="G41" s="86">
        <v>56.912523857280704</v>
      </c>
      <c r="H41" s="86">
        <f t="shared" si="5"/>
        <v>53.890174613881904</v>
      </c>
      <c r="I41" s="86">
        <f t="shared" si="0"/>
        <v>2.7383622813167765</v>
      </c>
      <c r="J41" s="86">
        <f t="shared" si="1"/>
        <v>5.7519503562146399</v>
      </c>
      <c r="L41" s="87">
        <v>57.290766069812904</v>
      </c>
      <c r="M41" s="86">
        <v>53.225577788784598</v>
      </c>
      <c r="N41" s="86">
        <v>51.5472009393565</v>
      </c>
      <c r="O41" s="86">
        <f t="shared" si="6"/>
        <v>54.021181599318005</v>
      </c>
      <c r="P41" s="86">
        <f t="shared" si="2"/>
        <v>2.9532819319276178</v>
      </c>
      <c r="Q41" s="86">
        <f t="shared" si="3"/>
        <v>5.7554532909880942</v>
      </c>
      <c r="S41" s="86">
        <f t="shared" si="4"/>
        <v>3.5029347734545488E-3</v>
      </c>
      <c r="T41" s="87">
        <v>0.91487672499999995</v>
      </c>
      <c r="U41" s="87">
        <v>0</v>
      </c>
    </row>
    <row r="42" spans="2:21">
      <c r="B42" s="87" t="s">
        <v>5808</v>
      </c>
      <c r="C42" s="87" t="s">
        <v>886</v>
      </c>
      <c r="D42" s="87" t="s">
        <v>887</v>
      </c>
      <c r="E42" s="87">
        <v>419.65285104222801</v>
      </c>
      <c r="F42" s="86">
        <v>406.87942908513998</v>
      </c>
      <c r="G42" s="86">
        <v>416.43519626036698</v>
      </c>
      <c r="H42" s="86">
        <f t="shared" si="5"/>
        <v>414.32249212924506</v>
      </c>
      <c r="I42" s="86">
        <f t="shared" si="0"/>
        <v>6.6436222185416005</v>
      </c>
      <c r="J42" s="86">
        <f t="shared" si="1"/>
        <v>8.6946103311213534</v>
      </c>
      <c r="L42" s="87">
        <v>401.67235957741002</v>
      </c>
      <c r="M42" s="86">
        <v>389.11837251652298</v>
      </c>
      <c r="N42" s="86">
        <v>400.52891751932901</v>
      </c>
      <c r="O42" s="86">
        <f t="shared" si="6"/>
        <v>397.10654987108734</v>
      </c>
      <c r="P42" s="86">
        <f t="shared" si="2"/>
        <v>6.9415486759820562</v>
      </c>
      <c r="Q42" s="86">
        <f t="shared" si="3"/>
        <v>8.6333823466295652</v>
      </c>
      <c r="S42" s="86">
        <f t="shared" si="4"/>
        <v>-6.1227984491787263E-2</v>
      </c>
      <c r="T42" s="87">
        <v>0.59972641000000004</v>
      </c>
      <c r="U42" s="87">
        <v>0</v>
      </c>
    </row>
    <row r="43" spans="2:21">
      <c r="B43" s="87" t="s">
        <v>5809</v>
      </c>
      <c r="C43" s="87" t="s">
        <v>841</v>
      </c>
      <c r="D43" s="87" t="s">
        <v>888</v>
      </c>
      <c r="E43" s="87">
        <v>39.1152988334645</v>
      </c>
      <c r="F43" s="86">
        <v>40.9583638054267</v>
      </c>
      <c r="G43" s="86">
        <v>43.691680422659097</v>
      </c>
      <c r="H43" s="86">
        <f t="shared" si="5"/>
        <v>41.255114353850097</v>
      </c>
      <c r="I43" s="86">
        <f t="shared" si="0"/>
        <v>2.3025774207335585</v>
      </c>
      <c r="J43" s="86">
        <f t="shared" si="1"/>
        <v>5.3665010747444439</v>
      </c>
      <c r="L43" s="87">
        <v>42.975246126700199</v>
      </c>
      <c r="M43" s="86">
        <v>46.615946298021299</v>
      </c>
      <c r="N43" s="86">
        <v>40.840753794348998</v>
      </c>
      <c r="O43" s="86">
        <f t="shared" si="6"/>
        <v>43.47731540635683</v>
      </c>
      <c r="P43" s="86">
        <f t="shared" si="2"/>
        <v>2.9201485038948589</v>
      </c>
      <c r="Q43" s="86">
        <f t="shared" si="3"/>
        <v>5.4421909559170754</v>
      </c>
      <c r="S43" s="86">
        <f t="shared" si="4"/>
        <v>7.5689881172631479E-2</v>
      </c>
      <c r="T43" s="87">
        <v>0.91960989500000001</v>
      </c>
      <c r="U43" s="87">
        <v>0</v>
      </c>
    </row>
    <row r="44" spans="2:21">
      <c r="B44" s="87" t="s">
        <v>5810</v>
      </c>
      <c r="C44" s="87" t="s">
        <v>841</v>
      </c>
      <c r="D44" s="87"/>
      <c r="E44" s="87">
        <v>63.9782717691362</v>
      </c>
      <c r="F44" s="86">
        <v>67.059508271060807</v>
      </c>
      <c r="G44" s="86">
        <v>67.972447521853496</v>
      </c>
      <c r="H44" s="86">
        <f t="shared" si="5"/>
        <v>66.336742520683501</v>
      </c>
      <c r="I44" s="86">
        <f t="shared" si="0"/>
        <v>2.0928814427333311</v>
      </c>
      <c r="J44" s="86">
        <f t="shared" si="1"/>
        <v>6.0517362649174284</v>
      </c>
      <c r="L44" s="87">
        <v>84.265800209232196</v>
      </c>
      <c r="M44" s="86">
        <v>73.054122452580899</v>
      </c>
      <c r="N44" s="86">
        <v>73.485702272011196</v>
      </c>
      <c r="O44" s="86">
        <f t="shared" si="6"/>
        <v>76.935208311274764</v>
      </c>
      <c r="P44" s="86">
        <f t="shared" si="2"/>
        <v>6.3521451861504428</v>
      </c>
      <c r="Q44" s="86">
        <f t="shared" si="3"/>
        <v>6.2655720731983475</v>
      </c>
      <c r="S44" s="86">
        <f t="shared" si="4"/>
        <v>0.21383580828091936</v>
      </c>
      <c r="T44" s="87">
        <v>0.40153133000000002</v>
      </c>
      <c r="U44" s="87">
        <v>0</v>
      </c>
    </row>
    <row r="45" spans="2:21">
      <c r="B45" s="87" t="s">
        <v>5811</v>
      </c>
      <c r="C45" s="87" t="s">
        <v>889</v>
      </c>
      <c r="D45" s="87" t="s">
        <v>890</v>
      </c>
      <c r="E45" s="87">
        <v>69.626055324747995</v>
      </c>
      <c r="F45" s="86">
        <v>77.694895941426296</v>
      </c>
      <c r="G45" s="86">
        <v>83.651348315324398</v>
      </c>
      <c r="H45" s="86">
        <f t="shared" si="5"/>
        <v>76.99076652716623</v>
      </c>
      <c r="I45" s="86">
        <f t="shared" si="0"/>
        <v>7.0391092861169273</v>
      </c>
      <c r="J45" s="86">
        <f t="shared" si="1"/>
        <v>6.2666135292113712</v>
      </c>
      <c r="L45" s="87">
        <v>73.264048063651799</v>
      </c>
      <c r="M45" s="86">
        <v>75.584820329908496</v>
      </c>
      <c r="N45" s="86">
        <v>66.462522036787206</v>
      </c>
      <c r="O45" s="86">
        <f t="shared" si="6"/>
        <v>71.770463476782496</v>
      </c>
      <c r="P45" s="86">
        <f t="shared" si="2"/>
        <v>4.7410102009773247</v>
      </c>
      <c r="Q45" s="86">
        <f t="shared" si="3"/>
        <v>6.1653183322126868</v>
      </c>
      <c r="S45" s="86">
        <f t="shared" si="4"/>
        <v>-0.10129519699868406</v>
      </c>
      <c r="T45" s="87">
        <v>0.44525041399999998</v>
      </c>
      <c r="U45" s="87">
        <v>0</v>
      </c>
    </row>
    <row r="46" spans="2:21">
      <c r="B46" s="87" t="s">
        <v>5812</v>
      </c>
      <c r="C46" s="87" t="s">
        <v>891</v>
      </c>
      <c r="D46" s="87" t="s">
        <v>892</v>
      </c>
      <c r="E46" s="87">
        <v>75.255705077140206</v>
      </c>
      <c r="F46" s="86">
        <v>75.413908300575201</v>
      </c>
      <c r="G46" s="86">
        <v>79.555788935307106</v>
      </c>
      <c r="H46" s="86">
        <f t="shared" si="5"/>
        <v>76.741800771007505</v>
      </c>
      <c r="I46" s="86">
        <f t="shared" si="0"/>
        <v>2.4382686698946832</v>
      </c>
      <c r="J46" s="86">
        <f t="shared" si="1"/>
        <v>6.2619407135278475</v>
      </c>
      <c r="L46" s="87">
        <v>74.397125556134796</v>
      </c>
      <c r="M46" s="86">
        <v>81.814635107264294</v>
      </c>
      <c r="N46" s="86">
        <v>78.224662569307199</v>
      </c>
      <c r="O46" s="86">
        <f t="shared" si="6"/>
        <v>78.145474410902111</v>
      </c>
      <c r="P46" s="86">
        <f t="shared" si="2"/>
        <v>3.7093887715630491</v>
      </c>
      <c r="Q46" s="86">
        <f t="shared" si="3"/>
        <v>6.2880904206522752</v>
      </c>
      <c r="S46" s="86">
        <f t="shared" si="4"/>
        <v>2.6149707124426432E-2</v>
      </c>
      <c r="T46" s="87">
        <v>0.96576678000000005</v>
      </c>
      <c r="U46" s="87">
        <v>0</v>
      </c>
    </row>
    <row r="47" spans="2:21">
      <c r="B47" s="87" t="s">
        <v>5813</v>
      </c>
      <c r="C47" s="87" t="s">
        <v>841</v>
      </c>
      <c r="D47" s="87" t="s">
        <v>893</v>
      </c>
      <c r="E47" s="87">
        <v>18.848817440402101</v>
      </c>
      <c r="F47" s="86">
        <v>20.1225983771619</v>
      </c>
      <c r="G47" s="86">
        <v>21.6078138261561</v>
      </c>
      <c r="H47" s="86">
        <f t="shared" si="5"/>
        <v>20.193076547906699</v>
      </c>
      <c r="I47" s="86">
        <f t="shared" si="0"/>
        <v>1.3808477988411891</v>
      </c>
      <c r="J47" s="86">
        <f t="shared" si="1"/>
        <v>4.3357888263725979</v>
      </c>
      <c r="L47" s="87">
        <v>19.238767171057599</v>
      </c>
      <c r="M47" s="86">
        <v>21.268563718289101</v>
      </c>
      <c r="N47" s="86">
        <v>17.983842750112501</v>
      </c>
      <c r="O47" s="86">
        <f t="shared" si="6"/>
        <v>19.497057879819735</v>
      </c>
      <c r="P47" s="86">
        <f t="shared" si="2"/>
        <v>1.657523311259721</v>
      </c>
      <c r="Q47" s="86">
        <f t="shared" si="3"/>
        <v>4.2851845315579959</v>
      </c>
      <c r="S47" s="86">
        <f t="shared" si="4"/>
        <v>-5.0604294814602421E-2</v>
      </c>
      <c r="T47" s="87">
        <v>0.83789916200000003</v>
      </c>
      <c r="U47" s="87">
        <v>0</v>
      </c>
    </row>
    <row r="48" spans="2:21">
      <c r="B48" s="87" t="s">
        <v>5814</v>
      </c>
      <c r="C48" s="87" t="s">
        <v>894</v>
      </c>
      <c r="D48" s="87" t="s">
        <v>895</v>
      </c>
      <c r="E48" s="87">
        <v>265.45092954799702</v>
      </c>
      <c r="F48" s="86">
        <v>210.81978218228301</v>
      </c>
      <c r="G48" s="86">
        <v>193.96516125536601</v>
      </c>
      <c r="H48" s="86">
        <f t="shared" si="5"/>
        <v>223.41195766188198</v>
      </c>
      <c r="I48" s="86">
        <f t="shared" si="0"/>
        <v>37.369451823363796</v>
      </c>
      <c r="J48" s="86">
        <f t="shared" si="1"/>
        <v>7.803562594923708</v>
      </c>
      <c r="L48" s="87">
        <v>233.356504636994</v>
      </c>
      <c r="M48" s="86">
        <v>183.21366872044501</v>
      </c>
      <c r="N48" s="86">
        <v>180.01112263010901</v>
      </c>
      <c r="O48" s="86">
        <f t="shared" si="6"/>
        <v>198.86043199584932</v>
      </c>
      <c r="P48" s="86">
        <f t="shared" si="2"/>
        <v>29.917358608549449</v>
      </c>
      <c r="Q48" s="86">
        <f t="shared" si="3"/>
        <v>7.6356124360712991</v>
      </c>
      <c r="S48" s="86">
        <f t="shared" si="4"/>
        <v>-0.16795015885240927</v>
      </c>
      <c r="T48" s="87">
        <v>0.44581537199999999</v>
      </c>
      <c r="U48" s="87">
        <v>0</v>
      </c>
    </row>
    <row r="49" spans="2:21">
      <c r="B49" s="87" t="s">
        <v>5815</v>
      </c>
      <c r="C49" s="87" t="s">
        <v>896</v>
      </c>
      <c r="D49" s="87" t="s">
        <v>897</v>
      </c>
      <c r="E49" s="87">
        <v>52.3193813005159</v>
      </c>
      <c r="F49" s="86">
        <v>56.2179089084864</v>
      </c>
      <c r="G49" s="86">
        <v>64.962366501737506</v>
      </c>
      <c r="H49" s="86">
        <f t="shared" si="5"/>
        <v>57.833218903579933</v>
      </c>
      <c r="I49" s="86">
        <f t="shared" si="0"/>
        <v>6.4744257262527878</v>
      </c>
      <c r="J49" s="86">
        <f t="shared" si="1"/>
        <v>5.8538264973199094</v>
      </c>
      <c r="L49" s="87">
        <v>58.408196478201702</v>
      </c>
      <c r="M49" s="86">
        <v>63.1485376508993</v>
      </c>
      <c r="N49" s="86">
        <v>60.774867886204902</v>
      </c>
      <c r="O49" s="86">
        <f t="shared" si="6"/>
        <v>60.777200671768639</v>
      </c>
      <c r="P49" s="86">
        <f t="shared" si="2"/>
        <v>2.3701714473449749</v>
      </c>
      <c r="Q49" s="86">
        <f t="shared" si="3"/>
        <v>5.9254583223970947</v>
      </c>
      <c r="S49" s="86">
        <f t="shared" si="4"/>
        <v>7.1631825077183992E-2</v>
      </c>
      <c r="T49" s="87">
        <v>0.93993923000000001</v>
      </c>
      <c r="U49" s="87">
        <v>0</v>
      </c>
    </row>
    <row r="50" spans="2:21">
      <c r="B50" s="87" t="s">
        <v>5816</v>
      </c>
      <c r="C50" s="87" t="s">
        <v>832</v>
      </c>
      <c r="D50" s="87" t="s">
        <v>898</v>
      </c>
      <c r="E50" s="87">
        <v>67.446150776682302</v>
      </c>
      <c r="F50" s="86">
        <v>65.615686436930105</v>
      </c>
      <c r="G50" s="86">
        <v>61.679844239691903</v>
      </c>
      <c r="H50" s="86">
        <f t="shared" si="5"/>
        <v>64.913893817768113</v>
      </c>
      <c r="I50" s="86">
        <f t="shared" si="0"/>
        <v>2.9465161512992339</v>
      </c>
      <c r="J50" s="86">
        <f t="shared" si="1"/>
        <v>6.0204553927840028</v>
      </c>
      <c r="L50" s="87">
        <v>70.698404825360996</v>
      </c>
      <c r="M50" s="86">
        <v>57.699025703088601</v>
      </c>
      <c r="N50" s="86">
        <v>67.531120050112605</v>
      </c>
      <c r="O50" s="86">
        <f t="shared" si="6"/>
        <v>65.309516859520741</v>
      </c>
      <c r="P50" s="86">
        <f t="shared" si="2"/>
        <v>6.7784662677835046</v>
      </c>
      <c r="Q50" s="86">
        <f t="shared" si="3"/>
        <v>6.0292213305431259</v>
      </c>
      <c r="S50" s="86">
        <f t="shared" si="4"/>
        <v>8.7659377591236074E-3</v>
      </c>
      <c r="T50" s="87">
        <v>0.94234390999999995</v>
      </c>
      <c r="U50" s="87">
        <v>0</v>
      </c>
    </row>
    <row r="51" spans="2:21">
      <c r="B51" s="87" t="s">
        <v>5817</v>
      </c>
      <c r="C51" s="87" t="s">
        <v>832</v>
      </c>
      <c r="D51" s="87" t="s">
        <v>899</v>
      </c>
      <c r="E51" s="87">
        <v>120.81767559031999</v>
      </c>
      <c r="F51" s="86">
        <v>121.02205939763201</v>
      </c>
      <c r="G51" s="86">
        <v>111.407077455565</v>
      </c>
      <c r="H51" s="86">
        <f t="shared" si="5"/>
        <v>117.74893748117233</v>
      </c>
      <c r="I51" s="86">
        <f t="shared" si="0"/>
        <v>5.4931625338660792</v>
      </c>
      <c r="J51" s="86">
        <f t="shared" si="1"/>
        <v>6.879570231374486</v>
      </c>
      <c r="L51" s="87">
        <v>116.343547062276</v>
      </c>
      <c r="M51" s="86">
        <v>108.122922681172</v>
      </c>
      <c r="N51" s="86">
        <v>107.412740887681</v>
      </c>
      <c r="O51" s="86">
        <f t="shared" si="6"/>
        <v>110.62640354370967</v>
      </c>
      <c r="P51" s="86">
        <f t="shared" si="2"/>
        <v>4.9639084453548623</v>
      </c>
      <c r="Q51" s="86">
        <f t="shared" si="3"/>
        <v>6.7895519489044114</v>
      </c>
      <c r="S51" s="86">
        <f t="shared" si="4"/>
        <v>-9.0018282470073777E-2</v>
      </c>
      <c r="T51" s="87">
        <v>0.48911738500000002</v>
      </c>
      <c r="U51" s="87">
        <v>0</v>
      </c>
    </row>
    <row r="52" spans="2:21">
      <c r="B52" s="87" t="s">
        <v>5818</v>
      </c>
      <c r="C52" s="87" t="s">
        <v>832</v>
      </c>
      <c r="D52" s="87" t="s">
        <v>900</v>
      </c>
      <c r="E52" s="87">
        <v>225.00696895860199</v>
      </c>
      <c r="F52" s="86">
        <v>228.388218549171</v>
      </c>
      <c r="G52" s="86">
        <v>225.832199930233</v>
      </c>
      <c r="H52" s="86">
        <f t="shared" si="5"/>
        <v>226.40912914600199</v>
      </c>
      <c r="I52" s="86">
        <f t="shared" si="0"/>
        <v>1.7629088712796952</v>
      </c>
      <c r="J52" s="86">
        <f t="shared" si="1"/>
        <v>7.822788320683622</v>
      </c>
      <c r="L52" s="87">
        <v>232.234475550659</v>
      </c>
      <c r="M52" s="86">
        <v>184.98852134586201</v>
      </c>
      <c r="N52" s="86">
        <v>204.15617539105099</v>
      </c>
      <c r="O52" s="86">
        <f t="shared" si="6"/>
        <v>207.12639076252401</v>
      </c>
      <c r="P52" s="86">
        <f t="shared" si="2"/>
        <v>23.762611003320835</v>
      </c>
      <c r="Q52" s="86">
        <f t="shared" si="3"/>
        <v>7.6943675743160105</v>
      </c>
      <c r="S52" s="86">
        <f t="shared" si="4"/>
        <v>-0.12842074636761255</v>
      </c>
      <c r="T52" s="87">
        <v>0.34166624200000001</v>
      </c>
      <c r="U52" s="87">
        <v>0</v>
      </c>
    </row>
    <row r="53" spans="2:21">
      <c r="B53" s="87" t="s">
        <v>5819</v>
      </c>
      <c r="C53" s="87" t="s">
        <v>901</v>
      </c>
      <c r="D53" s="87" t="s">
        <v>866</v>
      </c>
      <c r="E53" s="87">
        <v>51.726904309659503</v>
      </c>
      <c r="F53" s="86">
        <v>50.030560579831899</v>
      </c>
      <c r="G53" s="86">
        <v>54.3421502691318</v>
      </c>
      <c r="H53" s="86">
        <f t="shared" si="5"/>
        <v>52.033205052874401</v>
      </c>
      <c r="I53" s="86">
        <f t="shared" si="0"/>
        <v>2.1720535263178489</v>
      </c>
      <c r="J53" s="86">
        <f t="shared" si="1"/>
        <v>5.7013606696145525</v>
      </c>
      <c r="L53" s="87">
        <v>57.756273951720701</v>
      </c>
      <c r="M53" s="86">
        <v>57.148563444165099</v>
      </c>
      <c r="N53" s="86">
        <v>56.438867172176899</v>
      </c>
      <c r="O53" s="86">
        <f t="shared" si="6"/>
        <v>57.114568189354237</v>
      </c>
      <c r="P53" s="86">
        <f t="shared" si="2"/>
        <v>0.65936098891975303</v>
      </c>
      <c r="Q53" s="86">
        <f t="shared" si="3"/>
        <v>5.8357868750438069</v>
      </c>
      <c r="S53" s="86">
        <f t="shared" si="4"/>
        <v>0.13442620542925438</v>
      </c>
      <c r="T53" s="87">
        <v>0.60898324800000003</v>
      </c>
      <c r="U53" s="87">
        <v>0</v>
      </c>
    </row>
    <row r="54" spans="2:21">
      <c r="B54" s="87" t="s">
        <v>5820</v>
      </c>
      <c r="C54" s="87" t="s">
        <v>902</v>
      </c>
      <c r="D54" s="87" t="s">
        <v>903</v>
      </c>
      <c r="E54" s="87">
        <v>39.664621543905596</v>
      </c>
      <c r="F54" s="86">
        <v>60.897623831410201</v>
      </c>
      <c r="G54" s="86">
        <v>63.050630399265202</v>
      </c>
      <c r="H54" s="86">
        <f t="shared" si="5"/>
        <v>54.537625258193664</v>
      </c>
      <c r="I54" s="86">
        <f t="shared" si="0"/>
        <v>12.925306144700285</v>
      </c>
      <c r="J54" s="86">
        <f t="shared" si="1"/>
        <v>5.7691799769737546</v>
      </c>
      <c r="L54" s="87">
        <v>49.815791388008897</v>
      </c>
      <c r="M54" s="86">
        <v>51.426229799829002</v>
      </c>
      <c r="N54" s="86">
        <v>48.4694552130292</v>
      </c>
      <c r="O54" s="86">
        <f t="shared" si="6"/>
        <v>49.903825466955702</v>
      </c>
      <c r="P54" s="86">
        <f t="shared" si="2"/>
        <v>1.4803518124345627</v>
      </c>
      <c r="Q54" s="86">
        <f t="shared" si="3"/>
        <v>5.6410785070564504</v>
      </c>
      <c r="S54" s="86">
        <f t="shared" si="4"/>
        <v>-0.12810146991730437</v>
      </c>
      <c r="T54" s="87">
        <v>0.70948252700000003</v>
      </c>
      <c r="U54" s="87">
        <v>0</v>
      </c>
    </row>
    <row r="55" spans="2:21">
      <c r="B55" s="87" t="s">
        <v>5821</v>
      </c>
      <c r="C55" s="87" t="s">
        <v>904</v>
      </c>
      <c r="D55" s="87" t="s">
        <v>905</v>
      </c>
      <c r="E55" s="87">
        <v>34.067526069158703</v>
      </c>
      <c r="F55" s="86">
        <v>40.4688169313646</v>
      </c>
      <c r="G55" s="86">
        <v>41.834005047635401</v>
      </c>
      <c r="H55" s="86">
        <f t="shared" si="5"/>
        <v>38.790116016052899</v>
      </c>
      <c r="I55" s="86">
        <f t="shared" si="0"/>
        <v>4.1464534849774166</v>
      </c>
      <c r="J55" s="86">
        <f t="shared" si="1"/>
        <v>5.2776171856711969</v>
      </c>
      <c r="L55" s="87">
        <v>38.787311101649102</v>
      </c>
      <c r="M55" s="86">
        <v>51.262569124287801</v>
      </c>
      <c r="N55" s="86">
        <v>44.886031831884999</v>
      </c>
      <c r="O55" s="86">
        <f t="shared" si="6"/>
        <v>44.978637352607301</v>
      </c>
      <c r="P55" s="86">
        <f t="shared" si="2"/>
        <v>6.2381445574549597</v>
      </c>
      <c r="Q55" s="86">
        <f t="shared" si="3"/>
        <v>5.4911680495910353</v>
      </c>
      <c r="S55" s="86">
        <f t="shared" si="4"/>
        <v>0.21355086391983896</v>
      </c>
      <c r="T55" s="87">
        <v>0.57193994199999998</v>
      </c>
      <c r="U55" s="87">
        <v>0</v>
      </c>
    </row>
    <row r="56" spans="2:21">
      <c r="B56" s="87" t="s">
        <v>5822</v>
      </c>
      <c r="C56" s="87" t="s">
        <v>832</v>
      </c>
      <c r="D56" s="87" t="s">
        <v>906</v>
      </c>
      <c r="E56" s="87">
        <v>385.91693531143</v>
      </c>
      <c r="F56" s="86">
        <v>448.30263679643798</v>
      </c>
      <c r="G56" s="86">
        <v>403.012558413367</v>
      </c>
      <c r="H56" s="86">
        <f t="shared" si="5"/>
        <v>412.41071017374497</v>
      </c>
      <c r="I56" s="86">
        <f t="shared" si="0"/>
        <v>32.237212655988941</v>
      </c>
      <c r="J56" s="86">
        <f t="shared" si="1"/>
        <v>8.6879379892943049</v>
      </c>
      <c r="L56" s="87">
        <v>378.697432096471</v>
      </c>
      <c r="M56" s="86">
        <v>373.26329325597402</v>
      </c>
      <c r="N56" s="86">
        <v>423.28880747194</v>
      </c>
      <c r="O56" s="86">
        <f t="shared" si="6"/>
        <v>391.74984427479495</v>
      </c>
      <c r="P56" s="86">
        <f t="shared" si="2"/>
        <v>27.448353609963554</v>
      </c>
      <c r="Q56" s="86">
        <f t="shared" si="3"/>
        <v>8.6137888909843205</v>
      </c>
      <c r="S56" s="86">
        <f t="shared" si="4"/>
        <v>-7.4149098309984438E-2</v>
      </c>
      <c r="T56" s="87">
        <v>0.59883800099999995</v>
      </c>
      <c r="U56" s="87">
        <v>0</v>
      </c>
    </row>
    <row r="57" spans="2:21">
      <c r="B57" s="87" t="s">
        <v>5823</v>
      </c>
      <c r="C57" s="87" t="s">
        <v>832</v>
      </c>
      <c r="D57" s="87" t="s">
        <v>907</v>
      </c>
      <c r="E57" s="87">
        <v>601.17050270089806</v>
      </c>
      <c r="F57" s="86">
        <v>655.92450363963701</v>
      </c>
      <c r="G57" s="86">
        <v>619.16393463229599</v>
      </c>
      <c r="H57" s="86">
        <f t="shared" si="5"/>
        <v>625.41964699094376</v>
      </c>
      <c r="I57" s="86">
        <f t="shared" si="0"/>
        <v>27.907895075326977</v>
      </c>
      <c r="J57" s="86">
        <f t="shared" si="1"/>
        <v>9.2886807307057122</v>
      </c>
      <c r="L57" s="87">
        <v>543.08704382215797</v>
      </c>
      <c r="M57" s="86">
        <v>611.92961494307394</v>
      </c>
      <c r="N57" s="86">
        <v>630.35214898346101</v>
      </c>
      <c r="O57" s="86">
        <f t="shared" si="6"/>
        <v>595.12293591623109</v>
      </c>
      <c r="P57" s="86">
        <f t="shared" si="2"/>
        <v>45.996173641258601</v>
      </c>
      <c r="Q57" s="86">
        <f t="shared" si="3"/>
        <v>9.2170439098200116</v>
      </c>
      <c r="S57" s="86">
        <f t="shared" si="4"/>
        <v>-7.1636820885700198E-2</v>
      </c>
      <c r="T57" s="87">
        <v>0.592721057</v>
      </c>
      <c r="U57" s="87">
        <v>0</v>
      </c>
    </row>
    <row r="58" spans="2:21">
      <c r="B58" s="87" t="s">
        <v>5824</v>
      </c>
      <c r="C58" s="87" t="s">
        <v>908</v>
      </c>
      <c r="D58" s="87" t="s">
        <v>892</v>
      </c>
      <c r="E58" s="87">
        <v>75.682901326969898</v>
      </c>
      <c r="F58" s="86">
        <v>68.255229249668005</v>
      </c>
      <c r="G58" s="86">
        <v>76.524213951367003</v>
      </c>
      <c r="H58" s="86">
        <f t="shared" si="5"/>
        <v>73.487448176001635</v>
      </c>
      <c r="I58" s="86">
        <f t="shared" si="0"/>
        <v>4.5507183941445293</v>
      </c>
      <c r="J58" s="86">
        <f t="shared" si="1"/>
        <v>6.199425950269954</v>
      </c>
      <c r="L58" s="87">
        <v>76.0201417752873</v>
      </c>
      <c r="M58" s="86">
        <v>84.917038915658296</v>
      </c>
      <c r="N58" s="86">
        <v>76.401568881331897</v>
      </c>
      <c r="O58" s="86">
        <f t="shared" si="6"/>
        <v>79.112916524092498</v>
      </c>
      <c r="P58" s="86">
        <f t="shared" si="2"/>
        <v>5.0301341146646381</v>
      </c>
      <c r="Q58" s="86">
        <f t="shared" si="3"/>
        <v>6.3058413532259285</v>
      </c>
      <c r="S58" s="86">
        <f t="shared" si="4"/>
        <v>0.10641540295597447</v>
      </c>
      <c r="T58" s="87">
        <v>0.80519012499999998</v>
      </c>
      <c r="U58" s="87">
        <v>0</v>
      </c>
    </row>
    <row r="59" spans="2:21">
      <c r="B59" s="87" t="s">
        <v>5825</v>
      </c>
      <c r="C59" s="87" t="s">
        <v>841</v>
      </c>
      <c r="D59" s="87"/>
      <c r="E59" s="87">
        <v>103.964691624846</v>
      </c>
      <c r="F59" s="86">
        <v>105.680383899535</v>
      </c>
      <c r="G59" s="86">
        <v>103.099597547909</v>
      </c>
      <c r="H59" s="86">
        <f t="shared" si="5"/>
        <v>104.24822435743</v>
      </c>
      <c r="I59" s="86">
        <f t="shared" si="0"/>
        <v>1.3135477364830244</v>
      </c>
      <c r="J59" s="86">
        <f t="shared" si="1"/>
        <v>6.7038790004705957</v>
      </c>
      <c r="L59" s="87">
        <v>120.291943250519</v>
      </c>
      <c r="M59" s="86">
        <v>105.67680745922399</v>
      </c>
      <c r="N59" s="86">
        <v>109.51590112996</v>
      </c>
      <c r="O59" s="86">
        <f t="shared" si="6"/>
        <v>111.82821727990101</v>
      </c>
      <c r="P59" s="86">
        <f t="shared" si="2"/>
        <v>7.5769817891068287</v>
      </c>
      <c r="Q59" s="86">
        <f t="shared" si="3"/>
        <v>6.8051404548195782</v>
      </c>
      <c r="S59" s="86">
        <f t="shared" si="4"/>
        <v>0.101261454348982</v>
      </c>
      <c r="T59" s="87">
        <v>0.83572259299999996</v>
      </c>
      <c r="U59" s="87">
        <v>0</v>
      </c>
    </row>
    <row r="60" spans="2:21">
      <c r="B60" s="87" t="s">
        <v>5826</v>
      </c>
      <c r="C60" s="87" t="s">
        <v>909</v>
      </c>
      <c r="D60" s="87" t="s">
        <v>910</v>
      </c>
      <c r="E60" s="87">
        <v>175.433124419704</v>
      </c>
      <c r="F60" s="86">
        <v>173.110505811076</v>
      </c>
      <c r="G60" s="86">
        <v>215.11380849759701</v>
      </c>
      <c r="H60" s="86">
        <f t="shared" si="5"/>
        <v>187.88581290945899</v>
      </c>
      <c r="I60" s="86">
        <f t="shared" si="0"/>
        <v>23.60871549049283</v>
      </c>
      <c r="J60" s="86">
        <f t="shared" si="1"/>
        <v>7.5537123240265966</v>
      </c>
      <c r="L60" s="87">
        <v>178.754867529085</v>
      </c>
      <c r="M60" s="86">
        <v>167.16940241697799</v>
      </c>
      <c r="N60" s="86">
        <v>204.62219546733601</v>
      </c>
      <c r="O60" s="86">
        <f t="shared" si="6"/>
        <v>183.51548847113301</v>
      </c>
      <c r="P60" s="86">
        <f t="shared" si="2"/>
        <v>19.174867943055986</v>
      </c>
      <c r="Q60" s="86">
        <f t="shared" si="3"/>
        <v>7.5197580195871776</v>
      </c>
      <c r="S60" s="86">
        <f t="shared" si="4"/>
        <v>-3.3954304439419464E-2</v>
      </c>
      <c r="T60" s="87">
        <v>0.83084166800000003</v>
      </c>
      <c r="U60" s="87">
        <v>0</v>
      </c>
    </row>
    <row r="61" spans="2:21">
      <c r="B61" s="87" t="s">
        <v>5827</v>
      </c>
      <c r="C61" s="87" t="s">
        <v>911</v>
      </c>
      <c r="D61" s="87" t="s">
        <v>912</v>
      </c>
      <c r="E61" s="87">
        <v>63.560231925190202</v>
      </c>
      <c r="F61" s="86">
        <v>66.007699104707399</v>
      </c>
      <c r="G61" s="86">
        <v>58.934416152210403</v>
      </c>
      <c r="H61" s="86">
        <f t="shared" si="5"/>
        <v>62.83411572736933</v>
      </c>
      <c r="I61" s="86">
        <f t="shared" si="0"/>
        <v>3.5921117021989346</v>
      </c>
      <c r="J61" s="86">
        <f t="shared" si="1"/>
        <v>5.9734761767220688</v>
      </c>
      <c r="L61" s="87">
        <v>70.904476408932695</v>
      </c>
      <c r="M61" s="86">
        <v>61.796914907405302</v>
      </c>
      <c r="N61" s="86">
        <v>59.102503900100203</v>
      </c>
      <c r="O61" s="86">
        <f t="shared" si="6"/>
        <v>63.934631738812733</v>
      </c>
      <c r="P61" s="86">
        <f t="shared" si="2"/>
        <v>6.1845787013564184</v>
      </c>
      <c r="Q61" s="86">
        <f t="shared" si="3"/>
        <v>5.9985257084313837</v>
      </c>
      <c r="S61" s="86">
        <f t="shared" si="4"/>
        <v>2.5049531709314742E-2</v>
      </c>
      <c r="T61" s="87">
        <v>0.96793640000000003</v>
      </c>
      <c r="U61" s="87">
        <v>0</v>
      </c>
    </row>
    <row r="62" spans="2:21">
      <c r="B62" s="87" t="s">
        <v>5828</v>
      </c>
      <c r="C62" s="87" t="s">
        <v>841</v>
      </c>
      <c r="D62" s="87" t="s">
        <v>913</v>
      </c>
      <c r="E62" s="87">
        <v>44.323504893351398</v>
      </c>
      <c r="F62" s="86">
        <v>33.316188822565202</v>
      </c>
      <c r="G62" s="86">
        <v>52.0579165591097</v>
      </c>
      <c r="H62" s="86">
        <f t="shared" si="5"/>
        <v>43.2325367583421</v>
      </c>
      <c r="I62" s="86">
        <f t="shared" si="0"/>
        <v>9.4183729083846703</v>
      </c>
      <c r="J62" s="86">
        <f t="shared" si="1"/>
        <v>5.4340455867146504</v>
      </c>
      <c r="L62" s="87">
        <v>41.3965197059998</v>
      </c>
      <c r="M62" s="86">
        <v>42.9038268110315</v>
      </c>
      <c r="N62" s="86">
        <v>45.451436106259202</v>
      </c>
      <c r="O62" s="86">
        <f t="shared" si="6"/>
        <v>43.250594207763498</v>
      </c>
      <c r="P62" s="86">
        <f t="shared" si="2"/>
        <v>2.0495786088487509</v>
      </c>
      <c r="Q62" s="86">
        <f t="shared" si="3"/>
        <v>5.4346480485547541</v>
      </c>
      <c r="S62" s="86">
        <f t="shared" si="4"/>
        <v>6.0246184010497906E-4</v>
      </c>
      <c r="T62" s="87">
        <v>0.96355523499999995</v>
      </c>
      <c r="U62" s="87">
        <v>0</v>
      </c>
    </row>
    <row r="63" spans="2:21">
      <c r="B63" s="87" t="s">
        <v>5829</v>
      </c>
      <c r="C63" s="87" t="s">
        <v>914</v>
      </c>
      <c r="D63" s="87" t="s">
        <v>915</v>
      </c>
      <c r="E63" s="87">
        <v>14.297761524370999</v>
      </c>
      <c r="F63" s="86">
        <v>15.3243117241782</v>
      </c>
      <c r="G63" s="86">
        <v>14.9412597376596</v>
      </c>
      <c r="H63" s="86">
        <f t="shared" si="5"/>
        <v>14.854444328736266</v>
      </c>
      <c r="I63" s="86">
        <f t="shared" si="0"/>
        <v>0.51875236346540621</v>
      </c>
      <c r="J63" s="86">
        <f t="shared" si="1"/>
        <v>3.8928227331020504</v>
      </c>
      <c r="L63" s="87">
        <v>10.1234589502492</v>
      </c>
      <c r="M63" s="86">
        <v>13.1235417905069</v>
      </c>
      <c r="N63" s="86">
        <v>12.113184572213401</v>
      </c>
      <c r="O63" s="86">
        <f t="shared" si="6"/>
        <v>11.7867284376565</v>
      </c>
      <c r="P63" s="86">
        <f t="shared" si="2"/>
        <v>1.5264515937115608</v>
      </c>
      <c r="Q63" s="86">
        <f t="shared" si="3"/>
        <v>3.5590914296817937</v>
      </c>
      <c r="S63" s="86">
        <f t="shared" si="4"/>
        <v>-0.33373130342025636</v>
      </c>
      <c r="T63" s="87">
        <v>5.0206133E-2</v>
      </c>
      <c r="U63" s="87">
        <v>0</v>
      </c>
    </row>
    <row r="64" spans="2:21">
      <c r="B64" s="87" t="s">
        <v>5830</v>
      </c>
      <c r="C64" s="87" t="s">
        <v>841</v>
      </c>
      <c r="D64" s="87" t="s">
        <v>916</v>
      </c>
      <c r="E64" s="87">
        <v>26.447514217479501</v>
      </c>
      <c r="F64" s="86">
        <v>35.175031975755601</v>
      </c>
      <c r="G64" s="86">
        <v>41.8069861269204</v>
      </c>
      <c r="H64" s="86">
        <f t="shared" si="5"/>
        <v>34.476510773385165</v>
      </c>
      <c r="I64" s="86">
        <f t="shared" si="0"/>
        <v>7.7035247281258616</v>
      </c>
      <c r="J64" s="86">
        <f t="shared" si="1"/>
        <v>5.1075418674392328</v>
      </c>
      <c r="L64" s="87">
        <v>33.619126357801697</v>
      </c>
      <c r="M64" s="86">
        <v>33.914434918244403</v>
      </c>
      <c r="N64" s="86">
        <v>41.260103926834098</v>
      </c>
      <c r="O64" s="86">
        <f t="shared" si="6"/>
        <v>36.264555067626731</v>
      </c>
      <c r="P64" s="86">
        <f t="shared" si="2"/>
        <v>4.3287911811513489</v>
      </c>
      <c r="Q64" s="86">
        <f t="shared" si="3"/>
        <v>5.180488243376554</v>
      </c>
      <c r="S64" s="86">
        <f t="shared" si="4"/>
        <v>7.2946375937322103E-2</v>
      </c>
      <c r="T64" s="87">
        <v>0.96576678000000005</v>
      </c>
      <c r="U64" s="87">
        <v>0</v>
      </c>
    </row>
    <row r="65" spans="2:21">
      <c r="B65" s="87" t="s">
        <v>5831</v>
      </c>
      <c r="C65" s="87" t="s">
        <v>917</v>
      </c>
      <c r="D65" s="87" t="s">
        <v>918</v>
      </c>
      <c r="E65" s="87">
        <v>175.91525355549001</v>
      </c>
      <c r="F65" s="86">
        <v>169.00638960850301</v>
      </c>
      <c r="G65" s="86">
        <v>187.64686967706299</v>
      </c>
      <c r="H65" s="86">
        <f t="shared" si="5"/>
        <v>177.52283761368537</v>
      </c>
      <c r="I65" s="86">
        <f t="shared" si="0"/>
        <v>9.4236468086785958</v>
      </c>
      <c r="J65" s="86">
        <f t="shared" si="1"/>
        <v>7.4718608233645636</v>
      </c>
      <c r="L65" s="87">
        <v>204.609832897204</v>
      </c>
      <c r="M65" s="86">
        <v>209.50539597376201</v>
      </c>
      <c r="N65" s="86">
        <v>185.60710199995799</v>
      </c>
      <c r="O65" s="86">
        <f t="shared" si="6"/>
        <v>199.90744362364134</v>
      </c>
      <c r="P65" s="86">
        <f t="shared" si="2"/>
        <v>12.624043028074535</v>
      </c>
      <c r="Q65" s="86">
        <f t="shared" si="3"/>
        <v>7.6431883821122844</v>
      </c>
      <c r="S65" s="86">
        <f t="shared" si="4"/>
        <v>0.17132755874772049</v>
      </c>
      <c r="T65" s="87">
        <v>0.49635722900000001</v>
      </c>
      <c r="U65" s="87">
        <v>0</v>
      </c>
    </row>
    <row r="66" spans="2:21">
      <c r="B66" s="87" t="s">
        <v>5832</v>
      </c>
      <c r="C66" s="87" t="s">
        <v>919</v>
      </c>
      <c r="D66" s="87" t="s">
        <v>920</v>
      </c>
      <c r="E66" s="87">
        <v>423.52941568382698</v>
      </c>
      <c r="F66" s="86">
        <v>446.992200036084</v>
      </c>
      <c r="G66" s="86">
        <v>445.14189140545898</v>
      </c>
      <c r="H66" s="86">
        <f t="shared" si="5"/>
        <v>438.55450237512332</v>
      </c>
      <c r="I66" s="86">
        <f t="shared" si="0"/>
        <v>13.044954314518282</v>
      </c>
      <c r="J66" s="86">
        <f t="shared" si="1"/>
        <v>8.7766123378498033</v>
      </c>
      <c r="L66" s="87">
        <v>459.64760644208098</v>
      </c>
      <c r="M66" s="86">
        <v>509.88479467282298</v>
      </c>
      <c r="N66" s="86">
        <v>538.64574887715003</v>
      </c>
      <c r="O66" s="86">
        <f t="shared" si="6"/>
        <v>502.72604999735131</v>
      </c>
      <c r="P66" s="86">
        <f t="shared" si="2"/>
        <v>39.982650563016819</v>
      </c>
      <c r="Q66" s="86">
        <f t="shared" si="3"/>
        <v>8.9736286375672449</v>
      </c>
      <c r="S66" s="86">
        <f t="shared" si="4"/>
        <v>0.19701629971744111</v>
      </c>
      <c r="T66" s="87">
        <v>0.37457731700000002</v>
      </c>
      <c r="U66" s="87">
        <v>0</v>
      </c>
    </row>
    <row r="67" spans="2:21">
      <c r="B67" s="87" t="s">
        <v>5833</v>
      </c>
      <c r="C67" s="87" t="s">
        <v>832</v>
      </c>
      <c r="D67" s="87" t="s">
        <v>921</v>
      </c>
      <c r="E67" s="87">
        <v>78.167901763470994</v>
      </c>
      <c r="F67" s="86">
        <v>77.595657330800904</v>
      </c>
      <c r="G67" s="86">
        <v>75.109417610551503</v>
      </c>
      <c r="H67" s="86">
        <f t="shared" si="5"/>
        <v>76.9576589016078</v>
      </c>
      <c r="I67" s="86">
        <f t="shared" si="0"/>
        <v>1.6259959486894684</v>
      </c>
      <c r="J67" s="86">
        <f t="shared" si="1"/>
        <v>6.2659930070097039</v>
      </c>
      <c r="L67" s="87">
        <v>81.560414522216206</v>
      </c>
      <c r="M67" s="86">
        <v>74.989494327554794</v>
      </c>
      <c r="N67" s="86">
        <v>77.9275289059985</v>
      </c>
      <c r="O67" s="86">
        <f t="shared" si="6"/>
        <v>78.159145918589829</v>
      </c>
      <c r="P67" s="86">
        <f t="shared" si="2"/>
        <v>3.2915775672986336</v>
      </c>
      <c r="Q67" s="86">
        <f t="shared" si="3"/>
        <v>6.2883427972787773</v>
      </c>
      <c r="S67" s="86">
        <f t="shared" si="4"/>
        <v>2.2349790269073799E-2</v>
      </c>
      <c r="T67" s="87">
        <v>0.95540296700000005</v>
      </c>
      <c r="U67" s="87">
        <v>0</v>
      </c>
    </row>
    <row r="68" spans="2:21">
      <c r="B68" s="87" t="s">
        <v>5834</v>
      </c>
      <c r="C68" s="87" t="s">
        <v>841</v>
      </c>
      <c r="D68" s="87" t="s">
        <v>922</v>
      </c>
      <c r="E68" s="87">
        <v>31.146052736984799</v>
      </c>
      <c r="F68" s="86">
        <v>27.631041005136701</v>
      </c>
      <c r="G68" s="86">
        <v>33.768280693301101</v>
      </c>
      <c r="H68" s="86">
        <f t="shared" si="5"/>
        <v>30.848458145140867</v>
      </c>
      <c r="I68" s="86">
        <f t="shared" si="0"/>
        <v>3.079423591082612</v>
      </c>
      <c r="J68" s="86">
        <f t="shared" si="1"/>
        <v>4.9471264778779949</v>
      </c>
      <c r="L68" s="87">
        <v>35.0237343787825</v>
      </c>
      <c r="M68" s="86">
        <v>28.561235790814301</v>
      </c>
      <c r="N68" s="86">
        <v>34.879893430050402</v>
      </c>
      <c r="O68" s="86">
        <f t="shared" si="6"/>
        <v>32.821621199882401</v>
      </c>
      <c r="P68" s="86">
        <f t="shared" si="2"/>
        <v>3.6903028913604512</v>
      </c>
      <c r="Q68" s="86">
        <f t="shared" si="3"/>
        <v>5.0365745963613415</v>
      </c>
      <c r="S68" s="86">
        <f t="shared" si="4"/>
        <v>8.9448118483347036E-2</v>
      </c>
      <c r="T68" s="87">
        <v>0.91865151199999995</v>
      </c>
      <c r="U68" s="87">
        <v>0</v>
      </c>
    </row>
    <row r="69" spans="2:21">
      <c r="B69" s="87" t="s">
        <v>5835</v>
      </c>
      <c r="C69" s="87" t="s">
        <v>923</v>
      </c>
      <c r="D69" s="87"/>
      <c r="E69" s="87">
        <v>164.40289338166301</v>
      </c>
      <c r="F69" s="86">
        <v>149.64050911830199</v>
      </c>
      <c r="G69" s="86">
        <v>150.82870474525399</v>
      </c>
      <c r="H69" s="86">
        <f t="shared" si="5"/>
        <v>154.95736908173967</v>
      </c>
      <c r="I69" s="86">
        <f t="shared" si="0"/>
        <v>8.2016095485769593</v>
      </c>
      <c r="J69" s="86">
        <f t="shared" si="1"/>
        <v>7.2757275544754796</v>
      </c>
      <c r="L69" s="87">
        <v>167.64838728150701</v>
      </c>
      <c r="M69" s="86">
        <v>167.29641189670701</v>
      </c>
      <c r="N69" s="86">
        <v>155.03688098488701</v>
      </c>
      <c r="O69" s="86">
        <f t="shared" si="6"/>
        <v>163.32722672103367</v>
      </c>
      <c r="P69" s="86">
        <f t="shared" si="2"/>
        <v>7.1818065962897002</v>
      </c>
      <c r="Q69" s="86">
        <f t="shared" si="3"/>
        <v>7.3516214986244153</v>
      </c>
      <c r="S69" s="86">
        <f t="shared" si="4"/>
        <v>7.5893944148934897E-2</v>
      </c>
      <c r="T69" s="87">
        <v>0.91676302600000004</v>
      </c>
      <c r="U69" s="87">
        <v>0</v>
      </c>
    </row>
    <row r="70" spans="2:21">
      <c r="B70" s="87" t="s">
        <v>5836</v>
      </c>
      <c r="C70" s="87" t="s">
        <v>832</v>
      </c>
      <c r="D70" s="87" t="s">
        <v>916</v>
      </c>
      <c r="E70" s="87">
        <v>73.903815372129003</v>
      </c>
      <c r="F70" s="86">
        <v>71.0809369595748</v>
      </c>
      <c r="G70" s="86">
        <v>69.472469589472894</v>
      </c>
      <c r="H70" s="86">
        <f t="shared" si="5"/>
        <v>71.485740640392237</v>
      </c>
      <c r="I70" s="86">
        <f t="shared" ref="I70:I133" si="7">STDEV(E70:G70)</f>
        <v>2.2432355820039338</v>
      </c>
      <c r="J70" s="86">
        <f t="shared" ref="J70:J133" si="8">LOG(H70,2)</f>
        <v>6.1595835890999373</v>
      </c>
      <c r="L70" s="87">
        <v>75.896104842826304</v>
      </c>
      <c r="M70" s="86">
        <v>83.613663091656505</v>
      </c>
      <c r="N70" s="86">
        <v>71.335790433753701</v>
      </c>
      <c r="O70" s="86">
        <f t="shared" si="6"/>
        <v>76.948519456078827</v>
      </c>
      <c r="P70" s="86">
        <f t="shared" ref="P70:P133" si="9">STDEV(L70:N70)</f>
        <v>6.2062244271021916</v>
      </c>
      <c r="Q70" s="86">
        <f t="shared" ref="Q70:Q133" si="10">LOG(O70,2)</f>
        <v>6.265821663235239</v>
      </c>
      <c r="S70" s="86">
        <f t="shared" ref="S70:S133" si="11">LOG(O70/H70,2)</f>
        <v>0.10623807413530273</v>
      </c>
      <c r="T70" s="87">
        <v>0.81310592199999998</v>
      </c>
      <c r="U70" s="87">
        <v>0</v>
      </c>
    </row>
    <row r="71" spans="2:21">
      <c r="B71" s="87" t="s">
        <v>5837</v>
      </c>
      <c r="C71" s="87" t="s">
        <v>832</v>
      </c>
      <c r="D71" s="87" t="s">
        <v>924</v>
      </c>
      <c r="E71" s="87">
        <v>35.998667700471998</v>
      </c>
      <c r="F71" s="86">
        <v>38.140144836103602</v>
      </c>
      <c r="G71" s="86">
        <v>38.0727222440402</v>
      </c>
      <c r="H71" s="86">
        <f t="shared" ref="H71:H134" si="12">AVERAGE(E71:G71)</f>
        <v>37.403844926871933</v>
      </c>
      <c r="I71" s="86">
        <f t="shared" si="7"/>
        <v>1.2173860232789344</v>
      </c>
      <c r="J71" s="86">
        <f t="shared" si="8"/>
        <v>5.2251146744071244</v>
      </c>
      <c r="L71" s="87">
        <v>35.642492047150498</v>
      </c>
      <c r="M71" s="86">
        <v>36.8765599158708</v>
      </c>
      <c r="N71" s="86">
        <v>34.569954596335002</v>
      </c>
      <c r="O71" s="86">
        <f t="shared" ref="O71:O134" si="13">AVERAGE(L71:N71)</f>
        <v>35.696335519785436</v>
      </c>
      <c r="P71" s="86">
        <f t="shared" si="9"/>
        <v>1.154244932710017</v>
      </c>
      <c r="Q71" s="86">
        <f t="shared" si="10"/>
        <v>5.1577040739377145</v>
      </c>
      <c r="S71" s="86">
        <f t="shared" si="11"/>
        <v>-6.7410600469409457E-2</v>
      </c>
      <c r="T71" s="87">
        <v>0.54112461999999995</v>
      </c>
      <c r="U71" s="87">
        <v>0</v>
      </c>
    </row>
    <row r="72" spans="2:21">
      <c r="B72" s="87" t="s">
        <v>5838</v>
      </c>
      <c r="C72" s="87" t="s">
        <v>925</v>
      </c>
      <c r="D72" s="87"/>
      <c r="E72" s="87">
        <v>76.1923054705168</v>
      </c>
      <c r="F72" s="86">
        <v>72.014223531852593</v>
      </c>
      <c r="G72" s="86">
        <v>73.824990461023205</v>
      </c>
      <c r="H72" s="86">
        <f t="shared" si="12"/>
        <v>74.010506487797542</v>
      </c>
      <c r="I72" s="86">
        <f t="shared" si="7"/>
        <v>2.0952098507525716</v>
      </c>
      <c r="J72" s="86">
        <f t="shared" si="8"/>
        <v>6.2096581843033514</v>
      </c>
      <c r="L72" s="87">
        <v>78.955900470020296</v>
      </c>
      <c r="M72" s="86">
        <v>87.664946943096993</v>
      </c>
      <c r="N72" s="86">
        <v>82.043530891030301</v>
      </c>
      <c r="O72" s="86">
        <f t="shared" si="13"/>
        <v>82.888126101382525</v>
      </c>
      <c r="P72" s="86">
        <f t="shared" si="9"/>
        <v>4.4155269696339596</v>
      </c>
      <c r="Q72" s="86">
        <f t="shared" si="10"/>
        <v>6.3730935423070987</v>
      </c>
      <c r="S72" s="86">
        <f t="shared" si="11"/>
        <v>0.16343535800374837</v>
      </c>
      <c r="T72" s="87">
        <v>0.68712190100000003</v>
      </c>
      <c r="U72" s="87">
        <v>0</v>
      </c>
    </row>
    <row r="73" spans="2:21">
      <c r="B73" s="87" t="s">
        <v>5839</v>
      </c>
      <c r="C73" s="87" t="s">
        <v>841</v>
      </c>
      <c r="D73" s="87" t="s">
        <v>926</v>
      </c>
      <c r="E73" s="87">
        <v>85.032939387706506</v>
      </c>
      <c r="F73" s="86">
        <v>80.403069025124097</v>
      </c>
      <c r="G73" s="86">
        <v>68.092263361552995</v>
      </c>
      <c r="H73" s="86">
        <f t="shared" si="12"/>
        <v>77.842757258127861</v>
      </c>
      <c r="I73" s="86">
        <f t="shared" si="7"/>
        <v>8.7557423051353904</v>
      </c>
      <c r="J73" s="86">
        <f t="shared" si="8"/>
        <v>6.2824909074238668</v>
      </c>
      <c r="L73" s="87">
        <v>81.957148148705301</v>
      </c>
      <c r="M73" s="86">
        <v>91.106381561769098</v>
      </c>
      <c r="N73" s="86">
        <v>78.769231245492506</v>
      </c>
      <c r="O73" s="86">
        <f t="shared" si="13"/>
        <v>83.944253651988973</v>
      </c>
      <c r="P73" s="86">
        <f t="shared" si="9"/>
        <v>6.4041206025875308</v>
      </c>
      <c r="Q73" s="86">
        <f t="shared" si="10"/>
        <v>6.3913596647009694</v>
      </c>
      <c r="S73" s="86">
        <f t="shared" si="11"/>
        <v>0.10886875727710185</v>
      </c>
      <c r="T73" s="87">
        <v>0.84178788000000004</v>
      </c>
      <c r="U73" s="87">
        <v>0</v>
      </c>
    </row>
    <row r="74" spans="2:21">
      <c r="B74" s="87" t="s">
        <v>5840</v>
      </c>
      <c r="C74" s="87" t="s">
        <v>927</v>
      </c>
      <c r="D74" s="87" t="s">
        <v>928</v>
      </c>
      <c r="E74" s="87">
        <v>45.111861203798703</v>
      </c>
      <c r="F74" s="86">
        <v>43.431515478793003</v>
      </c>
      <c r="G74" s="86">
        <v>47.082246734799902</v>
      </c>
      <c r="H74" s="86">
        <f t="shared" si="12"/>
        <v>45.208541139130539</v>
      </c>
      <c r="I74" s="86">
        <f t="shared" si="7"/>
        <v>1.8272848528125696</v>
      </c>
      <c r="J74" s="86">
        <f t="shared" si="8"/>
        <v>5.4985234581248772</v>
      </c>
      <c r="L74" s="87">
        <v>42.240128644833902</v>
      </c>
      <c r="M74" s="86">
        <v>45.328506523033397</v>
      </c>
      <c r="N74" s="86">
        <v>44.2389541345852</v>
      </c>
      <c r="O74" s="86">
        <f t="shared" si="13"/>
        <v>43.9358631008175</v>
      </c>
      <c r="P74" s="86">
        <f t="shared" si="9"/>
        <v>1.5663389194873449</v>
      </c>
      <c r="Q74" s="86">
        <f t="shared" si="10"/>
        <v>5.457327130217366</v>
      </c>
      <c r="S74" s="86">
        <f t="shared" si="11"/>
        <v>-4.1196327907511467E-2</v>
      </c>
      <c r="T74" s="87">
        <v>0.69032347299999997</v>
      </c>
      <c r="U74" s="87">
        <v>0</v>
      </c>
    </row>
    <row r="75" spans="2:21">
      <c r="B75" s="87" t="s">
        <v>5841</v>
      </c>
      <c r="C75" s="87" t="s">
        <v>929</v>
      </c>
      <c r="D75" s="87" t="s">
        <v>930</v>
      </c>
      <c r="E75" s="87">
        <v>26.751148722182698</v>
      </c>
      <c r="F75" s="86">
        <v>29.354614713059402</v>
      </c>
      <c r="G75" s="86">
        <v>33.142042209287503</v>
      </c>
      <c r="H75" s="86">
        <f t="shared" si="12"/>
        <v>29.749268548176531</v>
      </c>
      <c r="I75" s="86">
        <f t="shared" si="7"/>
        <v>3.2136729186491815</v>
      </c>
      <c r="J75" s="86">
        <f t="shared" si="8"/>
        <v>4.8947822918830282</v>
      </c>
      <c r="L75" s="87">
        <v>25.449176222767399</v>
      </c>
      <c r="M75" s="86">
        <v>29.104350351343001</v>
      </c>
      <c r="N75" s="86">
        <v>29.418215847733901</v>
      </c>
      <c r="O75" s="86">
        <f t="shared" si="13"/>
        <v>27.990580807281432</v>
      </c>
      <c r="P75" s="86">
        <f t="shared" si="9"/>
        <v>2.2065087432634143</v>
      </c>
      <c r="Q75" s="86">
        <f t="shared" si="10"/>
        <v>4.8068695181715748</v>
      </c>
      <c r="S75" s="86">
        <f t="shared" si="11"/>
        <v>-8.7912773711453049E-2</v>
      </c>
      <c r="T75" s="87">
        <v>0.67974038999999997</v>
      </c>
      <c r="U75" s="87">
        <v>0</v>
      </c>
    </row>
    <row r="76" spans="2:21">
      <c r="B76" s="87" t="s">
        <v>5842</v>
      </c>
      <c r="C76" s="87" t="s">
        <v>931</v>
      </c>
      <c r="D76" s="87" t="s">
        <v>932</v>
      </c>
      <c r="E76" s="87">
        <v>60.804414945079898</v>
      </c>
      <c r="F76" s="86">
        <v>56.454847378185001</v>
      </c>
      <c r="G76" s="86">
        <v>50.773135204269103</v>
      </c>
      <c r="H76" s="86">
        <f t="shared" si="12"/>
        <v>56.01079917584466</v>
      </c>
      <c r="I76" s="86">
        <f t="shared" si="7"/>
        <v>5.0303605650193246</v>
      </c>
      <c r="J76" s="86">
        <f t="shared" si="8"/>
        <v>5.8076331080468062</v>
      </c>
      <c r="L76" s="87">
        <v>60.299219027365403</v>
      </c>
      <c r="M76" s="86">
        <v>52.564993522798403</v>
      </c>
      <c r="N76" s="86">
        <v>55.221747448812501</v>
      </c>
      <c r="O76" s="86">
        <f t="shared" si="13"/>
        <v>56.0286533329921</v>
      </c>
      <c r="P76" s="86">
        <f t="shared" si="9"/>
        <v>3.9297434863253371</v>
      </c>
      <c r="Q76" s="86">
        <f t="shared" si="10"/>
        <v>5.8080929122250167</v>
      </c>
      <c r="S76" s="86">
        <f t="shared" si="11"/>
        <v>4.5980417820885568E-4</v>
      </c>
      <c r="T76" s="87">
        <v>0.92580152699999996</v>
      </c>
      <c r="U76" s="87">
        <v>0</v>
      </c>
    </row>
    <row r="77" spans="2:21">
      <c r="B77" s="87" t="s">
        <v>5843</v>
      </c>
      <c r="C77" s="87" t="s">
        <v>832</v>
      </c>
      <c r="D77" s="87" t="s">
        <v>933</v>
      </c>
      <c r="E77" s="87">
        <v>56.819424249335597</v>
      </c>
      <c r="F77" s="86">
        <v>65.912381423031803</v>
      </c>
      <c r="G77" s="86">
        <v>62.638496943118199</v>
      </c>
      <c r="H77" s="86">
        <f t="shared" si="12"/>
        <v>61.790100871828535</v>
      </c>
      <c r="I77" s="86">
        <f t="shared" si="7"/>
        <v>4.6054640874729582</v>
      </c>
      <c r="J77" s="86">
        <f t="shared" si="8"/>
        <v>5.9493038235179192</v>
      </c>
      <c r="L77" s="87">
        <v>57.666409228957001</v>
      </c>
      <c r="M77" s="86">
        <v>72.786576225353002</v>
      </c>
      <c r="N77" s="86">
        <v>68.421692896573106</v>
      </c>
      <c r="O77" s="86">
        <f t="shared" si="13"/>
        <v>66.291559450294372</v>
      </c>
      <c r="P77" s="86">
        <f t="shared" si="9"/>
        <v>7.7818997599520783</v>
      </c>
      <c r="Q77" s="86">
        <f t="shared" si="10"/>
        <v>6.0507532862750777</v>
      </c>
      <c r="S77" s="86">
        <f t="shared" si="11"/>
        <v>0.10144946275715792</v>
      </c>
      <c r="T77" s="87">
        <v>0.86868944000000003</v>
      </c>
      <c r="U77" s="87">
        <v>0</v>
      </c>
    </row>
    <row r="78" spans="2:21">
      <c r="B78" s="87" t="s">
        <v>5844</v>
      </c>
      <c r="C78" s="87" t="s">
        <v>934</v>
      </c>
      <c r="D78" s="87" t="s">
        <v>935</v>
      </c>
      <c r="E78" s="87">
        <v>194.28216323208099</v>
      </c>
      <c r="F78" s="86">
        <v>181.07273925089299</v>
      </c>
      <c r="G78" s="86">
        <v>164.41097286125</v>
      </c>
      <c r="H78" s="86">
        <f t="shared" si="12"/>
        <v>179.92195844807466</v>
      </c>
      <c r="I78" s="86">
        <f t="shared" si="7"/>
        <v>14.968808432360536</v>
      </c>
      <c r="J78" s="86">
        <f t="shared" si="8"/>
        <v>7.4912274598044908</v>
      </c>
      <c r="L78" s="87">
        <v>211.769651229185</v>
      </c>
      <c r="M78" s="86">
        <v>202.28370438831499</v>
      </c>
      <c r="N78" s="86">
        <v>182.03948077725201</v>
      </c>
      <c r="O78" s="86">
        <f t="shared" si="13"/>
        <v>198.69761213158401</v>
      </c>
      <c r="P78" s="86">
        <f t="shared" si="9"/>
        <v>15.186039708580603</v>
      </c>
      <c r="Q78" s="86">
        <f t="shared" si="10"/>
        <v>7.6344307247346173</v>
      </c>
      <c r="S78" s="86">
        <f t="shared" si="11"/>
        <v>0.14320326493012669</v>
      </c>
      <c r="T78" s="87">
        <v>0.69427988299999999</v>
      </c>
      <c r="U78" s="87">
        <v>0</v>
      </c>
    </row>
    <row r="79" spans="2:21">
      <c r="B79" s="87" t="s">
        <v>5845</v>
      </c>
      <c r="C79" s="87" t="s">
        <v>936</v>
      </c>
      <c r="D79" s="87" t="s">
        <v>937</v>
      </c>
      <c r="E79" s="87">
        <v>63.711605546824899</v>
      </c>
      <c r="F79" s="86">
        <v>70.967197752155698</v>
      </c>
      <c r="G79" s="86">
        <v>68.014419041336396</v>
      </c>
      <c r="H79" s="86">
        <f t="shared" si="12"/>
        <v>67.564407446772336</v>
      </c>
      <c r="I79" s="86">
        <f t="shared" si="7"/>
        <v>3.6486692627512616</v>
      </c>
      <c r="J79" s="86">
        <f t="shared" si="8"/>
        <v>6.0781915378016862</v>
      </c>
      <c r="L79" s="87">
        <v>63.148928852628302</v>
      </c>
      <c r="M79" s="86">
        <v>61.408498771844201</v>
      </c>
      <c r="N79" s="86">
        <v>68.239934527122003</v>
      </c>
      <c r="O79" s="86">
        <f t="shared" si="13"/>
        <v>64.265787383864833</v>
      </c>
      <c r="P79" s="86">
        <f t="shared" si="9"/>
        <v>3.5500223032706244</v>
      </c>
      <c r="Q79" s="86">
        <f t="shared" si="10"/>
        <v>6.0059790018411157</v>
      </c>
      <c r="S79" s="86">
        <f t="shared" si="11"/>
        <v>-7.2212535960571964E-2</v>
      </c>
      <c r="T79" s="87">
        <v>0.55891932499999997</v>
      </c>
      <c r="U79" s="87">
        <v>0</v>
      </c>
    </row>
    <row r="80" spans="2:21">
      <c r="B80" s="87" t="s">
        <v>5846</v>
      </c>
      <c r="C80" s="87" t="s">
        <v>832</v>
      </c>
      <c r="D80" s="87" t="s">
        <v>938</v>
      </c>
      <c r="E80" s="87">
        <v>129.48523847694099</v>
      </c>
      <c r="F80" s="86">
        <v>143.45800402652799</v>
      </c>
      <c r="G80" s="86">
        <v>133.96247375030501</v>
      </c>
      <c r="H80" s="86">
        <f t="shared" si="12"/>
        <v>135.63523875125802</v>
      </c>
      <c r="I80" s="86">
        <f t="shared" si="7"/>
        <v>7.1349948379267403</v>
      </c>
      <c r="J80" s="86">
        <f t="shared" si="8"/>
        <v>7.0835882367373628</v>
      </c>
      <c r="L80" s="87">
        <v>126.45914243658299</v>
      </c>
      <c r="M80" s="86">
        <v>128.34034330571501</v>
      </c>
      <c r="N80" s="86">
        <v>124.55113128046401</v>
      </c>
      <c r="O80" s="86">
        <f t="shared" si="13"/>
        <v>126.45020567425399</v>
      </c>
      <c r="P80" s="86">
        <f t="shared" si="9"/>
        <v>1.8946218204083363</v>
      </c>
      <c r="Q80" s="86">
        <f t="shared" si="10"/>
        <v>6.9824255733554326</v>
      </c>
      <c r="S80" s="86">
        <f t="shared" si="11"/>
        <v>-0.10116266338192903</v>
      </c>
      <c r="T80" s="87">
        <v>0.35371438700000002</v>
      </c>
      <c r="U80" s="87">
        <v>0</v>
      </c>
    </row>
    <row r="81" spans="2:21">
      <c r="B81" s="87" t="s">
        <v>5847</v>
      </c>
      <c r="C81" s="87" t="s">
        <v>939</v>
      </c>
      <c r="D81" s="87" t="s">
        <v>940</v>
      </c>
      <c r="E81" s="87">
        <v>33.852392257256099</v>
      </c>
      <c r="F81" s="86">
        <v>32.315591382955397</v>
      </c>
      <c r="G81" s="86">
        <v>29.907313046247399</v>
      </c>
      <c r="H81" s="86">
        <f t="shared" si="12"/>
        <v>32.025098895486302</v>
      </c>
      <c r="I81" s="86">
        <f t="shared" si="7"/>
        <v>1.9885175154471848</v>
      </c>
      <c r="J81" s="86">
        <f t="shared" si="8"/>
        <v>5.0011311205926869</v>
      </c>
      <c r="L81" s="87">
        <v>36.105109727450603</v>
      </c>
      <c r="M81" s="86">
        <v>25.618619990114901</v>
      </c>
      <c r="N81" s="86">
        <v>32.847708485198297</v>
      </c>
      <c r="O81" s="86">
        <f t="shared" si="13"/>
        <v>31.523812734254602</v>
      </c>
      <c r="P81" s="86">
        <f t="shared" si="9"/>
        <v>5.3671353366891035</v>
      </c>
      <c r="Q81" s="86">
        <f t="shared" si="10"/>
        <v>4.9783701309552733</v>
      </c>
      <c r="S81" s="86">
        <f t="shared" si="11"/>
        <v>-2.2760989637414065E-2</v>
      </c>
      <c r="T81" s="87">
        <v>0.89223409399999998</v>
      </c>
      <c r="U81" s="87">
        <v>0</v>
      </c>
    </row>
    <row r="82" spans="2:21">
      <c r="B82" s="87" t="s">
        <v>5848</v>
      </c>
      <c r="C82" s="87" t="s">
        <v>941</v>
      </c>
      <c r="D82" s="87" t="s">
        <v>942</v>
      </c>
      <c r="E82" s="87">
        <v>69.803784224042303</v>
      </c>
      <c r="F82" s="86">
        <v>65.139812385879594</v>
      </c>
      <c r="G82" s="86">
        <v>62.285066109408</v>
      </c>
      <c r="H82" s="86">
        <f t="shared" si="12"/>
        <v>65.742887573109968</v>
      </c>
      <c r="I82" s="86">
        <f t="shared" si="7"/>
        <v>3.7954650944149408</v>
      </c>
      <c r="J82" s="86">
        <f t="shared" si="8"/>
        <v>6.038762919056075</v>
      </c>
      <c r="L82" s="87">
        <v>69.220776461190397</v>
      </c>
      <c r="M82" s="86">
        <v>71.920689015449</v>
      </c>
      <c r="N82" s="86">
        <v>69.130883743446105</v>
      </c>
      <c r="O82" s="86">
        <f t="shared" si="13"/>
        <v>70.090783073361834</v>
      </c>
      <c r="P82" s="86">
        <f t="shared" si="9"/>
        <v>1.5853822860245101</v>
      </c>
      <c r="Q82" s="86">
        <f t="shared" si="10"/>
        <v>6.131152837431312</v>
      </c>
      <c r="S82" s="86">
        <f t="shared" si="11"/>
        <v>9.2389918375238619E-2</v>
      </c>
      <c r="T82" s="87">
        <v>0.859792628</v>
      </c>
      <c r="U82" s="87">
        <v>0</v>
      </c>
    </row>
    <row r="83" spans="2:21">
      <c r="B83" s="87" t="s">
        <v>5849</v>
      </c>
      <c r="C83" s="87" t="s">
        <v>832</v>
      </c>
      <c r="D83" s="87" t="s">
        <v>943</v>
      </c>
      <c r="E83" s="87">
        <v>53.033546465580201</v>
      </c>
      <c r="F83" s="86">
        <v>44.799925250383303</v>
      </c>
      <c r="G83" s="86">
        <v>46.893854696031703</v>
      </c>
      <c r="H83" s="86">
        <f t="shared" si="12"/>
        <v>48.242442137331729</v>
      </c>
      <c r="I83" s="86">
        <f t="shared" si="7"/>
        <v>4.2792692885537411</v>
      </c>
      <c r="J83" s="86">
        <f t="shared" si="8"/>
        <v>5.5922310363342866</v>
      </c>
      <c r="L83" s="87">
        <v>48.3567762257059</v>
      </c>
      <c r="M83" s="86">
        <v>51.486238591356198</v>
      </c>
      <c r="N83" s="86">
        <v>55.179987137662799</v>
      </c>
      <c r="O83" s="86">
        <f t="shared" si="13"/>
        <v>51.674333984908294</v>
      </c>
      <c r="P83" s="86">
        <f t="shared" si="9"/>
        <v>3.4154921600068953</v>
      </c>
      <c r="Q83" s="86">
        <f t="shared" si="10"/>
        <v>5.6913759841914571</v>
      </c>
      <c r="S83" s="86">
        <f t="shared" si="11"/>
        <v>9.9144947857169888E-2</v>
      </c>
      <c r="T83" s="87">
        <v>0.86967426199999998</v>
      </c>
      <c r="U83" s="87">
        <v>0</v>
      </c>
    </row>
    <row r="84" spans="2:21">
      <c r="B84" s="87" t="s">
        <v>5850</v>
      </c>
      <c r="C84" s="87" t="s">
        <v>944</v>
      </c>
      <c r="D84" s="87" t="s">
        <v>945</v>
      </c>
      <c r="E84" s="87">
        <v>39.324307059398102</v>
      </c>
      <c r="F84" s="86">
        <v>33.279005576111501</v>
      </c>
      <c r="G84" s="86">
        <v>38.9134032952742</v>
      </c>
      <c r="H84" s="86">
        <f t="shared" si="12"/>
        <v>37.172238643594604</v>
      </c>
      <c r="I84" s="86">
        <f t="shared" si="7"/>
        <v>3.3778925773551025</v>
      </c>
      <c r="J84" s="86">
        <f t="shared" si="8"/>
        <v>5.2161536698978734</v>
      </c>
      <c r="L84" s="87">
        <v>46.727014640240498</v>
      </c>
      <c r="M84" s="86">
        <v>42.190664796220503</v>
      </c>
      <c r="N84" s="86">
        <v>40.852959286080399</v>
      </c>
      <c r="O84" s="86">
        <f t="shared" si="13"/>
        <v>43.256879574180466</v>
      </c>
      <c r="P84" s="86">
        <f t="shared" si="9"/>
        <v>3.0787565737630822</v>
      </c>
      <c r="Q84" s="86">
        <f t="shared" si="10"/>
        <v>5.434857692105294</v>
      </c>
      <c r="S84" s="86">
        <f t="shared" si="11"/>
        <v>0.21870402220742005</v>
      </c>
      <c r="T84" s="87">
        <v>0.35240550300000001</v>
      </c>
      <c r="U84" s="87">
        <v>0</v>
      </c>
    </row>
    <row r="85" spans="2:21">
      <c r="B85" s="87" t="s">
        <v>5851</v>
      </c>
      <c r="C85" s="87" t="s">
        <v>946</v>
      </c>
      <c r="D85" s="87" t="s">
        <v>947</v>
      </c>
      <c r="E85" s="87">
        <v>377.76261376412702</v>
      </c>
      <c r="F85" s="86">
        <v>384.67384171284903</v>
      </c>
      <c r="G85" s="86">
        <v>405.069704214978</v>
      </c>
      <c r="H85" s="86">
        <f t="shared" si="12"/>
        <v>389.168719897318</v>
      </c>
      <c r="I85" s="86">
        <f t="shared" si="7"/>
        <v>14.197614047531037</v>
      </c>
      <c r="J85" s="86">
        <f t="shared" si="8"/>
        <v>8.6042519454678104</v>
      </c>
      <c r="L85" s="87">
        <v>353.91636087877498</v>
      </c>
      <c r="M85" s="86">
        <v>427.32843475049702</v>
      </c>
      <c r="N85" s="86">
        <v>466.02958023136199</v>
      </c>
      <c r="O85" s="86">
        <f t="shared" si="13"/>
        <v>415.75812528687794</v>
      </c>
      <c r="P85" s="86">
        <f t="shared" si="9"/>
        <v>56.945127396585264</v>
      </c>
      <c r="Q85" s="86">
        <f t="shared" si="10"/>
        <v>8.6996006485886213</v>
      </c>
      <c r="S85" s="86">
        <f t="shared" si="11"/>
        <v>9.5348703120811479E-2</v>
      </c>
      <c r="T85" s="87">
        <v>0.87585109500000002</v>
      </c>
      <c r="U85" s="87">
        <v>0</v>
      </c>
    </row>
    <row r="86" spans="2:21">
      <c r="B86" s="87" t="s">
        <v>5852</v>
      </c>
      <c r="C86" s="87" t="s">
        <v>832</v>
      </c>
      <c r="D86" s="87" t="s">
        <v>907</v>
      </c>
      <c r="E86" s="87">
        <v>96.538642223071705</v>
      </c>
      <c r="F86" s="86">
        <v>157.35949899229499</v>
      </c>
      <c r="G86" s="86">
        <v>129.33691981851899</v>
      </c>
      <c r="H86" s="86">
        <f t="shared" si="12"/>
        <v>127.74502034462857</v>
      </c>
      <c r="I86" s="86">
        <f t="shared" si="7"/>
        <v>30.441661624931424</v>
      </c>
      <c r="J86" s="86">
        <f t="shared" si="8"/>
        <v>6.997123244036402</v>
      </c>
      <c r="L86" s="87">
        <v>103.30187322616599</v>
      </c>
      <c r="M86" s="86">
        <v>110.262997912811</v>
      </c>
      <c r="N86" s="86">
        <v>144.139281524724</v>
      </c>
      <c r="O86" s="86">
        <f t="shared" si="13"/>
        <v>119.234717554567</v>
      </c>
      <c r="P86" s="86">
        <f t="shared" si="9"/>
        <v>21.847020257542759</v>
      </c>
      <c r="Q86" s="86">
        <f t="shared" si="10"/>
        <v>6.897660556037958</v>
      </c>
      <c r="S86" s="86">
        <f t="shared" si="11"/>
        <v>-9.9462687998444613E-2</v>
      </c>
      <c r="T86" s="87">
        <v>0.80519012499999998</v>
      </c>
      <c r="U86" s="87">
        <v>0</v>
      </c>
    </row>
    <row r="87" spans="2:21">
      <c r="B87" s="87" t="s">
        <v>5853</v>
      </c>
      <c r="C87" s="87" t="s">
        <v>841</v>
      </c>
      <c r="D87" s="87"/>
      <c r="E87" s="87">
        <v>28.620993688195998</v>
      </c>
      <c r="F87" s="86">
        <v>29.222250365555102</v>
      </c>
      <c r="G87" s="86">
        <v>30.563193008102601</v>
      </c>
      <c r="H87" s="86">
        <f t="shared" si="12"/>
        <v>29.468812353951233</v>
      </c>
      <c r="I87" s="86">
        <f t="shared" si="7"/>
        <v>0.99429832553052633</v>
      </c>
      <c r="J87" s="86">
        <f t="shared" si="8"/>
        <v>4.8811170133203916</v>
      </c>
      <c r="L87" s="87">
        <v>29.503790739615098</v>
      </c>
      <c r="M87" s="86">
        <v>27.986894959540098</v>
      </c>
      <c r="N87" s="86">
        <v>29.4628633599702</v>
      </c>
      <c r="O87" s="86">
        <f t="shared" si="13"/>
        <v>28.984516353041798</v>
      </c>
      <c r="P87" s="86">
        <f t="shared" si="9"/>
        <v>0.86420778530417985</v>
      </c>
      <c r="Q87" s="86">
        <f t="shared" si="10"/>
        <v>4.8572105073278156</v>
      </c>
      <c r="S87" s="86">
        <f t="shared" si="11"/>
        <v>-2.3906505992576984E-2</v>
      </c>
      <c r="T87" s="87">
        <v>0.83931974799999998</v>
      </c>
      <c r="U87" s="87">
        <v>0</v>
      </c>
    </row>
    <row r="88" spans="2:21">
      <c r="B88" s="87" t="s">
        <v>5854</v>
      </c>
      <c r="C88" s="87" t="s">
        <v>832</v>
      </c>
      <c r="D88" s="87" t="s">
        <v>866</v>
      </c>
      <c r="E88" s="87">
        <v>87.636854099900205</v>
      </c>
      <c r="F88" s="86">
        <v>79.241440951550004</v>
      </c>
      <c r="G88" s="86">
        <v>83.030617788521795</v>
      </c>
      <c r="H88" s="86">
        <f t="shared" si="12"/>
        <v>83.302970946657339</v>
      </c>
      <c r="I88" s="86">
        <f t="shared" si="7"/>
        <v>4.2043278493633984</v>
      </c>
      <c r="J88" s="86">
        <f t="shared" si="8"/>
        <v>6.3802960441825878</v>
      </c>
      <c r="L88" s="87">
        <v>92.460950101086297</v>
      </c>
      <c r="M88" s="86">
        <v>92.373304672350699</v>
      </c>
      <c r="N88" s="86">
        <v>92.854473903538107</v>
      </c>
      <c r="O88" s="86">
        <f t="shared" si="13"/>
        <v>92.562909558991706</v>
      </c>
      <c r="P88" s="86">
        <f t="shared" si="9"/>
        <v>0.25627671675874741</v>
      </c>
      <c r="Q88" s="86">
        <f t="shared" si="10"/>
        <v>6.5323623087315923</v>
      </c>
      <c r="S88" s="86">
        <f t="shared" si="11"/>
        <v>0.15206626454900612</v>
      </c>
      <c r="T88" s="87">
        <v>0.53904649999999998</v>
      </c>
      <c r="U88" s="87">
        <v>0</v>
      </c>
    </row>
    <row r="89" spans="2:21">
      <c r="B89" s="87" t="s">
        <v>5855</v>
      </c>
      <c r="C89" s="87" t="s">
        <v>948</v>
      </c>
      <c r="D89" s="87" t="s">
        <v>949</v>
      </c>
      <c r="E89" s="87">
        <v>85.746363702684206</v>
      </c>
      <c r="F89" s="86">
        <v>83.127477003465103</v>
      </c>
      <c r="G89" s="86">
        <v>90.600470567322105</v>
      </c>
      <c r="H89" s="86">
        <f t="shared" si="12"/>
        <v>86.491437091157138</v>
      </c>
      <c r="I89" s="86">
        <f t="shared" si="7"/>
        <v>3.7918015463655199</v>
      </c>
      <c r="J89" s="86">
        <f t="shared" si="8"/>
        <v>6.4344854036179058</v>
      </c>
      <c r="L89" s="87">
        <v>91.623216805255794</v>
      </c>
      <c r="M89" s="86">
        <v>91.151651536257205</v>
      </c>
      <c r="N89" s="86">
        <v>83.488524585784205</v>
      </c>
      <c r="O89" s="86">
        <f t="shared" si="13"/>
        <v>88.754464309099077</v>
      </c>
      <c r="P89" s="86">
        <f t="shared" si="9"/>
        <v>4.5665286956199553</v>
      </c>
      <c r="Q89" s="86">
        <f t="shared" si="10"/>
        <v>6.4717477831201</v>
      </c>
      <c r="S89" s="86">
        <f t="shared" si="11"/>
        <v>3.7262379502194423E-2</v>
      </c>
      <c r="T89" s="87">
        <v>0.99919958799999997</v>
      </c>
      <c r="U89" s="87">
        <v>0</v>
      </c>
    </row>
    <row r="90" spans="2:21">
      <c r="B90" s="87" t="s">
        <v>5856</v>
      </c>
      <c r="C90" s="87" t="s">
        <v>950</v>
      </c>
      <c r="D90" s="87" t="s">
        <v>951</v>
      </c>
      <c r="E90" s="87">
        <v>83.953530442286194</v>
      </c>
      <c r="F90" s="86">
        <v>109.30589110613199</v>
      </c>
      <c r="G90" s="86">
        <v>116.321211041635</v>
      </c>
      <c r="H90" s="86">
        <f t="shared" si="12"/>
        <v>103.19354419668439</v>
      </c>
      <c r="I90" s="86">
        <f t="shared" si="7"/>
        <v>17.027544608705153</v>
      </c>
      <c r="J90" s="86">
        <f t="shared" si="8"/>
        <v>6.6892089081448329</v>
      </c>
      <c r="L90" s="87">
        <v>87.1890239988346</v>
      </c>
      <c r="M90" s="86">
        <v>102.581224210418</v>
      </c>
      <c r="N90" s="86">
        <v>118.966392713567</v>
      </c>
      <c r="O90" s="86">
        <f t="shared" si="13"/>
        <v>102.91221364093987</v>
      </c>
      <c r="P90" s="86">
        <f t="shared" si="9"/>
        <v>15.891269807990481</v>
      </c>
      <c r="Q90" s="86">
        <f t="shared" si="10"/>
        <v>6.6852704014873456</v>
      </c>
      <c r="S90" s="86">
        <f t="shared" si="11"/>
        <v>-3.9385066574869933E-3</v>
      </c>
      <c r="T90" s="87">
        <v>0.93196011499999998</v>
      </c>
      <c r="U90" s="87">
        <v>0</v>
      </c>
    </row>
    <row r="91" spans="2:21">
      <c r="B91" s="87" t="s">
        <v>5857</v>
      </c>
      <c r="C91" s="87" t="s">
        <v>952</v>
      </c>
      <c r="D91" s="87" t="s">
        <v>953</v>
      </c>
      <c r="E91" s="87">
        <v>323.69648898482302</v>
      </c>
      <c r="F91" s="86">
        <v>337.13994062237703</v>
      </c>
      <c r="G91" s="86">
        <v>284.16025266054697</v>
      </c>
      <c r="H91" s="86">
        <f t="shared" si="12"/>
        <v>314.99889408924901</v>
      </c>
      <c r="I91" s="86">
        <f t="shared" si="7"/>
        <v>27.539933766421015</v>
      </c>
      <c r="J91" s="86">
        <f t="shared" si="8"/>
        <v>8.2992029533245599</v>
      </c>
      <c r="L91" s="87">
        <v>339.09619294993001</v>
      </c>
      <c r="M91" s="86">
        <v>377.92562718253299</v>
      </c>
      <c r="N91" s="86">
        <v>355.01660547848098</v>
      </c>
      <c r="O91" s="86">
        <f t="shared" si="13"/>
        <v>357.34614187031474</v>
      </c>
      <c r="P91" s="86">
        <f t="shared" si="9"/>
        <v>19.5192544826043</v>
      </c>
      <c r="Q91" s="86">
        <f t="shared" si="10"/>
        <v>8.4811784019052947</v>
      </c>
      <c r="S91" s="86">
        <f t="shared" si="11"/>
        <v>0.18197544858073547</v>
      </c>
      <c r="T91" s="87">
        <v>0.47274553699999999</v>
      </c>
      <c r="U91" s="87">
        <v>0</v>
      </c>
    </row>
    <row r="92" spans="2:21">
      <c r="B92" s="87" t="s">
        <v>5858</v>
      </c>
      <c r="C92" s="87" t="s">
        <v>954</v>
      </c>
      <c r="D92" s="87" t="s">
        <v>955</v>
      </c>
      <c r="E92" s="87">
        <v>36.309240578540503</v>
      </c>
      <c r="F92" s="86">
        <v>40.212690618408303</v>
      </c>
      <c r="G92" s="86">
        <v>47.050969014430599</v>
      </c>
      <c r="H92" s="86">
        <f t="shared" si="12"/>
        <v>41.190966737126466</v>
      </c>
      <c r="I92" s="86">
        <f t="shared" si="7"/>
        <v>5.4372741857426767</v>
      </c>
      <c r="J92" s="86">
        <f t="shared" si="8"/>
        <v>5.3642560810229192</v>
      </c>
      <c r="L92" s="87">
        <v>42.140806447289101</v>
      </c>
      <c r="M92" s="86">
        <v>44.9671119826492</v>
      </c>
      <c r="N92" s="86">
        <v>48.9777257325335</v>
      </c>
      <c r="O92" s="86">
        <f t="shared" si="13"/>
        <v>45.361881387490598</v>
      </c>
      <c r="P92" s="86">
        <f t="shared" si="9"/>
        <v>3.4355128424277241</v>
      </c>
      <c r="Q92" s="86">
        <f t="shared" si="10"/>
        <v>5.5034085722952524</v>
      </c>
      <c r="S92" s="86">
        <f t="shared" si="11"/>
        <v>0.13915249127233342</v>
      </c>
      <c r="T92" s="87">
        <v>0.746660722</v>
      </c>
      <c r="U92" s="87">
        <v>0</v>
      </c>
    </row>
    <row r="93" spans="2:21">
      <c r="B93" s="87" t="s">
        <v>5859</v>
      </c>
      <c r="C93" s="87" t="s">
        <v>956</v>
      </c>
      <c r="D93" s="87" t="s">
        <v>957</v>
      </c>
      <c r="E93" s="87">
        <v>108.50495833526</v>
      </c>
      <c r="F93" s="86">
        <v>107.529669591226</v>
      </c>
      <c r="G93" s="86">
        <v>107.489537097493</v>
      </c>
      <c r="H93" s="86">
        <f t="shared" si="12"/>
        <v>107.84138834132632</v>
      </c>
      <c r="I93" s="86">
        <f t="shared" si="7"/>
        <v>0.57501870134818511</v>
      </c>
      <c r="J93" s="86">
        <f t="shared" si="8"/>
        <v>6.752767164666162</v>
      </c>
      <c r="L93" s="87">
        <v>116.805315062334</v>
      </c>
      <c r="M93" s="86">
        <v>115.56074800946401</v>
      </c>
      <c r="N93" s="86">
        <v>108.548599844439</v>
      </c>
      <c r="O93" s="86">
        <f t="shared" si="13"/>
        <v>113.63822097207901</v>
      </c>
      <c r="P93" s="86">
        <f t="shared" si="9"/>
        <v>4.4514513593278782</v>
      </c>
      <c r="Q93" s="86">
        <f t="shared" si="10"/>
        <v>6.828304340926878</v>
      </c>
      <c r="S93" s="86">
        <f t="shared" si="11"/>
        <v>7.5537176260716113E-2</v>
      </c>
      <c r="T93" s="87">
        <v>0.91676302600000004</v>
      </c>
      <c r="U93" s="87">
        <v>0</v>
      </c>
    </row>
    <row r="94" spans="2:21">
      <c r="B94" s="87" t="s">
        <v>5860</v>
      </c>
      <c r="C94" s="87" t="s">
        <v>958</v>
      </c>
      <c r="D94" s="87" t="s">
        <v>959</v>
      </c>
      <c r="E94" s="87">
        <v>35.915075288583303</v>
      </c>
      <c r="F94" s="86">
        <v>50.307445122073503</v>
      </c>
      <c r="G94" s="86">
        <v>49.603757635608901</v>
      </c>
      <c r="H94" s="86">
        <f t="shared" si="12"/>
        <v>45.275426015421907</v>
      </c>
      <c r="I94" s="86">
        <f t="shared" si="7"/>
        <v>8.1139335908498911</v>
      </c>
      <c r="J94" s="86">
        <f t="shared" si="8"/>
        <v>5.500656311047786</v>
      </c>
      <c r="L94" s="87">
        <v>43.668153724866499</v>
      </c>
      <c r="M94" s="86">
        <v>42.091392643758802</v>
      </c>
      <c r="N94" s="86">
        <v>45.347189693171501</v>
      </c>
      <c r="O94" s="86">
        <f t="shared" si="13"/>
        <v>43.702245353932277</v>
      </c>
      <c r="P94" s="86">
        <f t="shared" si="9"/>
        <v>1.6281662341789238</v>
      </c>
      <c r="Q94" s="86">
        <f t="shared" si="10"/>
        <v>5.4496354999625503</v>
      </c>
      <c r="S94" s="86">
        <f t="shared" si="11"/>
        <v>-5.1020811085235193E-2</v>
      </c>
      <c r="T94" s="87">
        <v>0.87264064100000005</v>
      </c>
      <c r="U94" s="87">
        <v>0</v>
      </c>
    </row>
    <row r="95" spans="2:21">
      <c r="B95" s="87" t="s">
        <v>5861</v>
      </c>
      <c r="C95" s="87" t="s">
        <v>841</v>
      </c>
      <c r="D95" s="87" t="s">
        <v>960</v>
      </c>
      <c r="E95" s="87">
        <v>166.973595639905</v>
      </c>
      <c r="F95" s="86">
        <v>214.10550758030899</v>
      </c>
      <c r="G95" s="86">
        <v>212.849315230944</v>
      </c>
      <c r="H95" s="86">
        <f t="shared" si="12"/>
        <v>197.97613948371932</v>
      </c>
      <c r="I95" s="86">
        <f t="shared" si="7"/>
        <v>26.856336280203443</v>
      </c>
      <c r="J95" s="86">
        <f t="shared" si="8"/>
        <v>7.6291827538027288</v>
      </c>
      <c r="L95" s="87">
        <v>177.64738098098599</v>
      </c>
      <c r="M95" s="86">
        <v>220.53989948843301</v>
      </c>
      <c r="N95" s="86">
        <v>250.20978783644</v>
      </c>
      <c r="O95" s="86">
        <f t="shared" si="13"/>
        <v>216.13235610195298</v>
      </c>
      <c r="P95" s="86">
        <f t="shared" si="9"/>
        <v>36.481441188526325</v>
      </c>
      <c r="Q95" s="86">
        <f t="shared" si="10"/>
        <v>7.7557712568520216</v>
      </c>
      <c r="S95" s="86">
        <f t="shared" si="11"/>
        <v>0.1265885030492917</v>
      </c>
      <c r="T95" s="87">
        <v>0.83842181900000001</v>
      </c>
      <c r="U95" s="87">
        <v>0</v>
      </c>
    </row>
    <row r="96" spans="2:21">
      <c r="B96" s="87" t="s">
        <v>5862</v>
      </c>
      <c r="C96" s="87" t="s">
        <v>841</v>
      </c>
      <c r="D96" s="87"/>
      <c r="E96" s="87">
        <v>83.340401667501098</v>
      </c>
      <c r="F96" s="86">
        <v>73.568089816370801</v>
      </c>
      <c r="G96" s="86">
        <v>75.230094145918301</v>
      </c>
      <c r="H96" s="86">
        <f t="shared" si="12"/>
        <v>77.379528543263405</v>
      </c>
      <c r="I96" s="86">
        <f t="shared" si="7"/>
        <v>5.2287255522070701</v>
      </c>
      <c r="J96" s="86">
        <f t="shared" si="8"/>
        <v>6.2738800336663223</v>
      </c>
      <c r="L96" s="87">
        <v>86.522958171754794</v>
      </c>
      <c r="M96" s="86">
        <v>81.779587306734797</v>
      </c>
      <c r="N96" s="86">
        <v>72.285780447702294</v>
      </c>
      <c r="O96" s="86">
        <f t="shared" si="13"/>
        <v>80.196108642063962</v>
      </c>
      <c r="P96" s="86">
        <f t="shared" si="9"/>
        <v>7.2494731462131083</v>
      </c>
      <c r="Q96" s="86">
        <f t="shared" si="10"/>
        <v>6.3254603293356428</v>
      </c>
      <c r="S96" s="86">
        <f t="shared" si="11"/>
        <v>5.1580295669321138E-2</v>
      </c>
      <c r="T96" s="87">
        <v>0.99531827500000003</v>
      </c>
      <c r="U96" s="87">
        <v>0</v>
      </c>
    </row>
    <row r="97" spans="2:21">
      <c r="B97" s="87" t="s">
        <v>5863</v>
      </c>
      <c r="C97" s="87" t="s">
        <v>961</v>
      </c>
      <c r="D97" s="87" t="s">
        <v>962</v>
      </c>
      <c r="E97" s="87">
        <v>129.213512593529</v>
      </c>
      <c r="F97" s="86">
        <v>124.46228941147</v>
      </c>
      <c r="G97" s="86">
        <v>124.178902444375</v>
      </c>
      <c r="H97" s="86">
        <f t="shared" si="12"/>
        <v>125.95156814979134</v>
      </c>
      <c r="I97" s="86">
        <f t="shared" si="7"/>
        <v>2.8284780728871</v>
      </c>
      <c r="J97" s="86">
        <f t="shared" si="8"/>
        <v>6.9767252741163794</v>
      </c>
      <c r="L97" s="87">
        <v>138.514797612763</v>
      </c>
      <c r="M97" s="86">
        <v>141.32485314846701</v>
      </c>
      <c r="N97" s="86">
        <v>126.326337308897</v>
      </c>
      <c r="O97" s="86">
        <f t="shared" si="13"/>
        <v>135.38866269004234</v>
      </c>
      <c r="P97" s="86">
        <f t="shared" si="9"/>
        <v>7.9729799331083537</v>
      </c>
      <c r="Q97" s="86">
        <f t="shared" si="10"/>
        <v>7.0809631239190747</v>
      </c>
      <c r="S97" s="86">
        <f t="shared" si="11"/>
        <v>0.10423784980269474</v>
      </c>
      <c r="T97" s="87">
        <v>0.82262595800000005</v>
      </c>
      <c r="U97" s="87">
        <v>0</v>
      </c>
    </row>
    <row r="98" spans="2:21">
      <c r="B98" s="87" t="s">
        <v>5864</v>
      </c>
      <c r="C98" s="87" t="s">
        <v>963</v>
      </c>
      <c r="D98" s="87" t="s">
        <v>964</v>
      </c>
      <c r="E98" s="87">
        <v>85.195137823177603</v>
      </c>
      <c r="F98" s="86">
        <v>74.296665214640797</v>
      </c>
      <c r="G98" s="86">
        <v>69.864447374096997</v>
      </c>
      <c r="H98" s="86">
        <f t="shared" si="12"/>
        <v>76.452083470638456</v>
      </c>
      <c r="I98" s="86">
        <f t="shared" si="7"/>
        <v>7.8893528445049821</v>
      </c>
      <c r="J98" s="86">
        <f t="shared" si="8"/>
        <v>6.256483913305364</v>
      </c>
      <c r="L98" s="87">
        <v>76.087969318774199</v>
      </c>
      <c r="M98" s="86">
        <v>86.874785065070398</v>
      </c>
      <c r="N98" s="86">
        <v>81.241725760160705</v>
      </c>
      <c r="O98" s="86">
        <f t="shared" si="13"/>
        <v>81.401493381335101</v>
      </c>
      <c r="P98" s="86">
        <f t="shared" si="9"/>
        <v>5.3951823653809612</v>
      </c>
      <c r="Q98" s="86">
        <f t="shared" si="10"/>
        <v>6.3469833571194636</v>
      </c>
      <c r="S98" s="86">
        <f t="shared" si="11"/>
        <v>9.0499443814100328E-2</v>
      </c>
      <c r="T98" s="87">
        <v>0.91676302600000004</v>
      </c>
      <c r="U98" s="87">
        <v>0</v>
      </c>
    </row>
    <row r="99" spans="2:21">
      <c r="B99" s="87" t="s">
        <v>5865</v>
      </c>
      <c r="C99" s="87" t="s">
        <v>965</v>
      </c>
      <c r="D99" s="87" t="s">
        <v>966</v>
      </c>
      <c r="E99" s="87">
        <v>46.793027585522601</v>
      </c>
      <c r="F99" s="86">
        <v>41.865248595902699</v>
      </c>
      <c r="G99" s="86">
        <v>46.524716622952802</v>
      </c>
      <c r="H99" s="86">
        <f t="shared" si="12"/>
        <v>45.06099760145937</v>
      </c>
      <c r="I99" s="86">
        <f t="shared" si="7"/>
        <v>2.7708494136358457</v>
      </c>
      <c r="J99" s="86">
        <f t="shared" si="8"/>
        <v>5.4938073485127799</v>
      </c>
      <c r="L99" s="87">
        <v>45.358479068427798</v>
      </c>
      <c r="M99" s="86">
        <v>54.0939577942219</v>
      </c>
      <c r="N99" s="86">
        <v>46.955731516249998</v>
      </c>
      <c r="O99" s="86">
        <f t="shared" si="13"/>
        <v>48.802722792966563</v>
      </c>
      <c r="P99" s="86">
        <f t="shared" si="9"/>
        <v>4.6514169587772569</v>
      </c>
      <c r="Q99" s="86">
        <f t="shared" si="10"/>
        <v>5.6088897355101262</v>
      </c>
      <c r="S99" s="86">
        <f t="shared" si="11"/>
        <v>0.11508238699734666</v>
      </c>
      <c r="T99" s="87">
        <v>0.84834638699999998</v>
      </c>
      <c r="U99" s="87">
        <v>0</v>
      </c>
    </row>
    <row r="100" spans="2:21">
      <c r="B100" s="87" t="s">
        <v>5866</v>
      </c>
      <c r="C100" s="87" t="s">
        <v>967</v>
      </c>
      <c r="D100" s="87" t="s">
        <v>968</v>
      </c>
      <c r="E100" s="87">
        <v>76.337710633628504</v>
      </c>
      <c r="F100" s="86">
        <v>76.776730010975697</v>
      </c>
      <c r="G100" s="86">
        <v>86.866483782165304</v>
      </c>
      <c r="H100" s="86">
        <f t="shared" si="12"/>
        <v>79.993641475589826</v>
      </c>
      <c r="I100" s="86">
        <f t="shared" si="7"/>
        <v>5.9561023775378299</v>
      </c>
      <c r="J100" s="86">
        <f t="shared" si="8"/>
        <v>6.3218134226847154</v>
      </c>
      <c r="L100" s="87">
        <v>83.688637194100494</v>
      </c>
      <c r="M100" s="86">
        <v>79.417721969356194</v>
      </c>
      <c r="N100" s="86">
        <v>76.857672787657293</v>
      </c>
      <c r="O100" s="86">
        <f t="shared" si="13"/>
        <v>79.988010650371322</v>
      </c>
      <c r="P100" s="86">
        <f t="shared" si="9"/>
        <v>3.4510057324342367</v>
      </c>
      <c r="Q100" s="86">
        <f t="shared" si="10"/>
        <v>6.321711866493561</v>
      </c>
      <c r="S100" s="86">
        <f t="shared" si="11"/>
        <v>-1.0155619115376171E-4</v>
      </c>
      <c r="T100" s="87">
        <v>0.91676302600000004</v>
      </c>
      <c r="U100" s="87">
        <v>0</v>
      </c>
    </row>
    <row r="101" spans="2:21">
      <c r="B101" s="87" t="s">
        <v>5867</v>
      </c>
      <c r="C101" s="87" t="s">
        <v>969</v>
      </c>
      <c r="D101" s="87" t="s">
        <v>970</v>
      </c>
      <c r="E101" s="87">
        <v>52.606935322298199</v>
      </c>
      <c r="F101" s="86">
        <v>36.722582193450997</v>
      </c>
      <c r="G101" s="86">
        <v>41.502294599166802</v>
      </c>
      <c r="H101" s="86">
        <f t="shared" si="12"/>
        <v>43.610604038305326</v>
      </c>
      <c r="I101" s="86">
        <f t="shared" si="7"/>
        <v>8.1493493665967254</v>
      </c>
      <c r="J101" s="86">
        <f t="shared" si="8"/>
        <v>5.4466070678116401</v>
      </c>
      <c r="L101" s="87">
        <v>50.968819680410803</v>
      </c>
      <c r="M101" s="86">
        <v>41.095205258457398</v>
      </c>
      <c r="N101" s="86">
        <v>41.072566824338899</v>
      </c>
      <c r="O101" s="86">
        <f t="shared" si="13"/>
        <v>44.378863921069033</v>
      </c>
      <c r="P101" s="86">
        <f t="shared" si="9"/>
        <v>5.7070803224798325</v>
      </c>
      <c r="Q101" s="86">
        <f t="shared" si="10"/>
        <v>5.4718008305516559</v>
      </c>
      <c r="S101" s="86">
        <f t="shared" si="11"/>
        <v>2.5193762740015897E-2</v>
      </c>
      <c r="T101" s="87">
        <v>0.98871275000000003</v>
      </c>
      <c r="U101" s="87">
        <v>0</v>
      </c>
    </row>
    <row r="102" spans="2:21">
      <c r="B102" s="87" t="s">
        <v>5868</v>
      </c>
      <c r="C102" s="87" t="s">
        <v>971</v>
      </c>
      <c r="D102" s="87" t="s">
        <v>972</v>
      </c>
      <c r="E102" s="87">
        <v>40.654217498921597</v>
      </c>
      <c r="F102" s="86">
        <v>40.339051435875803</v>
      </c>
      <c r="G102" s="86">
        <v>42.570006589785002</v>
      </c>
      <c r="H102" s="86">
        <f t="shared" si="12"/>
        <v>41.187758508194129</v>
      </c>
      <c r="I102" s="86">
        <f t="shared" si="7"/>
        <v>1.2073896351717508</v>
      </c>
      <c r="J102" s="86">
        <f t="shared" si="8"/>
        <v>5.364143709874682</v>
      </c>
      <c r="L102" s="87">
        <v>40.571856348821903</v>
      </c>
      <c r="M102" s="86">
        <v>45.4104387839038</v>
      </c>
      <c r="N102" s="86">
        <v>41.708331701499503</v>
      </c>
      <c r="O102" s="86">
        <f t="shared" si="13"/>
        <v>42.563542278075069</v>
      </c>
      <c r="P102" s="86">
        <f t="shared" si="9"/>
        <v>2.5301203218396151</v>
      </c>
      <c r="Q102" s="86">
        <f t="shared" si="10"/>
        <v>5.4115463165524327</v>
      </c>
      <c r="S102" s="86">
        <f t="shared" si="11"/>
        <v>4.740260667775064E-2</v>
      </c>
      <c r="T102" s="87">
        <v>0.99607025699999996</v>
      </c>
      <c r="U102" s="87">
        <v>0</v>
      </c>
    </row>
    <row r="103" spans="2:21">
      <c r="B103" s="87" t="s">
        <v>5869</v>
      </c>
      <c r="C103" s="87" t="s">
        <v>973</v>
      </c>
      <c r="D103" s="87" t="s">
        <v>974</v>
      </c>
      <c r="E103" s="87">
        <v>66.414790718575105</v>
      </c>
      <c r="F103" s="86">
        <v>60.908167596465802</v>
      </c>
      <c r="G103" s="86">
        <v>63.284968613501299</v>
      </c>
      <c r="H103" s="86">
        <f t="shared" si="12"/>
        <v>63.535975642847404</v>
      </c>
      <c r="I103" s="86">
        <f t="shared" si="7"/>
        <v>2.7618794232954973</v>
      </c>
      <c r="J103" s="86">
        <f t="shared" si="8"/>
        <v>5.9895018077908944</v>
      </c>
      <c r="L103" s="87">
        <v>78.913114640327194</v>
      </c>
      <c r="M103" s="86">
        <v>69.375519674003201</v>
      </c>
      <c r="N103" s="86">
        <v>69.053790019254194</v>
      </c>
      <c r="O103" s="86">
        <f t="shared" si="13"/>
        <v>72.44747477786153</v>
      </c>
      <c r="P103" s="86">
        <f t="shared" si="9"/>
        <v>5.6017186305646405</v>
      </c>
      <c r="Q103" s="86">
        <f t="shared" si="10"/>
        <v>6.1788634991078313</v>
      </c>
      <c r="S103" s="86">
        <f t="shared" si="11"/>
        <v>0.18936169131693642</v>
      </c>
      <c r="T103" s="87">
        <v>0.450205939</v>
      </c>
      <c r="U103" s="87">
        <v>0</v>
      </c>
    </row>
    <row r="104" spans="2:21">
      <c r="B104" s="87" t="s">
        <v>5870</v>
      </c>
      <c r="C104" s="87" t="s">
        <v>975</v>
      </c>
      <c r="D104" s="87" t="s">
        <v>976</v>
      </c>
      <c r="E104" s="87">
        <v>43.103135863875998</v>
      </c>
      <c r="F104" s="86">
        <v>38.238981260599203</v>
      </c>
      <c r="G104" s="86">
        <v>46.9783173197522</v>
      </c>
      <c r="H104" s="86">
        <f t="shared" si="12"/>
        <v>42.773478148075803</v>
      </c>
      <c r="I104" s="86">
        <f t="shared" si="7"/>
        <v>4.3789843966258788</v>
      </c>
      <c r="J104" s="86">
        <f t="shared" si="8"/>
        <v>5.4186446203844714</v>
      </c>
      <c r="L104" s="87">
        <v>47.507833846105001</v>
      </c>
      <c r="M104" s="86">
        <v>49.815882798700102</v>
      </c>
      <c r="N104" s="86">
        <v>43.159803803300697</v>
      </c>
      <c r="O104" s="86">
        <f t="shared" si="13"/>
        <v>46.827840149368598</v>
      </c>
      <c r="P104" s="86">
        <f t="shared" si="9"/>
        <v>3.3797397043189901</v>
      </c>
      <c r="Q104" s="86">
        <f t="shared" si="10"/>
        <v>5.5492945927224619</v>
      </c>
      <c r="S104" s="86">
        <f t="shared" si="11"/>
        <v>0.13064997233799025</v>
      </c>
      <c r="T104" s="87">
        <v>0.72832232299999999</v>
      </c>
      <c r="U104" s="87">
        <v>0</v>
      </c>
    </row>
    <row r="105" spans="2:21">
      <c r="B105" s="87" t="s">
        <v>5871</v>
      </c>
      <c r="C105" s="87" t="s">
        <v>830</v>
      </c>
      <c r="D105" s="87" t="s">
        <v>831</v>
      </c>
      <c r="E105" s="87">
        <v>36.3959327139614</v>
      </c>
      <c r="F105" s="86">
        <v>39.051541503642802</v>
      </c>
      <c r="G105" s="86">
        <v>36.496535382162001</v>
      </c>
      <c r="H105" s="86">
        <f t="shared" si="12"/>
        <v>37.31466986658873</v>
      </c>
      <c r="I105" s="86">
        <f t="shared" si="7"/>
        <v>1.5050157929119639</v>
      </c>
      <c r="J105" s="86">
        <f t="shared" si="8"/>
        <v>5.2216710171374059</v>
      </c>
      <c r="L105" s="87">
        <v>35.294277800324998</v>
      </c>
      <c r="M105" s="86">
        <v>34.179227930890697</v>
      </c>
      <c r="N105" s="86">
        <v>35.999304098526501</v>
      </c>
      <c r="O105" s="86">
        <f t="shared" si="13"/>
        <v>35.157603276580737</v>
      </c>
      <c r="P105" s="86">
        <f t="shared" si="9"/>
        <v>0.91770325164483346</v>
      </c>
      <c r="Q105" s="86">
        <f t="shared" si="10"/>
        <v>5.1357648189850833</v>
      </c>
      <c r="S105" s="86">
        <f t="shared" si="11"/>
        <v>-8.5906198152322227E-2</v>
      </c>
      <c r="T105" s="87">
        <v>0.51559573999999997</v>
      </c>
      <c r="U105" s="87">
        <v>0</v>
      </c>
    </row>
    <row r="106" spans="2:21">
      <c r="B106" s="87" t="s">
        <v>5872</v>
      </c>
      <c r="C106" s="87" t="s">
        <v>977</v>
      </c>
      <c r="D106" s="87" t="s">
        <v>978</v>
      </c>
      <c r="E106" s="87">
        <v>131.62648793680901</v>
      </c>
      <c r="F106" s="86">
        <v>164.79782414767499</v>
      </c>
      <c r="G106" s="86">
        <v>157.44813864742099</v>
      </c>
      <c r="H106" s="86">
        <f t="shared" si="12"/>
        <v>151.29081691063499</v>
      </c>
      <c r="I106" s="86">
        <f t="shared" si="7"/>
        <v>17.421792236486461</v>
      </c>
      <c r="J106" s="86">
        <f t="shared" si="8"/>
        <v>7.2411806109079864</v>
      </c>
      <c r="L106" s="87">
        <v>136.07065179840799</v>
      </c>
      <c r="M106" s="86">
        <v>142.05705197335499</v>
      </c>
      <c r="N106" s="86">
        <v>152.162175669031</v>
      </c>
      <c r="O106" s="86">
        <f t="shared" si="13"/>
        <v>143.429959813598</v>
      </c>
      <c r="P106" s="86">
        <f t="shared" si="9"/>
        <v>8.1331385130869407</v>
      </c>
      <c r="Q106" s="86">
        <f t="shared" si="10"/>
        <v>7.1642025970779164</v>
      </c>
      <c r="S106" s="86">
        <f t="shared" si="11"/>
        <v>-7.6978013830069789E-2</v>
      </c>
      <c r="T106" s="87">
        <v>0.60898324800000003</v>
      </c>
      <c r="U106" s="87">
        <v>0</v>
      </c>
    </row>
    <row r="107" spans="2:21">
      <c r="B107" s="87" t="s">
        <v>5873</v>
      </c>
      <c r="C107" s="87" t="s">
        <v>979</v>
      </c>
      <c r="D107" s="87" t="s">
        <v>980</v>
      </c>
      <c r="E107" s="87">
        <v>84.676049647042902</v>
      </c>
      <c r="F107" s="86">
        <v>91.645683808250098</v>
      </c>
      <c r="G107" s="86">
        <v>102.56486801505</v>
      </c>
      <c r="H107" s="86">
        <f t="shared" si="12"/>
        <v>92.962200490114313</v>
      </c>
      <c r="I107" s="86">
        <f t="shared" si="7"/>
        <v>9.0167825625944378</v>
      </c>
      <c r="J107" s="86">
        <f t="shared" si="8"/>
        <v>6.5385723137868839</v>
      </c>
      <c r="L107" s="87">
        <v>90.037430360549493</v>
      </c>
      <c r="M107" s="86">
        <v>97.421844279686695</v>
      </c>
      <c r="N107" s="86">
        <v>93.942282815675895</v>
      </c>
      <c r="O107" s="86">
        <f t="shared" si="13"/>
        <v>93.800519151970704</v>
      </c>
      <c r="P107" s="86">
        <f t="shared" si="9"/>
        <v>3.6942475464628997</v>
      </c>
      <c r="Q107" s="86">
        <f t="shared" si="10"/>
        <v>6.5515240024457206</v>
      </c>
      <c r="S107" s="86">
        <f t="shared" si="11"/>
        <v>1.2951688658838265E-2</v>
      </c>
      <c r="T107" s="87">
        <v>0.94203867699999999</v>
      </c>
      <c r="U107" s="87">
        <v>0</v>
      </c>
    </row>
    <row r="108" spans="2:21">
      <c r="B108" s="87" t="s">
        <v>5874</v>
      </c>
      <c r="C108" s="87" t="s">
        <v>981</v>
      </c>
      <c r="D108" s="87" t="s">
        <v>982</v>
      </c>
      <c r="E108" s="87">
        <v>123.763361005725</v>
      </c>
      <c r="F108" s="86">
        <v>129.29126488022999</v>
      </c>
      <c r="G108" s="86">
        <v>130.69819578234001</v>
      </c>
      <c r="H108" s="86">
        <f t="shared" si="12"/>
        <v>127.917607222765</v>
      </c>
      <c r="I108" s="86">
        <f t="shared" si="7"/>
        <v>3.6658129882294017</v>
      </c>
      <c r="J108" s="86">
        <f t="shared" si="8"/>
        <v>6.9990710474631355</v>
      </c>
      <c r="L108" s="87">
        <v>122.872181340658</v>
      </c>
      <c r="M108" s="86">
        <v>131.02709786687399</v>
      </c>
      <c r="N108" s="86">
        <v>133.18483480526601</v>
      </c>
      <c r="O108" s="86">
        <f t="shared" si="13"/>
        <v>129.02803800426599</v>
      </c>
      <c r="P108" s="86">
        <f t="shared" si="9"/>
        <v>5.4391989870743442</v>
      </c>
      <c r="Q108" s="86">
        <f t="shared" si="10"/>
        <v>7.0115407894886461</v>
      </c>
      <c r="S108" s="86">
        <f t="shared" si="11"/>
        <v>1.246974202550988E-2</v>
      </c>
      <c r="T108" s="87">
        <v>0.92638575400000001</v>
      </c>
      <c r="U108" s="87">
        <v>0</v>
      </c>
    </row>
    <row r="109" spans="2:21">
      <c r="B109" s="87" t="s">
        <v>5875</v>
      </c>
      <c r="C109" s="87" t="s">
        <v>983</v>
      </c>
      <c r="D109" s="87" t="s">
        <v>984</v>
      </c>
      <c r="E109" s="87">
        <v>310.49161862388098</v>
      </c>
      <c r="F109" s="86">
        <v>270.39848734701297</v>
      </c>
      <c r="G109" s="86">
        <v>224.01696996726599</v>
      </c>
      <c r="H109" s="86">
        <f t="shared" si="12"/>
        <v>268.30235864605334</v>
      </c>
      <c r="I109" s="86">
        <f t="shared" si="7"/>
        <v>43.275414864787514</v>
      </c>
      <c r="J109" s="86">
        <f t="shared" si="8"/>
        <v>8.0677159271611103</v>
      </c>
      <c r="L109" s="87">
        <v>294.50953027612002</v>
      </c>
      <c r="M109" s="86">
        <v>290.51515068790297</v>
      </c>
      <c r="N109" s="86">
        <v>283.902663730668</v>
      </c>
      <c r="O109" s="86">
        <f t="shared" si="13"/>
        <v>289.64244823156366</v>
      </c>
      <c r="P109" s="86">
        <f t="shared" si="9"/>
        <v>5.3570151820984071</v>
      </c>
      <c r="Q109" s="86">
        <f t="shared" si="10"/>
        <v>8.1781292402810717</v>
      </c>
      <c r="S109" s="86">
        <f t="shared" si="11"/>
        <v>0.1104133131199625</v>
      </c>
      <c r="T109" s="87">
        <v>0.858845886</v>
      </c>
      <c r="U109" s="87">
        <v>0</v>
      </c>
    </row>
    <row r="110" spans="2:21">
      <c r="B110" s="87" t="s">
        <v>5876</v>
      </c>
      <c r="C110" s="87" t="s">
        <v>985</v>
      </c>
      <c r="D110" s="87" t="s">
        <v>986</v>
      </c>
      <c r="E110" s="87">
        <v>60.061713343386302</v>
      </c>
      <c r="F110" s="86">
        <v>54.452265602472202</v>
      </c>
      <c r="G110" s="86">
        <v>54.110379219146303</v>
      </c>
      <c r="H110" s="86">
        <f t="shared" si="12"/>
        <v>56.208119388334929</v>
      </c>
      <c r="I110" s="86">
        <f t="shared" si="7"/>
        <v>3.3416854059863623</v>
      </c>
      <c r="J110" s="86">
        <f t="shared" si="8"/>
        <v>5.8127066409065664</v>
      </c>
      <c r="L110" s="87">
        <v>70.311487956289298</v>
      </c>
      <c r="M110" s="86">
        <v>68.209575723680899</v>
      </c>
      <c r="N110" s="86">
        <v>56.854648583051599</v>
      </c>
      <c r="O110" s="86">
        <f t="shared" si="13"/>
        <v>65.12523742100727</v>
      </c>
      <c r="P110" s="86">
        <f t="shared" si="9"/>
        <v>7.2392325942246707</v>
      </c>
      <c r="Q110" s="86">
        <f t="shared" si="10"/>
        <v>6.0251448217869212</v>
      </c>
      <c r="S110" s="86">
        <f t="shared" si="11"/>
        <v>0.21243818088035565</v>
      </c>
      <c r="T110" s="87">
        <v>0.470692632</v>
      </c>
      <c r="U110" s="87">
        <v>0</v>
      </c>
    </row>
    <row r="111" spans="2:21">
      <c r="B111" s="87" t="s">
        <v>5877</v>
      </c>
      <c r="C111" s="87" t="s">
        <v>987</v>
      </c>
      <c r="D111" s="87" t="s">
        <v>988</v>
      </c>
      <c r="E111" s="87">
        <v>70.843924253452599</v>
      </c>
      <c r="F111" s="86">
        <v>69.2397315529834</v>
      </c>
      <c r="G111" s="86">
        <v>86.579967643753307</v>
      </c>
      <c r="H111" s="86">
        <f t="shared" si="12"/>
        <v>75.554541150063116</v>
      </c>
      <c r="I111" s="86">
        <f t="shared" si="7"/>
        <v>9.5819298985581689</v>
      </c>
      <c r="J111" s="86">
        <f t="shared" si="8"/>
        <v>6.2394465650065953</v>
      </c>
      <c r="L111" s="87">
        <v>64.200602517956995</v>
      </c>
      <c r="M111" s="86">
        <v>69.231535890677904</v>
      </c>
      <c r="N111" s="86">
        <v>72.2400447981654</v>
      </c>
      <c r="O111" s="86">
        <f t="shared" si="13"/>
        <v>68.557394402266766</v>
      </c>
      <c r="P111" s="86">
        <f t="shared" si="9"/>
        <v>4.06189710652529</v>
      </c>
      <c r="Q111" s="86">
        <f t="shared" si="10"/>
        <v>6.099240374198315</v>
      </c>
      <c r="S111" s="86">
        <f t="shared" si="11"/>
        <v>-0.14020619080828023</v>
      </c>
      <c r="T111" s="87">
        <v>0.47811479299999998</v>
      </c>
      <c r="U111" s="87">
        <v>0</v>
      </c>
    </row>
    <row r="112" spans="2:21">
      <c r="B112" s="87" t="s">
        <v>5878</v>
      </c>
      <c r="C112" s="87" t="s">
        <v>989</v>
      </c>
      <c r="D112" s="87" t="s">
        <v>990</v>
      </c>
      <c r="E112" s="87">
        <v>56.6464413946454</v>
      </c>
      <c r="F112" s="86">
        <v>71.841423454521802</v>
      </c>
      <c r="G112" s="86">
        <v>82.661221004437195</v>
      </c>
      <c r="H112" s="86">
        <f t="shared" si="12"/>
        <v>70.383028617868135</v>
      </c>
      <c r="I112" s="86">
        <f t="shared" si="7"/>
        <v>13.068564426179091</v>
      </c>
      <c r="J112" s="86">
        <f t="shared" si="8"/>
        <v>6.1371556902191795</v>
      </c>
      <c r="L112" s="87">
        <v>78.159528309727804</v>
      </c>
      <c r="M112" s="86">
        <v>78.382963376921595</v>
      </c>
      <c r="N112" s="86">
        <v>75.982392111294502</v>
      </c>
      <c r="O112" s="86">
        <f t="shared" si="13"/>
        <v>77.508294599314624</v>
      </c>
      <c r="P112" s="86">
        <f t="shared" si="9"/>
        <v>1.3261842291033681</v>
      </c>
      <c r="Q112" s="86">
        <f t="shared" si="10"/>
        <v>6.2762788044609357</v>
      </c>
      <c r="S112" s="86">
        <f t="shared" si="11"/>
        <v>0.13912311424175569</v>
      </c>
      <c r="T112" s="87">
        <v>0.79890662899999998</v>
      </c>
      <c r="U112" s="87">
        <v>0</v>
      </c>
    </row>
    <row r="113" spans="2:21">
      <c r="B113" s="87" t="s">
        <v>5879</v>
      </c>
      <c r="C113" s="87" t="s">
        <v>991</v>
      </c>
      <c r="D113" s="87" t="s">
        <v>992</v>
      </c>
      <c r="E113" s="87">
        <v>98.153000788674902</v>
      </c>
      <c r="F113" s="86">
        <v>108.01894761105</v>
      </c>
      <c r="G113" s="86">
        <v>102.029513185135</v>
      </c>
      <c r="H113" s="86">
        <f t="shared" si="12"/>
        <v>102.73382052828663</v>
      </c>
      <c r="I113" s="86">
        <f t="shared" si="7"/>
        <v>4.9705395381886142</v>
      </c>
      <c r="J113" s="86">
        <f t="shared" si="8"/>
        <v>6.6827673926201836</v>
      </c>
      <c r="L113" s="87">
        <v>104.01839780784</v>
      </c>
      <c r="M113" s="86">
        <v>105.438124664285</v>
      </c>
      <c r="N113" s="86">
        <v>105.79133197984601</v>
      </c>
      <c r="O113" s="86">
        <f t="shared" si="13"/>
        <v>105.08261815065701</v>
      </c>
      <c r="P113" s="86">
        <f t="shared" si="9"/>
        <v>0.93840958834114785</v>
      </c>
      <c r="Q113" s="86">
        <f t="shared" si="10"/>
        <v>6.7153802407901413</v>
      </c>
      <c r="S113" s="86">
        <f t="shared" si="11"/>
        <v>3.2612848169957326E-2</v>
      </c>
      <c r="T113" s="87">
        <v>0.98945093900000003</v>
      </c>
      <c r="U113" s="87">
        <v>0</v>
      </c>
    </row>
    <row r="114" spans="2:21">
      <c r="B114" s="87" t="s">
        <v>5880</v>
      </c>
      <c r="C114" s="87" t="s">
        <v>993</v>
      </c>
      <c r="D114" s="87" t="s">
        <v>994</v>
      </c>
      <c r="E114" s="87">
        <v>58.563182936011899</v>
      </c>
      <c r="F114" s="86">
        <v>55.630081866856301</v>
      </c>
      <c r="G114" s="86">
        <v>64.166626088426497</v>
      </c>
      <c r="H114" s="86">
        <f t="shared" si="12"/>
        <v>59.453296963764899</v>
      </c>
      <c r="I114" s="86">
        <f t="shared" si="7"/>
        <v>4.3373233737534349</v>
      </c>
      <c r="J114" s="86">
        <f t="shared" si="8"/>
        <v>5.8936849112735281</v>
      </c>
      <c r="L114" s="87">
        <v>58.572094949402498</v>
      </c>
      <c r="M114" s="86">
        <v>65.672347013121495</v>
      </c>
      <c r="N114" s="86">
        <v>69.283769929089601</v>
      </c>
      <c r="O114" s="86">
        <f t="shared" si="13"/>
        <v>64.509403963871193</v>
      </c>
      <c r="P114" s="86">
        <f t="shared" si="9"/>
        <v>5.4497084894022869</v>
      </c>
      <c r="Q114" s="86">
        <f t="shared" si="10"/>
        <v>6.0114375819831611</v>
      </c>
      <c r="S114" s="86">
        <f t="shared" si="11"/>
        <v>0.11775267070963305</v>
      </c>
      <c r="T114" s="87">
        <v>0.77454030200000001</v>
      </c>
      <c r="U114" s="87">
        <v>0</v>
      </c>
    </row>
    <row r="115" spans="2:21">
      <c r="B115" s="87" t="s">
        <v>5881</v>
      </c>
      <c r="C115" s="87" t="s">
        <v>995</v>
      </c>
      <c r="D115" s="87" t="s">
        <v>996</v>
      </c>
      <c r="E115" s="87">
        <v>87.099914514534106</v>
      </c>
      <c r="F115" s="86">
        <v>81.225886501194694</v>
      </c>
      <c r="G115" s="86">
        <v>77.748071193825993</v>
      </c>
      <c r="H115" s="86">
        <f t="shared" si="12"/>
        <v>82.024624069851598</v>
      </c>
      <c r="I115" s="86">
        <f t="shared" si="7"/>
        <v>4.7268096694764639</v>
      </c>
      <c r="J115" s="86">
        <f t="shared" si="8"/>
        <v>6.3579851715761517</v>
      </c>
      <c r="L115" s="87">
        <v>91.871809247351905</v>
      </c>
      <c r="M115" s="86">
        <v>77.058112233424595</v>
      </c>
      <c r="N115" s="86">
        <v>71.508437668960397</v>
      </c>
      <c r="O115" s="86">
        <f t="shared" si="13"/>
        <v>80.146119716578966</v>
      </c>
      <c r="P115" s="86">
        <f t="shared" si="9"/>
        <v>10.527039858000082</v>
      </c>
      <c r="Q115" s="86">
        <f t="shared" si="10"/>
        <v>6.324560768714945</v>
      </c>
      <c r="S115" s="86">
        <f t="shared" si="11"/>
        <v>-3.3424402861206307E-2</v>
      </c>
      <c r="T115" s="87">
        <v>0.82262595800000005</v>
      </c>
      <c r="U115" s="87">
        <v>0</v>
      </c>
    </row>
    <row r="116" spans="2:21">
      <c r="B116" s="87" t="s">
        <v>5882</v>
      </c>
      <c r="C116" s="87" t="s">
        <v>997</v>
      </c>
      <c r="D116" s="87" t="s">
        <v>998</v>
      </c>
      <c r="E116" s="87">
        <v>114.849762767568</v>
      </c>
      <c r="F116" s="86">
        <v>113.979935412928</v>
      </c>
      <c r="G116" s="86">
        <v>116.30028512152801</v>
      </c>
      <c r="H116" s="86">
        <f t="shared" si="12"/>
        <v>115.04332776734134</v>
      </c>
      <c r="I116" s="86">
        <f t="shared" si="7"/>
        <v>1.1722227814724351</v>
      </c>
      <c r="J116" s="86">
        <f t="shared" si="8"/>
        <v>6.8460335029664092</v>
      </c>
      <c r="L116" s="87">
        <v>116.09616769044899</v>
      </c>
      <c r="M116" s="86">
        <v>107.95103525176</v>
      </c>
      <c r="N116" s="86">
        <v>111.295218456534</v>
      </c>
      <c r="O116" s="86">
        <f t="shared" si="13"/>
        <v>111.78080713291433</v>
      </c>
      <c r="P116" s="86">
        <f t="shared" si="9"/>
        <v>4.0942206685665479</v>
      </c>
      <c r="Q116" s="86">
        <f t="shared" si="10"/>
        <v>6.8045286871581423</v>
      </c>
      <c r="S116" s="86">
        <f t="shared" si="11"/>
        <v>-4.1504815808266822E-2</v>
      </c>
      <c r="T116" s="87">
        <v>0.68125519199999995</v>
      </c>
      <c r="U116" s="87">
        <v>0</v>
      </c>
    </row>
    <row r="117" spans="2:21">
      <c r="B117" s="87" t="s">
        <v>5883</v>
      </c>
      <c r="C117" s="87" t="s">
        <v>999</v>
      </c>
      <c r="D117" s="87" t="s">
        <v>1000</v>
      </c>
      <c r="E117" s="87">
        <v>51.326086301676597</v>
      </c>
      <c r="F117" s="86">
        <v>50.322867327425698</v>
      </c>
      <c r="G117" s="86">
        <v>58.601114242393102</v>
      </c>
      <c r="H117" s="86">
        <f t="shared" si="12"/>
        <v>53.416689290498461</v>
      </c>
      <c r="I117" s="86">
        <f t="shared" si="7"/>
        <v>4.5177769576358049</v>
      </c>
      <c r="J117" s="86">
        <f t="shared" si="8"/>
        <v>5.7392186569294044</v>
      </c>
      <c r="L117" s="87">
        <v>52.640780464442997</v>
      </c>
      <c r="M117" s="86">
        <v>48.194521195100698</v>
      </c>
      <c r="N117" s="86">
        <v>54.405125491109999</v>
      </c>
      <c r="O117" s="86">
        <f t="shared" si="13"/>
        <v>51.746809050217898</v>
      </c>
      <c r="P117" s="86">
        <f t="shared" si="9"/>
        <v>3.2003578077288504</v>
      </c>
      <c r="Q117" s="86">
        <f t="shared" si="10"/>
        <v>5.6933979969319406</v>
      </c>
      <c r="S117" s="86">
        <f t="shared" si="11"/>
        <v>-4.5820659997464118E-2</v>
      </c>
      <c r="T117" s="87">
        <v>0.71932883999999997</v>
      </c>
      <c r="U117" s="87">
        <v>0</v>
      </c>
    </row>
    <row r="118" spans="2:21">
      <c r="B118" s="87" t="s">
        <v>5884</v>
      </c>
      <c r="C118" s="87" t="s">
        <v>1001</v>
      </c>
      <c r="D118" s="87" t="s">
        <v>1002</v>
      </c>
      <c r="E118" s="87">
        <v>70.141987488461297</v>
      </c>
      <c r="F118" s="86">
        <v>72.918451007878602</v>
      </c>
      <c r="G118" s="86">
        <v>70.75916570935</v>
      </c>
      <c r="H118" s="86">
        <f t="shared" si="12"/>
        <v>71.273201401896628</v>
      </c>
      <c r="I118" s="86">
        <f t="shared" si="7"/>
        <v>1.4578621123318571</v>
      </c>
      <c r="J118" s="86">
        <f t="shared" si="8"/>
        <v>6.1552878227187122</v>
      </c>
      <c r="L118" s="87">
        <v>64.838275322534102</v>
      </c>
      <c r="M118" s="86">
        <v>62.185574749590202</v>
      </c>
      <c r="N118" s="86">
        <v>65.026158805302501</v>
      </c>
      <c r="O118" s="86">
        <f t="shared" si="13"/>
        <v>64.016669625808944</v>
      </c>
      <c r="P118" s="86">
        <f t="shared" si="9"/>
        <v>1.5885548102159295</v>
      </c>
      <c r="Q118" s="86">
        <f t="shared" si="10"/>
        <v>6.0003757196104885</v>
      </c>
      <c r="S118" s="86">
        <f t="shared" si="11"/>
        <v>-0.15491210310822323</v>
      </c>
      <c r="T118" s="87">
        <v>0.37665187700000002</v>
      </c>
      <c r="U118" s="87">
        <v>0</v>
      </c>
    </row>
    <row r="119" spans="2:21">
      <c r="B119" s="87" t="s">
        <v>5885</v>
      </c>
      <c r="C119" s="87" t="s">
        <v>1003</v>
      </c>
      <c r="D119" s="87" t="s">
        <v>1004</v>
      </c>
      <c r="E119" s="87">
        <v>122.075351466046</v>
      </c>
      <c r="F119" s="86">
        <v>124.51692917483901</v>
      </c>
      <c r="G119" s="86">
        <v>125.103801339909</v>
      </c>
      <c r="H119" s="86">
        <f t="shared" si="12"/>
        <v>123.898693993598</v>
      </c>
      <c r="I119" s="86">
        <f t="shared" si="7"/>
        <v>1.6060940863219295</v>
      </c>
      <c r="J119" s="86">
        <f t="shared" si="8"/>
        <v>6.9530171699982768</v>
      </c>
      <c r="L119" s="87">
        <v>142.098179200309</v>
      </c>
      <c r="M119" s="86">
        <v>140.86662975011501</v>
      </c>
      <c r="N119" s="86">
        <v>161.324527355372</v>
      </c>
      <c r="O119" s="86">
        <f t="shared" si="13"/>
        <v>148.09644543526534</v>
      </c>
      <c r="P119" s="86">
        <f t="shared" si="9"/>
        <v>11.472392600319159</v>
      </c>
      <c r="Q119" s="86">
        <f t="shared" si="10"/>
        <v>7.2103932037002236</v>
      </c>
      <c r="S119" s="86">
        <f t="shared" si="11"/>
        <v>0.2573760337019475</v>
      </c>
      <c r="T119" s="87">
        <v>0.19354981900000001</v>
      </c>
      <c r="U119" s="87">
        <v>0</v>
      </c>
    </row>
    <row r="120" spans="2:21">
      <c r="B120" s="87" t="s">
        <v>5886</v>
      </c>
      <c r="C120" s="87" t="s">
        <v>841</v>
      </c>
      <c r="D120" s="87" t="s">
        <v>1005</v>
      </c>
      <c r="E120" s="87">
        <v>66.429387375875905</v>
      </c>
      <c r="F120" s="86">
        <v>75.199397628075801</v>
      </c>
      <c r="G120" s="86">
        <v>72.659748503505696</v>
      </c>
      <c r="H120" s="86">
        <f t="shared" si="12"/>
        <v>71.429511169152462</v>
      </c>
      <c r="I120" s="86">
        <f t="shared" si="7"/>
        <v>4.5125805123067027</v>
      </c>
      <c r="J120" s="86">
        <f t="shared" si="8"/>
        <v>6.1584483431066896</v>
      </c>
      <c r="L120" s="87">
        <v>55.951831724055801</v>
      </c>
      <c r="M120" s="86">
        <v>60.414195640974498</v>
      </c>
      <c r="N120" s="86">
        <v>85.770970219655794</v>
      </c>
      <c r="O120" s="86">
        <f t="shared" si="13"/>
        <v>67.378999194895371</v>
      </c>
      <c r="P120" s="86">
        <f t="shared" si="9"/>
        <v>16.083426922253675</v>
      </c>
      <c r="Q120" s="86">
        <f t="shared" si="10"/>
        <v>6.0742270946250922</v>
      </c>
      <c r="S120" s="86">
        <f t="shared" si="11"/>
        <v>-8.4221248481597649E-2</v>
      </c>
      <c r="T120" s="87">
        <v>0.81268156499999999</v>
      </c>
      <c r="U120" s="87">
        <v>0</v>
      </c>
    </row>
    <row r="121" spans="2:21">
      <c r="B121" s="87" t="s">
        <v>5887</v>
      </c>
      <c r="C121" s="87" t="s">
        <v>1006</v>
      </c>
      <c r="D121" s="87" t="s">
        <v>1007</v>
      </c>
      <c r="E121" s="87">
        <v>247.923456008725</v>
      </c>
      <c r="F121" s="86">
        <v>308.43776915206399</v>
      </c>
      <c r="G121" s="86">
        <v>272.80174870537002</v>
      </c>
      <c r="H121" s="86">
        <f t="shared" si="12"/>
        <v>276.38765795538637</v>
      </c>
      <c r="I121" s="86">
        <f t="shared" si="7"/>
        <v>30.41610728979856</v>
      </c>
      <c r="J121" s="86">
        <f t="shared" si="8"/>
        <v>8.1105493836336375</v>
      </c>
      <c r="L121" s="87">
        <v>242.153299548636</v>
      </c>
      <c r="M121" s="86">
        <v>303.66828953019598</v>
      </c>
      <c r="N121" s="86">
        <v>297.09569331610498</v>
      </c>
      <c r="O121" s="86">
        <f t="shared" si="13"/>
        <v>280.97242746497898</v>
      </c>
      <c r="P121" s="86">
        <f t="shared" si="9"/>
        <v>33.77859195389027</v>
      </c>
      <c r="Q121" s="86">
        <f t="shared" si="10"/>
        <v>8.1342847518534143</v>
      </c>
      <c r="S121" s="86">
        <f t="shared" si="11"/>
        <v>2.3735368219776534E-2</v>
      </c>
      <c r="T121" s="87">
        <v>0.96793640000000003</v>
      </c>
      <c r="U121" s="87">
        <v>0</v>
      </c>
    </row>
    <row r="122" spans="2:21">
      <c r="B122" s="87" t="s">
        <v>5888</v>
      </c>
      <c r="C122" s="87" t="s">
        <v>1008</v>
      </c>
      <c r="D122" s="87" t="s">
        <v>1009</v>
      </c>
      <c r="E122" s="87">
        <v>85.200719265645006</v>
      </c>
      <c r="F122" s="86">
        <v>88.947938082886395</v>
      </c>
      <c r="G122" s="86">
        <v>84.850714152000094</v>
      </c>
      <c r="H122" s="86">
        <f t="shared" si="12"/>
        <v>86.333123833510498</v>
      </c>
      <c r="I122" s="86">
        <f t="shared" si="7"/>
        <v>2.2712476888152962</v>
      </c>
      <c r="J122" s="86">
        <f t="shared" si="8"/>
        <v>6.4318422860612801</v>
      </c>
      <c r="L122" s="87">
        <v>95.700161829766401</v>
      </c>
      <c r="M122" s="86">
        <v>102.144176998323</v>
      </c>
      <c r="N122" s="86">
        <v>92.709810039372798</v>
      </c>
      <c r="O122" s="86">
        <f t="shared" si="13"/>
        <v>96.851382955820739</v>
      </c>
      <c r="P122" s="86">
        <f t="shared" si="9"/>
        <v>4.8213901045070191</v>
      </c>
      <c r="Q122" s="86">
        <f t="shared" si="10"/>
        <v>6.59770074432776</v>
      </c>
      <c r="S122" s="86">
        <f t="shared" si="11"/>
        <v>0.16585845826648071</v>
      </c>
      <c r="T122" s="87">
        <v>0.470748055</v>
      </c>
      <c r="U122" s="87">
        <v>0</v>
      </c>
    </row>
    <row r="123" spans="2:21">
      <c r="B123" s="87" t="s">
        <v>5889</v>
      </c>
      <c r="C123" s="87" t="s">
        <v>1010</v>
      </c>
      <c r="D123" s="87" t="s">
        <v>1011</v>
      </c>
      <c r="E123" s="87">
        <v>938.27141404070699</v>
      </c>
      <c r="F123" s="86">
        <v>759.32913718118903</v>
      </c>
      <c r="G123" s="86">
        <v>650.02610176488997</v>
      </c>
      <c r="H123" s="86">
        <f t="shared" si="12"/>
        <v>782.54221766226203</v>
      </c>
      <c r="I123" s="86">
        <f t="shared" si="7"/>
        <v>145.51795539146124</v>
      </c>
      <c r="J123" s="86">
        <f t="shared" si="8"/>
        <v>9.6120247764129534</v>
      </c>
      <c r="L123" s="87">
        <v>808.97496253360896</v>
      </c>
      <c r="M123" s="86">
        <v>672.71482138748797</v>
      </c>
      <c r="N123" s="86">
        <v>714.946079115467</v>
      </c>
      <c r="O123" s="86">
        <f t="shared" si="13"/>
        <v>732.21195434552135</v>
      </c>
      <c r="P123" s="86">
        <f t="shared" si="9"/>
        <v>69.751626159431268</v>
      </c>
      <c r="Q123" s="86">
        <f t="shared" si="10"/>
        <v>9.5161175175474959</v>
      </c>
      <c r="S123" s="86">
        <f t="shared" si="11"/>
        <v>-9.5907258865458561E-2</v>
      </c>
      <c r="T123" s="87">
        <v>0.68131466399999996</v>
      </c>
      <c r="U123" s="87">
        <v>0</v>
      </c>
    </row>
    <row r="124" spans="2:21">
      <c r="B124" s="87" t="s">
        <v>5890</v>
      </c>
      <c r="C124" s="87" t="s">
        <v>841</v>
      </c>
      <c r="D124" s="87"/>
      <c r="E124" s="87">
        <v>168.568757766868</v>
      </c>
      <c r="F124" s="86">
        <v>167.424391931119</v>
      </c>
      <c r="G124" s="86">
        <v>201.10861195137699</v>
      </c>
      <c r="H124" s="86">
        <f t="shared" si="12"/>
        <v>179.03392054978801</v>
      </c>
      <c r="I124" s="86">
        <f t="shared" si="7"/>
        <v>19.125804392183024</v>
      </c>
      <c r="J124" s="86">
        <f t="shared" si="8"/>
        <v>7.4840891424752103</v>
      </c>
      <c r="L124" s="87">
        <v>175.231074910563</v>
      </c>
      <c r="M124" s="86">
        <v>156.57354679401601</v>
      </c>
      <c r="N124" s="86">
        <v>164.627519037995</v>
      </c>
      <c r="O124" s="86">
        <f t="shared" si="13"/>
        <v>165.47738024752468</v>
      </c>
      <c r="P124" s="86">
        <f t="shared" si="9"/>
        <v>9.3577527703788341</v>
      </c>
      <c r="Q124" s="86">
        <f t="shared" si="10"/>
        <v>7.3704902126379448</v>
      </c>
      <c r="S124" s="86">
        <f t="shared" si="11"/>
        <v>-0.11359892983726552</v>
      </c>
      <c r="T124" s="87">
        <v>0.40625385800000002</v>
      </c>
      <c r="U124" s="87">
        <v>0</v>
      </c>
    </row>
    <row r="125" spans="2:21">
      <c r="B125" s="87" t="s">
        <v>5891</v>
      </c>
      <c r="C125" s="87" t="s">
        <v>1012</v>
      </c>
      <c r="D125" s="87" t="s">
        <v>1013</v>
      </c>
      <c r="E125" s="87">
        <v>80.270718344183805</v>
      </c>
      <c r="F125" s="86">
        <v>89.826460488617698</v>
      </c>
      <c r="G125" s="86">
        <v>88.801010360647396</v>
      </c>
      <c r="H125" s="86">
        <f t="shared" si="12"/>
        <v>86.299396397816295</v>
      </c>
      <c r="I125" s="86">
        <f t="shared" si="7"/>
        <v>5.2461039159552616</v>
      </c>
      <c r="J125" s="86">
        <f t="shared" si="8"/>
        <v>6.4312785637131169</v>
      </c>
      <c r="L125" s="87">
        <v>85.582453337501505</v>
      </c>
      <c r="M125" s="86">
        <v>86.656316419688096</v>
      </c>
      <c r="N125" s="86">
        <v>86.159660417025805</v>
      </c>
      <c r="O125" s="86">
        <f t="shared" si="13"/>
        <v>86.132810058071797</v>
      </c>
      <c r="P125" s="86">
        <f t="shared" si="9"/>
        <v>0.53743482037619261</v>
      </c>
      <c r="Q125" s="86">
        <f t="shared" si="10"/>
        <v>6.4284909944307849</v>
      </c>
      <c r="S125" s="86">
        <f t="shared" si="11"/>
        <v>-2.7875692823314171E-3</v>
      </c>
      <c r="T125" s="87">
        <v>0.87958366099999996</v>
      </c>
      <c r="U125" s="87">
        <v>0</v>
      </c>
    </row>
    <row r="126" spans="2:21">
      <c r="B126" s="87" t="s">
        <v>5892</v>
      </c>
      <c r="C126" s="87" t="s">
        <v>832</v>
      </c>
      <c r="D126" s="87" t="s">
        <v>1014</v>
      </c>
      <c r="E126" s="87">
        <v>39.212988137030997</v>
      </c>
      <c r="F126" s="86">
        <v>40.759167176542597</v>
      </c>
      <c r="G126" s="86">
        <v>41.680616576328703</v>
      </c>
      <c r="H126" s="86">
        <f t="shared" si="12"/>
        <v>40.550923963300768</v>
      </c>
      <c r="I126" s="86">
        <f t="shared" si="7"/>
        <v>1.2469247994581187</v>
      </c>
      <c r="J126" s="86">
        <f t="shared" si="8"/>
        <v>5.3416628818844245</v>
      </c>
      <c r="L126" s="87">
        <v>40.468951412055503</v>
      </c>
      <c r="M126" s="86">
        <v>41.609817095646697</v>
      </c>
      <c r="N126" s="86">
        <v>51.908059691332497</v>
      </c>
      <c r="O126" s="86">
        <f t="shared" si="13"/>
        <v>44.662276066344894</v>
      </c>
      <c r="P126" s="86">
        <f t="shared" si="9"/>
        <v>6.3009069888472213</v>
      </c>
      <c r="Q126" s="86">
        <f t="shared" si="10"/>
        <v>5.4809848701399204</v>
      </c>
      <c r="S126" s="86">
        <f t="shared" si="11"/>
        <v>0.13932198825549602</v>
      </c>
      <c r="T126" s="87">
        <v>0.82296477300000004</v>
      </c>
      <c r="U126" s="87">
        <v>0</v>
      </c>
    </row>
    <row r="127" spans="2:21">
      <c r="B127" s="87" t="s">
        <v>5893</v>
      </c>
      <c r="C127" s="87" t="s">
        <v>1015</v>
      </c>
      <c r="D127" s="87" t="s">
        <v>1016</v>
      </c>
      <c r="E127" s="87">
        <v>99.646513840030593</v>
      </c>
      <c r="F127" s="86">
        <v>96.2181823910378</v>
      </c>
      <c r="G127" s="86">
        <v>101.635289505747</v>
      </c>
      <c r="H127" s="86">
        <f t="shared" si="12"/>
        <v>99.166661912271806</v>
      </c>
      <c r="I127" s="86">
        <f t="shared" si="7"/>
        <v>2.7402473934826808</v>
      </c>
      <c r="J127" s="86">
        <f t="shared" si="8"/>
        <v>6.6317832883063312</v>
      </c>
      <c r="L127" s="87">
        <v>88.704830039897899</v>
      </c>
      <c r="M127" s="86">
        <v>81.359725466676394</v>
      </c>
      <c r="N127" s="86">
        <v>85.955393796786296</v>
      </c>
      <c r="O127" s="86">
        <f t="shared" si="13"/>
        <v>85.339983101120197</v>
      </c>
      <c r="P127" s="86">
        <f t="shared" si="9"/>
        <v>3.7110225061490856</v>
      </c>
      <c r="Q127" s="86">
        <f t="shared" si="10"/>
        <v>6.4151499197463711</v>
      </c>
      <c r="S127" s="86">
        <f t="shared" si="11"/>
        <v>-0.21663336855995932</v>
      </c>
      <c r="T127" s="87">
        <v>1.4263981E-2</v>
      </c>
      <c r="U127" s="87">
        <v>0</v>
      </c>
    </row>
    <row r="128" spans="2:21">
      <c r="B128" s="87" t="s">
        <v>5894</v>
      </c>
      <c r="C128" s="87" t="s">
        <v>1017</v>
      </c>
      <c r="D128" s="87" t="s">
        <v>1018</v>
      </c>
      <c r="E128" s="87">
        <v>96.213327795342906</v>
      </c>
      <c r="F128" s="86">
        <v>85.459378308620401</v>
      </c>
      <c r="G128" s="86">
        <v>98.281153879715205</v>
      </c>
      <c r="H128" s="86">
        <f t="shared" si="12"/>
        <v>93.317953327892837</v>
      </c>
      <c r="I128" s="86">
        <f t="shared" si="7"/>
        <v>6.8838126920299185</v>
      </c>
      <c r="J128" s="86">
        <f t="shared" si="8"/>
        <v>6.5440827610170302</v>
      </c>
      <c r="L128" s="87">
        <v>107.863633015826</v>
      </c>
      <c r="M128" s="86">
        <v>98.712497373991695</v>
      </c>
      <c r="N128" s="86">
        <v>106.106337010922</v>
      </c>
      <c r="O128" s="86">
        <f t="shared" si="13"/>
        <v>104.22748913357991</v>
      </c>
      <c r="P128" s="86">
        <f t="shared" si="9"/>
        <v>4.8562715012092585</v>
      </c>
      <c r="Q128" s="86">
        <f t="shared" si="10"/>
        <v>6.7035920163973151</v>
      </c>
      <c r="S128" s="86">
        <f t="shared" si="11"/>
        <v>0.15950925538028571</v>
      </c>
      <c r="T128" s="87">
        <v>0.53904649999999998</v>
      </c>
      <c r="U128" s="87">
        <v>0</v>
      </c>
    </row>
    <row r="129" spans="2:21">
      <c r="B129" s="87" t="s">
        <v>5895</v>
      </c>
      <c r="C129" s="87" t="s">
        <v>1019</v>
      </c>
      <c r="D129" s="87" t="s">
        <v>860</v>
      </c>
      <c r="E129" s="87">
        <v>110.001616541632</v>
      </c>
      <c r="F129" s="86">
        <v>102.66751550109301</v>
      </c>
      <c r="G129" s="86">
        <v>111.471755106752</v>
      </c>
      <c r="H129" s="86">
        <f t="shared" si="12"/>
        <v>108.046962383159</v>
      </c>
      <c r="I129" s="86">
        <f t="shared" si="7"/>
        <v>4.7163718489841795</v>
      </c>
      <c r="J129" s="86">
        <f t="shared" si="8"/>
        <v>6.7555147028203226</v>
      </c>
      <c r="L129" s="87">
        <v>114.432773298283</v>
      </c>
      <c r="M129" s="86">
        <v>114.892123349575</v>
      </c>
      <c r="N129" s="86">
        <v>105.556809784148</v>
      </c>
      <c r="O129" s="86">
        <f t="shared" si="13"/>
        <v>111.62723547733533</v>
      </c>
      <c r="P129" s="86">
        <f t="shared" si="9"/>
        <v>5.2621575128256248</v>
      </c>
      <c r="Q129" s="86">
        <f t="shared" si="10"/>
        <v>6.8025452572132465</v>
      </c>
      <c r="S129" s="86">
        <f t="shared" si="11"/>
        <v>4.703055439292373E-2</v>
      </c>
      <c r="T129" s="87">
        <v>0.99607025699999996</v>
      </c>
      <c r="U129" s="87">
        <v>0</v>
      </c>
    </row>
    <row r="130" spans="2:21">
      <c r="B130" s="87" t="s">
        <v>5896</v>
      </c>
      <c r="C130" s="87" t="s">
        <v>1020</v>
      </c>
      <c r="D130" s="87" t="s">
        <v>957</v>
      </c>
      <c r="E130" s="87">
        <v>94.406258735309905</v>
      </c>
      <c r="F130" s="86">
        <v>89.283610838942494</v>
      </c>
      <c r="G130" s="86">
        <v>99.688136316584703</v>
      </c>
      <c r="H130" s="86">
        <f t="shared" si="12"/>
        <v>94.459335296945696</v>
      </c>
      <c r="I130" s="86">
        <f t="shared" si="7"/>
        <v>5.2024658042867298</v>
      </c>
      <c r="J130" s="86">
        <f t="shared" si="8"/>
        <v>6.5616214782778712</v>
      </c>
      <c r="L130" s="87">
        <v>94.118447034115505</v>
      </c>
      <c r="M130" s="86">
        <v>87.010776123650203</v>
      </c>
      <c r="N130" s="86">
        <v>95.421791796282605</v>
      </c>
      <c r="O130" s="86">
        <f t="shared" si="13"/>
        <v>92.183671651349428</v>
      </c>
      <c r="P130" s="86">
        <f t="shared" si="9"/>
        <v>4.5270092773966306</v>
      </c>
      <c r="Q130" s="86">
        <f t="shared" si="10"/>
        <v>6.5264393258696023</v>
      </c>
      <c r="S130" s="86">
        <f t="shared" si="11"/>
        <v>-3.5182152408268955E-2</v>
      </c>
      <c r="T130" s="87">
        <v>0.73545943000000003</v>
      </c>
      <c r="U130" s="87">
        <v>0</v>
      </c>
    </row>
    <row r="131" spans="2:21">
      <c r="B131" s="87" t="s">
        <v>5897</v>
      </c>
      <c r="C131" s="87" t="s">
        <v>1021</v>
      </c>
      <c r="D131" s="87" t="s">
        <v>1022</v>
      </c>
      <c r="E131" s="87">
        <v>128.48750376538001</v>
      </c>
      <c r="F131" s="86">
        <v>129.52575252457899</v>
      </c>
      <c r="G131" s="86">
        <v>133.00160296295499</v>
      </c>
      <c r="H131" s="86">
        <f t="shared" si="12"/>
        <v>130.33828641763799</v>
      </c>
      <c r="I131" s="86">
        <f t="shared" si="7"/>
        <v>2.3641978315940451</v>
      </c>
      <c r="J131" s="86">
        <f t="shared" si="8"/>
        <v>7.0261171225789232</v>
      </c>
      <c r="L131" s="87">
        <v>127.138281061881</v>
      </c>
      <c r="M131" s="86">
        <v>138.41564440387799</v>
      </c>
      <c r="N131" s="86">
        <v>137.02902882157699</v>
      </c>
      <c r="O131" s="86">
        <f t="shared" si="13"/>
        <v>134.19431809577864</v>
      </c>
      <c r="P131" s="86">
        <f t="shared" si="9"/>
        <v>6.1499121669395755</v>
      </c>
      <c r="Q131" s="86">
        <f t="shared" si="10"/>
        <v>7.0681797776423299</v>
      </c>
      <c r="S131" s="86">
        <f t="shared" si="11"/>
        <v>4.2062655063406743E-2</v>
      </c>
      <c r="T131" s="87">
        <v>1</v>
      </c>
      <c r="U131" s="87">
        <v>0</v>
      </c>
    </row>
    <row r="132" spans="2:21">
      <c r="B132" s="87" t="s">
        <v>5898</v>
      </c>
      <c r="C132" s="87" t="s">
        <v>1023</v>
      </c>
      <c r="D132" s="87" t="s">
        <v>1024</v>
      </c>
      <c r="E132" s="87">
        <v>354.73424092216101</v>
      </c>
      <c r="F132" s="86">
        <v>368.34627455228701</v>
      </c>
      <c r="G132" s="86">
        <v>348.69768675173998</v>
      </c>
      <c r="H132" s="86">
        <f t="shared" si="12"/>
        <v>357.25940074206272</v>
      </c>
      <c r="I132" s="86">
        <f t="shared" si="7"/>
        <v>10.064744146076729</v>
      </c>
      <c r="J132" s="86">
        <f t="shared" si="8"/>
        <v>8.4808281639384084</v>
      </c>
      <c r="L132" s="87">
        <v>390.863424322198</v>
      </c>
      <c r="M132" s="86">
        <v>334.37087614200902</v>
      </c>
      <c r="N132" s="86">
        <v>382.44209326278502</v>
      </c>
      <c r="O132" s="86">
        <f t="shared" si="13"/>
        <v>369.22546457566403</v>
      </c>
      <c r="P132" s="86">
        <f t="shared" si="9"/>
        <v>30.477228472462283</v>
      </c>
      <c r="Q132" s="86">
        <f t="shared" si="10"/>
        <v>8.528358245331944</v>
      </c>
      <c r="S132" s="86">
        <f t="shared" si="11"/>
        <v>4.7530081393535595E-2</v>
      </c>
      <c r="T132" s="87">
        <v>0.99728423799999999</v>
      </c>
      <c r="U132" s="87">
        <v>0</v>
      </c>
    </row>
    <row r="133" spans="2:21">
      <c r="B133" s="87" t="s">
        <v>5899</v>
      </c>
      <c r="C133" s="87" t="s">
        <v>832</v>
      </c>
      <c r="D133" s="87" t="s">
        <v>1025</v>
      </c>
      <c r="E133" s="87">
        <v>50.711860443413997</v>
      </c>
      <c r="F133" s="86">
        <v>53.220597507454897</v>
      </c>
      <c r="G133" s="86">
        <v>49.749990907959102</v>
      </c>
      <c r="H133" s="86">
        <f t="shared" si="12"/>
        <v>51.227482952942665</v>
      </c>
      <c r="I133" s="86">
        <f t="shared" si="7"/>
        <v>1.7918363405638986</v>
      </c>
      <c r="J133" s="86">
        <f t="shared" si="8"/>
        <v>5.6788461020318195</v>
      </c>
      <c r="L133" s="87">
        <v>51.678667354881497</v>
      </c>
      <c r="M133" s="86">
        <v>49.593712581148502</v>
      </c>
      <c r="N133" s="86">
        <v>62.647497339983097</v>
      </c>
      <c r="O133" s="86">
        <f t="shared" si="13"/>
        <v>54.639959092004368</v>
      </c>
      <c r="P133" s="86">
        <f t="shared" si="9"/>
        <v>7.0126500480745317</v>
      </c>
      <c r="Q133" s="86">
        <f t="shared" si="10"/>
        <v>5.7718844983948587</v>
      </c>
      <c r="S133" s="86">
        <f t="shared" si="11"/>
        <v>9.3038396363038497E-2</v>
      </c>
      <c r="T133" s="87">
        <v>0.89686612200000004</v>
      </c>
      <c r="U133" s="87">
        <v>0</v>
      </c>
    </row>
    <row r="134" spans="2:21">
      <c r="B134" s="87" t="s">
        <v>5900</v>
      </c>
      <c r="C134" s="87" t="s">
        <v>1026</v>
      </c>
      <c r="D134" s="87" t="s">
        <v>1027</v>
      </c>
      <c r="E134" s="87">
        <v>27.041321306462599</v>
      </c>
      <c r="F134" s="86">
        <v>31.511561928009598</v>
      </c>
      <c r="G134" s="86">
        <v>32.050737119626497</v>
      </c>
      <c r="H134" s="86">
        <f t="shared" si="12"/>
        <v>30.201206784699565</v>
      </c>
      <c r="I134" s="86">
        <f t="shared" ref="I134:I197" si="14">STDEV(E134:G134)</f>
        <v>2.7497881097447165</v>
      </c>
      <c r="J134" s="86">
        <f t="shared" ref="J134:J197" si="15">LOG(H134,2)</f>
        <v>4.9165342930309945</v>
      </c>
      <c r="L134" s="87">
        <v>34.076666351735703</v>
      </c>
      <c r="M134" s="86">
        <v>35.186462928089803</v>
      </c>
      <c r="N134" s="86">
        <v>35.8746656239312</v>
      </c>
      <c r="O134" s="86">
        <f t="shared" si="13"/>
        <v>35.045931634585571</v>
      </c>
      <c r="P134" s="86">
        <f t="shared" ref="P134:P197" si="16">STDEV(L134:N134)</f>
        <v>0.90720015930574238</v>
      </c>
      <c r="Q134" s="86">
        <f t="shared" ref="Q134:Q197" si="17">LOG(O134,2)</f>
        <v>5.1311750711838915</v>
      </c>
      <c r="S134" s="86">
        <f t="shared" ref="S134:S197" si="18">LOG(O134/H134,2)</f>
        <v>0.214640778152897</v>
      </c>
      <c r="T134" s="87">
        <v>0.38951097600000001</v>
      </c>
      <c r="U134" s="87">
        <v>0</v>
      </c>
    </row>
    <row r="135" spans="2:21">
      <c r="B135" s="87" t="s">
        <v>5901</v>
      </c>
      <c r="C135" s="87" t="s">
        <v>1028</v>
      </c>
      <c r="D135" s="87" t="s">
        <v>1029</v>
      </c>
      <c r="E135" s="87">
        <v>104.381662313181</v>
      </c>
      <c r="F135" s="86">
        <v>136.326904998217</v>
      </c>
      <c r="G135" s="86">
        <v>143.77900763944601</v>
      </c>
      <c r="H135" s="86">
        <f t="shared" ref="H135:H198" si="19">AVERAGE(E135:G135)</f>
        <v>128.16252498361465</v>
      </c>
      <c r="I135" s="86">
        <f t="shared" si="14"/>
        <v>20.929178924563036</v>
      </c>
      <c r="J135" s="86">
        <f t="shared" si="15"/>
        <v>7.0018306660535776</v>
      </c>
      <c r="L135" s="87">
        <v>124.960036621719</v>
      </c>
      <c r="M135" s="86">
        <v>135.477290418314</v>
      </c>
      <c r="N135" s="86">
        <v>138.30892856417299</v>
      </c>
      <c r="O135" s="86">
        <f t="shared" ref="O135:O198" si="20">AVERAGE(L135:N135)</f>
        <v>132.91541853473532</v>
      </c>
      <c r="P135" s="86">
        <f t="shared" si="16"/>
        <v>7.0335353616606957</v>
      </c>
      <c r="Q135" s="86">
        <f t="shared" si="17"/>
        <v>7.0543646604787709</v>
      </c>
      <c r="S135" s="86">
        <f t="shared" si="18"/>
        <v>5.2533994425192451E-2</v>
      </c>
      <c r="T135" s="87">
        <v>0.98966188700000002</v>
      </c>
      <c r="U135" s="87">
        <v>0</v>
      </c>
    </row>
    <row r="136" spans="2:21">
      <c r="B136" s="87" t="s">
        <v>5902</v>
      </c>
      <c r="C136" s="87" t="s">
        <v>841</v>
      </c>
      <c r="D136" s="87"/>
      <c r="E136" s="87">
        <v>49.771674969853599</v>
      </c>
      <c r="F136" s="86">
        <v>44.691461069394897</v>
      </c>
      <c r="G136" s="86">
        <v>48.1301538331317</v>
      </c>
      <c r="H136" s="86">
        <f t="shared" si="19"/>
        <v>47.531096624126725</v>
      </c>
      <c r="I136" s="86">
        <f t="shared" si="14"/>
        <v>2.5925461371688394</v>
      </c>
      <c r="J136" s="86">
        <f t="shared" si="15"/>
        <v>5.5707997823668371</v>
      </c>
      <c r="L136" s="87">
        <v>55.411857202452403</v>
      </c>
      <c r="M136" s="86">
        <v>49.503391701433401</v>
      </c>
      <c r="N136" s="86">
        <v>44.7190512211154</v>
      </c>
      <c r="O136" s="86">
        <f t="shared" si="20"/>
        <v>49.878100041667068</v>
      </c>
      <c r="P136" s="86">
        <f t="shared" si="16"/>
        <v>5.3562421242704845</v>
      </c>
      <c r="Q136" s="86">
        <f t="shared" si="17"/>
        <v>5.6403346059115931</v>
      </c>
      <c r="S136" s="86">
        <f t="shared" si="18"/>
        <v>6.9534823544755667E-2</v>
      </c>
      <c r="T136" s="87">
        <v>0.94392016499999998</v>
      </c>
      <c r="U136" s="87">
        <v>0</v>
      </c>
    </row>
    <row r="137" spans="2:21">
      <c r="B137" s="87" t="s">
        <v>5903</v>
      </c>
      <c r="C137" s="87" t="s">
        <v>841</v>
      </c>
      <c r="D137" s="87" t="s">
        <v>1030</v>
      </c>
      <c r="E137" s="87">
        <v>92.041072050334705</v>
      </c>
      <c r="F137" s="86">
        <v>83.108912444300998</v>
      </c>
      <c r="G137" s="86">
        <v>89.568053464763807</v>
      </c>
      <c r="H137" s="86">
        <f t="shared" si="19"/>
        <v>88.239345986466503</v>
      </c>
      <c r="I137" s="86">
        <f t="shared" si="14"/>
        <v>4.6119373888938959</v>
      </c>
      <c r="J137" s="86">
        <f t="shared" si="15"/>
        <v>6.4633501928703962</v>
      </c>
      <c r="L137" s="87">
        <v>104.389445826741</v>
      </c>
      <c r="M137" s="86">
        <v>87.911306675888198</v>
      </c>
      <c r="N137" s="86">
        <v>85.3070838260643</v>
      </c>
      <c r="O137" s="86">
        <f t="shared" si="20"/>
        <v>92.535945442897841</v>
      </c>
      <c r="P137" s="86">
        <f t="shared" si="16"/>
        <v>10.347685619268386</v>
      </c>
      <c r="Q137" s="86">
        <f t="shared" si="17"/>
        <v>6.5319419820164946</v>
      </c>
      <c r="S137" s="86">
        <f t="shared" si="18"/>
        <v>6.8591789146097717E-2</v>
      </c>
      <c r="T137" s="87">
        <v>0.94911303899999999</v>
      </c>
      <c r="U137" s="87">
        <v>0</v>
      </c>
    </row>
    <row r="138" spans="2:21">
      <c r="B138" s="87" t="s">
        <v>5904</v>
      </c>
      <c r="C138" s="87" t="s">
        <v>832</v>
      </c>
      <c r="D138" s="87"/>
      <c r="E138" s="87">
        <v>95.348019426423505</v>
      </c>
      <c r="F138" s="86">
        <v>89.391228710934797</v>
      </c>
      <c r="G138" s="86">
        <v>88.321390407088202</v>
      </c>
      <c r="H138" s="86">
        <f t="shared" si="19"/>
        <v>91.02021284814883</v>
      </c>
      <c r="I138" s="86">
        <f t="shared" si="14"/>
        <v>3.7859702631310341</v>
      </c>
      <c r="J138" s="86">
        <f t="shared" si="15"/>
        <v>6.5081150548982531</v>
      </c>
      <c r="L138" s="87">
        <v>99.976627218532201</v>
      </c>
      <c r="M138" s="86">
        <v>93.032188592674402</v>
      </c>
      <c r="N138" s="86">
        <v>100.352741866447</v>
      </c>
      <c r="O138" s="86">
        <f t="shared" si="20"/>
        <v>97.787185892551193</v>
      </c>
      <c r="P138" s="86">
        <f t="shared" si="16"/>
        <v>4.1222402948482717</v>
      </c>
      <c r="Q138" s="86">
        <f t="shared" si="17"/>
        <v>6.6115735205916364</v>
      </c>
      <c r="S138" s="86">
        <f t="shared" si="18"/>
        <v>0.10345846569338486</v>
      </c>
      <c r="T138" s="87">
        <v>0.827330126</v>
      </c>
      <c r="U138" s="87">
        <v>0</v>
      </c>
    </row>
    <row r="139" spans="2:21">
      <c r="B139" s="87" t="s">
        <v>5905</v>
      </c>
      <c r="C139" s="87" t="s">
        <v>1031</v>
      </c>
      <c r="D139" s="87" t="s">
        <v>1032</v>
      </c>
      <c r="E139" s="87">
        <v>56.851215668132198</v>
      </c>
      <c r="F139" s="86">
        <v>55.400783686008097</v>
      </c>
      <c r="G139" s="86">
        <v>52.419429868548001</v>
      </c>
      <c r="H139" s="86">
        <f t="shared" si="19"/>
        <v>54.890476407562765</v>
      </c>
      <c r="I139" s="86">
        <f t="shared" si="14"/>
        <v>2.2595334656018591</v>
      </c>
      <c r="J139" s="86">
        <f t="shared" si="15"/>
        <v>5.7784839557492145</v>
      </c>
      <c r="L139" s="87">
        <v>60.877580755144301</v>
      </c>
      <c r="M139" s="86">
        <v>47.831128004271299</v>
      </c>
      <c r="N139" s="86">
        <v>54.691459084491697</v>
      </c>
      <c r="O139" s="86">
        <f t="shared" si="20"/>
        <v>54.466722614635763</v>
      </c>
      <c r="P139" s="86">
        <f t="shared" si="16"/>
        <v>6.5261291900982865</v>
      </c>
      <c r="Q139" s="86">
        <f t="shared" si="17"/>
        <v>5.7673031544676938</v>
      </c>
      <c r="S139" s="86">
        <f t="shared" si="18"/>
        <v>-1.1180801281521746E-2</v>
      </c>
      <c r="T139" s="87">
        <v>0.91487672499999995</v>
      </c>
      <c r="U139" s="87">
        <v>0</v>
      </c>
    </row>
    <row r="140" spans="2:21">
      <c r="B140" s="87" t="s">
        <v>5906</v>
      </c>
      <c r="C140" s="87" t="s">
        <v>832</v>
      </c>
      <c r="D140" s="87" t="s">
        <v>1033</v>
      </c>
      <c r="E140" s="87">
        <v>79.024259753423195</v>
      </c>
      <c r="F140" s="86">
        <v>78.214077596992894</v>
      </c>
      <c r="G140" s="86">
        <v>86.575734284023</v>
      </c>
      <c r="H140" s="86">
        <f t="shared" si="19"/>
        <v>81.271357211479696</v>
      </c>
      <c r="I140" s="86">
        <f t="shared" si="14"/>
        <v>4.6115518946924814</v>
      </c>
      <c r="J140" s="86">
        <f t="shared" si="15"/>
        <v>6.3446750819984725</v>
      </c>
      <c r="L140" s="87">
        <v>90.748787033827</v>
      </c>
      <c r="M140" s="86">
        <v>75.921908022623796</v>
      </c>
      <c r="N140" s="86">
        <v>81.235958782169007</v>
      </c>
      <c r="O140" s="86">
        <f t="shared" si="20"/>
        <v>82.635551279539939</v>
      </c>
      <c r="P140" s="86">
        <f t="shared" si="16"/>
        <v>7.5118725809372773</v>
      </c>
      <c r="Q140" s="86">
        <f t="shared" si="17"/>
        <v>6.36869068307261</v>
      </c>
      <c r="S140" s="86">
        <f t="shared" si="18"/>
        <v>2.4015601074137072E-2</v>
      </c>
      <c r="T140" s="87">
        <v>0.967477213</v>
      </c>
      <c r="U140" s="87">
        <v>0</v>
      </c>
    </row>
    <row r="141" spans="2:21">
      <c r="B141" s="87" t="s">
        <v>5907</v>
      </c>
      <c r="C141" s="87" t="s">
        <v>1034</v>
      </c>
      <c r="D141" s="87" t="s">
        <v>1035</v>
      </c>
      <c r="E141" s="87">
        <v>38.227748469471202</v>
      </c>
      <c r="F141" s="86">
        <v>38.295004749959801</v>
      </c>
      <c r="G141" s="86">
        <v>36.998997426770799</v>
      </c>
      <c r="H141" s="86">
        <f t="shared" si="19"/>
        <v>37.840583548733932</v>
      </c>
      <c r="I141" s="86">
        <f t="shared" si="14"/>
        <v>0.72961034280429549</v>
      </c>
      <c r="J141" s="86">
        <f t="shared" si="15"/>
        <v>5.2418624318831988</v>
      </c>
      <c r="L141" s="87">
        <v>45.5217175845236</v>
      </c>
      <c r="M141" s="86">
        <v>42.759122652495499</v>
      </c>
      <c r="N141" s="86">
        <v>38.203107294582502</v>
      </c>
      <c r="O141" s="86">
        <f t="shared" si="20"/>
        <v>42.161315843867207</v>
      </c>
      <c r="P141" s="86">
        <f t="shared" si="16"/>
        <v>3.6957467282458216</v>
      </c>
      <c r="Q141" s="86">
        <f t="shared" si="17"/>
        <v>5.397847988707789</v>
      </c>
      <c r="S141" s="86">
        <f t="shared" si="18"/>
        <v>0.15598555682459073</v>
      </c>
      <c r="T141" s="87">
        <v>0.63927502899999999</v>
      </c>
      <c r="U141" s="87">
        <v>0</v>
      </c>
    </row>
    <row r="142" spans="2:21">
      <c r="B142" s="87" t="s">
        <v>5908</v>
      </c>
      <c r="C142" s="87" t="s">
        <v>1036</v>
      </c>
      <c r="D142" s="87" t="s">
        <v>1037</v>
      </c>
      <c r="E142" s="87">
        <v>66.294368295843597</v>
      </c>
      <c r="F142" s="86">
        <v>67.643761948672605</v>
      </c>
      <c r="G142" s="86">
        <v>77.281216606202193</v>
      </c>
      <c r="H142" s="86">
        <f t="shared" si="19"/>
        <v>70.406448950239465</v>
      </c>
      <c r="I142" s="86">
        <f t="shared" si="14"/>
        <v>5.9918309847806333</v>
      </c>
      <c r="J142" s="86">
        <f t="shared" si="15"/>
        <v>6.1376356749206424</v>
      </c>
      <c r="L142" s="87">
        <v>71.547600911508098</v>
      </c>
      <c r="M142" s="86">
        <v>69.277780682197303</v>
      </c>
      <c r="N142" s="86">
        <v>74.758081294171305</v>
      </c>
      <c r="O142" s="86">
        <f t="shared" si="20"/>
        <v>71.861154295958897</v>
      </c>
      <c r="P142" s="86">
        <f t="shared" si="16"/>
        <v>2.7535723148441318</v>
      </c>
      <c r="Q142" s="86">
        <f t="shared" si="17"/>
        <v>6.1671402042280077</v>
      </c>
      <c r="S142" s="86">
        <f t="shared" si="18"/>
        <v>2.9504529307365787E-2</v>
      </c>
      <c r="T142" s="87">
        <v>0.983120204</v>
      </c>
      <c r="U142" s="87">
        <v>0</v>
      </c>
    </row>
    <row r="143" spans="2:21">
      <c r="B143" s="87" t="s">
        <v>5909</v>
      </c>
      <c r="C143" s="87" t="s">
        <v>832</v>
      </c>
      <c r="D143" s="87" t="s">
        <v>1038</v>
      </c>
      <c r="E143" s="87">
        <v>71.650125137123595</v>
      </c>
      <c r="F143" s="86">
        <v>67.765581346578301</v>
      </c>
      <c r="G143" s="86">
        <v>65.874259622562505</v>
      </c>
      <c r="H143" s="86">
        <f t="shared" si="19"/>
        <v>68.429988702088139</v>
      </c>
      <c r="I143" s="86">
        <f t="shared" si="14"/>
        <v>2.9446958180966143</v>
      </c>
      <c r="J143" s="86">
        <f t="shared" si="15"/>
        <v>6.0965568040670925</v>
      </c>
      <c r="L143" s="87">
        <v>75.643691493386797</v>
      </c>
      <c r="M143" s="86">
        <v>69.477000307885802</v>
      </c>
      <c r="N143" s="86">
        <v>72.012571169890805</v>
      </c>
      <c r="O143" s="86">
        <f t="shared" si="20"/>
        <v>72.377754323721135</v>
      </c>
      <c r="P143" s="86">
        <f t="shared" si="16"/>
        <v>3.0995223980824873</v>
      </c>
      <c r="Q143" s="86">
        <f t="shared" si="17"/>
        <v>6.177474440560073</v>
      </c>
      <c r="S143" s="86">
        <f t="shared" si="18"/>
        <v>8.0917636492980366E-2</v>
      </c>
      <c r="T143" s="87">
        <v>0.90375330300000001</v>
      </c>
      <c r="U143" s="87">
        <v>0</v>
      </c>
    </row>
    <row r="144" spans="2:21">
      <c r="B144" s="87" t="s">
        <v>5910</v>
      </c>
      <c r="C144" s="87" t="s">
        <v>841</v>
      </c>
      <c r="D144" s="87"/>
      <c r="E144" s="87">
        <v>44.893844110729098</v>
      </c>
      <c r="F144" s="86">
        <v>44.368193768512398</v>
      </c>
      <c r="G144" s="86">
        <v>40.783468513112098</v>
      </c>
      <c r="H144" s="86">
        <f t="shared" si="19"/>
        <v>43.348502130784532</v>
      </c>
      <c r="I144" s="86">
        <f t="shared" si="14"/>
        <v>2.2368784422517094</v>
      </c>
      <c r="J144" s="86">
        <f t="shared" si="15"/>
        <v>5.4379102381424582</v>
      </c>
      <c r="L144" s="87">
        <v>37.876322868019599</v>
      </c>
      <c r="M144" s="86">
        <v>41.617940839710698</v>
      </c>
      <c r="N144" s="86">
        <v>46.568075569526101</v>
      </c>
      <c r="O144" s="86">
        <f t="shared" si="20"/>
        <v>42.020779759085464</v>
      </c>
      <c r="P144" s="86">
        <f t="shared" si="16"/>
        <v>4.3598567238223174</v>
      </c>
      <c r="Q144" s="86">
        <f t="shared" si="17"/>
        <v>5.3930310285339234</v>
      </c>
      <c r="S144" s="86">
        <f t="shared" si="18"/>
        <v>-4.4879209608535267E-2</v>
      </c>
      <c r="T144" s="87">
        <v>0.84575740099999996</v>
      </c>
      <c r="U144" s="87">
        <v>0</v>
      </c>
    </row>
    <row r="145" spans="2:21">
      <c r="B145" s="87" t="s">
        <v>5911</v>
      </c>
      <c r="C145" s="87" t="s">
        <v>1039</v>
      </c>
      <c r="D145" s="87" t="s">
        <v>1040</v>
      </c>
      <c r="E145" s="87">
        <v>93.071626862921093</v>
      </c>
      <c r="F145" s="86">
        <v>92.043030136917494</v>
      </c>
      <c r="G145" s="86">
        <v>107.072714375562</v>
      </c>
      <c r="H145" s="86">
        <f t="shared" si="19"/>
        <v>97.395790458466863</v>
      </c>
      <c r="I145" s="86">
        <f t="shared" si="14"/>
        <v>8.3962280328205861</v>
      </c>
      <c r="J145" s="86">
        <f t="shared" si="15"/>
        <v>6.6057875138486279</v>
      </c>
      <c r="L145" s="87">
        <v>104.53498270674</v>
      </c>
      <c r="M145" s="86">
        <v>104.31988902754399</v>
      </c>
      <c r="N145" s="86">
        <v>111.60020243133</v>
      </c>
      <c r="O145" s="86">
        <f t="shared" si="20"/>
        <v>106.81835805520467</v>
      </c>
      <c r="P145" s="86">
        <f t="shared" si="16"/>
        <v>4.1425949658177625</v>
      </c>
      <c r="Q145" s="86">
        <f t="shared" si="17"/>
        <v>6.7390158030846479</v>
      </c>
      <c r="S145" s="86">
        <f t="shared" si="18"/>
        <v>0.13322828923602084</v>
      </c>
      <c r="T145" s="87">
        <v>0.73195785999999996</v>
      </c>
      <c r="U145" s="87">
        <v>0</v>
      </c>
    </row>
    <row r="146" spans="2:21">
      <c r="B146" s="87" t="s">
        <v>5912</v>
      </c>
      <c r="C146" s="87" t="s">
        <v>841</v>
      </c>
      <c r="D146" s="87" t="s">
        <v>1041</v>
      </c>
      <c r="E146" s="87">
        <v>153.81967495634899</v>
      </c>
      <c r="F146" s="86">
        <v>158.223274751839</v>
      </c>
      <c r="G146" s="86">
        <v>163.048359178753</v>
      </c>
      <c r="H146" s="86">
        <f t="shared" si="19"/>
        <v>158.36376962898032</v>
      </c>
      <c r="I146" s="86">
        <f t="shared" si="14"/>
        <v>4.6159459731553838</v>
      </c>
      <c r="J146" s="86">
        <f t="shared" si="15"/>
        <v>7.3070985040102867</v>
      </c>
      <c r="L146" s="87">
        <v>160.582221158506</v>
      </c>
      <c r="M146" s="86">
        <v>180.53203808498</v>
      </c>
      <c r="N146" s="86">
        <v>182.88474853576</v>
      </c>
      <c r="O146" s="86">
        <f t="shared" si="20"/>
        <v>174.66633592641531</v>
      </c>
      <c r="P146" s="86">
        <f t="shared" si="16"/>
        <v>12.253796481622896</v>
      </c>
      <c r="Q146" s="86">
        <f t="shared" si="17"/>
        <v>7.4484577689969882</v>
      </c>
      <c r="S146" s="86">
        <f t="shared" si="18"/>
        <v>0.14135926498670054</v>
      </c>
      <c r="T146" s="87">
        <v>0.62474622300000004</v>
      </c>
      <c r="U146" s="87">
        <v>0</v>
      </c>
    </row>
    <row r="147" spans="2:21">
      <c r="B147" s="87" t="s">
        <v>5913</v>
      </c>
      <c r="C147" s="87" t="s">
        <v>1042</v>
      </c>
      <c r="D147" s="87" t="s">
        <v>1043</v>
      </c>
      <c r="E147" s="87">
        <v>17.311537264743301</v>
      </c>
      <c r="F147" s="86">
        <v>17.835939470666201</v>
      </c>
      <c r="G147" s="86">
        <v>19.485202213763301</v>
      </c>
      <c r="H147" s="86">
        <f t="shared" si="19"/>
        <v>18.210892983057601</v>
      </c>
      <c r="I147" s="86">
        <f t="shared" si="14"/>
        <v>1.1343048223429699</v>
      </c>
      <c r="J147" s="86">
        <f t="shared" si="15"/>
        <v>4.1867297624323125</v>
      </c>
      <c r="L147" s="87">
        <v>24.707240991194599</v>
      </c>
      <c r="M147" s="86">
        <v>24.6007758288915</v>
      </c>
      <c r="N147" s="86">
        <v>19.5435699687742</v>
      </c>
      <c r="O147" s="86">
        <f t="shared" si="20"/>
        <v>22.950528929620095</v>
      </c>
      <c r="P147" s="86">
        <f t="shared" si="16"/>
        <v>2.9509931766038617</v>
      </c>
      <c r="Q147" s="86">
        <f t="shared" si="17"/>
        <v>4.5204554979968865</v>
      </c>
      <c r="S147" s="86">
        <f t="shared" si="18"/>
        <v>0.33372573556457436</v>
      </c>
      <c r="T147" s="87">
        <v>0.26529522</v>
      </c>
      <c r="U147" s="87">
        <v>0</v>
      </c>
    </row>
    <row r="148" spans="2:21">
      <c r="B148" s="87" t="s">
        <v>5914</v>
      </c>
      <c r="C148" s="87" t="s">
        <v>1044</v>
      </c>
      <c r="D148" s="87" t="s">
        <v>1045</v>
      </c>
      <c r="E148" s="87">
        <v>45.526151774260498</v>
      </c>
      <c r="F148" s="86">
        <v>35.818813335058401</v>
      </c>
      <c r="G148" s="86">
        <v>35.775997206059301</v>
      </c>
      <c r="H148" s="86">
        <f t="shared" si="19"/>
        <v>39.040320771792736</v>
      </c>
      <c r="I148" s="86">
        <f t="shared" si="14"/>
        <v>5.6169352096721159</v>
      </c>
      <c r="J148" s="86">
        <f t="shared" si="15"/>
        <v>5.2868930016296947</v>
      </c>
      <c r="L148" s="87">
        <v>45.124392915439699</v>
      </c>
      <c r="M148" s="86">
        <v>42.225619779481598</v>
      </c>
      <c r="N148" s="86">
        <v>34.489411879313501</v>
      </c>
      <c r="O148" s="86">
        <f t="shared" si="20"/>
        <v>40.61314152474494</v>
      </c>
      <c r="P148" s="86">
        <f t="shared" si="16"/>
        <v>5.4977968315671353</v>
      </c>
      <c r="Q148" s="86">
        <f t="shared" si="17"/>
        <v>5.3438747224173948</v>
      </c>
      <c r="S148" s="86">
        <f t="shared" si="18"/>
        <v>5.6981720787700259E-2</v>
      </c>
      <c r="T148" s="87">
        <v>0.98966188700000002</v>
      </c>
      <c r="U148" s="87">
        <v>0</v>
      </c>
    </row>
    <row r="149" spans="2:21">
      <c r="B149" s="87" t="s">
        <v>5915</v>
      </c>
      <c r="C149" s="87" t="s">
        <v>1046</v>
      </c>
      <c r="D149" s="87" t="s">
        <v>1047</v>
      </c>
      <c r="E149" s="87">
        <v>237.74493679908599</v>
      </c>
      <c r="F149" s="86">
        <v>232.354657097581</v>
      </c>
      <c r="G149" s="86">
        <v>204.304534910347</v>
      </c>
      <c r="H149" s="86">
        <f t="shared" si="19"/>
        <v>224.80137626900466</v>
      </c>
      <c r="I149" s="86">
        <f t="shared" si="14"/>
        <v>17.954223961970584</v>
      </c>
      <c r="J149" s="86">
        <f t="shared" si="15"/>
        <v>7.8125070577641242</v>
      </c>
      <c r="L149" s="87">
        <v>219.98836077783699</v>
      </c>
      <c r="M149" s="86">
        <v>221.87837787314999</v>
      </c>
      <c r="N149" s="86">
        <v>201.45995476059099</v>
      </c>
      <c r="O149" s="86">
        <f t="shared" si="20"/>
        <v>214.44223113719264</v>
      </c>
      <c r="P149" s="86">
        <f t="shared" si="16"/>
        <v>11.282626737333647</v>
      </c>
      <c r="Q149" s="86">
        <f t="shared" si="17"/>
        <v>7.7444452404049073</v>
      </c>
      <c r="S149" s="86">
        <f t="shared" si="18"/>
        <v>-6.8061817359217652E-2</v>
      </c>
      <c r="T149" s="87">
        <v>0.62712777200000003</v>
      </c>
      <c r="U149" s="87">
        <v>0</v>
      </c>
    </row>
    <row r="150" spans="2:21">
      <c r="B150" s="87" t="s">
        <v>5916</v>
      </c>
      <c r="C150" s="87" t="s">
        <v>841</v>
      </c>
      <c r="D150" s="87" t="s">
        <v>1048</v>
      </c>
      <c r="E150" s="87">
        <v>0.27798045888996398</v>
      </c>
      <c r="F150" s="86">
        <v>0.73491592990952703</v>
      </c>
      <c r="G150" s="86">
        <v>0.59467420439109098</v>
      </c>
      <c r="H150" s="86">
        <f t="shared" si="19"/>
        <v>0.53585686439686064</v>
      </c>
      <c r="I150" s="86">
        <f t="shared" si="14"/>
        <v>0.23407715775351765</v>
      </c>
      <c r="J150" s="86">
        <f t="shared" si="15"/>
        <v>-0.90008040876059636</v>
      </c>
      <c r="L150" s="87">
        <v>1.07581488482274</v>
      </c>
      <c r="M150" s="86">
        <v>0.21898268925374001</v>
      </c>
      <c r="N150" s="86">
        <v>0.46680930566500101</v>
      </c>
      <c r="O150" s="86">
        <f t="shared" si="20"/>
        <v>0.58720229324716033</v>
      </c>
      <c r="P150" s="86">
        <f t="shared" si="16"/>
        <v>0.44092086187332619</v>
      </c>
      <c r="Q150" s="86">
        <f t="shared" si="17"/>
        <v>-0.76807049242516479</v>
      </c>
      <c r="S150" s="86">
        <f t="shared" si="18"/>
        <v>0.13200991633543163</v>
      </c>
      <c r="T150" s="87">
        <v>0.98103776399999998</v>
      </c>
      <c r="U150" s="87">
        <v>0</v>
      </c>
    </row>
    <row r="151" spans="2:21">
      <c r="B151" s="87" t="s">
        <v>5917</v>
      </c>
      <c r="C151" s="87" t="s">
        <v>1049</v>
      </c>
      <c r="D151" s="87" t="s">
        <v>1050</v>
      </c>
      <c r="E151" s="87">
        <v>77.840775241074994</v>
      </c>
      <c r="F151" s="86">
        <v>65.602944844433196</v>
      </c>
      <c r="G151" s="86">
        <v>70.475946160346396</v>
      </c>
      <c r="H151" s="86">
        <f t="shared" si="19"/>
        <v>71.306555415284848</v>
      </c>
      <c r="I151" s="86">
        <f t="shared" si="14"/>
        <v>6.1610516151899386</v>
      </c>
      <c r="J151" s="86">
        <f t="shared" si="15"/>
        <v>6.155962808728801</v>
      </c>
      <c r="L151" s="87">
        <v>82.702920583987904</v>
      </c>
      <c r="M151" s="86">
        <v>73.840634752406999</v>
      </c>
      <c r="N151" s="86">
        <v>66.339371888212696</v>
      </c>
      <c r="O151" s="86">
        <f t="shared" si="20"/>
        <v>74.29430907486919</v>
      </c>
      <c r="P151" s="86">
        <f t="shared" si="16"/>
        <v>8.1912024009236752</v>
      </c>
      <c r="Q151" s="86">
        <f t="shared" si="17"/>
        <v>6.2151797998112812</v>
      </c>
      <c r="S151" s="86">
        <f t="shared" si="18"/>
        <v>5.921699108247977E-2</v>
      </c>
      <c r="T151" s="87">
        <v>0.97342599699999999</v>
      </c>
      <c r="U151" s="87">
        <v>0</v>
      </c>
    </row>
    <row r="152" spans="2:21">
      <c r="B152" s="87" t="s">
        <v>5918</v>
      </c>
      <c r="C152" s="87" t="s">
        <v>841</v>
      </c>
      <c r="D152" s="87" t="s">
        <v>1051</v>
      </c>
      <c r="E152" s="87">
        <v>72.386973449857805</v>
      </c>
      <c r="F152" s="86">
        <v>72.701605841489297</v>
      </c>
      <c r="G152" s="86">
        <v>73.561352745763003</v>
      </c>
      <c r="H152" s="86">
        <f t="shared" si="19"/>
        <v>72.883310679036711</v>
      </c>
      <c r="I152" s="86">
        <f t="shared" si="14"/>
        <v>0.60790967145933228</v>
      </c>
      <c r="J152" s="86">
        <f t="shared" si="15"/>
        <v>6.1875165890403121</v>
      </c>
      <c r="L152" s="87">
        <v>91.607850657535806</v>
      </c>
      <c r="M152" s="86">
        <v>80.341183852720803</v>
      </c>
      <c r="N152" s="86">
        <v>79.586075554527298</v>
      </c>
      <c r="O152" s="86">
        <f t="shared" si="20"/>
        <v>83.845036688261303</v>
      </c>
      <c r="P152" s="86">
        <f t="shared" si="16"/>
        <v>6.7333875335281794</v>
      </c>
      <c r="Q152" s="86">
        <f t="shared" si="17"/>
        <v>6.3896534790685608</v>
      </c>
      <c r="S152" s="86">
        <f t="shared" si="18"/>
        <v>0.20213689002824886</v>
      </c>
      <c r="T152" s="87">
        <v>0.46622574700000002</v>
      </c>
      <c r="U152" s="87">
        <v>0</v>
      </c>
    </row>
    <row r="153" spans="2:21">
      <c r="B153" s="87" t="s">
        <v>5919</v>
      </c>
      <c r="C153" s="87" t="s">
        <v>1052</v>
      </c>
      <c r="D153" s="87" t="s">
        <v>1053</v>
      </c>
      <c r="E153" s="87">
        <v>55.027776173150997</v>
      </c>
      <c r="F153" s="86">
        <v>55.958857892716097</v>
      </c>
      <c r="G153" s="86">
        <v>55.248414972564902</v>
      </c>
      <c r="H153" s="86">
        <f t="shared" si="19"/>
        <v>55.41168301281067</v>
      </c>
      <c r="I153" s="86">
        <f t="shared" si="14"/>
        <v>0.48653944531902543</v>
      </c>
      <c r="J153" s="86">
        <f t="shared" si="15"/>
        <v>5.7921182814084133</v>
      </c>
      <c r="L153" s="87">
        <v>56.440129957492601</v>
      </c>
      <c r="M153" s="86">
        <v>61.401664670752197</v>
      </c>
      <c r="N153" s="86">
        <v>53.341731283523202</v>
      </c>
      <c r="O153" s="86">
        <f t="shared" si="20"/>
        <v>57.061175303922674</v>
      </c>
      <c r="P153" s="86">
        <f t="shared" si="16"/>
        <v>4.0656985308042692</v>
      </c>
      <c r="Q153" s="86">
        <f t="shared" si="17"/>
        <v>5.8344375576793794</v>
      </c>
      <c r="S153" s="86">
        <f t="shared" si="18"/>
        <v>4.2319276270965774E-2</v>
      </c>
      <c r="T153" s="87">
        <v>1</v>
      </c>
      <c r="U153" s="87">
        <v>0</v>
      </c>
    </row>
    <row r="154" spans="2:21">
      <c r="B154" s="87" t="s">
        <v>5920</v>
      </c>
      <c r="C154" s="87" t="s">
        <v>841</v>
      </c>
      <c r="D154" s="87"/>
      <c r="E154" s="87">
        <v>456.845746635914</v>
      </c>
      <c r="F154" s="86">
        <v>543.449713714616</v>
      </c>
      <c r="G154" s="86">
        <v>509.27663349516598</v>
      </c>
      <c r="H154" s="86">
        <f t="shared" si="19"/>
        <v>503.19069794856529</v>
      </c>
      <c r="I154" s="86">
        <f t="shared" si="14"/>
        <v>43.621562753416548</v>
      </c>
      <c r="J154" s="86">
        <f t="shared" si="15"/>
        <v>8.974961442382396</v>
      </c>
      <c r="L154" s="87">
        <v>443.94693385696701</v>
      </c>
      <c r="M154" s="86">
        <v>463.13899247476002</v>
      </c>
      <c r="N154" s="86">
        <v>532.13355667670101</v>
      </c>
      <c r="O154" s="86">
        <f t="shared" si="20"/>
        <v>479.73982766947603</v>
      </c>
      <c r="P154" s="86">
        <f t="shared" si="16"/>
        <v>46.377914010432789</v>
      </c>
      <c r="Q154" s="86">
        <f t="shared" si="17"/>
        <v>8.9061084058329225</v>
      </c>
      <c r="S154" s="86">
        <f t="shared" si="18"/>
        <v>-6.8853036549473307E-2</v>
      </c>
      <c r="T154" s="87">
        <v>0.65574582800000003</v>
      </c>
      <c r="U154" s="87">
        <v>0</v>
      </c>
    </row>
    <row r="155" spans="2:21">
      <c r="B155" s="87" t="s">
        <v>5921</v>
      </c>
      <c r="C155" s="87" t="s">
        <v>841</v>
      </c>
      <c r="D155" s="87" t="s">
        <v>866</v>
      </c>
      <c r="E155" s="87">
        <v>44.9477198022729</v>
      </c>
      <c r="F155" s="86">
        <v>44.385411167521802</v>
      </c>
      <c r="G155" s="86">
        <v>46.950636859460801</v>
      </c>
      <c r="H155" s="86">
        <f t="shared" si="19"/>
        <v>45.427922609751839</v>
      </c>
      <c r="I155" s="86">
        <f t="shared" si="14"/>
        <v>1.3483477907717156</v>
      </c>
      <c r="J155" s="86">
        <f t="shared" si="15"/>
        <v>5.505507428256168</v>
      </c>
      <c r="L155" s="87">
        <v>39.153084537893697</v>
      </c>
      <c r="M155" s="86">
        <v>46.176102187394399</v>
      </c>
      <c r="N155" s="86">
        <v>49.276294728475598</v>
      </c>
      <c r="O155" s="86">
        <f t="shared" si="20"/>
        <v>44.868493817921234</v>
      </c>
      <c r="P155" s="86">
        <f t="shared" si="16"/>
        <v>5.1867355703382954</v>
      </c>
      <c r="Q155" s="86">
        <f t="shared" si="17"/>
        <v>5.4876308501544138</v>
      </c>
      <c r="S155" s="86">
        <f t="shared" si="18"/>
        <v>-1.7876578101754487E-2</v>
      </c>
      <c r="T155" s="87">
        <v>0.90146501800000001</v>
      </c>
      <c r="U155" s="87">
        <v>0</v>
      </c>
    </row>
    <row r="156" spans="2:21">
      <c r="B156" s="87" t="s">
        <v>5922</v>
      </c>
      <c r="C156" s="87" t="s">
        <v>1054</v>
      </c>
      <c r="D156" s="87" t="s">
        <v>1055</v>
      </c>
      <c r="E156" s="87">
        <v>67.681474425163898</v>
      </c>
      <c r="F156" s="86">
        <v>73.370483249694203</v>
      </c>
      <c r="G156" s="86">
        <v>61.792663395604599</v>
      </c>
      <c r="H156" s="86">
        <f t="shared" si="19"/>
        <v>67.614873690154226</v>
      </c>
      <c r="I156" s="86">
        <f t="shared" si="14"/>
        <v>5.7891972575535657</v>
      </c>
      <c r="J156" s="86">
        <f t="shared" si="15"/>
        <v>6.0792687354584514</v>
      </c>
      <c r="L156" s="87">
        <v>72.502050664861997</v>
      </c>
      <c r="M156" s="86">
        <v>61.571042875118799</v>
      </c>
      <c r="N156" s="86">
        <v>68.071736438288895</v>
      </c>
      <c r="O156" s="86">
        <f t="shared" si="20"/>
        <v>67.381609992756566</v>
      </c>
      <c r="P156" s="86">
        <f t="shared" si="16"/>
        <v>5.4980850037057394</v>
      </c>
      <c r="Q156" s="86">
        <f t="shared" si="17"/>
        <v>6.0742829950124575</v>
      </c>
      <c r="S156" s="86">
        <f t="shared" si="18"/>
        <v>-4.9857404459932048E-3</v>
      </c>
      <c r="T156" s="87">
        <v>0.91764953500000002</v>
      </c>
      <c r="U156" s="87">
        <v>0</v>
      </c>
    </row>
    <row r="157" spans="2:21">
      <c r="B157" s="87" t="s">
        <v>5923</v>
      </c>
      <c r="C157" s="87" t="s">
        <v>1056</v>
      </c>
      <c r="D157" s="87" t="s">
        <v>1057</v>
      </c>
      <c r="E157" s="87">
        <v>107.703888016197</v>
      </c>
      <c r="F157" s="86">
        <v>100.875856017429</v>
      </c>
      <c r="G157" s="86">
        <v>90.040531623112301</v>
      </c>
      <c r="H157" s="86">
        <f t="shared" si="19"/>
        <v>99.540091885579443</v>
      </c>
      <c r="I157" s="86">
        <f t="shared" si="14"/>
        <v>8.9071173299352804</v>
      </c>
      <c r="J157" s="86">
        <f t="shared" si="15"/>
        <v>6.6372058136564505</v>
      </c>
      <c r="L157" s="87">
        <v>120.60182645212799</v>
      </c>
      <c r="M157" s="86">
        <v>117.94242208967999</v>
      </c>
      <c r="N157" s="86">
        <v>112.36727084208501</v>
      </c>
      <c r="O157" s="86">
        <f t="shared" si="20"/>
        <v>116.97050646129766</v>
      </c>
      <c r="P157" s="86">
        <f t="shared" si="16"/>
        <v>4.2024328091288954</v>
      </c>
      <c r="Q157" s="86">
        <f t="shared" si="17"/>
        <v>6.8700009969681659</v>
      </c>
      <c r="S157" s="86">
        <f t="shared" si="18"/>
        <v>0.2327951833117152</v>
      </c>
      <c r="T157" s="87">
        <v>0.244129028</v>
      </c>
      <c r="U157" s="87">
        <v>0</v>
      </c>
    </row>
    <row r="158" spans="2:21">
      <c r="B158" s="87" t="s">
        <v>5924</v>
      </c>
      <c r="C158" s="87" t="s">
        <v>1058</v>
      </c>
      <c r="D158" s="87" t="s">
        <v>1059</v>
      </c>
      <c r="E158" s="87">
        <v>25.883325715729399</v>
      </c>
      <c r="F158" s="86">
        <v>29.9983940850484</v>
      </c>
      <c r="G158" s="86">
        <v>34.005823383603399</v>
      </c>
      <c r="H158" s="86">
        <f t="shared" si="19"/>
        <v>29.962514394793732</v>
      </c>
      <c r="I158" s="86">
        <f t="shared" si="14"/>
        <v>4.0613677013149463</v>
      </c>
      <c r="J158" s="86">
        <f t="shared" si="15"/>
        <v>4.9050867918712431</v>
      </c>
      <c r="L158" s="87">
        <v>31.942739816709501</v>
      </c>
      <c r="M158" s="86">
        <v>34.271548069763703</v>
      </c>
      <c r="N158" s="86">
        <v>37.632522566947301</v>
      </c>
      <c r="O158" s="86">
        <f t="shared" si="20"/>
        <v>34.615603484473503</v>
      </c>
      <c r="P158" s="86">
        <f t="shared" si="16"/>
        <v>2.8604523300553804</v>
      </c>
      <c r="Q158" s="86">
        <f t="shared" si="17"/>
        <v>5.1133505950416369</v>
      </c>
      <c r="S158" s="86">
        <f t="shared" si="18"/>
        <v>0.20826380317039486</v>
      </c>
      <c r="T158" s="87">
        <v>0.61573413499999996</v>
      </c>
      <c r="U158" s="87">
        <v>0</v>
      </c>
    </row>
    <row r="159" spans="2:21">
      <c r="B159" s="87" t="s">
        <v>5925</v>
      </c>
      <c r="C159" s="87" t="s">
        <v>841</v>
      </c>
      <c r="D159" s="87"/>
      <c r="E159" s="87">
        <v>44.3531329046438</v>
      </c>
      <c r="F159" s="86">
        <v>38.955919845820802</v>
      </c>
      <c r="G159" s="86">
        <v>42.170292797070999</v>
      </c>
      <c r="H159" s="86">
        <f t="shared" si="19"/>
        <v>41.8264485158452</v>
      </c>
      <c r="I159" s="86">
        <f t="shared" si="14"/>
        <v>2.7149859793157574</v>
      </c>
      <c r="J159" s="86">
        <f t="shared" si="15"/>
        <v>5.3863435988196136</v>
      </c>
      <c r="L159" s="87">
        <v>46.782771417746297</v>
      </c>
      <c r="M159" s="86">
        <v>38.837506668399897</v>
      </c>
      <c r="N159" s="86">
        <v>36.988522752862799</v>
      </c>
      <c r="O159" s="86">
        <f t="shared" si="20"/>
        <v>40.869600279669662</v>
      </c>
      <c r="P159" s="86">
        <f t="shared" si="16"/>
        <v>5.2037371245207797</v>
      </c>
      <c r="Q159" s="86">
        <f t="shared" si="17"/>
        <v>5.3529562282053575</v>
      </c>
      <c r="S159" s="86">
        <f t="shared" si="18"/>
        <v>-3.3387370614255472E-2</v>
      </c>
      <c r="T159" s="87">
        <v>0.81648731399999996</v>
      </c>
      <c r="U159" s="87">
        <v>0</v>
      </c>
    </row>
    <row r="160" spans="2:21">
      <c r="B160" s="87" t="s">
        <v>5926</v>
      </c>
      <c r="C160" s="87" t="s">
        <v>832</v>
      </c>
      <c r="D160" s="87" t="s">
        <v>1060</v>
      </c>
      <c r="E160" s="87">
        <v>27.164645650296102</v>
      </c>
      <c r="F160" s="86">
        <v>28.227549031222399</v>
      </c>
      <c r="G160" s="86">
        <v>27.416073983122001</v>
      </c>
      <c r="H160" s="86">
        <f t="shared" si="19"/>
        <v>27.602756221546837</v>
      </c>
      <c r="I160" s="86">
        <f t="shared" si="14"/>
        <v>0.55549850846210014</v>
      </c>
      <c r="J160" s="86">
        <f t="shared" si="15"/>
        <v>4.7867404266959976</v>
      </c>
      <c r="L160" s="87">
        <v>30.3584419371305</v>
      </c>
      <c r="M160" s="86">
        <v>28.761269147403699</v>
      </c>
      <c r="N160" s="86">
        <v>30.597373718043801</v>
      </c>
      <c r="O160" s="86">
        <f t="shared" si="20"/>
        <v>29.905694934192667</v>
      </c>
      <c r="P160" s="86">
        <f t="shared" si="16"/>
        <v>0.99827595637842659</v>
      </c>
      <c r="Q160" s="86">
        <f t="shared" si="17"/>
        <v>4.9023483375374237</v>
      </c>
      <c r="S160" s="86">
        <f t="shared" si="18"/>
        <v>0.11560791084142677</v>
      </c>
      <c r="T160" s="87">
        <v>0.77981884300000004</v>
      </c>
      <c r="U160" s="87">
        <v>0</v>
      </c>
    </row>
    <row r="161" spans="2:21">
      <c r="B161" s="87" t="s">
        <v>5927</v>
      </c>
      <c r="C161" s="87" t="s">
        <v>1061</v>
      </c>
      <c r="D161" s="87" t="s">
        <v>1062</v>
      </c>
      <c r="E161" s="87">
        <v>92.560249833441603</v>
      </c>
      <c r="F161" s="86">
        <v>83.724510455269495</v>
      </c>
      <c r="G161" s="86">
        <v>85.744219515437806</v>
      </c>
      <c r="H161" s="86">
        <f t="shared" si="19"/>
        <v>87.342993268049625</v>
      </c>
      <c r="I161" s="86">
        <f t="shared" si="14"/>
        <v>4.6297549312869348</v>
      </c>
      <c r="J161" s="86">
        <f t="shared" si="15"/>
        <v>6.4486200684027661</v>
      </c>
      <c r="L161" s="87">
        <v>91.412665145930802</v>
      </c>
      <c r="M161" s="86">
        <v>88.158666211266507</v>
      </c>
      <c r="N161" s="86">
        <v>86.994896166091394</v>
      </c>
      <c r="O161" s="86">
        <f t="shared" si="20"/>
        <v>88.855409174429568</v>
      </c>
      <c r="P161" s="86">
        <f t="shared" si="16"/>
        <v>2.2898163151977418</v>
      </c>
      <c r="Q161" s="86">
        <f t="shared" si="17"/>
        <v>6.4733876995215951</v>
      </c>
      <c r="S161" s="86">
        <f t="shared" si="18"/>
        <v>2.476763111882907E-2</v>
      </c>
      <c r="T161" s="87">
        <v>0.96158329600000003</v>
      </c>
      <c r="U161" s="87">
        <v>0</v>
      </c>
    </row>
    <row r="162" spans="2:21">
      <c r="B162" s="87" t="s">
        <v>5928</v>
      </c>
      <c r="C162" s="87" t="s">
        <v>1063</v>
      </c>
      <c r="D162" s="87" t="s">
        <v>945</v>
      </c>
      <c r="E162" s="87">
        <v>80.428457089086606</v>
      </c>
      <c r="F162" s="86">
        <v>69.279690999847105</v>
      </c>
      <c r="G162" s="86">
        <v>74.125946404819302</v>
      </c>
      <c r="H162" s="86">
        <f t="shared" si="19"/>
        <v>74.611364831251009</v>
      </c>
      <c r="I162" s="86">
        <f t="shared" si="14"/>
        <v>5.5902119472059137</v>
      </c>
      <c r="J162" s="86">
        <f t="shared" si="15"/>
        <v>6.2213234939590505</v>
      </c>
      <c r="L162" s="87">
        <v>98.237990921873902</v>
      </c>
      <c r="M162" s="86">
        <v>87.960782765909897</v>
      </c>
      <c r="N162" s="86">
        <v>85.500188542927205</v>
      </c>
      <c r="O162" s="86">
        <f t="shared" si="20"/>
        <v>90.56632074357033</v>
      </c>
      <c r="P162" s="86">
        <f t="shared" si="16"/>
        <v>6.756813115370897</v>
      </c>
      <c r="Q162" s="86">
        <f t="shared" si="17"/>
        <v>6.5009027441700775</v>
      </c>
      <c r="S162" s="86">
        <f t="shared" si="18"/>
        <v>0.27957925021102747</v>
      </c>
      <c r="T162" s="87">
        <v>9.6238339000000006E-2</v>
      </c>
      <c r="U162" s="87">
        <v>0</v>
      </c>
    </row>
    <row r="163" spans="2:21">
      <c r="B163" s="87" t="s">
        <v>5929</v>
      </c>
      <c r="C163" s="87" t="s">
        <v>1064</v>
      </c>
      <c r="D163" s="87" t="s">
        <v>1065</v>
      </c>
      <c r="E163" s="87">
        <v>0.124155475891741</v>
      </c>
      <c r="F163" s="86">
        <v>0</v>
      </c>
      <c r="G163" s="86">
        <v>0</v>
      </c>
      <c r="H163" s="86">
        <f t="shared" si="19"/>
        <v>4.1385158630580336E-2</v>
      </c>
      <c r="I163" s="86">
        <f t="shared" si="14"/>
        <v>7.1681197427462762E-2</v>
      </c>
      <c r="J163" s="86">
        <f t="shared" si="15"/>
        <v>-4.5947427024575145</v>
      </c>
      <c r="L163" s="87">
        <v>0</v>
      </c>
      <c r="M163" s="86">
        <v>0</v>
      </c>
      <c r="N163" s="86">
        <v>0</v>
      </c>
      <c r="O163" s="86">
        <f t="shared" si="20"/>
        <v>0</v>
      </c>
      <c r="P163" s="86">
        <f t="shared" si="16"/>
        <v>0</v>
      </c>
      <c r="Q163" s="86" t="e">
        <f t="shared" si="17"/>
        <v>#NUM!</v>
      </c>
      <c r="S163" s="86" t="e">
        <f t="shared" si="18"/>
        <v>#NUM!</v>
      </c>
      <c r="T163" s="87">
        <v>0.93493662399999999</v>
      </c>
      <c r="U163" s="87">
        <v>0</v>
      </c>
    </row>
    <row r="164" spans="2:21">
      <c r="B164" s="87" t="s">
        <v>5930</v>
      </c>
      <c r="C164" s="87" t="s">
        <v>1066</v>
      </c>
      <c r="D164" s="87" t="s">
        <v>974</v>
      </c>
      <c r="E164" s="87">
        <v>72.116073334882003</v>
      </c>
      <c r="F164" s="86">
        <v>74.751448870797603</v>
      </c>
      <c r="G164" s="86">
        <v>76.344840716113396</v>
      </c>
      <c r="H164" s="86">
        <f t="shared" si="19"/>
        <v>74.404120973931001</v>
      </c>
      <c r="I164" s="86">
        <f t="shared" si="14"/>
        <v>2.135672234238668</v>
      </c>
      <c r="J164" s="86">
        <f t="shared" si="15"/>
        <v>6.2173106240702163</v>
      </c>
      <c r="L164" s="87">
        <v>79.633945760065799</v>
      </c>
      <c r="M164" s="86">
        <v>82.337491159406099</v>
      </c>
      <c r="N164" s="86">
        <v>75.146771491541301</v>
      </c>
      <c r="O164" s="86">
        <f t="shared" si="20"/>
        <v>79.039402803671067</v>
      </c>
      <c r="P164" s="86">
        <f t="shared" si="16"/>
        <v>3.6320412071868553</v>
      </c>
      <c r="Q164" s="86">
        <f t="shared" si="17"/>
        <v>6.3045001413110029</v>
      </c>
      <c r="S164" s="86">
        <f t="shared" si="18"/>
        <v>8.7189517240785858E-2</v>
      </c>
      <c r="T164" s="87">
        <v>0.88581910500000005</v>
      </c>
      <c r="U164" s="87">
        <v>0</v>
      </c>
    </row>
    <row r="165" spans="2:21">
      <c r="B165" s="87" t="s">
        <v>5931</v>
      </c>
      <c r="C165" s="87" t="s">
        <v>832</v>
      </c>
      <c r="D165" s="87" t="s">
        <v>1067</v>
      </c>
      <c r="E165" s="87">
        <v>129.590138936014</v>
      </c>
      <c r="F165" s="86">
        <v>120.054162157139</v>
      </c>
      <c r="G165" s="86">
        <v>127.088140230867</v>
      </c>
      <c r="H165" s="86">
        <f t="shared" si="19"/>
        <v>125.57748044134</v>
      </c>
      <c r="I165" s="86">
        <f t="shared" si="14"/>
        <v>4.9442171303029463</v>
      </c>
      <c r="J165" s="86">
        <f t="shared" si="15"/>
        <v>6.9724339615798341</v>
      </c>
      <c r="L165" s="87">
        <v>134.6646784523</v>
      </c>
      <c r="M165" s="86">
        <v>141.570721771461</v>
      </c>
      <c r="N165" s="86">
        <v>121.893245895245</v>
      </c>
      <c r="O165" s="86">
        <f t="shared" si="20"/>
        <v>132.70954870633531</v>
      </c>
      <c r="P165" s="86">
        <f t="shared" si="16"/>
        <v>9.9833693439355677</v>
      </c>
      <c r="Q165" s="86">
        <f t="shared" si="17"/>
        <v>7.0521283688902532</v>
      </c>
      <c r="S165" s="86">
        <f t="shared" si="18"/>
        <v>7.9694407310417992E-2</v>
      </c>
      <c r="T165" s="87">
        <v>0.908319875</v>
      </c>
      <c r="U165" s="87">
        <v>0</v>
      </c>
    </row>
    <row r="166" spans="2:21">
      <c r="B166" s="87" t="s">
        <v>5932</v>
      </c>
      <c r="C166" s="87" t="s">
        <v>1068</v>
      </c>
      <c r="D166" s="87" t="s">
        <v>938</v>
      </c>
      <c r="E166" s="87">
        <v>81.250155785163699</v>
      </c>
      <c r="F166" s="86">
        <v>85.039111801243905</v>
      </c>
      <c r="G166" s="86">
        <v>85.492904404394295</v>
      </c>
      <c r="H166" s="86">
        <f t="shared" si="19"/>
        <v>83.927390663600633</v>
      </c>
      <c r="I166" s="86">
        <f t="shared" si="14"/>
        <v>2.3296291287258408</v>
      </c>
      <c r="J166" s="86">
        <f t="shared" si="15"/>
        <v>6.3910698224241109</v>
      </c>
      <c r="L166" s="87">
        <v>90.037430360549493</v>
      </c>
      <c r="M166" s="86">
        <v>89.619169680889499</v>
      </c>
      <c r="N166" s="86">
        <v>95.604903795106296</v>
      </c>
      <c r="O166" s="86">
        <f t="shared" si="20"/>
        <v>91.753834612181763</v>
      </c>
      <c r="P166" s="86">
        <f t="shared" si="16"/>
        <v>3.3416741145405973</v>
      </c>
      <c r="Q166" s="86">
        <f t="shared" si="17"/>
        <v>6.5196965477791844</v>
      </c>
      <c r="S166" s="86">
        <f t="shared" si="18"/>
        <v>0.12862672535507383</v>
      </c>
      <c r="T166" s="87">
        <v>0.71077300399999999</v>
      </c>
      <c r="U166" s="87">
        <v>0</v>
      </c>
    </row>
    <row r="167" spans="2:21">
      <c r="B167" s="87" t="s">
        <v>5933</v>
      </c>
      <c r="C167" s="87" t="s">
        <v>1069</v>
      </c>
      <c r="D167" s="87" t="s">
        <v>1070</v>
      </c>
      <c r="E167" s="87">
        <v>37.105243475534401</v>
      </c>
      <c r="F167" s="86">
        <v>47.506417395139302</v>
      </c>
      <c r="G167" s="86">
        <v>50.145147726103097</v>
      </c>
      <c r="H167" s="86">
        <f t="shared" si="19"/>
        <v>44.9189361989256</v>
      </c>
      <c r="I167" s="86">
        <f t="shared" si="14"/>
        <v>6.8942780565893385</v>
      </c>
      <c r="J167" s="86">
        <f t="shared" si="15"/>
        <v>5.4892518561363897</v>
      </c>
      <c r="L167" s="87">
        <v>52.521834376987201</v>
      </c>
      <c r="M167" s="86">
        <v>50.248867295426002</v>
      </c>
      <c r="N167" s="86">
        <v>49.937892847294997</v>
      </c>
      <c r="O167" s="86">
        <f t="shared" si="20"/>
        <v>50.902864839902726</v>
      </c>
      <c r="P167" s="86">
        <f t="shared" si="16"/>
        <v>1.4106640451763195</v>
      </c>
      <c r="Q167" s="86">
        <f t="shared" si="17"/>
        <v>5.6696749491060574</v>
      </c>
      <c r="S167" s="86">
        <f t="shared" si="18"/>
        <v>0.18042309296966844</v>
      </c>
      <c r="T167" s="87">
        <v>0.71461472400000003</v>
      </c>
      <c r="U167" s="87">
        <v>0</v>
      </c>
    </row>
    <row r="168" spans="2:21">
      <c r="B168" s="87" t="s">
        <v>5934</v>
      </c>
      <c r="C168" s="87" t="s">
        <v>1071</v>
      </c>
      <c r="D168" s="87" t="s">
        <v>1072</v>
      </c>
      <c r="E168" s="87">
        <v>297.79627260748299</v>
      </c>
      <c r="F168" s="86">
        <v>339.676226822243</v>
      </c>
      <c r="G168" s="86">
        <v>324.50681053819102</v>
      </c>
      <c r="H168" s="86">
        <f t="shared" si="19"/>
        <v>320.65976998930569</v>
      </c>
      <c r="I168" s="86">
        <f t="shared" si="14"/>
        <v>21.203358979090428</v>
      </c>
      <c r="J168" s="86">
        <f t="shared" si="15"/>
        <v>8.3248995542259365</v>
      </c>
      <c r="L168" s="87">
        <v>299.78943293233198</v>
      </c>
      <c r="M168" s="86">
        <v>306.80086447938402</v>
      </c>
      <c r="N168" s="86">
        <v>341.29460309855102</v>
      </c>
      <c r="O168" s="86">
        <f t="shared" si="20"/>
        <v>315.96163350342232</v>
      </c>
      <c r="P168" s="86">
        <f t="shared" si="16"/>
        <v>22.21732554709353</v>
      </c>
      <c r="Q168" s="86">
        <f t="shared" si="17"/>
        <v>8.3036055756619298</v>
      </c>
      <c r="S168" s="86">
        <f t="shared" si="18"/>
        <v>-2.1293978564007391E-2</v>
      </c>
      <c r="T168" s="87">
        <v>0.82367909800000005</v>
      </c>
      <c r="U168" s="87">
        <v>0</v>
      </c>
    </row>
    <row r="169" spans="2:21">
      <c r="B169" s="87" t="s">
        <v>5935</v>
      </c>
      <c r="C169" s="87" t="s">
        <v>1073</v>
      </c>
      <c r="D169" s="87" t="s">
        <v>882</v>
      </c>
      <c r="E169" s="87">
        <v>45.681455410917401</v>
      </c>
      <c r="F169" s="86">
        <v>41.014247603536802</v>
      </c>
      <c r="G169" s="86">
        <v>41.8674667131909</v>
      </c>
      <c r="H169" s="86">
        <f t="shared" si="19"/>
        <v>42.854389909215037</v>
      </c>
      <c r="I169" s="86">
        <f t="shared" si="14"/>
        <v>2.4852002385032224</v>
      </c>
      <c r="J169" s="86">
        <f t="shared" si="15"/>
        <v>5.4213710932941872</v>
      </c>
      <c r="L169" s="87">
        <v>45.615554207286003</v>
      </c>
      <c r="M169" s="86">
        <v>47.981540356486001</v>
      </c>
      <c r="N169" s="86">
        <v>47.339717725144197</v>
      </c>
      <c r="O169" s="86">
        <f t="shared" si="20"/>
        <v>46.978937429638734</v>
      </c>
      <c r="P169" s="86">
        <f t="shared" si="16"/>
        <v>1.2235581027357532</v>
      </c>
      <c r="Q169" s="86">
        <f t="shared" si="17"/>
        <v>5.5539421777068849</v>
      </c>
      <c r="S169" s="86">
        <f t="shared" si="18"/>
        <v>0.13257108441269855</v>
      </c>
      <c r="T169" s="87">
        <v>0.72715772599999995</v>
      </c>
      <c r="U169" s="87">
        <v>0</v>
      </c>
    </row>
    <row r="170" spans="2:21">
      <c r="B170" s="87" t="s">
        <v>5936</v>
      </c>
      <c r="C170" s="87" t="s">
        <v>856</v>
      </c>
      <c r="D170" s="87" t="s">
        <v>1074</v>
      </c>
      <c r="E170" s="87">
        <v>60.091094943021901</v>
      </c>
      <c r="F170" s="86">
        <v>50.120223985886597</v>
      </c>
      <c r="G170" s="86">
        <v>58.978184923439798</v>
      </c>
      <c r="H170" s="86">
        <f t="shared" si="19"/>
        <v>56.396501284116106</v>
      </c>
      <c r="I170" s="86">
        <f t="shared" si="14"/>
        <v>5.46382509979271</v>
      </c>
      <c r="J170" s="86">
        <f t="shared" si="15"/>
        <v>5.8175337586351485</v>
      </c>
      <c r="L170" s="87">
        <v>65.4151793795982</v>
      </c>
      <c r="M170" s="86">
        <v>63.911883887729701</v>
      </c>
      <c r="N170" s="86">
        <v>57.118162336930901</v>
      </c>
      <c r="O170" s="86">
        <f t="shared" si="20"/>
        <v>62.148408534752939</v>
      </c>
      <c r="P170" s="86">
        <f t="shared" si="16"/>
        <v>4.4206907765636929</v>
      </c>
      <c r="Q170" s="86">
        <f t="shared" si="17"/>
        <v>5.9576455428277653</v>
      </c>
      <c r="S170" s="86">
        <f t="shared" si="18"/>
        <v>0.14011178419261597</v>
      </c>
      <c r="T170" s="87">
        <v>0.69364235600000002</v>
      </c>
      <c r="U170" s="87">
        <v>0</v>
      </c>
    </row>
    <row r="171" spans="2:21">
      <c r="B171" s="87" t="s">
        <v>5937</v>
      </c>
      <c r="C171" s="87" t="s">
        <v>841</v>
      </c>
      <c r="D171" s="87" t="s">
        <v>1075</v>
      </c>
      <c r="E171" s="87">
        <v>0.73838559392646597</v>
      </c>
      <c r="F171" s="86">
        <v>1.0411309007051599</v>
      </c>
      <c r="G171" s="86">
        <v>0.77225052931342997</v>
      </c>
      <c r="H171" s="86">
        <f t="shared" si="19"/>
        <v>0.85058900798168535</v>
      </c>
      <c r="I171" s="86">
        <f t="shared" si="14"/>
        <v>0.16588058392763658</v>
      </c>
      <c r="J171" s="86">
        <f t="shared" si="15"/>
        <v>-0.23346588350795267</v>
      </c>
      <c r="L171" s="87">
        <v>0.70341742469179303</v>
      </c>
      <c r="M171" s="86">
        <v>0.232669107332098</v>
      </c>
      <c r="N171" s="86">
        <v>0.850259806746965</v>
      </c>
      <c r="O171" s="86">
        <f t="shared" si="20"/>
        <v>0.5954487795902853</v>
      </c>
      <c r="P171" s="86">
        <f t="shared" si="16"/>
        <v>0.32264142518394584</v>
      </c>
      <c r="Q171" s="86">
        <f t="shared" si="17"/>
        <v>-0.74795068185965774</v>
      </c>
      <c r="S171" s="86">
        <f t="shared" si="18"/>
        <v>-0.51448479835170502</v>
      </c>
      <c r="T171" s="87">
        <v>0.65189538899999999</v>
      </c>
      <c r="U171" s="87">
        <v>0</v>
      </c>
    </row>
    <row r="172" spans="2:21">
      <c r="B172" s="87" t="s">
        <v>5938</v>
      </c>
      <c r="C172" s="87" t="s">
        <v>832</v>
      </c>
      <c r="D172" s="87" t="s">
        <v>1076</v>
      </c>
      <c r="E172" s="87">
        <v>162.998203163108</v>
      </c>
      <c r="F172" s="86">
        <v>163.87353373446899</v>
      </c>
      <c r="G172" s="86">
        <v>175.01767464914499</v>
      </c>
      <c r="H172" s="86">
        <f t="shared" si="19"/>
        <v>167.29647051557399</v>
      </c>
      <c r="I172" s="86">
        <f t="shared" si="14"/>
        <v>6.7010667700370794</v>
      </c>
      <c r="J172" s="86">
        <f t="shared" si="15"/>
        <v>7.3862631986692744</v>
      </c>
      <c r="L172" s="87">
        <v>170.97965754133699</v>
      </c>
      <c r="M172" s="86">
        <v>172.95315410820899</v>
      </c>
      <c r="N172" s="86">
        <v>162.308135389374</v>
      </c>
      <c r="O172" s="86">
        <f t="shared" si="20"/>
        <v>168.74698234630668</v>
      </c>
      <c r="P172" s="86">
        <f t="shared" si="16"/>
        <v>5.6628380495970942</v>
      </c>
      <c r="Q172" s="86">
        <f t="shared" si="17"/>
        <v>7.3987178928688904</v>
      </c>
      <c r="S172" s="86">
        <f t="shared" si="18"/>
        <v>1.2454694199615443E-2</v>
      </c>
      <c r="T172" s="87">
        <v>0.93056422999999999</v>
      </c>
      <c r="U172" s="87">
        <v>0</v>
      </c>
    </row>
    <row r="173" spans="2:21">
      <c r="B173" s="87" t="s">
        <v>5939</v>
      </c>
      <c r="C173" s="87" t="s">
        <v>1077</v>
      </c>
      <c r="D173" s="87" t="s">
        <v>1038</v>
      </c>
      <c r="E173" s="87">
        <v>73.656122897602998</v>
      </c>
      <c r="F173" s="86">
        <v>68.853456899968194</v>
      </c>
      <c r="G173" s="86">
        <v>62.842185311798701</v>
      </c>
      <c r="H173" s="86">
        <f t="shared" si="19"/>
        <v>68.450588369789955</v>
      </c>
      <c r="I173" s="86">
        <f t="shared" si="14"/>
        <v>5.4182136186084149</v>
      </c>
      <c r="J173" s="86">
        <f t="shared" si="15"/>
        <v>6.0969910371671778</v>
      </c>
      <c r="L173" s="87">
        <v>72.826193672580501</v>
      </c>
      <c r="M173" s="86">
        <v>68.504538406220206</v>
      </c>
      <c r="N173" s="86">
        <v>66.188387895012696</v>
      </c>
      <c r="O173" s="86">
        <f t="shared" si="20"/>
        <v>69.173039991271139</v>
      </c>
      <c r="P173" s="86">
        <f t="shared" si="16"/>
        <v>3.3690187239149973</v>
      </c>
      <c r="Q173" s="86">
        <f t="shared" si="17"/>
        <v>6.1121379557329432</v>
      </c>
      <c r="S173" s="86">
        <f t="shared" si="18"/>
        <v>1.5146918565764583E-2</v>
      </c>
      <c r="T173" s="87">
        <v>0.94240603899999997</v>
      </c>
      <c r="U173" s="87">
        <v>0</v>
      </c>
    </row>
    <row r="174" spans="2:21">
      <c r="B174" s="87" t="s">
        <v>5940</v>
      </c>
      <c r="C174" s="87" t="s">
        <v>1036</v>
      </c>
      <c r="D174" s="87" t="s">
        <v>1037</v>
      </c>
      <c r="E174" s="87">
        <v>76.285780218231494</v>
      </c>
      <c r="F174" s="86">
        <v>72.581697077731405</v>
      </c>
      <c r="G174" s="86">
        <v>76.125849580528097</v>
      </c>
      <c r="H174" s="86">
        <f t="shared" si="19"/>
        <v>74.997775625496999</v>
      </c>
      <c r="I174" s="86">
        <f t="shared" si="14"/>
        <v>2.0939128716230955</v>
      </c>
      <c r="J174" s="86">
        <f t="shared" si="15"/>
        <v>6.228775901940498</v>
      </c>
      <c r="L174" s="87">
        <v>81.9983740783576</v>
      </c>
      <c r="M174" s="86">
        <v>78.495909125069005</v>
      </c>
      <c r="N174" s="86">
        <v>84.475336228422293</v>
      </c>
      <c r="O174" s="86">
        <f t="shared" si="20"/>
        <v>81.656539810616309</v>
      </c>
      <c r="P174" s="86">
        <f t="shared" si="16"/>
        <v>3.0043343890170822</v>
      </c>
      <c r="Q174" s="86">
        <f t="shared" si="17"/>
        <v>6.3514965296579868</v>
      </c>
      <c r="S174" s="86">
        <f t="shared" si="18"/>
        <v>0.12272062771748773</v>
      </c>
      <c r="T174" s="87">
        <v>0.71017020099999995</v>
      </c>
      <c r="U174" s="87">
        <v>0</v>
      </c>
    </row>
    <row r="175" spans="2:21">
      <c r="B175" s="87" t="s">
        <v>5941</v>
      </c>
      <c r="C175" s="87" t="s">
        <v>841</v>
      </c>
      <c r="D175" s="87"/>
      <c r="E175" s="87">
        <v>21.698924341280499</v>
      </c>
      <c r="F175" s="86">
        <v>19.5658682878083</v>
      </c>
      <c r="G175" s="86">
        <v>19.408039122928201</v>
      </c>
      <c r="H175" s="86">
        <f t="shared" si="19"/>
        <v>20.224277250672333</v>
      </c>
      <c r="I175" s="86">
        <f t="shared" si="14"/>
        <v>1.2795176992527428</v>
      </c>
      <c r="J175" s="86">
        <f t="shared" si="15"/>
        <v>4.3380162412755165</v>
      </c>
      <c r="L175" s="87">
        <v>22.109783195046202</v>
      </c>
      <c r="M175" s="86">
        <v>21.734139888063499</v>
      </c>
      <c r="N175" s="86">
        <v>23.5590725151506</v>
      </c>
      <c r="O175" s="86">
        <f t="shared" si="20"/>
        <v>22.4676651994201</v>
      </c>
      <c r="P175" s="86">
        <f t="shared" si="16"/>
        <v>0.96366717290917736</v>
      </c>
      <c r="Q175" s="86">
        <f t="shared" si="17"/>
        <v>4.4897783048421465</v>
      </c>
      <c r="S175" s="86">
        <f t="shared" si="18"/>
        <v>0.15176206356662972</v>
      </c>
      <c r="T175" s="87">
        <v>0.70563621200000004</v>
      </c>
      <c r="U175" s="87">
        <v>0</v>
      </c>
    </row>
    <row r="176" spans="2:21">
      <c r="B176" s="87" t="s">
        <v>5942</v>
      </c>
      <c r="C176" s="87" t="s">
        <v>841</v>
      </c>
      <c r="D176" s="87" t="s">
        <v>1078</v>
      </c>
      <c r="E176" s="87">
        <v>103.808039653538</v>
      </c>
      <c r="F176" s="86">
        <v>103.81398064048</v>
      </c>
      <c r="G176" s="86">
        <v>96.911817303935905</v>
      </c>
      <c r="H176" s="86">
        <f t="shared" si="19"/>
        <v>101.51127919931797</v>
      </c>
      <c r="I176" s="86">
        <f t="shared" si="14"/>
        <v>3.9832519527560812</v>
      </c>
      <c r="J176" s="86">
        <f t="shared" si="15"/>
        <v>6.6654962279324632</v>
      </c>
      <c r="L176" s="87">
        <v>119.38664799188901</v>
      </c>
      <c r="M176" s="86">
        <v>96.968599752639307</v>
      </c>
      <c r="N176" s="86">
        <v>102.21907952935901</v>
      </c>
      <c r="O176" s="86">
        <f t="shared" si="20"/>
        <v>106.1914424246291</v>
      </c>
      <c r="P176" s="86">
        <f t="shared" si="16"/>
        <v>11.725057438798355</v>
      </c>
      <c r="Q176" s="86">
        <f t="shared" si="17"/>
        <v>6.7305236991466</v>
      </c>
      <c r="S176" s="86">
        <f t="shared" si="18"/>
        <v>6.5027471214137336E-2</v>
      </c>
      <c r="T176" s="87">
        <v>0.96424482300000003</v>
      </c>
      <c r="U176" s="87">
        <v>0</v>
      </c>
    </row>
    <row r="177" spans="2:21">
      <c r="B177" s="87" t="s">
        <v>5943</v>
      </c>
      <c r="C177" s="87" t="s">
        <v>832</v>
      </c>
      <c r="D177" s="87" t="s">
        <v>957</v>
      </c>
      <c r="E177" s="87">
        <v>39.174225946742403</v>
      </c>
      <c r="F177" s="86">
        <v>30.122943887495101</v>
      </c>
      <c r="G177" s="86">
        <v>27.3700720080415</v>
      </c>
      <c r="H177" s="86">
        <f t="shared" si="19"/>
        <v>32.22241394742634</v>
      </c>
      <c r="I177" s="86">
        <f t="shared" si="14"/>
        <v>6.1757868690190039</v>
      </c>
      <c r="J177" s="86">
        <f t="shared" si="15"/>
        <v>5.0099926727160859</v>
      </c>
      <c r="L177" s="87">
        <v>46.600842550827501</v>
      </c>
      <c r="M177" s="86">
        <v>43.810841299389203</v>
      </c>
      <c r="N177" s="86">
        <v>36.277751754537199</v>
      </c>
      <c r="O177" s="86">
        <f t="shared" si="20"/>
        <v>42.229811868251296</v>
      </c>
      <c r="P177" s="86">
        <f t="shared" si="16"/>
        <v>5.3400647415276632</v>
      </c>
      <c r="Q177" s="86">
        <f t="shared" si="17"/>
        <v>5.4001899149049706</v>
      </c>
      <c r="S177" s="86">
        <f t="shared" si="18"/>
        <v>0.39019724218888402</v>
      </c>
      <c r="T177" s="87">
        <v>9.8557431000000001E-2</v>
      </c>
      <c r="U177" s="87">
        <v>0</v>
      </c>
    </row>
    <row r="178" spans="2:21">
      <c r="B178" s="87" t="s">
        <v>5944</v>
      </c>
      <c r="C178" s="87" t="s">
        <v>1079</v>
      </c>
      <c r="D178" s="87" t="s">
        <v>1080</v>
      </c>
      <c r="E178" s="87">
        <v>75.247171910290902</v>
      </c>
      <c r="F178" s="86">
        <v>73.840206957704694</v>
      </c>
      <c r="G178" s="86">
        <v>66.186730680177604</v>
      </c>
      <c r="H178" s="86">
        <f t="shared" si="19"/>
        <v>71.758036516057743</v>
      </c>
      <c r="I178" s="86">
        <f t="shared" si="14"/>
        <v>4.8759075188251328</v>
      </c>
      <c r="J178" s="86">
        <f t="shared" si="15"/>
        <v>6.1650685098476989</v>
      </c>
      <c r="L178" s="87">
        <v>65.147275332993701</v>
      </c>
      <c r="M178" s="86">
        <v>68.917782766676893</v>
      </c>
      <c r="N178" s="86">
        <v>63.834890106541401</v>
      </c>
      <c r="O178" s="86">
        <f t="shared" si="20"/>
        <v>65.966649402070658</v>
      </c>
      <c r="P178" s="86">
        <f t="shared" si="16"/>
        <v>2.6386511416672009</v>
      </c>
      <c r="Q178" s="86">
        <f t="shared" si="17"/>
        <v>6.0436649238611722</v>
      </c>
      <c r="S178" s="86">
        <f t="shared" si="18"/>
        <v>-0.12140358598652665</v>
      </c>
      <c r="T178" s="87">
        <v>0.50103810500000001</v>
      </c>
      <c r="U178" s="87">
        <v>0</v>
      </c>
    </row>
    <row r="179" spans="2:21">
      <c r="B179" s="87" t="s">
        <v>5945</v>
      </c>
      <c r="C179" s="87" t="s">
        <v>1081</v>
      </c>
      <c r="D179" s="87" t="s">
        <v>1082</v>
      </c>
      <c r="E179" s="87">
        <v>70.781535240273698</v>
      </c>
      <c r="F179" s="86">
        <v>69.915359755383307</v>
      </c>
      <c r="G179" s="86">
        <v>70.446466334290605</v>
      </c>
      <c r="H179" s="86">
        <f t="shared" si="19"/>
        <v>70.381120443315865</v>
      </c>
      <c r="I179" s="86">
        <f t="shared" si="14"/>
        <v>0.43676945492643771</v>
      </c>
      <c r="J179" s="86">
        <f t="shared" si="15"/>
        <v>6.1371165763683564</v>
      </c>
      <c r="L179" s="87">
        <v>75.250261140751206</v>
      </c>
      <c r="M179" s="86">
        <v>84.779867430790802</v>
      </c>
      <c r="N179" s="86">
        <v>77.851525663021405</v>
      </c>
      <c r="O179" s="86">
        <f t="shared" si="20"/>
        <v>79.293884744854481</v>
      </c>
      <c r="P179" s="86">
        <f t="shared" si="16"/>
        <v>4.925814531780536</v>
      </c>
      <c r="Q179" s="86">
        <f t="shared" si="17"/>
        <v>6.3091377024501183</v>
      </c>
      <c r="S179" s="86">
        <f t="shared" si="18"/>
        <v>0.1720211260817632</v>
      </c>
      <c r="T179" s="87">
        <v>0.56919169599999997</v>
      </c>
      <c r="U179" s="87">
        <v>0</v>
      </c>
    </row>
    <row r="180" spans="2:21">
      <c r="B180" s="87" t="s">
        <v>5946</v>
      </c>
      <c r="C180" s="87" t="s">
        <v>1083</v>
      </c>
      <c r="D180" s="87" t="s">
        <v>1084</v>
      </c>
      <c r="E180" s="87">
        <v>80.444810568733601</v>
      </c>
      <c r="F180" s="86">
        <v>76.518000885924394</v>
      </c>
      <c r="G180" s="86">
        <v>85.383517241621803</v>
      </c>
      <c r="H180" s="86">
        <f t="shared" si="19"/>
        <v>80.782109565426595</v>
      </c>
      <c r="I180" s="86">
        <f t="shared" si="14"/>
        <v>4.442372454349381</v>
      </c>
      <c r="J180" s="86">
        <f t="shared" si="15"/>
        <v>6.3359639163410897</v>
      </c>
      <c r="L180" s="87">
        <v>81.328892014201301</v>
      </c>
      <c r="M180" s="86">
        <v>87.294397672874297</v>
      </c>
      <c r="N180" s="86">
        <v>84.628263519190895</v>
      </c>
      <c r="O180" s="86">
        <f t="shared" si="20"/>
        <v>84.417184402088836</v>
      </c>
      <c r="P180" s="86">
        <f t="shared" si="16"/>
        <v>2.9883490820471965</v>
      </c>
      <c r="Q180" s="86">
        <f t="shared" si="17"/>
        <v>6.3994648062383499</v>
      </c>
      <c r="S180" s="86">
        <f t="shared" si="18"/>
        <v>6.350088989725991E-2</v>
      </c>
      <c r="T180" s="87">
        <v>0.94976096700000001</v>
      </c>
      <c r="U180" s="87">
        <v>0</v>
      </c>
    </row>
    <row r="181" spans="2:21">
      <c r="B181" s="87" t="s">
        <v>5947</v>
      </c>
      <c r="C181" s="87" t="s">
        <v>1085</v>
      </c>
      <c r="D181" s="87" t="s">
        <v>1086</v>
      </c>
      <c r="E181" s="87">
        <v>69.2401713182051</v>
      </c>
      <c r="F181" s="86">
        <v>66.494327138959605</v>
      </c>
      <c r="G181" s="86">
        <v>72.882452767509207</v>
      </c>
      <c r="H181" s="86">
        <f t="shared" si="19"/>
        <v>69.538983741557971</v>
      </c>
      <c r="I181" s="86">
        <f t="shared" si="14"/>
        <v>3.2045286564166613</v>
      </c>
      <c r="J181" s="86">
        <f t="shared" si="15"/>
        <v>6.1197500782352181</v>
      </c>
      <c r="L181" s="87">
        <v>71.818530432620605</v>
      </c>
      <c r="M181" s="86">
        <v>71.135901515369497</v>
      </c>
      <c r="N181" s="86">
        <v>67.143905181049504</v>
      </c>
      <c r="O181" s="86">
        <f t="shared" si="20"/>
        <v>70.032779043013193</v>
      </c>
      <c r="P181" s="86">
        <f t="shared" si="16"/>
        <v>2.525012812327819</v>
      </c>
      <c r="Q181" s="86">
        <f t="shared" si="17"/>
        <v>6.1299584325724661</v>
      </c>
      <c r="S181" s="86">
        <f t="shared" si="18"/>
        <v>1.0208354337248888E-2</v>
      </c>
      <c r="T181" s="87">
        <v>0.92158787499999995</v>
      </c>
      <c r="U181" s="87">
        <v>0</v>
      </c>
    </row>
    <row r="182" spans="2:21">
      <c r="B182" s="87" t="s">
        <v>5948</v>
      </c>
      <c r="C182" s="87" t="s">
        <v>1087</v>
      </c>
      <c r="D182" s="87" t="s">
        <v>1088</v>
      </c>
      <c r="E182" s="87">
        <v>247.05039453517901</v>
      </c>
      <c r="F182" s="86">
        <v>223.55919886050901</v>
      </c>
      <c r="G182" s="86">
        <v>226.33960968240899</v>
      </c>
      <c r="H182" s="86">
        <f t="shared" si="19"/>
        <v>232.31640102603237</v>
      </c>
      <c r="I182" s="86">
        <f t="shared" si="14"/>
        <v>12.83552081648099</v>
      </c>
      <c r="J182" s="86">
        <f t="shared" si="15"/>
        <v>7.8599471986079354</v>
      </c>
      <c r="L182" s="87">
        <v>273.53345764719501</v>
      </c>
      <c r="M182" s="86">
        <v>246.911276932427</v>
      </c>
      <c r="N182" s="86">
        <v>230.78112391007801</v>
      </c>
      <c r="O182" s="86">
        <f t="shared" si="20"/>
        <v>250.40861949656667</v>
      </c>
      <c r="P182" s="86">
        <f t="shared" si="16"/>
        <v>21.589674933881366</v>
      </c>
      <c r="Q182" s="86">
        <f t="shared" si="17"/>
        <v>7.9681404129515139</v>
      </c>
      <c r="S182" s="86">
        <f t="shared" si="18"/>
        <v>0.10819321434357886</v>
      </c>
      <c r="T182" s="87">
        <v>0.82741527599999998</v>
      </c>
      <c r="U182" s="87">
        <v>0</v>
      </c>
    </row>
    <row r="183" spans="2:21">
      <c r="B183" s="87" t="s">
        <v>5949</v>
      </c>
      <c r="C183" s="87" t="s">
        <v>832</v>
      </c>
      <c r="D183" s="87" t="s">
        <v>1089</v>
      </c>
      <c r="E183" s="87">
        <v>33.247986063836301</v>
      </c>
      <c r="F183" s="86">
        <v>35.780674023138602</v>
      </c>
      <c r="G183" s="86">
        <v>36.732582088707801</v>
      </c>
      <c r="H183" s="86">
        <f t="shared" si="19"/>
        <v>35.25374739189423</v>
      </c>
      <c r="I183" s="86">
        <f t="shared" si="14"/>
        <v>1.8010666617794768</v>
      </c>
      <c r="J183" s="86">
        <f t="shared" si="15"/>
        <v>5.1397047156995308</v>
      </c>
      <c r="L183" s="87">
        <v>24.544450194177202</v>
      </c>
      <c r="M183" s="86">
        <v>26.327518789841399</v>
      </c>
      <c r="N183" s="86">
        <v>28.823419202235002</v>
      </c>
      <c r="O183" s="86">
        <f t="shared" si="20"/>
        <v>26.56512939541787</v>
      </c>
      <c r="P183" s="86">
        <f t="shared" si="16"/>
        <v>2.1493575884183627</v>
      </c>
      <c r="Q183" s="86">
        <f t="shared" si="17"/>
        <v>4.7314618349022997</v>
      </c>
      <c r="S183" s="86">
        <f t="shared" si="18"/>
        <v>-0.40824288079723076</v>
      </c>
      <c r="T183" s="87">
        <v>1.9773479999999999E-3</v>
      </c>
      <c r="U183" s="87">
        <v>0</v>
      </c>
    </row>
    <row r="184" spans="2:21">
      <c r="B184" s="87" t="s">
        <v>5950</v>
      </c>
      <c r="C184" s="87" t="s">
        <v>939</v>
      </c>
      <c r="D184" s="87" t="s">
        <v>940</v>
      </c>
      <c r="E184" s="87">
        <v>51.653313442818799</v>
      </c>
      <c r="F184" s="86">
        <v>56.748462898577301</v>
      </c>
      <c r="G184" s="86">
        <v>63.220688777889599</v>
      </c>
      <c r="H184" s="86">
        <f t="shared" si="19"/>
        <v>57.207488373095231</v>
      </c>
      <c r="I184" s="86">
        <f t="shared" si="14"/>
        <v>5.7973331218150115</v>
      </c>
      <c r="J184" s="86">
        <f t="shared" si="15"/>
        <v>5.8381321008354519</v>
      </c>
      <c r="L184" s="87">
        <v>50.924298402712402</v>
      </c>
      <c r="M184" s="86">
        <v>58.020616252082597</v>
      </c>
      <c r="N184" s="86">
        <v>50.884031219784703</v>
      </c>
      <c r="O184" s="86">
        <f t="shared" si="20"/>
        <v>53.276315291526565</v>
      </c>
      <c r="P184" s="86">
        <f t="shared" si="16"/>
        <v>4.1087344845773233</v>
      </c>
      <c r="Q184" s="86">
        <f t="shared" si="17"/>
        <v>5.735422400748722</v>
      </c>
      <c r="S184" s="86">
        <f t="shared" si="18"/>
        <v>-0.10270970008673042</v>
      </c>
      <c r="T184" s="87">
        <v>0.46552621500000002</v>
      </c>
      <c r="U184" s="87">
        <v>0</v>
      </c>
    </row>
    <row r="185" spans="2:21">
      <c r="B185" s="87" t="s">
        <v>5951</v>
      </c>
      <c r="C185" s="87" t="s">
        <v>841</v>
      </c>
      <c r="D185" s="87" t="s">
        <v>1090</v>
      </c>
      <c r="E185" s="87">
        <v>57.615769010379701</v>
      </c>
      <c r="F185" s="86">
        <v>48.186126206647998</v>
      </c>
      <c r="G185" s="86">
        <v>52.597122851153202</v>
      </c>
      <c r="H185" s="86">
        <f t="shared" si="19"/>
        <v>52.799672689393638</v>
      </c>
      <c r="I185" s="86">
        <f t="shared" si="14"/>
        <v>4.7180833692528887</v>
      </c>
      <c r="J185" s="86">
        <f t="shared" si="15"/>
        <v>5.7224570810837374</v>
      </c>
      <c r="L185" s="87">
        <v>60.724396888647398</v>
      </c>
      <c r="M185" s="86">
        <v>59.843721286231002</v>
      </c>
      <c r="N185" s="86">
        <v>54.6215866812664</v>
      </c>
      <c r="O185" s="86">
        <f t="shared" si="20"/>
        <v>58.396568285381598</v>
      </c>
      <c r="P185" s="86">
        <f t="shared" si="16"/>
        <v>3.2987515763890127</v>
      </c>
      <c r="Q185" s="86">
        <f t="shared" si="17"/>
        <v>5.8678116855143854</v>
      </c>
      <c r="S185" s="86">
        <f t="shared" si="18"/>
        <v>0.14535460443064815</v>
      </c>
      <c r="T185" s="87">
        <v>0.66911573899999999</v>
      </c>
      <c r="U185" s="87">
        <v>0</v>
      </c>
    </row>
    <row r="186" spans="2:21">
      <c r="B186" s="87" t="s">
        <v>5952</v>
      </c>
      <c r="C186" s="87" t="s">
        <v>832</v>
      </c>
      <c r="D186" s="87" t="s">
        <v>1091</v>
      </c>
      <c r="E186" s="87">
        <v>193.512091653027</v>
      </c>
      <c r="F186" s="86">
        <v>222.76672017800001</v>
      </c>
      <c r="G186" s="86">
        <v>203.483849794809</v>
      </c>
      <c r="H186" s="86">
        <f t="shared" si="19"/>
        <v>206.58755387527867</v>
      </c>
      <c r="I186" s="86">
        <f t="shared" si="14"/>
        <v>14.872224339280399</v>
      </c>
      <c r="J186" s="86">
        <f t="shared" si="15"/>
        <v>7.6906095296345578</v>
      </c>
      <c r="L186" s="87">
        <v>198.769072956976</v>
      </c>
      <c r="M186" s="86">
        <v>214.02403039199399</v>
      </c>
      <c r="N186" s="86">
        <v>216.436756230459</v>
      </c>
      <c r="O186" s="86">
        <f t="shared" si="20"/>
        <v>209.74328652647634</v>
      </c>
      <c r="P186" s="86">
        <f t="shared" si="16"/>
        <v>9.5802053263305886</v>
      </c>
      <c r="Q186" s="86">
        <f t="shared" si="17"/>
        <v>7.7124808233243769</v>
      </c>
      <c r="S186" s="86">
        <f t="shared" si="18"/>
        <v>2.1871293689818532E-2</v>
      </c>
      <c r="T186" s="87">
        <v>0.963648426</v>
      </c>
      <c r="U186" s="87">
        <v>0</v>
      </c>
    </row>
    <row r="187" spans="2:21">
      <c r="B187" s="87" t="s">
        <v>5953</v>
      </c>
      <c r="C187" s="87" t="s">
        <v>832</v>
      </c>
      <c r="D187" s="87" t="s">
        <v>833</v>
      </c>
      <c r="E187" s="87">
        <v>244.15950305835099</v>
      </c>
      <c r="F187" s="86">
        <v>266.25187567366697</v>
      </c>
      <c r="G187" s="86">
        <v>293.54880726386898</v>
      </c>
      <c r="H187" s="86">
        <f t="shared" si="19"/>
        <v>267.98672866529563</v>
      </c>
      <c r="I187" s="86">
        <f t="shared" si="14"/>
        <v>24.740313834978355</v>
      </c>
      <c r="J187" s="86">
        <f t="shared" si="15"/>
        <v>8.0660177465665566</v>
      </c>
      <c r="L187" s="87">
        <v>241.22528217430599</v>
      </c>
      <c r="M187" s="86">
        <v>296.82373586046901</v>
      </c>
      <c r="N187" s="86">
        <v>266.03684619993902</v>
      </c>
      <c r="O187" s="86">
        <f t="shared" si="20"/>
        <v>268.02862141157135</v>
      </c>
      <c r="P187" s="86">
        <f t="shared" si="16"/>
        <v>27.852690883348387</v>
      </c>
      <c r="Q187" s="86">
        <f t="shared" si="17"/>
        <v>8.0662432567405311</v>
      </c>
      <c r="S187" s="86">
        <f t="shared" si="18"/>
        <v>2.2551017397398068E-4</v>
      </c>
      <c r="T187" s="87">
        <v>0.92158787499999995</v>
      </c>
      <c r="U187" s="87">
        <v>0</v>
      </c>
    </row>
    <row r="188" spans="2:21">
      <c r="B188" s="87" t="s">
        <v>5954</v>
      </c>
      <c r="C188" s="87" t="s">
        <v>832</v>
      </c>
      <c r="D188" s="87" t="s">
        <v>1092</v>
      </c>
      <c r="E188" s="87">
        <v>41.212690866501703</v>
      </c>
      <c r="F188" s="86">
        <v>38.463754477553898</v>
      </c>
      <c r="G188" s="86">
        <v>42.2389402271248</v>
      </c>
      <c r="H188" s="86">
        <f t="shared" si="19"/>
        <v>40.638461857060129</v>
      </c>
      <c r="I188" s="86">
        <f t="shared" si="14"/>
        <v>1.9520018128587859</v>
      </c>
      <c r="J188" s="86">
        <f t="shared" si="15"/>
        <v>5.3447738928343931</v>
      </c>
      <c r="L188" s="87">
        <v>39.338242106025497</v>
      </c>
      <c r="M188" s="86">
        <v>39.368012392534901</v>
      </c>
      <c r="N188" s="86">
        <v>35.810656238384297</v>
      </c>
      <c r="O188" s="86">
        <f t="shared" si="20"/>
        <v>38.172303578981563</v>
      </c>
      <c r="P188" s="86">
        <f t="shared" si="16"/>
        <v>2.04530075746877</v>
      </c>
      <c r="Q188" s="86">
        <f t="shared" si="17"/>
        <v>5.2544543461957129</v>
      </c>
      <c r="S188" s="86">
        <f t="shared" si="18"/>
        <v>-9.0319546638679846E-2</v>
      </c>
      <c r="T188" s="87">
        <v>0.45601296499999999</v>
      </c>
      <c r="U188" s="87">
        <v>0</v>
      </c>
    </row>
    <row r="189" spans="2:21">
      <c r="B189" s="87" t="s">
        <v>5955</v>
      </c>
      <c r="C189" s="87" t="s">
        <v>841</v>
      </c>
      <c r="D189" s="87"/>
      <c r="E189" s="87">
        <v>181.91801518193799</v>
      </c>
      <c r="F189" s="86">
        <v>166.53348515438901</v>
      </c>
      <c r="G189" s="86">
        <v>177.726828887648</v>
      </c>
      <c r="H189" s="86">
        <f t="shared" si="19"/>
        <v>175.39277640799165</v>
      </c>
      <c r="I189" s="86">
        <f t="shared" si="14"/>
        <v>7.9534138440974784</v>
      </c>
      <c r="J189" s="86">
        <f t="shared" si="15"/>
        <v>7.4544455210524134</v>
      </c>
      <c r="L189" s="87">
        <v>168.467471194561</v>
      </c>
      <c r="M189" s="86">
        <v>166.24550204269099</v>
      </c>
      <c r="N189" s="86">
        <v>174.51562346876401</v>
      </c>
      <c r="O189" s="86">
        <f t="shared" si="20"/>
        <v>169.74286556867199</v>
      </c>
      <c r="P189" s="86">
        <f t="shared" si="16"/>
        <v>4.2800350708415333</v>
      </c>
      <c r="Q189" s="86">
        <f t="shared" si="17"/>
        <v>7.407207127867701</v>
      </c>
      <c r="S189" s="86">
        <f t="shared" si="18"/>
        <v>-4.7238393184712117E-2</v>
      </c>
      <c r="T189" s="87">
        <v>0.68202586600000004</v>
      </c>
      <c r="U189" s="87">
        <v>0</v>
      </c>
    </row>
    <row r="190" spans="2:21">
      <c r="B190" s="87" t="s">
        <v>5956</v>
      </c>
      <c r="C190" s="87" t="s">
        <v>832</v>
      </c>
      <c r="D190" s="87" t="s">
        <v>1029</v>
      </c>
      <c r="E190" s="87">
        <v>55.475230708910097</v>
      </c>
      <c r="F190" s="86">
        <v>60.113992875498198</v>
      </c>
      <c r="G190" s="86">
        <v>54.112479777345797</v>
      </c>
      <c r="H190" s="86">
        <f t="shared" si="19"/>
        <v>56.567234453918026</v>
      </c>
      <c r="I190" s="86">
        <f t="shared" si="14"/>
        <v>3.1462507848480898</v>
      </c>
      <c r="J190" s="86">
        <f t="shared" si="15"/>
        <v>5.8218947348959729</v>
      </c>
      <c r="L190" s="87">
        <v>51.624722299119398</v>
      </c>
      <c r="M190" s="86">
        <v>61.721381747923601</v>
      </c>
      <c r="N190" s="86">
        <v>51.656363911351903</v>
      </c>
      <c r="O190" s="86">
        <f t="shared" si="20"/>
        <v>55.000822652798298</v>
      </c>
      <c r="P190" s="86">
        <f t="shared" si="16"/>
        <v>5.8201964065836922</v>
      </c>
      <c r="Q190" s="86">
        <f t="shared" si="17"/>
        <v>5.7813812922198711</v>
      </c>
      <c r="S190" s="86">
        <f t="shared" si="18"/>
        <v>-4.0513442676102657E-2</v>
      </c>
      <c r="T190" s="87">
        <v>0.84178788000000004</v>
      </c>
      <c r="U190" s="87">
        <v>0</v>
      </c>
    </row>
    <row r="191" spans="2:21">
      <c r="B191" s="87" t="s">
        <v>5957</v>
      </c>
      <c r="C191" s="87" t="s">
        <v>832</v>
      </c>
      <c r="D191" s="87"/>
      <c r="E191" s="87">
        <v>168.49665855152699</v>
      </c>
      <c r="F191" s="86">
        <v>167.46349216110599</v>
      </c>
      <c r="G191" s="86">
        <v>151.634483222396</v>
      </c>
      <c r="H191" s="86">
        <f t="shared" si="19"/>
        <v>162.53154464500966</v>
      </c>
      <c r="I191" s="86">
        <f t="shared" si="14"/>
        <v>9.4512601770205773</v>
      </c>
      <c r="J191" s="86">
        <f t="shared" si="15"/>
        <v>7.3445759379856037</v>
      </c>
      <c r="L191" s="87">
        <v>200.94446378480299</v>
      </c>
      <c r="M191" s="86">
        <v>186.71053840477799</v>
      </c>
      <c r="N191" s="86">
        <v>146.552507087865</v>
      </c>
      <c r="O191" s="86">
        <f t="shared" si="20"/>
        <v>178.06916975914865</v>
      </c>
      <c r="P191" s="86">
        <f t="shared" si="16"/>
        <v>28.206846285656269</v>
      </c>
      <c r="Q191" s="86">
        <f t="shared" si="17"/>
        <v>7.4762939449239862</v>
      </c>
      <c r="S191" s="86">
        <f t="shared" si="18"/>
        <v>0.13171800693838265</v>
      </c>
      <c r="T191" s="87">
        <v>0.82262595800000005</v>
      </c>
      <c r="U191" s="87">
        <v>0</v>
      </c>
    </row>
    <row r="192" spans="2:21">
      <c r="B192" s="87" t="s">
        <v>5958</v>
      </c>
      <c r="C192" s="87" t="s">
        <v>832</v>
      </c>
      <c r="D192" s="87" t="s">
        <v>1059</v>
      </c>
      <c r="E192" s="87">
        <v>14.9025208666321</v>
      </c>
      <c r="F192" s="86">
        <v>16.865456582377401</v>
      </c>
      <c r="G192" s="86">
        <v>24.311180752313</v>
      </c>
      <c r="H192" s="86">
        <f t="shared" si="19"/>
        <v>18.693052733774167</v>
      </c>
      <c r="I192" s="86">
        <f t="shared" si="14"/>
        <v>4.9634464820883757</v>
      </c>
      <c r="J192" s="86">
        <f t="shared" si="15"/>
        <v>4.2244302875252187</v>
      </c>
      <c r="L192" s="87">
        <v>15.6911704362783</v>
      </c>
      <c r="M192" s="86">
        <v>18.6186775571312</v>
      </c>
      <c r="N192" s="86">
        <v>24.837464894185199</v>
      </c>
      <c r="O192" s="86">
        <f t="shared" si="20"/>
        <v>19.715770962531565</v>
      </c>
      <c r="P192" s="86">
        <f t="shared" si="16"/>
        <v>4.670801433674356</v>
      </c>
      <c r="Q192" s="86">
        <f t="shared" si="17"/>
        <v>4.3012782213652407</v>
      </c>
      <c r="S192" s="86">
        <f t="shared" si="18"/>
        <v>7.6847933840021809E-2</v>
      </c>
      <c r="T192" s="87">
        <v>0.96737074300000003</v>
      </c>
      <c r="U192" s="87">
        <v>0</v>
      </c>
    </row>
    <row r="193" spans="2:21">
      <c r="B193" s="87" t="s">
        <v>5959</v>
      </c>
      <c r="C193" s="87" t="s">
        <v>1093</v>
      </c>
      <c r="D193" s="87" t="s">
        <v>1057</v>
      </c>
      <c r="E193" s="87">
        <v>64.498091617400405</v>
      </c>
      <c r="F193" s="86">
        <v>69.874668116442706</v>
      </c>
      <c r="G193" s="86">
        <v>64.572051842045099</v>
      </c>
      <c r="H193" s="86">
        <f t="shared" si="19"/>
        <v>66.314937191962727</v>
      </c>
      <c r="I193" s="86">
        <f t="shared" si="14"/>
        <v>3.0830392017831425</v>
      </c>
      <c r="J193" s="86">
        <f t="shared" si="15"/>
        <v>6.0512619634994298</v>
      </c>
      <c r="L193" s="87">
        <v>83.242152597489195</v>
      </c>
      <c r="M193" s="86">
        <v>87.777482176656804</v>
      </c>
      <c r="N193" s="86">
        <v>82.930868459726497</v>
      </c>
      <c r="O193" s="86">
        <f t="shared" si="20"/>
        <v>84.65016774462417</v>
      </c>
      <c r="P193" s="86">
        <f t="shared" si="16"/>
        <v>2.7128022635653681</v>
      </c>
      <c r="Q193" s="86">
        <f t="shared" si="17"/>
        <v>6.4034410218871649</v>
      </c>
      <c r="S193" s="86">
        <f t="shared" si="18"/>
        <v>0.35217905838773472</v>
      </c>
      <c r="T193" s="87">
        <v>1.6021200000000001E-3</v>
      </c>
      <c r="U193" s="87">
        <v>0</v>
      </c>
    </row>
    <row r="194" spans="2:21">
      <c r="B194" s="87" t="s">
        <v>5960</v>
      </c>
      <c r="C194" s="87" t="s">
        <v>1094</v>
      </c>
      <c r="D194" s="87" t="s">
        <v>1095</v>
      </c>
      <c r="E194" s="87">
        <v>65.006747313096895</v>
      </c>
      <c r="F194" s="86">
        <v>58.201756693078899</v>
      </c>
      <c r="G194" s="86">
        <v>51.067848749986098</v>
      </c>
      <c r="H194" s="86">
        <f t="shared" si="19"/>
        <v>58.092117585387292</v>
      </c>
      <c r="I194" s="86">
        <f t="shared" si="14"/>
        <v>6.9700960422812406</v>
      </c>
      <c r="J194" s="86">
        <f t="shared" si="15"/>
        <v>5.8602705151100274</v>
      </c>
      <c r="L194" s="87">
        <v>80.155273369757495</v>
      </c>
      <c r="M194" s="86">
        <v>78.086022363162698</v>
      </c>
      <c r="N194" s="86">
        <v>62.490639455224098</v>
      </c>
      <c r="O194" s="86">
        <f t="shared" si="20"/>
        <v>73.577311729381435</v>
      </c>
      <c r="P194" s="86">
        <f t="shared" si="16"/>
        <v>9.656923760597925</v>
      </c>
      <c r="Q194" s="86">
        <f t="shared" si="17"/>
        <v>6.2011890608756044</v>
      </c>
      <c r="S194" s="86">
        <f t="shared" si="18"/>
        <v>0.34091854576557734</v>
      </c>
      <c r="T194" s="87">
        <v>0.15170120600000001</v>
      </c>
      <c r="U194" s="87">
        <v>0</v>
      </c>
    </row>
    <row r="195" spans="2:21">
      <c r="B195" s="87" t="s">
        <v>5961</v>
      </c>
      <c r="C195" s="87" t="s">
        <v>1096</v>
      </c>
      <c r="D195" s="87" t="s">
        <v>1097</v>
      </c>
      <c r="E195" s="87">
        <v>100.48441642112699</v>
      </c>
      <c r="F195" s="86">
        <v>108.12726986096099</v>
      </c>
      <c r="G195" s="86">
        <v>120.74581823872199</v>
      </c>
      <c r="H195" s="86">
        <f t="shared" si="19"/>
        <v>109.78583484027</v>
      </c>
      <c r="I195" s="86">
        <f t="shared" si="14"/>
        <v>10.232019802876321</v>
      </c>
      <c r="J195" s="86">
        <f t="shared" si="15"/>
        <v>6.7785481118407791</v>
      </c>
      <c r="L195" s="87">
        <v>100.520127577617</v>
      </c>
      <c r="M195" s="86">
        <v>114.288409458609</v>
      </c>
      <c r="N195" s="86">
        <v>112.140162237626</v>
      </c>
      <c r="O195" s="86">
        <f t="shared" si="20"/>
        <v>108.98289975795068</v>
      </c>
      <c r="P195" s="86">
        <f t="shared" si="16"/>
        <v>7.4072684751389515</v>
      </c>
      <c r="Q195" s="86">
        <f t="shared" si="17"/>
        <v>6.7679579727605024</v>
      </c>
      <c r="S195" s="86">
        <f t="shared" si="18"/>
        <v>-1.0590139080277028E-2</v>
      </c>
      <c r="T195" s="87">
        <v>0.87349974600000002</v>
      </c>
      <c r="U195" s="87">
        <v>0</v>
      </c>
    </row>
    <row r="196" spans="2:21">
      <c r="B196" s="87" t="s">
        <v>5962</v>
      </c>
      <c r="C196" s="87" t="s">
        <v>841</v>
      </c>
      <c r="D196" s="87" t="s">
        <v>1098</v>
      </c>
      <c r="E196" s="87">
        <v>42.283423970014098</v>
      </c>
      <c r="F196" s="86">
        <v>37.6925750536235</v>
      </c>
      <c r="G196" s="86">
        <v>37.363982812908397</v>
      </c>
      <c r="H196" s="86">
        <f t="shared" si="19"/>
        <v>39.113327278848665</v>
      </c>
      <c r="I196" s="86">
        <f t="shared" si="14"/>
        <v>2.7502959820114024</v>
      </c>
      <c r="J196" s="86">
        <f t="shared" si="15"/>
        <v>5.2895883628558407</v>
      </c>
      <c r="L196" s="87">
        <v>44.745252977205503</v>
      </c>
      <c r="M196" s="86">
        <v>39.9500689481386</v>
      </c>
      <c r="N196" s="86">
        <v>39.748516159299299</v>
      </c>
      <c r="O196" s="86">
        <f t="shared" si="20"/>
        <v>41.481279361547799</v>
      </c>
      <c r="P196" s="86">
        <f t="shared" si="16"/>
        <v>2.8284799282396249</v>
      </c>
      <c r="Q196" s="86">
        <f t="shared" si="17"/>
        <v>5.3743884851835668</v>
      </c>
      <c r="S196" s="86">
        <f t="shared" si="18"/>
        <v>8.4800122327726768E-2</v>
      </c>
      <c r="T196" s="87">
        <v>0.90262579600000004</v>
      </c>
      <c r="U196" s="87">
        <v>0</v>
      </c>
    </row>
    <row r="197" spans="2:21">
      <c r="B197" s="87" t="s">
        <v>5963</v>
      </c>
      <c r="C197" s="87" t="s">
        <v>841</v>
      </c>
      <c r="D197" s="87" t="s">
        <v>1099</v>
      </c>
      <c r="E197" s="87">
        <v>321.22022722378802</v>
      </c>
      <c r="F197" s="86">
        <v>287.04875270302898</v>
      </c>
      <c r="G197" s="86">
        <v>295.41349086184198</v>
      </c>
      <c r="H197" s="86">
        <f t="shared" si="19"/>
        <v>301.22749026288631</v>
      </c>
      <c r="I197" s="86">
        <f t="shared" si="14"/>
        <v>17.812196930957981</v>
      </c>
      <c r="J197" s="86">
        <f t="shared" si="15"/>
        <v>8.2347096273017613</v>
      </c>
      <c r="L197" s="87">
        <v>281.73964135999802</v>
      </c>
      <c r="M197" s="86">
        <v>251.13882278389099</v>
      </c>
      <c r="N197" s="86">
        <v>285.17676379228902</v>
      </c>
      <c r="O197" s="86">
        <f t="shared" si="20"/>
        <v>272.68507597872599</v>
      </c>
      <c r="P197" s="86">
        <f t="shared" si="16"/>
        <v>18.738575791814949</v>
      </c>
      <c r="Q197" s="86">
        <f t="shared" si="17"/>
        <v>8.0910919336631757</v>
      </c>
      <c r="S197" s="86">
        <f t="shared" si="18"/>
        <v>-0.14361769363858529</v>
      </c>
      <c r="T197" s="87">
        <v>0.25530181000000002</v>
      </c>
      <c r="U197" s="87">
        <v>0</v>
      </c>
    </row>
    <row r="198" spans="2:21">
      <c r="B198" s="87" t="s">
        <v>5964</v>
      </c>
      <c r="C198" s="87" t="s">
        <v>841</v>
      </c>
      <c r="D198" s="87" t="s">
        <v>1100</v>
      </c>
      <c r="E198" s="87">
        <v>168.594059620449</v>
      </c>
      <c r="F198" s="86">
        <v>153.967765576868</v>
      </c>
      <c r="G198" s="86">
        <v>161.42290674924701</v>
      </c>
      <c r="H198" s="86">
        <f t="shared" si="19"/>
        <v>161.32824398218801</v>
      </c>
      <c r="I198" s="86">
        <f t="shared" ref="I198:I261" si="21">STDEV(E198:G198)</f>
        <v>7.3136065071839695</v>
      </c>
      <c r="J198" s="86">
        <f t="shared" ref="J198:J261" si="22">LOG(H198,2)</f>
        <v>7.3338552252054781</v>
      </c>
      <c r="L198" s="87">
        <v>193.944856520766</v>
      </c>
      <c r="M198" s="86">
        <v>216.99907582488601</v>
      </c>
      <c r="N198" s="86">
        <v>188.966357050396</v>
      </c>
      <c r="O198" s="86">
        <f t="shared" si="20"/>
        <v>199.97009646534934</v>
      </c>
      <c r="P198" s="86">
        <f t="shared" ref="P198:P261" si="23">STDEV(L198:N198)</f>
        <v>14.956134786928176</v>
      </c>
      <c r="Q198" s="86">
        <f t="shared" ref="Q198:Q261" si="24">LOG(O198,2)</f>
        <v>7.6436404652412797</v>
      </c>
      <c r="S198" s="86">
        <f t="shared" ref="S198:S261" si="25">LOG(O198/H198,2)</f>
        <v>0.30978524003580177</v>
      </c>
      <c r="T198" s="87">
        <v>1.8415552000000002E-2</v>
      </c>
      <c r="U198" s="87">
        <v>0</v>
      </c>
    </row>
    <row r="199" spans="2:21">
      <c r="B199" s="87" t="s">
        <v>5965</v>
      </c>
      <c r="C199" s="87" t="s">
        <v>1101</v>
      </c>
      <c r="D199" s="87" t="s">
        <v>1102</v>
      </c>
      <c r="E199" s="87">
        <v>72.244455699457404</v>
      </c>
      <c r="F199" s="86">
        <v>65.491412274494706</v>
      </c>
      <c r="G199" s="86">
        <v>71.643306888833493</v>
      </c>
      <c r="H199" s="86">
        <f t="shared" ref="H199:H262" si="26">AVERAGE(E199:G199)</f>
        <v>69.793058287595201</v>
      </c>
      <c r="I199" s="86">
        <f t="shared" si="21"/>
        <v>3.737440807510692</v>
      </c>
      <c r="J199" s="86">
        <f t="shared" si="22"/>
        <v>6.1250116460488426</v>
      </c>
      <c r="L199" s="87">
        <v>91.579167181791803</v>
      </c>
      <c r="M199" s="86">
        <v>100.904023461066</v>
      </c>
      <c r="N199" s="86">
        <v>102.12435596653999</v>
      </c>
      <c r="O199" s="86">
        <f t="shared" ref="O199:O262" si="27">AVERAGE(L199:N199)</f>
        <v>98.202515536465924</v>
      </c>
      <c r="P199" s="86">
        <f t="shared" si="23"/>
        <v>5.7683498876630654</v>
      </c>
      <c r="Q199" s="86">
        <f t="shared" si="24"/>
        <v>6.6176880756951757</v>
      </c>
      <c r="S199" s="86">
        <f t="shared" si="25"/>
        <v>0.49267642964633368</v>
      </c>
      <c r="T199" s="87">
        <v>8.7715700000000005E-4</v>
      </c>
      <c r="U199" s="87">
        <v>0</v>
      </c>
    </row>
    <row r="200" spans="2:21">
      <c r="B200" s="87" t="s">
        <v>5966</v>
      </c>
      <c r="C200" s="87" t="s">
        <v>1103</v>
      </c>
      <c r="D200" s="87" t="s">
        <v>1104</v>
      </c>
      <c r="E200" s="87">
        <v>68.150207047772696</v>
      </c>
      <c r="F200" s="86">
        <v>68.922403927834495</v>
      </c>
      <c r="G200" s="86">
        <v>72.845905200916604</v>
      </c>
      <c r="H200" s="86">
        <f t="shared" si="26"/>
        <v>69.972838725507927</v>
      </c>
      <c r="I200" s="86">
        <f t="shared" si="21"/>
        <v>2.5179267730579862</v>
      </c>
      <c r="J200" s="86">
        <f t="shared" si="22"/>
        <v>6.1287231163690761</v>
      </c>
      <c r="L200" s="87">
        <v>64.982668697026298</v>
      </c>
      <c r="M200" s="86">
        <v>76.952426830617895</v>
      </c>
      <c r="N200" s="86">
        <v>76.094796363175604</v>
      </c>
      <c r="O200" s="86">
        <f t="shared" si="27"/>
        <v>72.676630630273266</v>
      </c>
      <c r="P200" s="86">
        <f t="shared" si="23"/>
        <v>6.676950664589441</v>
      </c>
      <c r="Q200" s="86">
        <f t="shared" si="24"/>
        <v>6.1834196310571619</v>
      </c>
      <c r="S200" s="86">
        <f t="shared" si="25"/>
        <v>5.4696514688086714E-2</v>
      </c>
      <c r="T200" s="87">
        <v>0.97593266700000003</v>
      </c>
      <c r="U200" s="87">
        <v>0</v>
      </c>
    </row>
    <row r="201" spans="2:21">
      <c r="B201" s="87" t="s">
        <v>5967</v>
      </c>
      <c r="C201" s="87" t="s">
        <v>1105</v>
      </c>
      <c r="D201" s="87" t="s">
        <v>1106</v>
      </c>
      <c r="E201" s="87">
        <v>44.948793736323701</v>
      </c>
      <c r="F201" s="86">
        <v>47.456199194932999</v>
      </c>
      <c r="G201" s="86">
        <v>51.4615997546709</v>
      </c>
      <c r="H201" s="86">
        <f t="shared" si="26"/>
        <v>47.955530895309202</v>
      </c>
      <c r="I201" s="86">
        <f t="shared" si="21"/>
        <v>3.2849900560588177</v>
      </c>
      <c r="J201" s="86">
        <f t="shared" si="22"/>
        <v>5.5836253112792456</v>
      </c>
      <c r="L201" s="87">
        <v>50.842357114932398</v>
      </c>
      <c r="M201" s="86">
        <v>45.018766814024602</v>
      </c>
      <c r="N201" s="86">
        <v>48.827322855670701</v>
      </c>
      <c r="O201" s="86">
        <f t="shared" si="27"/>
        <v>48.229482261542564</v>
      </c>
      <c r="P201" s="86">
        <f t="shared" si="23"/>
        <v>2.9574669956226813</v>
      </c>
      <c r="Q201" s="86">
        <f t="shared" si="24"/>
        <v>5.5918434178896348</v>
      </c>
      <c r="S201" s="86">
        <f t="shared" si="25"/>
        <v>8.2181066103897658E-3</v>
      </c>
      <c r="T201" s="87">
        <v>0.93221407499999998</v>
      </c>
      <c r="U201" s="87">
        <v>0</v>
      </c>
    </row>
    <row r="202" spans="2:21">
      <c r="B202" s="87" t="s">
        <v>5968</v>
      </c>
      <c r="C202" s="87" t="s">
        <v>1107</v>
      </c>
      <c r="D202" s="87" t="s">
        <v>1108</v>
      </c>
      <c r="E202" s="87">
        <v>111.692005097703</v>
      </c>
      <c r="F202" s="86">
        <v>103.421263673957</v>
      </c>
      <c r="G202" s="86">
        <v>116.615546912775</v>
      </c>
      <c r="H202" s="86">
        <f t="shared" si="26"/>
        <v>110.57627189481167</v>
      </c>
      <c r="I202" s="86">
        <f t="shared" si="21"/>
        <v>6.6675275013729065</v>
      </c>
      <c r="J202" s="86">
        <f t="shared" si="22"/>
        <v>6.788898026592201</v>
      </c>
      <c r="L202" s="87">
        <v>107.634322287693</v>
      </c>
      <c r="M202" s="86">
        <v>115.76361752862201</v>
      </c>
      <c r="N202" s="86">
        <v>131.04894689179699</v>
      </c>
      <c r="O202" s="86">
        <f t="shared" si="27"/>
        <v>118.14896223603732</v>
      </c>
      <c r="P202" s="86">
        <f t="shared" si="23"/>
        <v>11.888169050264793</v>
      </c>
      <c r="Q202" s="86">
        <f t="shared" si="24"/>
        <v>6.8844631471990727</v>
      </c>
      <c r="S202" s="86">
        <f t="shared" si="25"/>
        <v>9.5565120606871376E-2</v>
      </c>
      <c r="T202" s="87">
        <v>0.86895790299999998</v>
      </c>
      <c r="U202" s="87">
        <v>0</v>
      </c>
    </row>
    <row r="203" spans="2:21">
      <c r="B203" s="87" t="s">
        <v>5969</v>
      </c>
      <c r="C203" s="87" t="s">
        <v>832</v>
      </c>
      <c r="D203" s="87" t="s">
        <v>1032</v>
      </c>
      <c r="E203" s="87">
        <v>165.754696569651</v>
      </c>
      <c r="F203" s="86">
        <v>163.98648194246601</v>
      </c>
      <c r="G203" s="86">
        <v>161.507012598698</v>
      </c>
      <c r="H203" s="86">
        <f t="shared" si="26"/>
        <v>163.74939703693835</v>
      </c>
      <c r="I203" s="86">
        <f t="shared" si="21"/>
        <v>2.1337435925140054</v>
      </c>
      <c r="J203" s="86">
        <f t="shared" si="22"/>
        <v>7.3553457840985805</v>
      </c>
      <c r="L203" s="87">
        <v>157.98285833967901</v>
      </c>
      <c r="M203" s="86">
        <v>162.56581901267501</v>
      </c>
      <c r="N203" s="86">
        <v>156.725268704706</v>
      </c>
      <c r="O203" s="86">
        <f t="shared" si="27"/>
        <v>159.09131535235335</v>
      </c>
      <c r="P203" s="86">
        <f t="shared" si="23"/>
        <v>3.0740062925585225</v>
      </c>
      <c r="Q203" s="86">
        <f t="shared" si="24"/>
        <v>7.3137112722063078</v>
      </c>
      <c r="S203" s="86">
        <f t="shared" si="25"/>
        <v>-4.1634511892273608E-2</v>
      </c>
      <c r="T203" s="87">
        <v>0.69688719099999996</v>
      </c>
      <c r="U203" s="87">
        <v>0</v>
      </c>
    </row>
    <row r="204" spans="2:21">
      <c r="B204" s="87" t="s">
        <v>5970</v>
      </c>
      <c r="C204" s="87" t="s">
        <v>841</v>
      </c>
      <c r="D204" s="87" t="s">
        <v>1109</v>
      </c>
      <c r="E204" s="87">
        <v>57.461608478849001</v>
      </c>
      <c r="F204" s="86">
        <v>56.836754021220102</v>
      </c>
      <c r="G204" s="86">
        <v>61.798701373266802</v>
      </c>
      <c r="H204" s="86">
        <f t="shared" si="26"/>
        <v>58.699021291111968</v>
      </c>
      <c r="I204" s="86">
        <f t="shared" si="21"/>
        <v>2.7025216432223482</v>
      </c>
      <c r="J204" s="86">
        <f t="shared" si="22"/>
        <v>5.8752645438746436</v>
      </c>
      <c r="L204" s="87">
        <v>73.361062444932799</v>
      </c>
      <c r="M204" s="86">
        <v>75.822816780544002</v>
      </c>
      <c r="N204" s="86">
        <v>76.472536505826696</v>
      </c>
      <c r="O204" s="86">
        <f t="shared" si="27"/>
        <v>75.218805243767832</v>
      </c>
      <c r="P204" s="86">
        <f t="shared" si="23"/>
        <v>1.6413226862268502</v>
      </c>
      <c r="Q204" s="86">
        <f t="shared" si="24"/>
        <v>6.2330214860491457</v>
      </c>
      <c r="S204" s="86">
        <f t="shared" si="25"/>
        <v>0.35775694217450332</v>
      </c>
      <c r="T204" s="87">
        <v>7.7196800000000005E-4</v>
      </c>
      <c r="U204" s="87">
        <v>0</v>
      </c>
    </row>
    <row r="205" spans="2:21">
      <c r="B205" s="87" t="s">
        <v>5971</v>
      </c>
      <c r="C205" s="87" t="s">
        <v>1110</v>
      </c>
      <c r="D205" s="87" t="s">
        <v>1111</v>
      </c>
      <c r="E205" s="87">
        <v>38.500613074028799</v>
      </c>
      <c r="F205" s="86">
        <v>41.817561142805999</v>
      </c>
      <c r="G205" s="86">
        <v>34.2094880245578</v>
      </c>
      <c r="H205" s="86">
        <f t="shared" si="26"/>
        <v>38.175887413797533</v>
      </c>
      <c r="I205" s="86">
        <f t="shared" si="21"/>
        <v>3.8144172830148242</v>
      </c>
      <c r="J205" s="86">
        <f t="shared" si="22"/>
        <v>5.2545897883234947</v>
      </c>
      <c r="L205" s="87">
        <v>39.223202421434799</v>
      </c>
      <c r="M205" s="86">
        <v>43.086396286823103</v>
      </c>
      <c r="N205" s="86">
        <v>38.446077146762399</v>
      </c>
      <c r="O205" s="86">
        <f t="shared" si="27"/>
        <v>40.251891951673436</v>
      </c>
      <c r="P205" s="86">
        <f t="shared" si="23"/>
        <v>2.4853152803256906</v>
      </c>
      <c r="Q205" s="86">
        <f t="shared" si="24"/>
        <v>5.3309846904164448</v>
      </c>
      <c r="S205" s="86">
        <f t="shared" si="25"/>
        <v>7.6394902092950939E-2</v>
      </c>
      <c r="T205" s="87">
        <v>0.94946940999999996</v>
      </c>
      <c r="U205" s="87">
        <v>0</v>
      </c>
    </row>
    <row r="206" spans="2:21">
      <c r="B206" s="87" t="s">
        <v>5972</v>
      </c>
      <c r="C206" s="87" t="s">
        <v>841</v>
      </c>
      <c r="D206" s="87" t="s">
        <v>1112</v>
      </c>
      <c r="E206" s="87">
        <v>52.753661706400599</v>
      </c>
      <c r="F206" s="86">
        <v>54.6079140930782</v>
      </c>
      <c r="G206" s="86">
        <v>48.752652015674201</v>
      </c>
      <c r="H206" s="86">
        <f t="shared" si="26"/>
        <v>52.038075938384338</v>
      </c>
      <c r="I206" s="86">
        <f t="shared" si="21"/>
        <v>2.9925024214379379</v>
      </c>
      <c r="J206" s="86">
        <f t="shared" si="22"/>
        <v>5.7014957155620625</v>
      </c>
      <c r="L206" s="87">
        <v>52.573580026619702</v>
      </c>
      <c r="M206" s="86">
        <v>58.604801729111102</v>
      </c>
      <c r="N206" s="86">
        <v>46.452201671901598</v>
      </c>
      <c r="O206" s="86">
        <f t="shared" si="27"/>
        <v>52.543527809210808</v>
      </c>
      <c r="P206" s="86">
        <f t="shared" si="23"/>
        <v>6.0763557655432345</v>
      </c>
      <c r="Q206" s="86">
        <f t="shared" si="24"/>
        <v>5.7154411621649928</v>
      </c>
      <c r="S206" s="86">
        <f t="shared" si="25"/>
        <v>1.3945446602929991E-2</v>
      </c>
      <c r="T206" s="87">
        <v>0.95393430400000001</v>
      </c>
      <c r="U206" s="87">
        <v>0</v>
      </c>
    </row>
    <row r="207" spans="2:21">
      <c r="B207" s="87" t="s">
        <v>5973</v>
      </c>
      <c r="C207" s="87" t="s">
        <v>1113</v>
      </c>
      <c r="D207" s="87" t="s">
        <v>1114</v>
      </c>
      <c r="E207" s="87">
        <v>128.01725550616899</v>
      </c>
      <c r="F207" s="86">
        <v>125.335641457751</v>
      </c>
      <c r="G207" s="86">
        <v>115.63854424445999</v>
      </c>
      <c r="H207" s="86">
        <f t="shared" si="26"/>
        <v>122.99714706945998</v>
      </c>
      <c r="I207" s="86">
        <f t="shared" si="21"/>
        <v>6.5122607540117503</v>
      </c>
      <c r="J207" s="86">
        <f t="shared" si="22"/>
        <v>6.9424810422784589</v>
      </c>
      <c r="L207" s="87">
        <v>126.503529504488</v>
      </c>
      <c r="M207" s="86">
        <v>126.753337047125</v>
      </c>
      <c r="N207" s="86">
        <v>121.254030394601</v>
      </c>
      <c r="O207" s="86">
        <f t="shared" si="27"/>
        <v>124.836965648738</v>
      </c>
      <c r="P207" s="86">
        <f t="shared" si="23"/>
        <v>3.1054258530180534</v>
      </c>
      <c r="Q207" s="86">
        <f t="shared" si="24"/>
        <v>6.9639013856856575</v>
      </c>
      <c r="S207" s="86">
        <f t="shared" si="25"/>
        <v>2.1420343407198776E-2</v>
      </c>
      <c r="T207" s="87">
        <v>0.95393430400000001</v>
      </c>
      <c r="U207" s="87">
        <v>0</v>
      </c>
    </row>
    <row r="208" spans="2:21">
      <c r="B208" s="87" t="s">
        <v>5974</v>
      </c>
      <c r="C208" s="87" t="s">
        <v>1115</v>
      </c>
      <c r="D208" s="87" t="s">
        <v>1116</v>
      </c>
      <c r="E208" s="87">
        <v>59.727366463670101</v>
      </c>
      <c r="F208" s="86">
        <v>60.3716173294806</v>
      </c>
      <c r="G208" s="86">
        <v>64.507561481187693</v>
      </c>
      <c r="H208" s="86">
        <f t="shared" si="26"/>
        <v>61.535515091446122</v>
      </c>
      <c r="I208" s="86">
        <f t="shared" si="21"/>
        <v>2.5939467229698998</v>
      </c>
      <c r="J208" s="86">
        <f t="shared" si="22"/>
        <v>5.9433473940818287</v>
      </c>
      <c r="L208" s="87">
        <v>62.905345641162398</v>
      </c>
      <c r="M208" s="86">
        <v>64.227083874546494</v>
      </c>
      <c r="N208" s="86">
        <v>60.673931122353501</v>
      </c>
      <c r="O208" s="86">
        <f t="shared" si="27"/>
        <v>62.60212021268746</v>
      </c>
      <c r="P208" s="86">
        <f t="shared" si="23"/>
        <v>1.7958794128391571</v>
      </c>
      <c r="Q208" s="86">
        <f t="shared" si="24"/>
        <v>5.9681396141623662</v>
      </c>
      <c r="S208" s="86">
        <f t="shared" si="25"/>
        <v>2.4792220080537424E-2</v>
      </c>
      <c r="T208" s="87">
        <v>0.96158329600000003</v>
      </c>
      <c r="U208" s="87">
        <v>0</v>
      </c>
    </row>
    <row r="209" spans="2:21">
      <c r="B209" s="87" t="s">
        <v>5975</v>
      </c>
      <c r="C209" s="87" t="s">
        <v>1103</v>
      </c>
      <c r="D209" s="87" t="s">
        <v>1117</v>
      </c>
      <c r="E209" s="87">
        <v>73.197577855791295</v>
      </c>
      <c r="F209" s="86">
        <v>83.543634585459998</v>
      </c>
      <c r="G209" s="86">
        <v>73.692204143469795</v>
      </c>
      <c r="H209" s="86">
        <f t="shared" si="26"/>
        <v>76.811138861573696</v>
      </c>
      <c r="I209" s="86">
        <f t="shared" si="21"/>
        <v>5.8357551178254692</v>
      </c>
      <c r="J209" s="86">
        <f t="shared" si="22"/>
        <v>6.2632436351969876</v>
      </c>
      <c r="L209" s="87">
        <v>77.243357809316393</v>
      </c>
      <c r="M209" s="86">
        <v>76.641722569211495</v>
      </c>
      <c r="N209" s="86">
        <v>75.918638550148501</v>
      </c>
      <c r="O209" s="86">
        <f t="shared" si="27"/>
        <v>76.601239642892139</v>
      </c>
      <c r="P209" s="86">
        <f t="shared" si="23"/>
        <v>0.66328683794804555</v>
      </c>
      <c r="Q209" s="86">
        <f t="shared" si="24"/>
        <v>6.259295834455112</v>
      </c>
      <c r="S209" s="86">
        <f t="shared" si="25"/>
        <v>-3.9478007418756187E-3</v>
      </c>
      <c r="T209" s="87">
        <v>0.87988052999999999</v>
      </c>
      <c r="U209" s="87">
        <v>0</v>
      </c>
    </row>
    <row r="210" spans="2:21">
      <c r="B210" s="87" t="s">
        <v>5976</v>
      </c>
      <c r="C210" s="87" t="s">
        <v>1118</v>
      </c>
      <c r="D210" s="87" t="s">
        <v>1119</v>
      </c>
      <c r="E210" s="87">
        <v>83.023497055135806</v>
      </c>
      <c r="F210" s="86">
        <v>71.858446480042701</v>
      </c>
      <c r="G210" s="86">
        <v>72.946702405307093</v>
      </c>
      <c r="H210" s="86">
        <f t="shared" si="26"/>
        <v>75.942881980161857</v>
      </c>
      <c r="I210" s="86">
        <f t="shared" si="21"/>
        <v>6.1560870380201269</v>
      </c>
      <c r="J210" s="86">
        <f t="shared" si="22"/>
        <v>6.2468428441682162</v>
      </c>
      <c r="L210" s="87">
        <v>89.596070407801705</v>
      </c>
      <c r="M210" s="86">
        <v>66.1814349744635</v>
      </c>
      <c r="N210" s="86">
        <v>68.998861180198205</v>
      </c>
      <c r="O210" s="86">
        <f t="shared" si="27"/>
        <v>74.925455520821131</v>
      </c>
      <c r="P210" s="86">
        <f t="shared" si="23"/>
        <v>12.782983942638824</v>
      </c>
      <c r="Q210" s="86">
        <f t="shared" si="24"/>
        <v>6.2273840447390851</v>
      </c>
      <c r="S210" s="86">
        <f t="shared" si="25"/>
        <v>-1.9458799429131483E-2</v>
      </c>
      <c r="T210" s="87">
        <v>0.91764953500000002</v>
      </c>
      <c r="U210" s="87">
        <v>0</v>
      </c>
    </row>
    <row r="211" spans="2:21">
      <c r="B211" s="87" t="s">
        <v>5977</v>
      </c>
      <c r="C211" s="87" t="s">
        <v>832</v>
      </c>
      <c r="D211" s="87" t="s">
        <v>957</v>
      </c>
      <c r="E211" s="87">
        <v>299.11396698469201</v>
      </c>
      <c r="F211" s="86">
        <v>284.82896859207801</v>
      </c>
      <c r="G211" s="86">
        <v>264.42376195325801</v>
      </c>
      <c r="H211" s="86">
        <f t="shared" si="26"/>
        <v>282.78889917667601</v>
      </c>
      <c r="I211" s="86">
        <f t="shared" si="21"/>
        <v>17.434849976282454</v>
      </c>
      <c r="J211" s="86">
        <f t="shared" si="22"/>
        <v>8.1435816783198796</v>
      </c>
      <c r="L211" s="87">
        <v>328.34404635676299</v>
      </c>
      <c r="M211" s="86">
        <v>309.76241451569598</v>
      </c>
      <c r="N211" s="86">
        <v>287.48407050765297</v>
      </c>
      <c r="O211" s="86">
        <f t="shared" si="27"/>
        <v>308.53017712670396</v>
      </c>
      <c r="P211" s="86">
        <f t="shared" si="23"/>
        <v>20.457839899035914</v>
      </c>
      <c r="Q211" s="86">
        <f t="shared" si="24"/>
        <v>8.2692677950711104</v>
      </c>
      <c r="S211" s="86">
        <f t="shared" si="25"/>
        <v>0.12568611675123165</v>
      </c>
      <c r="T211" s="87">
        <v>0.74449119600000002</v>
      </c>
      <c r="U211" s="87">
        <v>0</v>
      </c>
    </row>
    <row r="212" spans="2:21">
      <c r="B212" s="87" t="s">
        <v>5978</v>
      </c>
      <c r="C212" s="87" t="s">
        <v>841</v>
      </c>
      <c r="D212" s="87"/>
      <c r="E212" s="87">
        <v>83.392112308454401</v>
      </c>
      <c r="F212" s="86">
        <v>76.190300667997505</v>
      </c>
      <c r="G212" s="86">
        <v>70.449094817870602</v>
      </c>
      <c r="H212" s="86">
        <f t="shared" si="26"/>
        <v>76.677169264774179</v>
      </c>
      <c r="I212" s="86">
        <f t="shared" si="21"/>
        <v>6.4852298504590404</v>
      </c>
      <c r="J212" s="86">
        <f t="shared" si="22"/>
        <v>6.2607251720726769</v>
      </c>
      <c r="L212" s="87">
        <v>90.037430360549493</v>
      </c>
      <c r="M212" s="86">
        <v>91.569067407290504</v>
      </c>
      <c r="N212" s="86">
        <v>76.123806960340303</v>
      </c>
      <c r="O212" s="86">
        <f t="shared" si="27"/>
        <v>85.910101576060086</v>
      </c>
      <c r="P212" s="86">
        <f t="shared" si="23"/>
        <v>8.5097091454401124</v>
      </c>
      <c r="Q212" s="86">
        <f t="shared" si="24"/>
        <v>6.4247558727802652</v>
      </c>
      <c r="S212" s="86">
        <f t="shared" si="25"/>
        <v>0.16403070070758843</v>
      </c>
      <c r="T212" s="87">
        <v>0.60643830799999998</v>
      </c>
      <c r="U212" s="87">
        <v>0</v>
      </c>
    </row>
    <row r="213" spans="2:21">
      <c r="B213" s="87" t="s">
        <v>5979</v>
      </c>
      <c r="C213" s="87" t="s">
        <v>1120</v>
      </c>
      <c r="D213" s="87" t="s">
        <v>1072</v>
      </c>
      <c r="E213" s="87">
        <v>185.10034117183301</v>
      </c>
      <c r="F213" s="86">
        <v>218.48301868803901</v>
      </c>
      <c r="G213" s="86">
        <v>179.19045462482899</v>
      </c>
      <c r="H213" s="86">
        <f t="shared" si="26"/>
        <v>194.25793816156701</v>
      </c>
      <c r="I213" s="86">
        <f t="shared" si="21"/>
        <v>21.186613335669172</v>
      </c>
      <c r="J213" s="86">
        <f t="shared" si="22"/>
        <v>7.601829743940935</v>
      </c>
      <c r="L213" s="87">
        <v>187.154955393368</v>
      </c>
      <c r="M213" s="86">
        <v>209.856027933863</v>
      </c>
      <c r="N213" s="86">
        <v>184.72588133764299</v>
      </c>
      <c r="O213" s="86">
        <f t="shared" si="27"/>
        <v>193.91228822162466</v>
      </c>
      <c r="P213" s="86">
        <f t="shared" si="23"/>
        <v>13.86099661643251</v>
      </c>
      <c r="Q213" s="86">
        <f t="shared" si="24"/>
        <v>7.599260419700455</v>
      </c>
      <c r="S213" s="86">
        <f t="shared" si="25"/>
        <v>-2.5693242404793599E-3</v>
      </c>
      <c r="T213" s="87">
        <v>0.90375330300000001</v>
      </c>
      <c r="U213" s="87">
        <v>0</v>
      </c>
    </row>
    <row r="214" spans="2:21">
      <c r="B214" s="87" t="s">
        <v>5980</v>
      </c>
      <c r="C214" s="87" t="s">
        <v>841</v>
      </c>
      <c r="D214" s="87" t="s">
        <v>1121</v>
      </c>
      <c r="E214" s="87">
        <v>115.160889184445</v>
      </c>
      <c r="F214" s="86">
        <v>125.063847272399</v>
      </c>
      <c r="G214" s="86">
        <v>105.069274813441</v>
      </c>
      <c r="H214" s="86">
        <f t="shared" si="26"/>
        <v>115.09800375676167</v>
      </c>
      <c r="I214" s="86">
        <f t="shared" si="21"/>
        <v>9.9974345652718153</v>
      </c>
      <c r="J214" s="86">
        <f t="shared" si="22"/>
        <v>6.8467190015663704</v>
      </c>
      <c r="L214" s="87">
        <v>103.196747105553</v>
      </c>
      <c r="M214" s="86">
        <v>133.63558985228201</v>
      </c>
      <c r="N214" s="86">
        <v>114.135388212352</v>
      </c>
      <c r="O214" s="86">
        <f t="shared" si="27"/>
        <v>116.98924172339566</v>
      </c>
      <c r="P214" s="86">
        <f t="shared" si="23"/>
        <v>15.418792003166095</v>
      </c>
      <c r="Q214" s="86">
        <f t="shared" si="24"/>
        <v>6.8702320561139034</v>
      </c>
      <c r="S214" s="86">
        <f t="shared" si="25"/>
        <v>2.351305454753274E-2</v>
      </c>
      <c r="T214" s="87">
        <v>0.96813431000000005</v>
      </c>
      <c r="U214" s="87">
        <v>0</v>
      </c>
    </row>
    <row r="215" spans="2:21">
      <c r="B215" s="87" t="s">
        <v>5981</v>
      </c>
      <c r="C215" s="87" t="s">
        <v>1122</v>
      </c>
      <c r="D215" s="87" t="s">
        <v>1123</v>
      </c>
      <c r="E215" s="87">
        <v>141.52958909683801</v>
      </c>
      <c r="F215" s="86">
        <v>157.32282510538101</v>
      </c>
      <c r="G215" s="86">
        <v>148.421578336219</v>
      </c>
      <c r="H215" s="86">
        <f t="shared" si="26"/>
        <v>149.09133084614601</v>
      </c>
      <c r="I215" s="86">
        <f t="shared" si="21"/>
        <v>7.9178912738051661</v>
      </c>
      <c r="J215" s="86">
        <f t="shared" si="22"/>
        <v>7.2200525620246188</v>
      </c>
      <c r="L215" s="87">
        <v>152.323597938738</v>
      </c>
      <c r="M215" s="86">
        <v>151.06462965599599</v>
      </c>
      <c r="N215" s="86">
        <v>144.61405151466201</v>
      </c>
      <c r="O215" s="86">
        <f t="shared" si="27"/>
        <v>149.33409303646533</v>
      </c>
      <c r="P215" s="86">
        <f t="shared" si="23"/>
        <v>4.1358607640850504</v>
      </c>
      <c r="Q215" s="86">
        <f t="shared" si="24"/>
        <v>7.2223997607370274</v>
      </c>
      <c r="S215" s="86">
        <f t="shared" si="25"/>
        <v>2.3471987124093576E-3</v>
      </c>
      <c r="T215" s="87">
        <v>0.89971220399999996</v>
      </c>
      <c r="U215" s="87">
        <v>0</v>
      </c>
    </row>
    <row r="216" spans="2:21">
      <c r="B216" s="87" t="s">
        <v>5982</v>
      </c>
      <c r="C216" s="87" t="s">
        <v>1124</v>
      </c>
      <c r="D216" s="87" t="s">
        <v>1125</v>
      </c>
      <c r="E216" s="87">
        <v>59.6926459090027</v>
      </c>
      <c r="F216" s="86">
        <v>61.810297683969701</v>
      </c>
      <c r="G216" s="86">
        <v>71.120948269018697</v>
      </c>
      <c r="H216" s="86">
        <f t="shared" si="26"/>
        <v>64.207963953997037</v>
      </c>
      <c r="I216" s="86">
        <f t="shared" si="21"/>
        <v>6.0797307806190632</v>
      </c>
      <c r="J216" s="86">
        <f t="shared" si="22"/>
        <v>6.0046803461969587</v>
      </c>
      <c r="L216" s="87">
        <v>60.419854584052999</v>
      </c>
      <c r="M216" s="86">
        <v>57.995836438148302</v>
      </c>
      <c r="N216" s="86">
        <v>63.068394086424</v>
      </c>
      <c r="O216" s="86">
        <f t="shared" si="27"/>
        <v>60.494695036208434</v>
      </c>
      <c r="P216" s="86">
        <f t="shared" si="23"/>
        <v>2.5371068353006327</v>
      </c>
      <c r="Q216" s="86">
        <f t="shared" si="24"/>
        <v>5.9187367285056478</v>
      </c>
      <c r="S216" s="86">
        <f t="shared" si="25"/>
        <v>-8.5943617691311647E-2</v>
      </c>
      <c r="T216" s="87">
        <v>0.55478147700000002</v>
      </c>
      <c r="U216" s="87">
        <v>0</v>
      </c>
    </row>
    <row r="217" spans="2:21">
      <c r="B217" s="87" t="s">
        <v>5983</v>
      </c>
      <c r="C217" s="87" t="s">
        <v>1126</v>
      </c>
      <c r="D217" s="87" t="s">
        <v>1127</v>
      </c>
      <c r="E217" s="87">
        <v>46.8968075174202</v>
      </c>
      <c r="F217" s="86">
        <v>40.193077497363298</v>
      </c>
      <c r="G217" s="86">
        <v>43.940478286604197</v>
      </c>
      <c r="H217" s="86">
        <f t="shared" si="26"/>
        <v>43.676787767129234</v>
      </c>
      <c r="I217" s="86">
        <f t="shared" si="21"/>
        <v>3.3596351830219247</v>
      </c>
      <c r="J217" s="86">
        <f t="shared" si="22"/>
        <v>5.448794851263175</v>
      </c>
      <c r="L217" s="87">
        <v>48.627429823984201</v>
      </c>
      <c r="M217" s="86">
        <v>38.674361600307698</v>
      </c>
      <c r="N217" s="86">
        <v>42.239225990753702</v>
      </c>
      <c r="O217" s="86">
        <f t="shared" si="27"/>
        <v>43.180339138348536</v>
      </c>
      <c r="P217" s="86">
        <f t="shared" si="23"/>
        <v>5.0428327588490998</v>
      </c>
      <c r="Q217" s="86">
        <f t="shared" si="24"/>
        <v>5.4323026692179575</v>
      </c>
      <c r="S217" s="86">
        <f t="shared" si="25"/>
        <v>-1.6492182045217949E-2</v>
      </c>
      <c r="T217" s="87">
        <v>0.89686612200000004</v>
      </c>
      <c r="U217" s="87">
        <v>0</v>
      </c>
    </row>
    <row r="218" spans="2:21">
      <c r="B218" s="87" t="s">
        <v>5984</v>
      </c>
      <c r="C218" s="87" t="s">
        <v>1128</v>
      </c>
      <c r="D218" s="87" t="s">
        <v>1129</v>
      </c>
      <c r="E218" s="87">
        <v>47.283502994081701</v>
      </c>
      <c r="F218" s="86">
        <v>47.846712046030298</v>
      </c>
      <c r="G218" s="86">
        <v>53.594067180644899</v>
      </c>
      <c r="H218" s="86">
        <f t="shared" si="26"/>
        <v>49.574760740252295</v>
      </c>
      <c r="I218" s="86">
        <f t="shared" si="21"/>
        <v>3.4921940532257487</v>
      </c>
      <c r="J218" s="86">
        <f t="shared" si="22"/>
        <v>5.6315339045641899</v>
      </c>
      <c r="L218" s="87">
        <v>53.792466672362302</v>
      </c>
      <c r="M218" s="86">
        <v>53.7027594868471</v>
      </c>
      <c r="N218" s="86">
        <v>51.190413190058898</v>
      </c>
      <c r="O218" s="86">
        <f t="shared" si="27"/>
        <v>52.895213116422774</v>
      </c>
      <c r="P218" s="86">
        <f t="shared" si="23"/>
        <v>1.4770812220324763</v>
      </c>
      <c r="Q218" s="86">
        <f t="shared" si="24"/>
        <v>5.7250652628660363</v>
      </c>
      <c r="S218" s="86">
        <f t="shared" si="25"/>
        <v>9.3531358301847251E-2</v>
      </c>
      <c r="T218" s="87">
        <v>0.85116730299999999</v>
      </c>
      <c r="U218" s="87">
        <v>0</v>
      </c>
    </row>
    <row r="219" spans="2:21">
      <c r="B219" s="87" t="s">
        <v>5985</v>
      </c>
      <c r="C219" s="87" t="s">
        <v>832</v>
      </c>
      <c r="D219" s="87" t="s">
        <v>1130</v>
      </c>
      <c r="E219" s="87">
        <v>71.357583797053707</v>
      </c>
      <c r="F219" s="86">
        <v>89.953709820926207</v>
      </c>
      <c r="G219" s="86">
        <v>74.585360212962598</v>
      </c>
      <c r="H219" s="86">
        <f t="shared" si="26"/>
        <v>78.632217943647504</v>
      </c>
      <c r="I219" s="86">
        <f t="shared" si="21"/>
        <v>9.9366377056447455</v>
      </c>
      <c r="J219" s="86">
        <f t="shared" si="22"/>
        <v>6.2970486432996857</v>
      </c>
      <c r="L219" s="87">
        <v>85.535558842521993</v>
      </c>
      <c r="M219" s="86">
        <v>83.388608067823995</v>
      </c>
      <c r="N219" s="86">
        <v>83.892300932367206</v>
      </c>
      <c r="O219" s="86">
        <f t="shared" si="27"/>
        <v>84.272155947571079</v>
      </c>
      <c r="P219" s="86">
        <f t="shared" si="23"/>
        <v>1.1227496522714788</v>
      </c>
      <c r="Q219" s="86">
        <f t="shared" si="24"/>
        <v>6.3969841292348359</v>
      </c>
      <c r="S219" s="86">
        <f t="shared" si="25"/>
        <v>9.9935485935150475E-2</v>
      </c>
      <c r="T219" s="87">
        <v>0.91764953500000002</v>
      </c>
      <c r="U219" s="87">
        <v>0</v>
      </c>
    </row>
    <row r="220" spans="2:21">
      <c r="B220" s="87" t="s">
        <v>5986</v>
      </c>
      <c r="C220" s="87" t="s">
        <v>1131</v>
      </c>
      <c r="D220" s="87" t="s">
        <v>1132</v>
      </c>
      <c r="E220" s="87">
        <v>172.01140432497999</v>
      </c>
      <c r="F220" s="86">
        <v>169.805091418236</v>
      </c>
      <c r="G220" s="86">
        <v>169.122542396169</v>
      </c>
      <c r="H220" s="86">
        <f t="shared" si="26"/>
        <v>170.31301271312836</v>
      </c>
      <c r="I220" s="86">
        <f t="shared" si="21"/>
        <v>1.509923455770928</v>
      </c>
      <c r="J220" s="86">
        <f t="shared" si="22"/>
        <v>7.4120448576713542</v>
      </c>
      <c r="L220" s="87">
        <v>155.94040358144301</v>
      </c>
      <c r="M220" s="86">
        <v>173.65764550442199</v>
      </c>
      <c r="N220" s="86">
        <v>176.039044228238</v>
      </c>
      <c r="O220" s="86">
        <f t="shared" si="27"/>
        <v>168.54569777136768</v>
      </c>
      <c r="P220" s="86">
        <f t="shared" si="23"/>
        <v>10.981249754985058</v>
      </c>
      <c r="Q220" s="86">
        <f t="shared" si="24"/>
        <v>7.396995991922549</v>
      </c>
      <c r="S220" s="86">
        <f t="shared" si="25"/>
        <v>-1.5048865748804456E-2</v>
      </c>
      <c r="T220" s="87">
        <v>0.83842181900000001</v>
      </c>
      <c r="U220" s="87">
        <v>0</v>
      </c>
    </row>
    <row r="221" spans="2:21">
      <c r="B221" s="87" t="s">
        <v>5987</v>
      </c>
      <c r="C221" s="87" t="s">
        <v>1133</v>
      </c>
      <c r="D221" s="87" t="s">
        <v>1134</v>
      </c>
      <c r="E221" s="87">
        <v>36.026267472139303</v>
      </c>
      <c r="F221" s="86">
        <v>33.708143985183703</v>
      </c>
      <c r="G221" s="86">
        <v>30.8701986990575</v>
      </c>
      <c r="H221" s="86">
        <f t="shared" si="26"/>
        <v>33.534870052126834</v>
      </c>
      <c r="I221" s="86">
        <f t="shared" si="21"/>
        <v>2.5823979534717472</v>
      </c>
      <c r="J221" s="86">
        <f t="shared" si="22"/>
        <v>5.0675901064967599</v>
      </c>
      <c r="L221" s="87">
        <v>46.077979066869403</v>
      </c>
      <c r="M221" s="86">
        <v>39.241697914270098</v>
      </c>
      <c r="N221" s="86">
        <v>37.131345913467499</v>
      </c>
      <c r="O221" s="86">
        <f t="shared" si="27"/>
        <v>40.817007631535667</v>
      </c>
      <c r="P221" s="86">
        <f t="shared" si="23"/>
        <v>4.6767255344280168</v>
      </c>
      <c r="Q221" s="86">
        <f t="shared" si="24"/>
        <v>5.3510985145586698</v>
      </c>
      <c r="S221" s="86">
        <f t="shared" si="25"/>
        <v>0.28350840806190997</v>
      </c>
      <c r="T221" s="87">
        <v>0.55891932499999997</v>
      </c>
      <c r="U221" s="87">
        <v>0</v>
      </c>
    </row>
    <row r="222" spans="2:21">
      <c r="B222" s="87" t="s">
        <v>5988</v>
      </c>
      <c r="C222" s="87" t="s">
        <v>841</v>
      </c>
      <c r="D222" s="87"/>
      <c r="E222" s="87">
        <v>30.5660215221986</v>
      </c>
      <c r="F222" s="86">
        <v>32.252906200568503</v>
      </c>
      <c r="G222" s="86">
        <v>38.621488754212898</v>
      </c>
      <c r="H222" s="86">
        <f t="shared" si="26"/>
        <v>33.813472158993335</v>
      </c>
      <c r="I222" s="86">
        <f t="shared" si="21"/>
        <v>4.2484306119389039</v>
      </c>
      <c r="J222" s="86">
        <f t="shared" si="22"/>
        <v>5.0795262628300435</v>
      </c>
      <c r="L222" s="87">
        <v>40.229490161096599</v>
      </c>
      <c r="M222" s="86">
        <v>33.794775306109003</v>
      </c>
      <c r="N222" s="86">
        <v>36.277751754537199</v>
      </c>
      <c r="O222" s="86">
        <f t="shared" si="27"/>
        <v>36.767339073914265</v>
      </c>
      <c r="P222" s="86">
        <f t="shared" si="23"/>
        <v>3.245174975824975</v>
      </c>
      <c r="Q222" s="86">
        <f t="shared" si="24"/>
        <v>5.200352864472376</v>
      </c>
      <c r="S222" s="86">
        <f t="shared" si="25"/>
        <v>0.12082660164233215</v>
      </c>
      <c r="T222" s="87">
        <v>0.90794284300000005</v>
      </c>
      <c r="U222" s="87">
        <v>0</v>
      </c>
    </row>
    <row r="223" spans="2:21">
      <c r="B223" s="87" t="s">
        <v>5989</v>
      </c>
      <c r="C223" s="87" t="s">
        <v>1135</v>
      </c>
      <c r="D223" s="87" t="s">
        <v>1136</v>
      </c>
      <c r="E223" s="87">
        <v>34.256269448186899</v>
      </c>
      <c r="F223" s="86">
        <v>28.284764388136999</v>
      </c>
      <c r="G223" s="86">
        <v>29.636081166497998</v>
      </c>
      <c r="H223" s="86">
        <f t="shared" si="26"/>
        <v>30.725705000940632</v>
      </c>
      <c r="I223" s="86">
        <f t="shared" si="21"/>
        <v>3.131322124277458</v>
      </c>
      <c r="J223" s="86">
        <f t="shared" si="22"/>
        <v>4.9413742084858558</v>
      </c>
      <c r="L223" s="87">
        <v>39.689969301793198</v>
      </c>
      <c r="M223" s="86">
        <v>34.1982435419064</v>
      </c>
      <c r="N223" s="86">
        <v>34.797027193127498</v>
      </c>
      <c r="O223" s="86">
        <f t="shared" si="27"/>
        <v>36.228413345609027</v>
      </c>
      <c r="P223" s="86">
        <f t="shared" si="23"/>
        <v>3.0127085311373842</v>
      </c>
      <c r="Q223" s="86">
        <f t="shared" si="24"/>
        <v>5.1790497179971835</v>
      </c>
      <c r="S223" s="86">
        <f t="shared" si="25"/>
        <v>0.2376755095113281</v>
      </c>
      <c r="T223" s="87">
        <v>0.50909314900000002</v>
      </c>
      <c r="U223" s="87">
        <v>0</v>
      </c>
    </row>
    <row r="224" spans="2:21">
      <c r="B224" s="87" t="s">
        <v>5990</v>
      </c>
      <c r="C224" s="87" t="s">
        <v>841</v>
      </c>
      <c r="D224" s="87" t="s">
        <v>1137</v>
      </c>
      <c r="E224" s="87">
        <v>71.892126548328903</v>
      </c>
      <c r="F224" s="86">
        <v>73.277409841980898</v>
      </c>
      <c r="G224" s="86">
        <v>86.915588634501106</v>
      </c>
      <c r="H224" s="86">
        <f t="shared" si="26"/>
        <v>77.361708341603631</v>
      </c>
      <c r="I224" s="86">
        <f t="shared" si="21"/>
        <v>8.3028443282515418</v>
      </c>
      <c r="J224" s="86">
        <f t="shared" si="22"/>
        <v>6.2735477483984328</v>
      </c>
      <c r="L224" s="87">
        <v>78.721250588458602</v>
      </c>
      <c r="M224" s="86">
        <v>83.865982352885695</v>
      </c>
      <c r="N224" s="86">
        <v>85.837521911008693</v>
      </c>
      <c r="O224" s="86">
        <f t="shared" si="27"/>
        <v>82.808251617450992</v>
      </c>
      <c r="P224" s="86">
        <f t="shared" si="23"/>
        <v>3.6741563814771991</v>
      </c>
      <c r="Q224" s="86">
        <f t="shared" si="24"/>
        <v>6.3717026304190556</v>
      </c>
      <c r="S224" s="86">
        <f t="shared" si="25"/>
        <v>9.8154882020622225E-2</v>
      </c>
      <c r="T224" s="87">
        <v>0.86411935799999995</v>
      </c>
      <c r="U224" s="87">
        <v>0</v>
      </c>
    </row>
    <row r="225" spans="2:21">
      <c r="B225" s="87" t="s">
        <v>5991</v>
      </c>
      <c r="C225" s="87" t="s">
        <v>1138</v>
      </c>
      <c r="D225" s="87" t="s">
        <v>1092</v>
      </c>
      <c r="E225" s="87">
        <v>131.41857123140801</v>
      </c>
      <c r="F225" s="86">
        <v>140.40393860938201</v>
      </c>
      <c r="G225" s="86">
        <v>127.708470409905</v>
      </c>
      <c r="H225" s="86">
        <f t="shared" si="26"/>
        <v>133.17699341689834</v>
      </c>
      <c r="I225" s="86">
        <f t="shared" si="21"/>
        <v>6.5278453288816074</v>
      </c>
      <c r="J225" s="86">
        <f t="shared" si="22"/>
        <v>7.0572010653510935</v>
      </c>
      <c r="L225" s="87">
        <v>152.56342366648701</v>
      </c>
      <c r="M225" s="86">
        <v>130.57702170358399</v>
      </c>
      <c r="N225" s="86">
        <v>131.57882977637701</v>
      </c>
      <c r="O225" s="86">
        <f t="shared" si="27"/>
        <v>138.23975838214935</v>
      </c>
      <c r="P225" s="86">
        <f t="shared" si="23"/>
        <v>12.41476722443814</v>
      </c>
      <c r="Q225" s="86">
        <f t="shared" si="24"/>
        <v>7.1110287908234975</v>
      </c>
      <c r="S225" s="86">
        <f t="shared" si="25"/>
        <v>5.3827725472405732E-2</v>
      </c>
      <c r="T225" s="87">
        <v>0.98103776399999998</v>
      </c>
      <c r="U225" s="87">
        <v>0</v>
      </c>
    </row>
    <row r="226" spans="2:21">
      <c r="B226" s="87" t="s">
        <v>5992</v>
      </c>
      <c r="C226" s="87" t="s">
        <v>1139</v>
      </c>
      <c r="D226" s="87" t="s">
        <v>1140</v>
      </c>
      <c r="E226" s="87">
        <v>1327.3875779172299</v>
      </c>
      <c r="F226" s="86">
        <v>1520.82232310414</v>
      </c>
      <c r="G226" s="86">
        <v>1379.8790872063501</v>
      </c>
      <c r="H226" s="86">
        <f t="shared" si="26"/>
        <v>1409.3629960759065</v>
      </c>
      <c r="I226" s="86">
        <f t="shared" si="21"/>
        <v>100.03112427166079</v>
      </c>
      <c r="J226" s="86">
        <f t="shared" si="22"/>
        <v>10.460827525260342</v>
      </c>
      <c r="L226" s="87">
        <v>1370.1529333107701</v>
      </c>
      <c r="M226" s="86">
        <v>1401.2080482648901</v>
      </c>
      <c r="N226" s="86">
        <v>1337.9100485029801</v>
      </c>
      <c r="O226" s="86">
        <f t="shared" si="27"/>
        <v>1369.7570100262135</v>
      </c>
      <c r="P226" s="86">
        <f t="shared" si="23"/>
        <v>31.650857174808543</v>
      </c>
      <c r="Q226" s="86">
        <f t="shared" si="24"/>
        <v>10.419704271627152</v>
      </c>
      <c r="S226" s="86">
        <f t="shared" si="25"/>
        <v>-4.1123253633189076E-2</v>
      </c>
      <c r="T226" s="87">
        <v>0.72788162499999998</v>
      </c>
      <c r="U226" s="87">
        <v>0</v>
      </c>
    </row>
    <row r="227" spans="2:21">
      <c r="B227" s="87" t="s">
        <v>5993</v>
      </c>
      <c r="C227" s="87" t="s">
        <v>1141</v>
      </c>
      <c r="D227" s="87" t="s">
        <v>1142</v>
      </c>
      <c r="E227" s="87">
        <v>77.122898514431498</v>
      </c>
      <c r="F227" s="86">
        <v>79.4975520981518</v>
      </c>
      <c r="G227" s="86">
        <v>88.092291988322103</v>
      </c>
      <c r="H227" s="86">
        <f t="shared" si="26"/>
        <v>81.5709142003018</v>
      </c>
      <c r="I227" s="86">
        <f t="shared" si="21"/>
        <v>5.7711368985003597</v>
      </c>
      <c r="J227" s="86">
        <f t="shared" si="22"/>
        <v>6.3499829159653194</v>
      </c>
      <c r="L227" s="87">
        <v>83.942588920758396</v>
      </c>
      <c r="M227" s="86">
        <v>89.9863880468167</v>
      </c>
      <c r="N227" s="86">
        <v>92.424549085405502</v>
      </c>
      <c r="O227" s="86">
        <f t="shared" si="27"/>
        <v>88.784508684326866</v>
      </c>
      <c r="P227" s="86">
        <f t="shared" si="23"/>
        <v>4.3668406840814926</v>
      </c>
      <c r="Q227" s="86">
        <f t="shared" si="24"/>
        <v>6.472236068828086</v>
      </c>
      <c r="S227" s="86">
        <f t="shared" si="25"/>
        <v>0.12225315286276676</v>
      </c>
      <c r="T227" s="87">
        <v>0.71618447699999999</v>
      </c>
      <c r="U227" s="87">
        <v>0</v>
      </c>
    </row>
    <row r="228" spans="2:21">
      <c r="B228" s="87" t="s">
        <v>5994</v>
      </c>
      <c r="C228" s="87" t="s">
        <v>1143</v>
      </c>
      <c r="D228" s="87" t="s">
        <v>1144</v>
      </c>
      <c r="E228" s="87">
        <v>196.58778052698199</v>
      </c>
      <c r="F228" s="86">
        <v>180.68371918723199</v>
      </c>
      <c r="G228" s="86">
        <v>155.08590047322801</v>
      </c>
      <c r="H228" s="86">
        <f t="shared" si="26"/>
        <v>177.45246672914732</v>
      </c>
      <c r="I228" s="86">
        <f t="shared" si="21"/>
        <v>20.938773993119899</v>
      </c>
      <c r="J228" s="86">
        <f t="shared" si="22"/>
        <v>7.4712888189111046</v>
      </c>
      <c r="L228" s="87">
        <v>191.001733337671</v>
      </c>
      <c r="M228" s="86">
        <v>193.60961151946901</v>
      </c>
      <c r="N228" s="86">
        <v>183.57246810160001</v>
      </c>
      <c r="O228" s="86">
        <f t="shared" si="27"/>
        <v>189.39460431958</v>
      </c>
      <c r="P228" s="86">
        <f t="shared" si="23"/>
        <v>5.2079947924619079</v>
      </c>
      <c r="Q228" s="86">
        <f t="shared" si="24"/>
        <v>7.5652514200938681</v>
      </c>
      <c r="S228" s="86">
        <f t="shared" si="25"/>
        <v>9.3962601182762867E-2</v>
      </c>
      <c r="T228" s="87">
        <v>0.88731874499999996</v>
      </c>
      <c r="U228" s="87">
        <v>0</v>
      </c>
    </row>
    <row r="229" spans="2:21">
      <c r="B229" s="87" t="s">
        <v>5995</v>
      </c>
      <c r="C229" s="87" t="s">
        <v>1145</v>
      </c>
      <c r="D229" s="87" t="s">
        <v>1146</v>
      </c>
      <c r="E229" s="87">
        <v>66.620678488011706</v>
      </c>
      <c r="F229" s="86">
        <v>73.262257523463205</v>
      </c>
      <c r="G229" s="86">
        <v>78.772541419483701</v>
      </c>
      <c r="H229" s="86">
        <f t="shared" si="26"/>
        <v>72.885159143652871</v>
      </c>
      <c r="I229" s="86">
        <f t="shared" si="21"/>
        <v>6.0847017648659225</v>
      </c>
      <c r="J229" s="86">
        <f t="shared" si="22"/>
        <v>6.1875531781701598</v>
      </c>
      <c r="L229" s="87">
        <v>70.260748222531404</v>
      </c>
      <c r="M229" s="86">
        <v>81.107460734661601</v>
      </c>
      <c r="N229" s="86">
        <v>73.645198180049206</v>
      </c>
      <c r="O229" s="86">
        <f t="shared" si="27"/>
        <v>75.004469045747399</v>
      </c>
      <c r="P229" s="86">
        <f t="shared" si="23"/>
        <v>5.5496401725654598</v>
      </c>
      <c r="Q229" s="86">
        <f t="shared" si="24"/>
        <v>6.228904654203232</v>
      </c>
      <c r="S229" s="86">
        <f t="shared" si="25"/>
        <v>4.1351476033071086E-2</v>
      </c>
      <c r="T229" s="87">
        <v>1</v>
      </c>
      <c r="U229" s="87">
        <v>0</v>
      </c>
    </row>
    <row r="230" spans="2:21">
      <c r="B230" s="87" t="s">
        <v>5996</v>
      </c>
      <c r="C230" s="87" t="s">
        <v>856</v>
      </c>
      <c r="D230" s="87" t="s">
        <v>1147</v>
      </c>
      <c r="E230" s="87">
        <v>221.978665901699</v>
      </c>
      <c r="F230" s="86">
        <v>194.194361875673</v>
      </c>
      <c r="G230" s="86">
        <v>164.42295299308299</v>
      </c>
      <c r="H230" s="86">
        <f t="shared" si="26"/>
        <v>193.53199359015164</v>
      </c>
      <c r="I230" s="86">
        <f t="shared" si="21"/>
        <v>28.783572935165878</v>
      </c>
      <c r="J230" s="86">
        <f t="shared" si="22"/>
        <v>7.5964282738624371</v>
      </c>
      <c r="L230" s="87">
        <v>201.063315771362</v>
      </c>
      <c r="M230" s="86">
        <v>208.20321705479901</v>
      </c>
      <c r="N230" s="86">
        <v>186.69969089891299</v>
      </c>
      <c r="O230" s="86">
        <f t="shared" si="27"/>
        <v>198.655407908358</v>
      </c>
      <c r="P230" s="86">
        <f t="shared" si="23"/>
        <v>10.95211963465319</v>
      </c>
      <c r="Q230" s="86">
        <f t="shared" si="24"/>
        <v>7.6341242575846984</v>
      </c>
      <c r="S230" s="86">
        <f t="shared" si="25"/>
        <v>3.7695983722261649E-2</v>
      </c>
      <c r="T230" s="87">
        <v>0.99919958799999997</v>
      </c>
      <c r="U230" s="87">
        <v>0</v>
      </c>
    </row>
    <row r="231" spans="2:21">
      <c r="B231" s="87" t="s">
        <v>5997</v>
      </c>
      <c r="C231" s="87" t="s">
        <v>830</v>
      </c>
      <c r="D231" s="87" t="s">
        <v>831</v>
      </c>
      <c r="E231" s="87">
        <v>26.044584652080101</v>
      </c>
      <c r="F231" s="86">
        <v>27.2554397256723</v>
      </c>
      <c r="G231" s="86">
        <v>24.491956898753799</v>
      </c>
      <c r="H231" s="86">
        <f t="shared" si="26"/>
        <v>25.930660425502065</v>
      </c>
      <c r="I231" s="86">
        <f t="shared" si="21"/>
        <v>1.3852593189433595</v>
      </c>
      <c r="J231" s="86">
        <f t="shared" si="22"/>
        <v>4.6965870454080463</v>
      </c>
      <c r="L231" s="87">
        <v>22.000534652147198</v>
      </c>
      <c r="M231" s="86">
        <v>25.731683867358701</v>
      </c>
      <c r="N231" s="86">
        <v>24.015949762153198</v>
      </c>
      <c r="O231" s="86">
        <f t="shared" si="27"/>
        <v>23.916056093886368</v>
      </c>
      <c r="P231" s="86">
        <f t="shared" si="23"/>
        <v>1.8675793625073085</v>
      </c>
      <c r="Q231" s="86">
        <f t="shared" si="24"/>
        <v>4.5799075946695265</v>
      </c>
      <c r="S231" s="86">
        <f t="shared" si="25"/>
        <v>-0.11667945073851953</v>
      </c>
      <c r="T231" s="87">
        <v>0.46552621500000002</v>
      </c>
      <c r="U231" s="87">
        <v>0</v>
      </c>
    </row>
    <row r="232" spans="2:21">
      <c r="B232" s="87" t="s">
        <v>5998</v>
      </c>
      <c r="C232" s="87" t="s">
        <v>1148</v>
      </c>
      <c r="D232" s="87" t="s">
        <v>1149</v>
      </c>
      <c r="E232" s="87">
        <v>264.83176880365198</v>
      </c>
      <c r="F232" s="86">
        <v>256.12355443157202</v>
      </c>
      <c r="G232" s="86">
        <v>279.56515913441098</v>
      </c>
      <c r="H232" s="86">
        <f t="shared" si="26"/>
        <v>266.84016078987833</v>
      </c>
      <c r="I232" s="86">
        <f t="shared" si="21"/>
        <v>11.849153410214337</v>
      </c>
      <c r="J232" s="86">
        <f t="shared" si="22"/>
        <v>8.0598320055178494</v>
      </c>
      <c r="L232" s="87">
        <v>295.283423605324</v>
      </c>
      <c r="M232" s="86">
        <v>307.25879579403897</v>
      </c>
      <c r="N232" s="86">
        <v>296.98329167692498</v>
      </c>
      <c r="O232" s="86">
        <f t="shared" si="27"/>
        <v>299.8418370254293</v>
      </c>
      <c r="P232" s="86">
        <f t="shared" si="23"/>
        <v>6.4792627587291021</v>
      </c>
      <c r="Q232" s="86">
        <f t="shared" si="24"/>
        <v>8.2280578867964103</v>
      </c>
      <c r="S232" s="86">
        <f t="shared" si="25"/>
        <v>0.16822588127856089</v>
      </c>
      <c r="T232" s="87">
        <v>0.47274553699999999</v>
      </c>
      <c r="U232" s="87">
        <v>0</v>
      </c>
    </row>
    <row r="233" spans="2:21">
      <c r="B233" s="87" t="s">
        <v>5999</v>
      </c>
      <c r="C233" s="87" t="s">
        <v>830</v>
      </c>
      <c r="D233" s="87" t="s">
        <v>831</v>
      </c>
      <c r="E233" s="87">
        <v>111.537877203579</v>
      </c>
      <c r="F233" s="86">
        <v>122.05257635959001</v>
      </c>
      <c r="G233" s="86">
        <v>115.553160787151</v>
      </c>
      <c r="H233" s="86">
        <f t="shared" si="26"/>
        <v>116.38120478344001</v>
      </c>
      <c r="I233" s="86">
        <f t="shared" si="21"/>
        <v>5.3060312127047782</v>
      </c>
      <c r="J233" s="86">
        <f t="shared" si="22"/>
        <v>6.8627142758975266</v>
      </c>
      <c r="L233" s="87">
        <v>113.77325935784199</v>
      </c>
      <c r="M233" s="86">
        <v>113.526615379272</v>
      </c>
      <c r="N233" s="86">
        <v>117.67014351151199</v>
      </c>
      <c r="O233" s="86">
        <f t="shared" si="27"/>
        <v>114.99000608287533</v>
      </c>
      <c r="P233" s="86">
        <f t="shared" si="23"/>
        <v>2.3243409367658554</v>
      </c>
      <c r="Q233" s="86">
        <f t="shared" si="24"/>
        <v>6.8453646700643151</v>
      </c>
      <c r="S233" s="86">
        <f t="shared" si="25"/>
        <v>-1.7349605833211594E-2</v>
      </c>
      <c r="T233" s="87">
        <v>0.81875894100000002</v>
      </c>
      <c r="U233" s="87">
        <v>0</v>
      </c>
    </row>
    <row r="234" spans="2:21">
      <c r="B234" s="87" t="s">
        <v>6000</v>
      </c>
      <c r="C234" s="87" t="s">
        <v>1150</v>
      </c>
      <c r="D234" s="87" t="s">
        <v>1151</v>
      </c>
      <c r="E234" s="87">
        <v>283.94225256147598</v>
      </c>
      <c r="F234" s="86">
        <v>277.87119188182101</v>
      </c>
      <c r="G234" s="86">
        <v>301.57901779692298</v>
      </c>
      <c r="H234" s="86">
        <f t="shared" si="26"/>
        <v>287.7974874134066</v>
      </c>
      <c r="I234" s="86">
        <f t="shared" si="21"/>
        <v>12.315128063802298</v>
      </c>
      <c r="J234" s="86">
        <f t="shared" si="22"/>
        <v>8.1689101866060927</v>
      </c>
      <c r="L234" s="87">
        <v>252.87108101260699</v>
      </c>
      <c r="M234" s="86">
        <v>285.56585133662099</v>
      </c>
      <c r="N234" s="86">
        <v>275.81382894229699</v>
      </c>
      <c r="O234" s="86">
        <f t="shared" si="27"/>
        <v>271.4169204305083</v>
      </c>
      <c r="P234" s="86">
        <f t="shared" si="23"/>
        <v>16.785011319054462</v>
      </c>
      <c r="Q234" s="86">
        <f t="shared" si="24"/>
        <v>8.084366852536883</v>
      </c>
      <c r="S234" s="86">
        <f t="shared" si="25"/>
        <v>-8.4543334069209247E-2</v>
      </c>
      <c r="T234" s="87">
        <v>0.50909314900000002</v>
      </c>
      <c r="U234" s="87">
        <v>0</v>
      </c>
    </row>
    <row r="235" spans="2:21">
      <c r="B235" s="87" t="s">
        <v>6001</v>
      </c>
      <c r="C235" s="87" t="s">
        <v>1152</v>
      </c>
      <c r="D235" s="87" t="s">
        <v>1153</v>
      </c>
      <c r="E235" s="87">
        <v>61.1025836706538</v>
      </c>
      <c r="F235" s="86">
        <v>54.483640001233297</v>
      </c>
      <c r="G235" s="86">
        <v>49.796073505699802</v>
      </c>
      <c r="H235" s="86">
        <f t="shared" si="26"/>
        <v>55.127432392528966</v>
      </c>
      <c r="I235" s="86">
        <f t="shared" si="21"/>
        <v>5.6806816941164433</v>
      </c>
      <c r="J235" s="86">
        <f t="shared" si="22"/>
        <v>5.7846985031215929</v>
      </c>
      <c r="L235" s="87">
        <v>69.248533223161502</v>
      </c>
      <c r="M235" s="86">
        <v>55.959143266624402</v>
      </c>
      <c r="N235" s="86">
        <v>54.589928993690499</v>
      </c>
      <c r="O235" s="86">
        <f t="shared" si="27"/>
        <v>59.932535161158803</v>
      </c>
      <c r="P235" s="86">
        <f t="shared" si="23"/>
        <v>8.0968853178076667</v>
      </c>
      <c r="Q235" s="86">
        <f t="shared" si="24"/>
        <v>5.9052674964458767</v>
      </c>
      <c r="S235" s="86">
        <f t="shared" si="25"/>
        <v>0.1205689933242831</v>
      </c>
      <c r="T235" s="87">
        <v>0.83789916200000003</v>
      </c>
      <c r="U235" s="87">
        <v>0</v>
      </c>
    </row>
    <row r="236" spans="2:21">
      <c r="B236" s="87" t="s">
        <v>6002</v>
      </c>
      <c r="C236" s="87" t="s">
        <v>1154</v>
      </c>
      <c r="D236" s="87" t="s">
        <v>1155</v>
      </c>
      <c r="E236" s="87">
        <v>203.93281848073801</v>
      </c>
      <c r="F236" s="86">
        <v>241.01882885352899</v>
      </c>
      <c r="G236" s="86">
        <v>221.83046892943099</v>
      </c>
      <c r="H236" s="86">
        <f t="shared" si="26"/>
        <v>222.2607054212327</v>
      </c>
      <c r="I236" s="86">
        <f t="shared" si="21"/>
        <v>18.546748203441172</v>
      </c>
      <c r="J236" s="86">
        <f t="shared" si="22"/>
        <v>7.7961090994311792</v>
      </c>
      <c r="L236" s="87">
        <v>211.20208664574599</v>
      </c>
      <c r="M236" s="86">
        <v>203.536276018607</v>
      </c>
      <c r="N236" s="86">
        <v>194.03414652712499</v>
      </c>
      <c r="O236" s="86">
        <f t="shared" si="27"/>
        <v>202.92416973049265</v>
      </c>
      <c r="P236" s="86">
        <f t="shared" si="23"/>
        <v>8.6003225265161412</v>
      </c>
      <c r="Q236" s="86">
        <f t="shared" si="24"/>
        <v>7.6647969004761549</v>
      </c>
      <c r="S236" s="86">
        <f t="shared" si="25"/>
        <v>-0.13131219895502302</v>
      </c>
      <c r="T236" s="87">
        <v>0.32736215699999999</v>
      </c>
      <c r="U236" s="87">
        <v>0</v>
      </c>
    </row>
    <row r="237" spans="2:21">
      <c r="B237" s="87" t="s">
        <v>6003</v>
      </c>
      <c r="C237" s="87" t="s">
        <v>1156</v>
      </c>
      <c r="D237" s="87" t="s">
        <v>1157</v>
      </c>
      <c r="E237" s="87">
        <v>201.70979465981901</v>
      </c>
      <c r="F237" s="86">
        <v>213.567517510328</v>
      </c>
      <c r="G237" s="86">
        <v>194.333561938477</v>
      </c>
      <c r="H237" s="86">
        <f t="shared" si="26"/>
        <v>203.20362470287466</v>
      </c>
      <c r="I237" s="86">
        <f t="shared" si="21"/>
        <v>9.7036028300387613</v>
      </c>
      <c r="J237" s="86">
        <f t="shared" si="22"/>
        <v>7.6667823266004618</v>
      </c>
      <c r="L237" s="87">
        <v>208.538306447982</v>
      </c>
      <c r="M237" s="86">
        <v>199.41533800305399</v>
      </c>
      <c r="N237" s="86">
        <v>185.36760896511899</v>
      </c>
      <c r="O237" s="86">
        <f t="shared" si="27"/>
        <v>197.77375113871832</v>
      </c>
      <c r="P237" s="86">
        <f t="shared" si="23"/>
        <v>11.672249613311825</v>
      </c>
      <c r="Q237" s="86">
        <f t="shared" si="24"/>
        <v>7.627707151691193</v>
      </c>
      <c r="S237" s="86">
        <f t="shared" si="25"/>
        <v>-3.9075174909269476E-2</v>
      </c>
      <c r="T237" s="87">
        <v>0.74249469999999995</v>
      </c>
      <c r="U237" s="87">
        <v>0</v>
      </c>
    </row>
    <row r="238" spans="2:21">
      <c r="B238" s="87" t="s">
        <v>6004</v>
      </c>
      <c r="C238" s="87" t="s">
        <v>1158</v>
      </c>
      <c r="D238" s="87" t="s">
        <v>1159</v>
      </c>
      <c r="E238" s="87">
        <v>113.068125303096</v>
      </c>
      <c r="F238" s="86">
        <v>117.11764537012201</v>
      </c>
      <c r="G238" s="86">
        <v>114.229334290235</v>
      </c>
      <c r="H238" s="86">
        <f t="shared" si="26"/>
        <v>114.80503498781768</v>
      </c>
      <c r="I238" s="86">
        <f t="shared" si="21"/>
        <v>2.0852401931694722</v>
      </c>
      <c r="J238" s="86">
        <f t="shared" si="22"/>
        <v>6.8430421052436046</v>
      </c>
      <c r="L238" s="87">
        <v>171.37492496540199</v>
      </c>
      <c r="M238" s="86">
        <v>189.04341180435699</v>
      </c>
      <c r="N238" s="86">
        <v>183.50310626758201</v>
      </c>
      <c r="O238" s="86">
        <f t="shared" si="27"/>
        <v>181.30714767911365</v>
      </c>
      <c r="P238" s="86">
        <f t="shared" si="23"/>
        <v>9.0366217352660314</v>
      </c>
      <c r="Q238" s="86">
        <f t="shared" si="24"/>
        <v>7.5022919914036503</v>
      </c>
      <c r="S238" s="86">
        <f t="shared" si="25"/>
        <v>0.65924988616004543</v>
      </c>
      <c r="T238" s="91">
        <v>8.8599999999999996E-13</v>
      </c>
      <c r="U238" s="87">
        <v>0</v>
      </c>
    </row>
    <row r="239" spans="2:21">
      <c r="B239" s="87" t="s">
        <v>6005</v>
      </c>
      <c r="C239" s="87" t="s">
        <v>1160</v>
      </c>
      <c r="D239" s="87" t="s">
        <v>1161</v>
      </c>
      <c r="E239" s="87">
        <v>274.62574017017801</v>
      </c>
      <c r="F239" s="86">
        <v>264.35260051541098</v>
      </c>
      <c r="G239" s="86">
        <v>255.80001004035</v>
      </c>
      <c r="H239" s="86">
        <f t="shared" si="26"/>
        <v>264.92611690864635</v>
      </c>
      <c r="I239" s="86">
        <f t="shared" si="21"/>
        <v>9.4259598726209699</v>
      </c>
      <c r="J239" s="86">
        <f t="shared" si="22"/>
        <v>8.0494462640496689</v>
      </c>
      <c r="L239" s="87">
        <v>273.82121932093202</v>
      </c>
      <c r="M239" s="86">
        <v>266.90671900496699</v>
      </c>
      <c r="N239" s="86">
        <v>271.98007636427201</v>
      </c>
      <c r="O239" s="86">
        <f t="shared" si="27"/>
        <v>270.90267156339036</v>
      </c>
      <c r="P239" s="86">
        <f t="shared" si="23"/>
        <v>3.5809467300690576</v>
      </c>
      <c r="Q239" s="86">
        <f t="shared" si="24"/>
        <v>8.0816308108238815</v>
      </c>
      <c r="S239" s="86">
        <f t="shared" si="25"/>
        <v>3.2184546774211585E-2</v>
      </c>
      <c r="T239" s="87">
        <v>0.98293344500000002</v>
      </c>
      <c r="U239" s="87">
        <v>0</v>
      </c>
    </row>
    <row r="240" spans="2:21">
      <c r="B240" s="87" t="s">
        <v>6006</v>
      </c>
      <c r="C240" s="87" t="s">
        <v>1162</v>
      </c>
      <c r="D240" s="87" t="s">
        <v>1163</v>
      </c>
      <c r="E240" s="87">
        <v>125.878407799995</v>
      </c>
      <c r="F240" s="86">
        <v>125.672791908128</v>
      </c>
      <c r="G240" s="86">
        <v>117.297586431517</v>
      </c>
      <c r="H240" s="86">
        <f t="shared" si="26"/>
        <v>122.94959537988001</v>
      </c>
      <c r="I240" s="86">
        <f t="shared" si="21"/>
        <v>4.8958628798229871</v>
      </c>
      <c r="J240" s="86">
        <f t="shared" si="22"/>
        <v>6.9419231768892731</v>
      </c>
      <c r="L240" s="87">
        <v>133.16376592041399</v>
      </c>
      <c r="M240" s="86">
        <v>135.55480641451001</v>
      </c>
      <c r="N240" s="86">
        <v>115.57513833303901</v>
      </c>
      <c r="O240" s="86">
        <f t="shared" si="27"/>
        <v>128.0979035559877</v>
      </c>
      <c r="P240" s="86">
        <f t="shared" si="23"/>
        <v>10.910728907040129</v>
      </c>
      <c r="Q240" s="86">
        <f t="shared" si="24"/>
        <v>7.0011030545711499</v>
      </c>
      <c r="S240" s="86">
        <f t="shared" si="25"/>
        <v>5.9179877681877179E-2</v>
      </c>
      <c r="T240" s="87">
        <v>0.96576678000000005</v>
      </c>
      <c r="U240" s="87">
        <v>0</v>
      </c>
    </row>
    <row r="241" spans="2:21">
      <c r="B241" s="87" t="s">
        <v>6007</v>
      </c>
      <c r="C241" s="87" t="s">
        <v>1164</v>
      </c>
      <c r="D241" s="87" t="s">
        <v>1165</v>
      </c>
      <c r="E241" s="87">
        <v>52.6281267252212</v>
      </c>
      <c r="F241" s="86">
        <v>49.272217952146299</v>
      </c>
      <c r="G241" s="86">
        <v>52.792419790984297</v>
      </c>
      <c r="H241" s="86">
        <f t="shared" si="26"/>
        <v>51.564254822783937</v>
      </c>
      <c r="I241" s="86">
        <f t="shared" si="21"/>
        <v>1.9866612230413683</v>
      </c>
      <c r="J241" s="86">
        <f t="shared" si="22"/>
        <v>5.6882994074323081</v>
      </c>
      <c r="L241" s="87">
        <v>61.059866566349697</v>
      </c>
      <c r="M241" s="86">
        <v>57.0529611848823</v>
      </c>
      <c r="N241" s="86">
        <v>48.787321325067197</v>
      </c>
      <c r="O241" s="86">
        <f t="shared" si="27"/>
        <v>55.633383025433069</v>
      </c>
      <c r="P241" s="86">
        <f t="shared" si="23"/>
        <v>6.2582140653640472</v>
      </c>
      <c r="Q241" s="86">
        <f t="shared" si="24"/>
        <v>5.7978789323792537</v>
      </c>
      <c r="S241" s="86">
        <f t="shared" si="25"/>
        <v>0.10957952494694659</v>
      </c>
      <c r="T241" s="87">
        <v>0.82791837899999998</v>
      </c>
      <c r="U241" s="87">
        <v>0</v>
      </c>
    </row>
    <row r="242" spans="2:21">
      <c r="B242" s="87" t="s">
        <v>6008</v>
      </c>
      <c r="C242" s="87" t="s">
        <v>1166</v>
      </c>
      <c r="D242" s="87" t="s">
        <v>1167</v>
      </c>
      <c r="E242" s="87">
        <v>0.13747397239649101</v>
      </c>
      <c r="F242" s="86">
        <v>0.726898665219605</v>
      </c>
      <c r="G242" s="86">
        <v>0.39212456628939801</v>
      </c>
      <c r="H242" s="86">
        <f t="shared" si="26"/>
        <v>0.41883240130183136</v>
      </c>
      <c r="I242" s="86">
        <f t="shared" si="21"/>
        <v>0.29561858613032799</v>
      </c>
      <c r="J242" s="86">
        <f t="shared" si="22"/>
        <v>-1.2555550399412396</v>
      </c>
      <c r="L242" s="87">
        <v>0</v>
      </c>
      <c r="M242" s="86">
        <v>0.57758343250440902</v>
      </c>
      <c r="N242" s="86">
        <v>1.0553527783138099</v>
      </c>
      <c r="O242" s="86">
        <f t="shared" si="27"/>
        <v>0.54431207027273965</v>
      </c>
      <c r="P242" s="86">
        <f t="shared" si="23"/>
        <v>0.52846249567233505</v>
      </c>
      <c r="Q242" s="86">
        <f t="shared" si="24"/>
        <v>-0.87749406630268512</v>
      </c>
      <c r="S242" s="86">
        <f t="shared" si="25"/>
        <v>0.37806097363855423</v>
      </c>
      <c r="T242" s="87">
        <v>0.92649686600000003</v>
      </c>
      <c r="U242" s="87">
        <v>0</v>
      </c>
    </row>
    <row r="243" spans="2:21">
      <c r="B243" s="87" t="s">
        <v>6009</v>
      </c>
      <c r="C243" s="87" t="s">
        <v>1168</v>
      </c>
      <c r="D243" s="87" t="s">
        <v>1169</v>
      </c>
      <c r="E243" s="87">
        <v>19.0699514806637</v>
      </c>
      <c r="F243" s="86">
        <v>18.721929117105201</v>
      </c>
      <c r="G243" s="86">
        <v>17.4422173721894</v>
      </c>
      <c r="H243" s="86">
        <f t="shared" si="26"/>
        <v>18.411365989986098</v>
      </c>
      <c r="I243" s="86">
        <f t="shared" si="21"/>
        <v>0.85715615491994923</v>
      </c>
      <c r="J243" s="86">
        <f t="shared" si="22"/>
        <v>4.2025247630673572</v>
      </c>
      <c r="L243" s="87">
        <v>22.907753299697301</v>
      </c>
      <c r="M243" s="86">
        <v>22.5485420045738</v>
      </c>
      <c r="N243" s="86">
        <v>22.3926830520263</v>
      </c>
      <c r="O243" s="86">
        <f t="shared" si="27"/>
        <v>22.616326118765802</v>
      </c>
      <c r="P243" s="86">
        <f t="shared" si="23"/>
        <v>0.26414078558897774</v>
      </c>
      <c r="Q243" s="86">
        <f t="shared" si="24"/>
        <v>4.4992926864293468</v>
      </c>
      <c r="S243" s="86">
        <f t="shared" si="25"/>
        <v>0.29676792336198954</v>
      </c>
      <c r="T243" s="87">
        <v>5.4342999000000003E-2</v>
      </c>
      <c r="U243" s="87">
        <v>0</v>
      </c>
    </row>
    <row r="244" spans="2:21">
      <c r="B244" s="87" t="s">
        <v>6010</v>
      </c>
      <c r="C244" s="87" t="s">
        <v>1170</v>
      </c>
      <c r="D244" s="87" t="s">
        <v>1171</v>
      </c>
      <c r="E244" s="87">
        <v>183.68802658183</v>
      </c>
      <c r="F244" s="86">
        <v>163.46268013436</v>
      </c>
      <c r="G244" s="86">
        <v>163.610594900059</v>
      </c>
      <c r="H244" s="86">
        <f t="shared" si="26"/>
        <v>170.25376720541635</v>
      </c>
      <c r="I244" s="86">
        <f t="shared" si="21"/>
        <v>11.634644964030784</v>
      </c>
      <c r="J244" s="86">
        <f t="shared" si="22"/>
        <v>7.4115429108810424</v>
      </c>
      <c r="L244" s="87">
        <v>176.67443231667801</v>
      </c>
      <c r="M244" s="86">
        <v>175.00588322311299</v>
      </c>
      <c r="N244" s="86">
        <v>162.44569628016899</v>
      </c>
      <c r="O244" s="86">
        <f t="shared" si="27"/>
        <v>171.37533727332001</v>
      </c>
      <c r="P244" s="86">
        <f t="shared" si="23"/>
        <v>7.7781668932552055</v>
      </c>
      <c r="Q244" s="86">
        <f t="shared" si="24"/>
        <v>7.4210156950618957</v>
      </c>
      <c r="S244" s="86">
        <f t="shared" si="25"/>
        <v>9.4727841808522808E-3</v>
      </c>
      <c r="T244" s="87">
        <v>0.92638575400000001</v>
      </c>
      <c r="U244" s="87">
        <v>0</v>
      </c>
    </row>
    <row r="245" spans="2:21">
      <c r="B245" s="87" t="s">
        <v>6011</v>
      </c>
      <c r="C245" s="87" t="s">
        <v>1172</v>
      </c>
      <c r="D245" s="87" t="s">
        <v>865</v>
      </c>
      <c r="E245" s="87">
        <v>172.14222077377201</v>
      </c>
      <c r="F245" s="86">
        <v>162.52288201564201</v>
      </c>
      <c r="G245" s="86">
        <v>180.156177617396</v>
      </c>
      <c r="H245" s="86">
        <f t="shared" si="26"/>
        <v>171.60709346893668</v>
      </c>
      <c r="I245" s="86">
        <f t="shared" si="21"/>
        <v>8.8288192511226757</v>
      </c>
      <c r="J245" s="86">
        <f t="shared" si="22"/>
        <v>7.4229653783985858</v>
      </c>
      <c r="L245" s="87">
        <v>185.28755405776201</v>
      </c>
      <c r="M245" s="86">
        <v>190.78167044518301</v>
      </c>
      <c r="N245" s="86">
        <v>207.46509762782699</v>
      </c>
      <c r="O245" s="86">
        <f t="shared" si="27"/>
        <v>194.51144071025735</v>
      </c>
      <c r="P245" s="86">
        <f t="shared" si="23"/>
        <v>11.549642824486268</v>
      </c>
      <c r="Q245" s="86">
        <f t="shared" si="24"/>
        <v>7.6037112034465357</v>
      </c>
      <c r="S245" s="86">
        <f t="shared" si="25"/>
        <v>0.18074582504794853</v>
      </c>
      <c r="T245" s="87">
        <v>0.42979271400000002</v>
      </c>
      <c r="U245" s="87">
        <v>0</v>
      </c>
    </row>
    <row r="246" spans="2:21">
      <c r="B246" s="87" t="s">
        <v>6012</v>
      </c>
      <c r="C246" s="87" t="s">
        <v>1173</v>
      </c>
      <c r="D246" s="87" t="s">
        <v>1174</v>
      </c>
      <c r="E246" s="87">
        <v>38.883441527163399</v>
      </c>
      <c r="F246" s="86">
        <v>50.354315805968398</v>
      </c>
      <c r="G246" s="86">
        <v>59.452346314789899</v>
      </c>
      <c r="H246" s="86">
        <f t="shared" si="26"/>
        <v>49.563367882640563</v>
      </c>
      <c r="I246" s="86">
        <f t="shared" si="21"/>
        <v>10.307238233575179</v>
      </c>
      <c r="J246" s="86">
        <f t="shared" si="22"/>
        <v>5.6312023183323596</v>
      </c>
      <c r="L246" s="87">
        <v>48.271017797861099</v>
      </c>
      <c r="M246" s="86">
        <v>53.448428853901298</v>
      </c>
      <c r="N246" s="86">
        <v>52.4165234476203</v>
      </c>
      <c r="O246" s="86">
        <f t="shared" si="27"/>
        <v>51.378656699794227</v>
      </c>
      <c r="P246" s="86">
        <f t="shared" si="23"/>
        <v>2.7403050652225049</v>
      </c>
      <c r="Q246" s="86">
        <f t="shared" si="24"/>
        <v>5.6830972662105745</v>
      </c>
      <c r="S246" s="86">
        <f t="shared" si="25"/>
        <v>5.1894947878214498E-2</v>
      </c>
      <c r="T246" s="87">
        <v>0.99402886899999998</v>
      </c>
      <c r="U246" s="87">
        <v>0</v>
      </c>
    </row>
    <row r="247" spans="2:21">
      <c r="B247" s="87" t="s">
        <v>6013</v>
      </c>
      <c r="C247" s="87" t="s">
        <v>1175</v>
      </c>
      <c r="D247" s="87" t="s">
        <v>1176</v>
      </c>
      <c r="E247" s="87">
        <v>76.706491844418906</v>
      </c>
      <c r="F247" s="86">
        <v>75.323557337973597</v>
      </c>
      <c r="G247" s="86">
        <v>88.038595257486804</v>
      </c>
      <c r="H247" s="86">
        <f t="shared" si="26"/>
        <v>80.022881479959764</v>
      </c>
      <c r="I247" s="86">
        <f t="shared" si="21"/>
        <v>6.9761649553824938</v>
      </c>
      <c r="J247" s="86">
        <f t="shared" si="22"/>
        <v>6.3223406733584637</v>
      </c>
      <c r="L247" s="87">
        <v>74.378746819584407</v>
      </c>
      <c r="M247" s="86">
        <v>88.769446476617304</v>
      </c>
      <c r="N247" s="86">
        <v>78.404633773845802</v>
      </c>
      <c r="O247" s="86">
        <f t="shared" si="27"/>
        <v>80.517609023349181</v>
      </c>
      <c r="P247" s="86">
        <f t="shared" si="23"/>
        <v>7.4243893660348972</v>
      </c>
      <c r="Q247" s="86">
        <f t="shared" si="24"/>
        <v>6.3312324268414439</v>
      </c>
      <c r="S247" s="86">
        <f t="shared" si="25"/>
        <v>8.891753482980401E-3</v>
      </c>
      <c r="T247" s="87">
        <v>0.93648256100000005</v>
      </c>
      <c r="U247" s="87">
        <v>0</v>
      </c>
    </row>
    <row r="248" spans="2:21">
      <c r="B248" s="87" t="s">
        <v>6014</v>
      </c>
      <c r="C248" s="87" t="s">
        <v>1177</v>
      </c>
      <c r="D248" s="87" t="s">
        <v>844</v>
      </c>
      <c r="E248" s="87">
        <v>72.898193882892699</v>
      </c>
      <c r="F248" s="86">
        <v>76.940974186641697</v>
      </c>
      <c r="G248" s="86">
        <v>80.7010722998684</v>
      </c>
      <c r="H248" s="86">
        <f t="shared" si="26"/>
        <v>76.846746789800932</v>
      </c>
      <c r="I248" s="86">
        <f t="shared" si="21"/>
        <v>3.9022925312260801</v>
      </c>
      <c r="J248" s="86">
        <f t="shared" si="22"/>
        <v>6.2639122814193602</v>
      </c>
      <c r="L248" s="87">
        <v>71.128224133857103</v>
      </c>
      <c r="M248" s="86">
        <v>69.327278968765299</v>
      </c>
      <c r="N248" s="86">
        <v>77.4901453770308</v>
      </c>
      <c r="O248" s="86">
        <f t="shared" si="27"/>
        <v>72.648549493217729</v>
      </c>
      <c r="P248" s="86">
        <f t="shared" si="23"/>
        <v>4.288547411249362</v>
      </c>
      <c r="Q248" s="86">
        <f t="shared" si="24"/>
        <v>6.1828620880678145</v>
      </c>
      <c r="S248" s="86">
        <f t="shared" si="25"/>
        <v>-8.1050193351545646E-2</v>
      </c>
      <c r="T248" s="87">
        <v>0.51007632599999997</v>
      </c>
      <c r="U248" s="87">
        <v>0</v>
      </c>
    </row>
    <row r="249" spans="2:21">
      <c r="B249" s="87" t="s">
        <v>6015</v>
      </c>
      <c r="C249" s="87" t="s">
        <v>1178</v>
      </c>
      <c r="D249" s="87" t="s">
        <v>1179</v>
      </c>
      <c r="E249" s="87">
        <v>82.380478691315901</v>
      </c>
      <c r="F249" s="86">
        <v>95.764672987652602</v>
      </c>
      <c r="G249" s="86">
        <v>119.95516044337499</v>
      </c>
      <c r="H249" s="86">
        <f t="shared" si="26"/>
        <v>99.366770707447827</v>
      </c>
      <c r="I249" s="86">
        <f t="shared" si="21"/>
        <v>19.044566368897605</v>
      </c>
      <c r="J249" s="86">
        <f t="shared" si="22"/>
        <v>6.6346915749399171</v>
      </c>
      <c r="L249" s="87">
        <v>89.723346301152205</v>
      </c>
      <c r="M249" s="86">
        <v>100.657345286742</v>
      </c>
      <c r="N249" s="86">
        <v>109.67692390906601</v>
      </c>
      <c r="O249" s="86">
        <f t="shared" si="27"/>
        <v>100.01920516565342</v>
      </c>
      <c r="P249" s="86">
        <f t="shared" si="23"/>
        <v>9.9920834638911504</v>
      </c>
      <c r="Q249" s="86">
        <f t="shared" si="24"/>
        <v>6.6441332351445412</v>
      </c>
      <c r="S249" s="86">
        <f t="shared" si="25"/>
        <v>9.4416602046240826E-3</v>
      </c>
      <c r="T249" s="87">
        <v>0.95510654299999997</v>
      </c>
      <c r="U249" s="87">
        <v>0</v>
      </c>
    </row>
    <row r="250" spans="2:21">
      <c r="B250" s="87" t="s">
        <v>6016</v>
      </c>
      <c r="C250" s="87" t="s">
        <v>1180</v>
      </c>
      <c r="D250" s="87" t="s">
        <v>1181</v>
      </c>
      <c r="E250" s="87">
        <v>92.332278575912497</v>
      </c>
      <c r="F250" s="86">
        <v>98.209534633550803</v>
      </c>
      <c r="G250" s="86">
        <v>101.119302076094</v>
      </c>
      <c r="H250" s="86">
        <f t="shared" si="26"/>
        <v>97.220371761852434</v>
      </c>
      <c r="I250" s="86">
        <f t="shared" si="21"/>
        <v>4.4762459593107069</v>
      </c>
      <c r="J250" s="86">
        <f t="shared" si="22"/>
        <v>6.6031867457589239</v>
      </c>
      <c r="L250" s="87">
        <v>98.076486642741401</v>
      </c>
      <c r="M250" s="86">
        <v>94.799451087047402</v>
      </c>
      <c r="N250" s="86">
        <v>89.598073701453103</v>
      </c>
      <c r="O250" s="86">
        <f t="shared" si="27"/>
        <v>94.158003810413973</v>
      </c>
      <c r="P250" s="86">
        <f t="shared" si="23"/>
        <v>4.2754488018542052</v>
      </c>
      <c r="Q250" s="86">
        <f t="shared" si="24"/>
        <v>6.5570118298416329</v>
      </c>
      <c r="S250" s="86">
        <f t="shared" si="25"/>
        <v>-4.6174915917291504E-2</v>
      </c>
      <c r="T250" s="87">
        <v>0.71017020099999995</v>
      </c>
      <c r="U250" s="87">
        <v>0</v>
      </c>
    </row>
    <row r="251" spans="2:21">
      <c r="B251" s="87" t="s">
        <v>6017</v>
      </c>
      <c r="C251" s="87" t="s">
        <v>841</v>
      </c>
      <c r="D251" s="87"/>
      <c r="E251" s="87">
        <v>108.952896526039</v>
      </c>
      <c r="F251" s="86">
        <v>112.847021515321</v>
      </c>
      <c r="G251" s="86">
        <v>112.07773338561</v>
      </c>
      <c r="H251" s="86">
        <f t="shared" si="26"/>
        <v>111.29255047565668</v>
      </c>
      <c r="I251" s="86">
        <f t="shared" si="21"/>
        <v>2.062386120395435</v>
      </c>
      <c r="J251" s="86">
        <f t="shared" si="22"/>
        <v>6.7982132168524858</v>
      </c>
      <c r="L251" s="87">
        <v>118.799387281281</v>
      </c>
      <c r="M251" s="86">
        <v>124.228068566649</v>
      </c>
      <c r="N251" s="86">
        <v>118.910408528761</v>
      </c>
      <c r="O251" s="86">
        <f t="shared" si="27"/>
        <v>120.64595479223033</v>
      </c>
      <c r="P251" s="86">
        <f t="shared" si="23"/>
        <v>3.1026981401689677</v>
      </c>
      <c r="Q251" s="86">
        <f t="shared" si="24"/>
        <v>6.9146357331856052</v>
      </c>
      <c r="S251" s="86">
        <f t="shared" si="25"/>
        <v>0.11642251633311913</v>
      </c>
      <c r="T251" s="87">
        <v>0.71728467399999996</v>
      </c>
      <c r="U251" s="87">
        <v>0</v>
      </c>
    </row>
    <row r="252" spans="2:21">
      <c r="B252" s="87" t="s">
        <v>6018</v>
      </c>
      <c r="C252" s="87" t="s">
        <v>832</v>
      </c>
      <c r="D252" s="87" t="s">
        <v>1182</v>
      </c>
      <c r="E252" s="87">
        <v>151.962650859847</v>
      </c>
      <c r="F252" s="86">
        <v>225.80972424183099</v>
      </c>
      <c r="G252" s="86">
        <v>197.57866899472899</v>
      </c>
      <c r="H252" s="86">
        <f t="shared" si="26"/>
        <v>191.78368136546899</v>
      </c>
      <c r="I252" s="86">
        <f t="shared" si="21"/>
        <v>37.26303762427964</v>
      </c>
      <c r="J252" s="86">
        <f t="shared" si="22"/>
        <v>7.5833361582293204</v>
      </c>
      <c r="L252" s="87">
        <v>155.064463398724</v>
      </c>
      <c r="M252" s="86">
        <v>202.17779547100801</v>
      </c>
      <c r="N252" s="86">
        <v>198.93486092847499</v>
      </c>
      <c r="O252" s="86">
        <f t="shared" si="27"/>
        <v>185.39237326606903</v>
      </c>
      <c r="P252" s="86">
        <f t="shared" si="23"/>
        <v>26.314743848328224</v>
      </c>
      <c r="Q252" s="86">
        <f t="shared" si="24"/>
        <v>7.534438084884119</v>
      </c>
      <c r="S252" s="86">
        <f t="shared" si="25"/>
        <v>-4.8898073345201472E-2</v>
      </c>
      <c r="T252" s="87">
        <v>0.84708372899999995</v>
      </c>
      <c r="U252" s="87">
        <v>0</v>
      </c>
    </row>
    <row r="253" spans="2:21">
      <c r="B253" s="87" t="s">
        <v>6019</v>
      </c>
      <c r="C253" s="87" t="s">
        <v>841</v>
      </c>
      <c r="D253" s="87" t="s">
        <v>1183</v>
      </c>
      <c r="E253" s="87">
        <v>143.26235018160699</v>
      </c>
      <c r="F253" s="86">
        <v>137.99916107031001</v>
      </c>
      <c r="G253" s="86">
        <v>153.80570159324901</v>
      </c>
      <c r="H253" s="86">
        <f t="shared" si="26"/>
        <v>145.022404281722</v>
      </c>
      <c r="I253" s="86">
        <f t="shared" si="21"/>
        <v>8.0489144393717424</v>
      </c>
      <c r="J253" s="86">
        <f t="shared" si="22"/>
        <v>7.1801319869064999</v>
      </c>
      <c r="L253" s="87">
        <v>141.92742312097101</v>
      </c>
      <c r="M253" s="86">
        <v>122.05249902659</v>
      </c>
      <c r="N253" s="86">
        <v>117.42535436337</v>
      </c>
      <c r="O253" s="86">
        <f t="shared" si="27"/>
        <v>127.13509217031033</v>
      </c>
      <c r="P253" s="86">
        <f t="shared" si="23"/>
        <v>13.017772779895823</v>
      </c>
      <c r="Q253" s="86">
        <f t="shared" si="24"/>
        <v>6.9902184916541499</v>
      </c>
      <c r="S253" s="86">
        <f t="shared" si="25"/>
        <v>-0.18991349525234935</v>
      </c>
      <c r="T253" s="87">
        <v>0.184205959</v>
      </c>
      <c r="U253" s="87">
        <v>0</v>
      </c>
    </row>
    <row r="254" spans="2:21">
      <c r="B254" s="87" t="s">
        <v>6020</v>
      </c>
      <c r="C254" s="87" t="s">
        <v>832</v>
      </c>
      <c r="D254" s="87" t="s">
        <v>1184</v>
      </c>
      <c r="E254" s="87">
        <v>113.98624355303301</v>
      </c>
      <c r="F254" s="86">
        <v>95.978764179637395</v>
      </c>
      <c r="G254" s="86">
        <v>96.8827626891742</v>
      </c>
      <c r="H254" s="86">
        <f t="shared" si="26"/>
        <v>102.28259014061489</v>
      </c>
      <c r="I254" s="86">
        <f t="shared" si="21"/>
        <v>10.145734607450377</v>
      </c>
      <c r="J254" s="86">
        <f t="shared" si="22"/>
        <v>6.6764167898402711</v>
      </c>
      <c r="L254" s="87">
        <v>112.98814790343501</v>
      </c>
      <c r="M254" s="86">
        <v>101.21866525506201</v>
      </c>
      <c r="N254" s="86">
        <v>90.776455747778598</v>
      </c>
      <c r="O254" s="86">
        <f t="shared" si="27"/>
        <v>101.6610896354252</v>
      </c>
      <c r="P254" s="86">
        <f t="shared" si="23"/>
        <v>11.112453446636657</v>
      </c>
      <c r="Q254" s="86">
        <f t="shared" si="24"/>
        <v>6.6676237890142627</v>
      </c>
      <c r="S254" s="86">
        <f t="shared" si="25"/>
        <v>-8.7930008260080853E-3</v>
      </c>
      <c r="T254" s="87">
        <v>0.89971220399999996</v>
      </c>
      <c r="U254" s="87">
        <v>0</v>
      </c>
    </row>
    <row r="255" spans="2:21">
      <c r="B255" s="87" t="s">
        <v>6021</v>
      </c>
      <c r="C255" s="87" t="s">
        <v>841</v>
      </c>
      <c r="D255" s="87"/>
      <c r="E255" s="87">
        <v>66.355435016688105</v>
      </c>
      <c r="F255" s="86">
        <v>57.646683564355598</v>
      </c>
      <c r="G255" s="86">
        <v>67.265905026338302</v>
      </c>
      <c r="H255" s="86">
        <f t="shared" si="26"/>
        <v>63.756007869127338</v>
      </c>
      <c r="I255" s="86">
        <f t="shared" si="21"/>
        <v>5.3103786593117928</v>
      </c>
      <c r="J255" s="86">
        <f t="shared" si="22"/>
        <v>5.994489391597738</v>
      </c>
      <c r="L255" s="87">
        <v>62.5778820970624</v>
      </c>
      <c r="M255" s="86">
        <v>61.952413818418897</v>
      </c>
      <c r="N255" s="86">
        <v>57.050904211492103</v>
      </c>
      <c r="O255" s="86">
        <f t="shared" si="27"/>
        <v>60.527066708991136</v>
      </c>
      <c r="P255" s="86">
        <f t="shared" si="23"/>
        <v>3.0266453250523653</v>
      </c>
      <c r="Q255" s="86">
        <f t="shared" si="24"/>
        <v>5.9195085310679172</v>
      </c>
      <c r="S255" s="86">
        <f t="shared" si="25"/>
        <v>-7.4980860529820142E-2</v>
      </c>
      <c r="T255" s="87">
        <v>0.69427988299999999</v>
      </c>
      <c r="U255" s="87">
        <v>0</v>
      </c>
    </row>
    <row r="256" spans="2:21">
      <c r="B256" s="87" t="s">
        <v>6022</v>
      </c>
      <c r="C256" s="87" t="s">
        <v>1185</v>
      </c>
      <c r="D256" s="87" t="s">
        <v>1186</v>
      </c>
      <c r="E256" s="87">
        <v>74.795914507530597</v>
      </c>
      <c r="F256" s="86">
        <v>82.357044352332593</v>
      </c>
      <c r="G256" s="86">
        <v>86.375858576498999</v>
      </c>
      <c r="H256" s="86">
        <f t="shared" si="26"/>
        <v>81.176272478787396</v>
      </c>
      <c r="I256" s="86">
        <f t="shared" si="21"/>
        <v>5.8795784562437543</v>
      </c>
      <c r="J256" s="86">
        <f t="shared" si="22"/>
        <v>6.3429861895443693</v>
      </c>
      <c r="L256" s="87">
        <v>71.603042678971505</v>
      </c>
      <c r="M256" s="86">
        <v>81.813946339121202</v>
      </c>
      <c r="N256" s="86">
        <v>83.345007263656498</v>
      </c>
      <c r="O256" s="86">
        <f t="shared" si="27"/>
        <v>78.92066542724973</v>
      </c>
      <c r="P256" s="86">
        <f t="shared" si="23"/>
        <v>6.3833172334804882</v>
      </c>
      <c r="Q256" s="86">
        <f t="shared" si="24"/>
        <v>6.3023312152233659</v>
      </c>
      <c r="S256" s="86">
        <f t="shared" si="25"/>
        <v>-4.0654974321003512E-2</v>
      </c>
      <c r="T256" s="87">
        <v>0.77037230300000004</v>
      </c>
      <c r="U256" s="87">
        <v>0</v>
      </c>
    </row>
    <row r="257" spans="2:21">
      <c r="B257" s="87" t="s">
        <v>6023</v>
      </c>
      <c r="C257" s="87" t="s">
        <v>841</v>
      </c>
      <c r="D257" s="87" t="s">
        <v>1187</v>
      </c>
      <c r="E257" s="87">
        <v>35.891147856678799</v>
      </c>
      <c r="F257" s="86">
        <v>46.5302046424856</v>
      </c>
      <c r="G257" s="86">
        <v>58.846260510659299</v>
      </c>
      <c r="H257" s="86">
        <f t="shared" si="26"/>
        <v>47.089204336607899</v>
      </c>
      <c r="I257" s="86">
        <f t="shared" si="21"/>
        <v>11.487761302044706</v>
      </c>
      <c r="J257" s="86">
        <f t="shared" si="22"/>
        <v>5.5573244406012963</v>
      </c>
      <c r="L257" s="87">
        <v>34.951238789749198</v>
      </c>
      <c r="M257" s="86">
        <v>47.751161943600202</v>
      </c>
      <c r="N257" s="86">
        <v>45.615063387561499</v>
      </c>
      <c r="O257" s="86">
        <f t="shared" si="27"/>
        <v>42.772488040303635</v>
      </c>
      <c r="P257" s="86">
        <f t="shared" si="23"/>
        <v>6.8570900635584087</v>
      </c>
      <c r="Q257" s="86">
        <f t="shared" si="24"/>
        <v>5.4186112249215039</v>
      </c>
      <c r="S257" s="86">
        <f t="shared" si="25"/>
        <v>-0.13871321567979197</v>
      </c>
      <c r="T257" s="87">
        <v>0.70947582600000003</v>
      </c>
      <c r="U257" s="87">
        <v>0</v>
      </c>
    </row>
    <row r="258" spans="2:21">
      <c r="B258" s="87" t="s">
        <v>6024</v>
      </c>
      <c r="C258" s="87" t="s">
        <v>1188</v>
      </c>
      <c r="D258" s="87" t="s">
        <v>1189</v>
      </c>
      <c r="E258" s="87">
        <v>50.223155609083101</v>
      </c>
      <c r="F258" s="86">
        <v>48.150404283707402</v>
      </c>
      <c r="G258" s="86">
        <v>53.982720477766399</v>
      </c>
      <c r="H258" s="86">
        <f t="shared" si="26"/>
        <v>50.785426790185632</v>
      </c>
      <c r="I258" s="86">
        <f t="shared" si="21"/>
        <v>2.9565333936376459</v>
      </c>
      <c r="J258" s="86">
        <f t="shared" si="22"/>
        <v>5.666342660510244</v>
      </c>
      <c r="L258" s="87">
        <v>61.284601322052801</v>
      </c>
      <c r="M258" s="86">
        <v>66.664511142160293</v>
      </c>
      <c r="N258" s="86">
        <v>55.806833447216903</v>
      </c>
      <c r="O258" s="86">
        <f t="shared" si="27"/>
        <v>61.251981970476663</v>
      </c>
      <c r="P258" s="86">
        <f t="shared" si="23"/>
        <v>5.4289123448800263</v>
      </c>
      <c r="Q258" s="86">
        <f t="shared" si="24"/>
        <v>5.9366846219856884</v>
      </c>
      <c r="S258" s="86">
        <f t="shared" si="25"/>
        <v>0.27034196147544481</v>
      </c>
      <c r="T258" s="87">
        <v>0.14612109200000001</v>
      </c>
      <c r="U258" s="87">
        <v>0</v>
      </c>
    </row>
    <row r="259" spans="2:21">
      <c r="B259" s="87" t="s">
        <v>6025</v>
      </c>
      <c r="C259" s="87" t="s">
        <v>1190</v>
      </c>
      <c r="D259" s="87" t="s">
        <v>1191</v>
      </c>
      <c r="E259" s="87">
        <v>36.174295278907202</v>
      </c>
      <c r="F259" s="86">
        <v>31.365472065620001</v>
      </c>
      <c r="G259" s="86">
        <v>35.5016733038848</v>
      </c>
      <c r="H259" s="86">
        <f t="shared" si="26"/>
        <v>34.347146882804005</v>
      </c>
      <c r="I259" s="86">
        <f t="shared" si="21"/>
        <v>2.6040149033545661</v>
      </c>
      <c r="J259" s="86">
        <f t="shared" si="22"/>
        <v>5.1021183584435628</v>
      </c>
      <c r="L259" s="87">
        <v>38.567651217616003</v>
      </c>
      <c r="M259" s="86">
        <v>37.5673969870452</v>
      </c>
      <c r="N259" s="86">
        <v>38.066485277102998</v>
      </c>
      <c r="O259" s="86">
        <f t="shared" si="27"/>
        <v>38.067177827254731</v>
      </c>
      <c r="P259" s="86">
        <f t="shared" si="23"/>
        <v>0.50012747491312848</v>
      </c>
      <c r="Q259" s="86">
        <f t="shared" si="24"/>
        <v>5.2504757121858736</v>
      </c>
      <c r="S259" s="86">
        <f t="shared" si="25"/>
        <v>0.14835735374231007</v>
      </c>
      <c r="T259" s="87">
        <v>0.66911573899999999</v>
      </c>
      <c r="U259" s="87">
        <v>0</v>
      </c>
    </row>
    <row r="260" spans="2:21">
      <c r="B260" s="87" t="s">
        <v>6026</v>
      </c>
      <c r="C260" s="87" t="s">
        <v>1192</v>
      </c>
      <c r="D260" s="87" t="s">
        <v>1193</v>
      </c>
      <c r="E260" s="87">
        <v>254.635086539779</v>
      </c>
      <c r="F260" s="86">
        <v>290.13470266108402</v>
      </c>
      <c r="G260" s="86">
        <v>306.09454653285599</v>
      </c>
      <c r="H260" s="86">
        <f t="shared" si="26"/>
        <v>283.62144524457295</v>
      </c>
      <c r="I260" s="86">
        <f t="shared" si="21"/>
        <v>26.340764934319481</v>
      </c>
      <c r="J260" s="86">
        <f t="shared" si="22"/>
        <v>8.1478228118383509</v>
      </c>
      <c r="L260" s="87">
        <v>224.891698254825</v>
      </c>
      <c r="M260" s="86">
        <v>248.04683117334801</v>
      </c>
      <c r="N260" s="86">
        <v>247.76240323838601</v>
      </c>
      <c r="O260" s="86">
        <f t="shared" si="27"/>
        <v>240.23364422218637</v>
      </c>
      <c r="P260" s="86">
        <f t="shared" si="23"/>
        <v>13.287276032416232</v>
      </c>
      <c r="Q260" s="86">
        <f t="shared" si="24"/>
        <v>7.9082944014073497</v>
      </c>
      <c r="S260" s="86">
        <f t="shared" si="25"/>
        <v>-0.23952841043100104</v>
      </c>
      <c r="T260" s="87">
        <v>1.8415552000000002E-2</v>
      </c>
      <c r="U260" s="87">
        <v>0</v>
      </c>
    </row>
    <row r="261" spans="2:21">
      <c r="B261" s="87" t="s">
        <v>6027</v>
      </c>
      <c r="C261" s="87" t="s">
        <v>832</v>
      </c>
      <c r="D261" s="87" t="s">
        <v>1194</v>
      </c>
      <c r="E261" s="87">
        <v>184.363060881856</v>
      </c>
      <c r="F261" s="86">
        <v>167.542828829488</v>
      </c>
      <c r="G261" s="86">
        <v>178.402955017187</v>
      </c>
      <c r="H261" s="86">
        <f t="shared" si="26"/>
        <v>176.76961490951032</v>
      </c>
      <c r="I261" s="86">
        <f t="shared" si="21"/>
        <v>8.5282414074875881</v>
      </c>
      <c r="J261" s="86">
        <f t="shared" si="22"/>
        <v>7.4657264996472161</v>
      </c>
      <c r="L261" s="87">
        <v>176.293761283386</v>
      </c>
      <c r="M261" s="86">
        <v>154.979202845712</v>
      </c>
      <c r="N261" s="86">
        <v>149.11012925880601</v>
      </c>
      <c r="O261" s="86">
        <f t="shared" si="27"/>
        <v>160.127697795968</v>
      </c>
      <c r="P261" s="86">
        <f t="shared" si="23"/>
        <v>14.304464782072465</v>
      </c>
      <c r="Q261" s="86">
        <f t="shared" si="24"/>
        <v>7.3230790667527472</v>
      </c>
      <c r="S261" s="86">
        <f t="shared" si="25"/>
        <v>-0.1426474328944683</v>
      </c>
      <c r="T261" s="87">
        <v>0.23099916400000001</v>
      </c>
      <c r="U261" s="87">
        <v>0</v>
      </c>
    </row>
    <row r="262" spans="2:21">
      <c r="B262" s="87" t="s">
        <v>6028</v>
      </c>
      <c r="C262" s="87" t="s">
        <v>841</v>
      </c>
      <c r="D262" s="87" t="s">
        <v>1195</v>
      </c>
      <c r="E262" s="87">
        <v>122.980869662057</v>
      </c>
      <c r="F262" s="86">
        <v>107.20397348109699</v>
      </c>
      <c r="G262" s="86">
        <v>110.079004047414</v>
      </c>
      <c r="H262" s="86">
        <f t="shared" si="26"/>
        <v>113.421282396856</v>
      </c>
      <c r="I262" s="86">
        <f t="shared" ref="I262:I325" si="28">STDEV(E262:G262)</f>
        <v>8.4027216840770809</v>
      </c>
      <c r="J262" s="86">
        <f t="shared" ref="J262:J325" si="29">LOG(H262,2)</f>
        <v>6.8255475631022069</v>
      </c>
      <c r="L262" s="87">
        <v>139.95810331865999</v>
      </c>
      <c r="M262" s="86">
        <v>139.02870223058201</v>
      </c>
      <c r="N262" s="86">
        <v>127.799926116864</v>
      </c>
      <c r="O262" s="86">
        <f t="shared" si="27"/>
        <v>135.59557722203536</v>
      </c>
      <c r="P262" s="86">
        <f t="shared" ref="P262:P325" si="30">STDEV(L262:N262)</f>
        <v>6.7672061229727172</v>
      </c>
      <c r="Q262" s="86">
        <f t="shared" ref="Q262:Q325" si="31">LOG(O262,2)</f>
        <v>7.0831663120255541</v>
      </c>
      <c r="S262" s="86">
        <f t="shared" ref="S262:S325" si="32">LOG(O262/H262,2)</f>
        <v>0.25761874892334757</v>
      </c>
      <c r="T262" s="87">
        <v>0.14018612699999999</v>
      </c>
      <c r="U262" s="87">
        <v>0</v>
      </c>
    </row>
    <row r="263" spans="2:21">
      <c r="B263" s="87" t="s">
        <v>6029</v>
      </c>
      <c r="C263" s="87" t="s">
        <v>1196</v>
      </c>
      <c r="D263" s="87" t="s">
        <v>1197</v>
      </c>
      <c r="E263" s="87">
        <v>164.138758545131</v>
      </c>
      <c r="F263" s="86">
        <v>167.415338823946</v>
      </c>
      <c r="G263" s="86">
        <v>149.50187511704499</v>
      </c>
      <c r="H263" s="86">
        <f t="shared" ref="H263:H326" si="33">AVERAGE(E263:G263)</f>
        <v>160.35199082870733</v>
      </c>
      <c r="I263" s="86">
        <f t="shared" si="28"/>
        <v>9.5382258726781224</v>
      </c>
      <c r="J263" s="86">
        <f t="shared" si="29"/>
        <v>7.3250984552529053</v>
      </c>
      <c r="L263" s="87">
        <v>173.14890453951801</v>
      </c>
      <c r="M263" s="86">
        <v>171.337697128879</v>
      </c>
      <c r="N263" s="86">
        <v>161.98437992723601</v>
      </c>
      <c r="O263" s="86">
        <f t="shared" ref="O263:O326" si="34">AVERAGE(L263:N263)</f>
        <v>168.82366053187766</v>
      </c>
      <c r="P263" s="86">
        <f t="shared" si="30"/>
        <v>5.9918225493466677</v>
      </c>
      <c r="Q263" s="86">
        <f t="shared" si="31"/>
        <v>7.3993733008097404</v>
      </c>
      <c r="S263" s="86">
        <f t="shared" si="32"/>
        <v>7.427484555683575E-2</v>
      </c>
      <c r="T263" s="87">
        <v>0.92391113899999999</v>
      </c>
      <c r="U263" s="87">
        <v>0</v>
      </c>
    </row>
    <row r="264" spans="2:21">
      <c r="B264" s="87" t="s">
        <v>6030</v>
      </c>
      <c r="C264" s="87" t="s">
        <v>1198</v>
      </c>
      <c r="D264" s="87" t="s">
        <v>1199</v>
      </c>
      <c r="E264" s="87">
        <v>638.73026127264905</v>
      </c>
      <c r="F264" s="86">
        <v>704.71671785635601</v>
      </c>
      <c r="G264" s="86">
        <v>708.96744005069604</v>
      </c>
      <c r="H264" s="86">
        <f t="shared" si="33"/>
        <v>684.13813972656715</v>
      </c>
      <c r="I264" s="86">
        <f t="shared" si="28"/>
        <v>39.381768993503904</v>
      </c>
      <c r="J264" s="86">
        <f t="shared" si="29"/>
        <v>9.4181438502318819</v>
      </c>
      <c r="L264" s="87">
        <v>633.263260202531</v>
      </c>
      <c r="M264" s="86">
        <v>557.814951927621</v>
      </c>
      <c r="N264" s="86">
        <v>702.06087204971004</v>
      </c>
      <c r="O264" s="86">
        <f t="shared" si="34"/>
        <v>631.04636139328738</v>
      </c>
      <c r="P264" s="86">
        <f t="shared" si="30"/>
        <v>72.148508981231501</v>
      </c>
      <c r="Q264" s="86">
        <f t="shared" si="31"/>
        <v>9.3016021900620665</v>
      </c>
      <c r="S264" s="86">
        <f t="shared" si="32"/>
        <v>-0.1165416601698164</v>
      </c>
      <c r="T264" s="87">
        <v>0.42980056</v>
      </c>
      <c r="U264" s="87">
        <v>0</v>
      </c>
    </row>
    <row r="265" spans="2:21">
      <c r="B265" s="87" t="s">
        <v>6031</v>
      </c>
      <c r="C265" s="87" t="s">
        <v>1200</v>
      </c>
      <c r="D265" s="87" t="s">
        <v>1201</v>
      </c>
      <c r="E265" s="87">
        <v>1071.4444329258299</v>
      </c>
      <c r="F265" s="86">
        <v>1138.6905156487601</v>
      </c>
      <c r="G265" s="86">
        <v>1040.1686734846</v>
      </c>
      <c r="H265" s="86">
        <f t="shared" si="33"/>
        <v>1083.4345406863968</v>
      </c>
      <c r="I265" s="86">
        <f t="shared" si="28"/>
        <v>50.343424187647571</v>
      </c>
      <c r="J265" s="86">
        <f t="shared" si="29"/>
        <v>10.081396275491047</v>
      </c>
      <c r="L265" s="87">
        <v>1067.8858019506999</v>
      </c>
      <c r="M265" s="86">
        <v>1053.9778295468</v>
      </c>
      <c r="N265" s="86">
        <v>1063.3037161543</v>
      </c>
      <c r="O265" s="86">
        <f t="shared" si="34"/>
        <v>1061.7224492172666</v>
      </c>
      <c r="P265" s="86">
        <f t="shared" si="30"/>
        <v>7.0875403308571698</v>
      </c>
      <c r="Q265" s="86">
        <f t="shared" si="31"/>
        <v>10.052190957139892</v>
      </c>
      <c r="S265" s="86">
        <f t="shared" si="32"/>
        <v>-2.9205318351153923E-2</v>
      </c>
      <c r="T265" s="87">
        <v>0.77454030200000001</v>
      </c>
      <c r="U265" s="87">
        <v>0</v>
      </c>
    </row>
    <row r="266" spans="2:21">
      <c r="B266" s="87" t="s">
        <v>6032</v>
      </c>
      <c r="C266" s="87" t="s">
        <v>841</v>
      </c>
      <c r="D266" s="87" t="s">
        <v>1202</v>
      </c>
      <c r="E266" s="87">
        <v>100.786731618847</v>
      </c>
      <c r="F266" s="86">
        <v>120.75299878921</v>
      </c>
      <c r="G266" s="86">
        <v>116.859684702585</v>
      </c>
      <c r="H266" s="86">
        <f t="shared" si="33"/>
        <v>112.79980503688067</v>
      </c>
      <c r="I266" s="86">
        <f t="shared" si="28"/>
        <v>10.584182696579763</v>
      </c>
      <c r="J266" s="86">
        <f t="shared" si="29"/>
        <v>6.8176207639602922</v>
      </c>
      <c r="L266" s="87">
        <v>102.127609328178</v>
      </c>
      <c r="M266" s="86">
        <v>128.40354392643701</v>
      </c>
      <c r="N266" s="86">
        <v>128.87314870007</v>
      </c>
      <c r="O266" s="86">
        <f t="shared" si="34"/>
        <v>119.80143398489501</v>
      </c>
      <c r="P266" s="86">
        <f t="shared" si="30"/>
        <v>15.307782029351594</v>
      </c>
      <c r="Q266" s="86">
        <f t="shared" si="31"/>
        <v>6.9045013666035544</v>
      </c>
      <c r="S266" s="86">
        <f t="shared" si="32"/>
        <v>8.6880602643261709E-2</v>
      </c>
      <c r="T266" s="87">
        <v>0.91487672499999995</v>
      </c>
      <c r="U266" s="87">
        <v>0</v>
      </c>
    </row>
    <row r="267" spans="2:21">
      <c r="B267" s="87" t="s">
        <v>6033</v>
      </c>
      <c r="C267" s="87" t="s">
        <v>832</v>
      </c>
      <c r="D267" s="87" t="s">
        <v>1203</v>
      </c>
      <c r="E267" s="87">
        <v>12.981352513945801</v>
      </c>
      <c r="F267" s="86">
        <v>14.24969521929</v>
      </c>
      <c r="G267" s="86">
        <v>13.316880978653501</v>
      </c>
      <c r="H267" s="86">
        <f t="shared" si="33"/>
        <v>13.515976237296433</v>
      </c>
      <c r="I267" s="86">
        <f t="shared" si="28"/>
        <v>0.65719289106055701</v>
      </c>
      <c r="J267" s="86">
        <f t="shared" si="29"/>
        <v>3.7565938140734279</v>
      </c>
      <c r="L267" s="87">
        <v>10.441087556871</v>
      </c>
      <c r="M267" s="86">
        <v>16.6250954122598</v>
      </c>
      <c r="N267" s="86">
        <v>16.281280154897701</v>
      </c>
      <c r="O267" s="86">
        <f t="shared" si="34"/>
        <v>14.449154374676167</v>
      </c>
      <c r="P267" s="86">
        <f t="shared" si="30"/>
        <v>3.4753419896165441</v>
      </c>
      <c r="Q267" s="86">
        <f t="shared" si="31"/>
        <v>3.8529131574984645</v>
      </c>
      <c r="S267" s="86">
        <f t="shared" si="32"/>
        <v>9.6319343425037049E-2</v>
      </c>
      <c r="T267" s="87">
        <v>0.94203867699999999</v>
      </c>
      <c r="U267" s="87">
        <v>0</v>
      </c>
    </row>
    <row r="268" spans="2:21">
      <c r="B268" s="87" t="s">
        <v>6034</v>
      </c>
      <c r="C268" s="87" t="s">
        <v>841</v>
      </c>
      <c r="D268" s="87" t="s">
        <v>1204</v>
      </c>
      <c r="E268" s="87">
        <v>5.96926459090027</v>
      </c>
      <c r="F268" s="86">
        <v>3.7574649048005901</v>
      </c>
      <c r="G268" s="86">
        <v>4.0539193883302396</v>
      </c>
      <c r="H268" s="86">
        <f t="shared" si="33"/>
        <v>4.5935496280103667</v>
      </c>
      <c r="I268" s="86">
        <f t="shared" si="28"/>
        <v>1.2005894633639698</v>
      </c>
      <c r="J268" s="86">
        <f t="shared" si="29"/>
        <v>2.19960941542565</v>
      </c>
      <c r="L268" s="87">
        <v>8.1236779272676198</v>
      </c>
      <c r="M268" s="86">
        <v>4.7770058327432299</v>
      </c>
      <c r="N268" s="86">
        <v>6.0008311172918596</v>
      </c>
      <c r="O268" s="86">
        <f t="shared" si="34"/>
        <v>6.3005049591009028</v>
      </c>
      <c r="P268" s="86">
        <f t="shared" si="30"/>
        <v>1.693341913396557</v>
      </c>
      <c r="Q268" s="86">
        <f t="shared" si="31"/>
        <v>2.6554674592152132</v>
      </c>
      <c r="S268" s="86">
        <f t="shared" si="32"/>
        <v>0.45585804378956291</v>
      </c>
      <c r="T268" s="87">
        <v>0.61457466800000005</v>
      </c>
      <c r="U268" s="87">
        <v>0</v>
      </c>
    </row>
    <row r="269" spans="2:21">
      <c r="B269" s="87" t="s">
        <v>6035</v>
      </c>
      <c r="C269" s="87" t="s">
        <v>1205</v>
      </c>
      <c r="D269" s="87" t="s">
        <v>970</v>
      </c>
      <c r="E269" s="87">
        <v>76.657924219982405</v>
      </c>
      <c r="F269" s="86">
        <v>79.275917447599795</v>
      </c>
      <c r="G269" s="86">
        <v>81.149509159382603</v>
      </c>
      <c r="H269" s="86">
        <f t="shared" si="33"/>
        <v>79.027783608988273</v>
      </c>
      <c r="I269" s="86">
        <f t="shared" si="28"/>
        <v>2.2560500035149351</v>
      </c>
      <c r="J269" s="86">
        <f t="shared" si="29"/>
        <v>6.3042880422035452</v>
      </c>
      <c r="L269" s="87">
        <v>74.3245270012292</v>
      </c>
      <c r="M269" s="86">
        <v>80.187699883186497</v>
      </c>
      <c r="N269" s="86">
        <v>82.102280286584204</v>
      </c>
      <c r="O269" s="86">
        <f t="shared" si="34"/>
        <v>78.871502390333305</v>
      </c>
      <c r="P269" s="86">
        <f t="shared" si="30"/>
        <v>4.0524860791997082</v>
      </c>
      <c r="Q269" s="86">
        <f t="shared" si="31"/>
        <v>6.3014322191219687</v>
      </c>
      <c r="S269" s="86">
        <f t="shared" si="32"/>
        <v>-2.8558230815759712E-3</v>
      </c>
      <c r="T269" s="87">
        <v>0.90305106499999999</v>
      </c>
      <c r="U269" s="87">
        <v>0</v>
      </c>
    </row>
    <row r="270" spans="2:21">
      <c r="B270" s="87" t="s">
        <v>6036</v>
      </c>
      <c r="C270" s="87" t="s">
        <v>1206</v>
      </c>
      <c r="D270" s="87" t="s">
        <v>1207</v>
      </c>
      <c r="E270" s="87">
        <v>132.931390055299</v>
      </c>
      <c r="F270" s="86">
        <v>124.985702365566</v>
      </c>
      <c r="G270" s="86">
        <v>127.467943747576</v>
      </c>
      <c r="H270" s="86">
        <f t="shared" si="33"/>
        <v>128.46167872281367</v>
      </c>
      <c r="I270" s="86">
        <f t="shared" si="28"/>
        <v>4.0649870991740693</v>
      </c>
      <c r="J270" s="86">
        <f t="shared" si="29"/>
        <v>7.0051942444321575</v>
      </c>
      <c r="L270" s="87">
        <v>142.46018393181799</v>
      </c>
      <c r="M270" s="86">
        <v>140.95930604044801</v>
      </c>
      <c r="N270" s="86">
        <v>121.419414035594</v>
      </c>
      <c r="O270" s="86">
        <f t="shared" si="34"/>
        <v>134.94630133595334</v>
      </c>
      <c r="P270" s="86">
        <f t="shared" si="30"/>
        <v>11.738639982496601</v>
      </c>
      <c r="Q270" s="86">
        <f t="shared" si="31"/>
        <v>7.0762416251389295</v>
      </c>
      <c r="S270" s="86">
        <f t="shared" si="32"/>
        <v>7.1047380706771746E-2</v>
      </c>
      <c r="T270" s="87">
        <v>0.93993923000000001</v>
      </c>
      <c r="U270" s="87">
        <v>0</v>
      </c>
    </row>
    <row r="271" spans="2:21">
      <c r="B271" s="87" t="s">
        <v>6037</v>
      </c>
      <c r="C271" s="87" t="s">
        <v>841</v>
      </c>
      <c r="D271" s="87" t="s">
        <v>1078</v>
      </c>
      <c r="E271" s="87">
        <v>72.125085872556198</v>
      </c>
      <c r="F271" s="86">
        <v>65.450952509578499</v>
      </c>
      <c r="G271" s="86">
        <v>76.478195552896807</v>
      </c>
      <c r="H271" s="86">
        <f t="shared" si="33"/>
        <v>71.351411311677168</v>
      </c>
      <c r="I271" s="86">
        <f t="shared" si="28"/>
        <v>5.5541832458712168</v>
      </c>
      <c r="J271" s="86">
        <f t="shared" si="29"/>
        <v>6.1568700609895366</v>
      </c>
      <c r="L271" s="87">
        <v>89.398867024659097</v>
      </c>
      <c r="M271" s="86">
        <v>66.744681229565302</v>
      </c>
      <c r="N271" s="86">
        <v>66.380567040217002</v>
      </c>
      <c r="O271" s="86">
        <f t="shared" si="34"/>
        <v>74.174705098147129</v>
      </c>
      <c r="P271" s="86">
        <f t="shared" si="30"/>
        <v>13.185767879013103</v>
      </c>
      <c r="Q271" s="86">
        <f t="shared" si="31"/>
        <v>6.2128553807750899</v>
      </c>
      <c r="S271" s="86">
        <f t="shared" si="32"/>
        <v>5.5985319785553343E-2</v>
      </c>
      <c r="T271" s="87">
        <v>0.99307507900000003</v>
      </c>
      <c r="U271" s="87">
        <v>0</v>
      </c>
    </row>
    <row r="272" spans="2:21">
      <c r="B272" s="87" t="s">
        <v>6038</v>
      </c>
      <c r="C272" s="87" t="s">
        <v>1208</v>
      </c>
      <c r="D272" s="87" t="s">
        <v>1209</v>
      </c>
      <c r="E272" s="87">
        <v>868.67012332339198</v>
      </c>
      <c r="F272" s="86">
        <v>955.64857412095</v>
      </c>
      <c r="G272" s="86">
        <v>949.42792074694296</v>
      </c>
      <c r="H272" s="86">
        <f t="shared" si="33"/>
        <v>924.58220606376165</v>
      </c>
      <c r="I272" s="86">
        <f t="shared" si="28"/>
        <v>48.521076651021922</v>
      </c>
      <c r="J272" s="86">
        <f t="shared" si="29"/>
        <v>9.8526577874009345</v>
      </c>
      <c r="L272" s="87">
        <v>855.01710184491697</v>
      </c>
      <c r="M272" s="86">
        <v>915.99086842851398</v>
      </c>
      <c r="N272" s="86">
        <v>1000.77497133381</v>
      </c>
      <c r="O272" s="86">
        <f t="shared" si="34"/>
        <v>923.9276472024136</v>
      </c>
      <c r="P272" s="86">
        <f t="shared" si="30"/>
        <v>73.202346085796037</v>
      </c>
      <c r="Q272" s="86">
        <f t="shared" si="31"/>
        <v>9.8516360683540629</v>
      </c>
      <c r="S272" s="86">
        <f t="shared" si="32"/>
        <v>-1.0217190468714301E-3</v>
      </c>
      <c r="T272" s="87">
        <v>0.90375330300000001</v>
      </c>
      <c r="U272" s="87">
        <v>0</v>
      </c>
    </row>
    <row r="273" spans="2:21">
      <c r="B273" s="87" t="s">
        <v>6039</v>
      </c>
      <c r="C273" s="87" t="s">
        <v>1210</v>
      </c>
      <c r="D273" s="87" t="s">
        <v>1211</v>
      </c>
      <c r="E273" s="87">
        <v>114.51448753923199</v>
      </c>
      <c r="F273" s="86">
        <v>119.49729065979</v>
      </c>
      <c r="G273" s="86">
        <v>113.17229798254201</v>
      </c>
      <c r="H273" s="86">
        <f t="shared" si="33"/>
        <v>115.72802539385468</v>
      </c>
      <c r="I273" s="86">
        <f t="shared" si="28"/>
        <v>3.3325498773854569</v>
      </c>
      <c r="J273" s="86">
        <f t="shared" si="29"/>
        <v>6.8545944682278908</v>
      </c>
      <c r="L273" s="87">
        <v>114.926711957392</v>
      </c>
      <c r="M273" s="86">
        <v>116.46650590663501</v>
      </c>
      <c r="N273" s="86">
        <v>111.380603449765</v>
      </c>
      <c r="O273" s="86">
        <f t="shared" si="34"/>
        <v>114.25794043793069</v>
      </c>
      <c r="P273" s="86">
        <f t="shared" si="30"/>
        <v>2.6080725563394593</v>
      </c>
      <c r="Q273" s="86">
        <f t="shared" si="31"/>
        <v>6.8361506196738873</v>
      </c>
      <c r="S273" s="86">
        <f t="shared" si="32"/>
        <v>-1.8443848554002565E-2</v>
      </c>
      <c r="T273" s="87">
        <v>0.82262595800000005</v>
      </c>
      <c r="U273" s="87">
        <v>0</v>
      </c>
    </row>
    <row r="274" spans="2:21">
      <c r="B274" s="87" t="s">
        <v>6040</v>
      </c>
      <c r="C274" s="87" t="s">
        <v>1212</v>
      </c>
      <c r="D274" s="87" t="s">
        <v>1213</v>
      </c>
      <c r="E274" s="87">
        <v>197.40274599208701</v>
      </c>
      <c r="F274" s="86">
        <v>193.213945357212</v>
      </c>
      <c r="G274" s="86">
        <v>230.089459830191</v>
      </c>
      <c r="H274" s="86">
        <f t="shared" si="33"/>
        <v>206.90205039316334</v>
      </c>
      <c r="I274" s="86">
        <f t="shared" si="28"/>
        <v>20.189811291588441</v>
      </c>
      <c r="J274" s="86">
        <f t="shared" si="29"/>
        <v>7.6928041321084191</v>
      </c>
      <c r="L274" s="87">
        <v>174.41382468046601</v>
      </c>
      <c r="M274" s="86">
        <v>161.09433124023599</v>
      </c>
      <c r="N274" s="86">
        <v>190.621120746146</v>
      </c>
      <c r="O274" s="86">
        <f t="shared" si="34"/>
        <v>175.37642555561601</v>
      </c>
      <c r="P274" s="86">
        <f t="shared" si="30"/>
        <v>14.786912286383831</v>
      </c>
      <c r="Q274" s="86">
        <f t="shared" si="31"/>
        <v>7.454311020682816</v>
      </c>
      <c r="S274" s="86">
        <f t="shared" si="32"/>
        <v>-0.23849311142560398</v>
      </c>
      <c r="T274" s="87">
        <v>3.2275480000000002E-2</v>
      </c>
      <c r="U274" s="87">
        <v>0</v>
      </c>
    </row>
    <row r="275" spans="2:21">
      <c r="B275" s="87" t="s">
        <v>6041</v>
      </c>
      <c r="C275" s="87" t="s">
        <v>832</v>
      </c>
      <c r="D275" s="87" t="s">
        <v>861</v>
      </c>
      <c r="E275" s="87">
        <v>83.794429527790598</v>
      </c>
      <c r="F275" s="86">
        <v>77.293558068351402</v>
      </c>
      <c r="G275" s="86">
        <v>74.257628651431503</v>
      </c>
      <c r="H275" s="86">
        <f t="shared" si="33"/>
        <v>78.448538749191172</v>
      </c>
      <c r="I275" s="86">
        <f t="shared" si="28"/>
        <v>4.8721789805656481</v>
      </c>
      <c r="J275" s="86">
        <f t="shared" si="29"/>
        <v>6.2936746694366397</v>
      </c>
      <c r="L275" s="87">
        <v>66.309919300828199</v>
      </c>
      <c r="M275" s="86">
        <v>67.551779980993601</v>
      </c>
      <c r="N275" s="86">
        <v>73.409097668004605</v>
      </c>
      <c r="O275" s="86">
        <f t="shared" si="34"/>
        <v>69.09026564994214</v>
      </c>
      <c r="P275" s="86">
        <f t="shared" si="30"/>
        <v>3.7914096306540634</v>
      </c>
      <c r="Q275" s="86">
        <f t="shared" si="31"/>
        <v>6.1104105538679114</v>
      </c>
      <c r="S275" s="86">
        <f t="shared" si="32"/>
        <v>-0.18326411556872835</v>
      </c>
      <c r="T275" s="87">
        <v>0.145281351</v>
      </c>
      <c r="U275" s="87">
        <v>0</v>
      </c>
    </row>
    <row r="276" spans="2:21">
      <c r="B276" s="87" t="s">
        <v>6042</v>
      </c>
      <c r="C276" s="87" t="s">
        <v>1214</v>
      </c>
      <c r="D276" s="87" t="s">
        <v>1215</v>
      </c>
      <c r="E276" s="87">
        <v>94.598121364311893</v>
      </c>
      <c r="F276" s="86">
        <v>95.815167854432801</v>
      </c>
      <c r="G276" s="86">
        <v>95.691484531335306</v>
      </c>
      <c r="H276" s="86">
        <f t="shared" si="33"/>
        <v>95.368257916693324</v>
      </c>
      <c r="I276" s="86">
        <f t="shared" si="28"/>
        <v>0.66981872405046083</v>
      </c>
      <c r="J276" s="86">
        <f t="shared" si="29"/>
        <v>6.5754372587458079</v>
      </c>
      <c r="L276" s="87">
        <v>94.344153486913598</v>
      </c>
      <c r="M276" s="86">
        <v>82.148077134221893</v>
      </c>
      <c r="N276" s="86">
        <v>89.148914625499501</v>
      </c>
      <c r="O276" s="86">
        <f t="shared" si="34"/>
        <v>88.547048415545007</v>
      </c>
      <c r="P276" s="86">
        <f t="shared" si="30"/>
        <v>6.1202738338398879</v>
      </c>
      <c r="Q276" s="86">
        <f t="shared" si="31"/>
        <v>6.468372312567813</v>
      </c>
      <c r="S276" s="86">
        <f t="shared" si="32"/>
        <v>-0.10706494617799418</v>
      </c>
      <c r="T276" s="87">
        <v>0.35240550300000001</v>
      </c>
      <c r="U276" s="87">
        <v>0</v>
      </c>
    </row>
    <row r="277" spans="2:21">
      <c r="B277" s="87" t="s">
        <v>6043</v>
      </c>
      <c r="C277" s="87" t="s">
        <v>832</v>
      </c>
      <c r="D277" s="87" t="s">
        <v>1216</v>
      </c>
      <c r="E277" s="87">
        <v>80.276534039438303</v>
      </c>
      <c r="F277" s="86">
        <v>72.536512373180003</v>
      </c>
      <c r="G277" s="86">
        <v>65.974544644682496</v>
      </c>
      <c r="H277" s="86">
        <f t="shared" si="33"/>
        <v>72.929197019100272</v>
      </c>
      <c r="I277" s="86">
        <f t="shared" si="28"/>
        <v>7.1590764827094171</v>
      </c>
      <c r="J277" s="86">
        <f t="shared" si="29"/>
        <v>6.1884246043880289</v>
      </c>
      <c r="L277" s="87">
        <v>69.095179944408997</v>
      </c>
      <c r="M277" s="86">
        <v>60.4429181443993</v>
      </c>
      <c r="N277" s="86">
        <v>56.2534758219089</v>
      </c>
      <c r="O277" s="86">
        <f t="shared" si="34"/>
        <v>61.930524636905723</v>
      </c>
      <c r="P277" s="86">
        <f t="shared" si="30"/>
        <v>6.5488221078198077</v>
      </c>
      <c r="Q277" s="86">
        <f t="shared" si="31"/>
        <v>5.9525787626101074</v>
      </c>
      <c r="S277" s="86">
        <f t="shared" si="32"/>
        <v>-0.23584584177792203</v>
      </c>
      <c r="T277" s="87">
        <v>0.14107678600000001</v>
      </c>
      <c r="U277" s="87">
        <v>0</v>
      </c>
    </row>
    <row r="278" spans="2:21">
      <c r="B278" s="87" t="s">
        <v>6044</v>
      </c>
      <c r="C278" s="87" t="s">
        <v>1217</v>
      </c>
      <c r="D278" s="87" t="s">
        <v>970</v>
      </c>
      <c r="E278" s="87">
        <v>89.133364987455707</v>
      </c>
      <c r="F278" s="86">
        <v>107.63691773444199</v>
      </c>
      <c r="G278" s="86">
        <v>87.0968988585105</v>
      </c>
      <c r="H278" s="86">
        <f t="shared" si="33"/>
        <v>94.622393860136071</v>
      </c>
      <c r="I278" s="86">
        <f t="shared" si="28"/>
        <v>11.316809282202493</v>
      </c>
      <c r="J278" s="86">
        <f t="shared" si="29"/>
        <v>6.5641097550654131</v>
      </c>
      <c r="L278" s="87">
        <v>87.613345696996205</v>
      </c>
      <c r="M278" s="86">
        <v>89.497663603928302</v>
      </c>
      <c r="N278" s="86">
        <v>99.903347139417804</v>
      </c>
      <c r="O278" s="86">
        <f t="shared" si="34"/>
        <v>92.338118813447451</v>
      </c>
      <c r="P278" s="86">
        <f t="shared" si="30"/>
        <v>6.6190764621391507</v>
      </c>
      <c r="Q278" s="86">
        <f t="shared" si="31"/>
        <v>6.5288544358282934</v>
      </c>
      <c r="S278" s="86">
        <f t="shared" si="32"/>
        <v>-3.5255319237119845E-2</v>
      </c>
      <c r="T278" s="87">
        <v>0.83545123700000001</v>
      </c>
      <c r="U278" s="87">
        <v>0</v>
      </c>
    </row>
    <row r="279" spans="2:21">
      <c r="B279" s="87" t="s">
        <v>6045</v>
      </c>
      <c r="C279" s="87" t="s">
        <v>1218</v>
      </c>
      <c r="D279" s="87" t="s">
        <v>1219</v>
      </c>
      <c r="E279" s="87">
        <v>39.2532065864023</v>
      </c>
      <c r="F279" s="86">
        <v>30.480768497240501</v>
      </c>
      <c r="G279" s="86">
        <v>29.3676270923124</v>
      </c>
      <c r="H279" s="86">
        <f t="shared" si="33"/>
        <v>33.033867391985069</v>
      </c>
      <c r="I279" s="86">
        <f t="shared" si="28"/>
        <v>5.4147858644873361</v>
      </c>
      <c r="J279" s="86">
        <f t="shared" si="29"/>
        <v>5.0458739758223743</v>
      </c>
      <c r="L279" s="87">
        <v>32.758299131178603</v>
      </c>
      <c r="M279" s="86">
        <v>27.7117157510094</v>
      </c>
      <c r="N279" s="86">
        <v>28.559081168465401</v>
      </c>
      <c r="O279" s="86">
        <f t="shared" si="34"/>
        <v>29.676365350217804</v>
      </c>
      <c r="P279" s="86">
        <f t="shared" si="30"/>
        <v>2.7024514630878391</v>
      </c>
      <c r="Q279" s="86">
        <f t="shared" si="31"/>
        <v>4.8912425017949719</v>
      </c>
      <c r="S279" s="86">
        <f t="shared" si="32"/>
        <v>-0.15463147402740191</v>
      </c>
      <c r="T279" s="87">
        <v>0.58867546699999995</v>
      </c>
      <c r="U279" s="87">
        <v>0</v>
      </c>
    </row>
    <row r="280" spans="2:21">
      <c r="B280" s="87" t="s">
        <v>6046</v>
      </c>
      <c r="C280" s="87" t="s">
        <v>1220</v>
      </c>
      <c r="D280" s="87" t="s">
        <v>974</v>
      </c>
      <c r="E280" s="87">
        <v>191.677696421419</v>
      </c>
      <c r="F280" s="86">
        <v>176.53517126103199</v>
      </c>
      <c r="G280" s="86">
        <v>160.98426998654401</v>
      </c>
      <c r="H280" s="86">
        <f t="shared" si="33"/>
        <v>176.39904588966502</v>
      </c>
      <c r="I280" s="86">
        <f t="shared" si="28"/>
        <v>15.347165997858305</v>
      </c>
      <c r="J280" s="86">
        <f t="shared" si="29"/>
        <v>7.4626989474163521</v>
      </c>
      <c r="L280" s="87">
        <v>164.01635561106201</v>
      </c>
      <c r="M280" s="86">
        <v>152.055882307182</v>
      </c>
      <c r="N280" s="86">
        <v>172.761732440814</v>
      </c>
      <c r="O280" s="86">
        <f t="shared" si="34"/>
        <v>162.94465678635268</v>
      </c>
      <c r="P280" s="86">
        <f t="shared" si="30"/>
        <v>10.394443766612506</v>
      </c>
      <c r="Q280" s="86">
        <f t="shared" si="31"/>
        <v>7.3482382343690356</v>
      </c>
      <c r="S280" s="86">
        <f t="shared" si="32"/>
        <v>-0.11446071304731756</v>
      </c>
      <c r="T280" s="87">
        <v>0.40625385800000002</v>
      </c>
      <c r="U280" s="87">
        <v>0</v>
      </c>
    </row>
    <row r="281" spans="2:21">
      <c r="B281" s="87" t="s">
        <v>6047</v>
      </c>
      <c r="C281" s="87" t="s">
        <v>841</v>
      </c>
      <c r="D281" s="87"/>
      <c r="E281" s="87">
        <v>0.35919565234237599</v>
      </c>
      <c r="F281" s="86">
        <v>7.9135840433646604E-2</v>
      </c>
      <c r="G281" s="86">
        <v>0.76841512396378497</v>
      </c>
      <c r="H281" s="86">
        <f t="shared" si="33"/>
        <v>0.4022488722466025</v>
      </c>
      <c r="I281" s="86">
        <f t="shared" si="28"/>
        <v>0.34665064183417638</v>
      </c>
      <c r="J281" s="86">
        <f t="shared" si="29"/>
        <v>-1.3138397187031272</v>
      </c>
      <c r="L281" s="87">
        <v>0.106932815155047</v>
      </c>
      <c r="M281" s="86">
        <v>0.84888301392423504</v>
      </c>
      <c r="N281" s="86">
        <v>0.43085215860495502</v>
      </c>
      <c r="O281" s="86">
        <f t="shared" si="34"/>
        <v>0.46222266256141237</v>
      </c>
      <c r="P281" s="86">
        <f t="shared" si="30"/>
        <v>0.37196855478960977</v>
      </c>
      <c r="Q281" s="86">
        <f t="shared" si="31"/>
        <v>-1.1133400986832118</v>
      </c>
      <c r="S281" s="86">
        <f t="shared" si="32"/>
        <v>0.20049962001991545</v>
      </c>
      <c r="T281" s="87">
        <v>0.96947510999999997</v>
      </c>
      <c r="U281" s="87">
        <v>0</v>
      </c>
    </row>
    <row r="282" spans="2:21">
      <c r="B282" s="87" t="s">
        <v>6048</v>
      </c>
      <c r="C282" s="87" t="s">
        <v>1221</v>
      </c>
      <c r="D282" s="87" t="s">
        <v>1222</v>
      </c>
      <c r="E282" s="87">
        <v>333.54368598316103</v>
      </c>
      <c r="F282" s="86">
        <v>332.72423714095498</v>
      </c>
      <c r="G282" s="86">
        <v>291.09937014685897</v>
      </c>
      <c r="H282" s="86">
        <f t="shared" si="33"/>
        <v>319.12243109032499</v>
      </c>
      <c r="I282" s="86">
        <f t="shared" si="28"/>
        <v>24.2721410794795</v>
      </c>
      <c r="J282" s="86">
        <f t="shared" si="29"/>
        <v>8.3179662088758519</v>
      </c>
      <c r="L282" s="87">
        <v>321.48832893105902</v>
      </c>
      <c r="M282" s="86">
        <v>328.23383611965397</v>
      </c>
      <c r="N282" s="86">
        <v>313.33493305232503</v>
      </c>
      <c r="O282" s="86">
        <f t="shared" si="34"/>
        <v>321.01903270101269</v>
      </c>
      <c r="P282" s="86">
        <f t="shared" si="30"/>
        <v>7.460529965496268</v>
      </c>
      <c r="Q282" s="86">
        <f t="shared" si="31"/>
        <v>8.32651502472158</v>
      </c>
      <c r="S282" s="86">
        <f t="shared" si="32"/>
        <v>8.5488158457288892E-3</v>
      </c>
      <c r="T282" s="87">
        <v>0.92638251100000002</v>
      </c>
      <c r="U282" s="87">
        <v>0</v>
      </c>
    </row>
    <row r="283" spans="2:21">
      <c r="B283" s="87" t="s">
        <v>6049</v>
      </c>
      <c r="C283" s="87" t="s">
        <v>832</v>
      </c>
      <c r="D283" s="87" t="s">
        <v>1223</v>
      </c>
      <c r="E283" s="87">
        <v>167.37122464582501</v>
      </c>
      <c r="F283" s="86">
        <v>199.08848757562001</v>
      </c>
      <c r="G283" s="86">
        <v>205.02467715576299</v>
      </c>
      <c r="H283" s="86">
        <f t="shared" si="33"/>
        <v>190.49479645906933</v>
      </c>
      <c r="I283" s="86">
        <f t="shared" si="28"/>
        <v>20.244363826372766</v>
      </c>
      <c r="J283" s="86">
        <f t="shared" si="29"/>
        <v>7.5736077794868821</v>
      </c>
      <c r="L283" s="87">
        <v>166.52553867655001</v>
      </c>
      <c r="M283" s="86">
        <v>188.520708946676</v>
      </c>
      <c r="N283" s="86">
        <v>186.49582091288801</v>
      </c>
      <c r="O283" s="86">
        <f t="shared" si="34"/>
        <v>180.51402284537133</v>
      </c>
      <c r="P283" s="86">
        <f t="shared" si="30"/>
        <v>12.156615889850599</v>
      </c>
      <c r="Q283" s="86">
        <f t="shared" si="31"/>
        <v>7.495967103915798</v>
      </c>
      <c r="S283" s="86">
        <f t="shared" si="32"/>
        <v>-7.7640675571084505E-2</v>
      </c>
      <c r="T283" s="87">
        <v>0.62216948699999997</v>
      </c>
      <c r="U283" s="87">
        <v>0</v>
      </c>
    </row>
    <row r="284" spans="2:21">
      <c r="B284" s="87" t="s">
        <v>6050</v>
      </c>
      <c r="C284" s="87" t="s">
        <v>841</v>
      </c>
      <c r="D284" s="87"/>
      <c r="E284" s="87">
        <v>631.64926063095697</v>
      </c>
      <c r="F284" s="86">
        <v>668.22755866973705</v>
      </c>
      <c r="G284" s="86">
        <v>631.71475102537499</v>
      </c>
      <c r="H284" s="86">
        <f t="shared" si="33"/>
        <v>643.86385677535634</v>
      </c>
      <c r="I284" s="86">
        <f t="shared" si="28"/>
        <v>21.099610179968444</v>
      </c>
      <c r="J284" s="86">
        <f t="shared" si="29"/>
        <v>9.3306118565011253</v>
      </c>
      <c r="L284" s="87">
        <v>639.55158867215698</v>
      </c>
      <c r="M284" s="86">
        <v>732.78606001248795</v>
      </c>
      <c r="N284" s="86">
        <v>708.27991520763101</v>
      </c>
      <c r="O284" s="86">
        <f t="shared" si="34"/>
        <v>693.53918796409198</v>
      </c>
      <c r="P284" s="86">
        <f t="shared" si="30"/>
        <v>48.333564334518712</v>
      </c>
      <c r="Q284" s="86">
        <f t="shared" si="31"/>
        <v>9.4378335931370945</v>
      </c>
      <c r="S284" s="86">
        <f t="shared" si="32"/>
        <v>0.10722173663596822</v>
      </c>
      <c r="T284" s="87">
        <v>0.82086983800000002</v>
      </c>
      <c r="U284" s="87">
        <v>0</v>
      </c>
    </row>
    <row r="285" spans="2:21">
      <c r="B285" s="87" t="s">
        <v>6051</v>
      </c>
      <c r="C285" s="87" t="s">
        <v>841</v>
      </c>
      <c r="D285" s="87"/>
      <c r="E285" s="87">
        <v>114.42416969134599</v>
      </c>
      <c r="F285" s="86">
        <v>131.70999981187501</v>
      </c>
      <c r="G285" s="86">
        <v>130.35963359309801</v>
      </c>
      <c r="H285" s="86">
        <f t="shared" si="33"/>
        <v>125.49793436543968</v>
      </c>
      <c r="I285" s="86">
        <f t="shared" si="28"/>
        <v>9.6138998473100017</v>
      </c>
      <c r="J285" s="86">
        <f t="shared" si="29"/>
        <v>6.9715198080921139</v>
      </c>
      <c r="L285" s="87">
        <v>113.147037486424</v>
      </c>
      <c r="M285" s="86">
        <v>140.834093625658</v>
      </c>
      <c r="N285" s="86">
        <v>126.730279462517</v>
      </c>
      <c r="O285" s="86">
        <f t="shared" si="34"/>
        <v>126.90380352486632</v>
      </c>
      <c r="P285" s="86">
        <f t="shared" si="30"/>
        <v>13.844343695691554</v>
      </c>
      <c r="Q285" s="86">
        <f t="shared" si="31"/>
        <v>6.9875914996490112</v>
      </c>
      <c r="S285" s="86">
        <f t="shared" si="32"/>
        <v>1.6071691556897617E-2</v>
      </c>
      <c r="T285" s="87">
        <v>0.96088815699999997</v>
      </c>
      <c r="U285" s="87">
        <v>0</v>
      </c>
    </row>
    <row r="286" spans="2:21">
      <c r="B286" s="87" t="s">
        <v>6052</v>
      </c>
      <c r="C286" s="87" t="s">
        <v>1224</v>
      </c>
      <c r="D286" s="87" t="s">
        <v>1225</v>
      </c>
      <c r="E286" s="87">
        <v>89.189163188044901</v>
      </c>
      <c r="F286" s="86">
        <v>84.235165501287398</v>
      </c>
      <c r="G286" s="86">
        <v>87.483682578349104</v>
      </c>
      <c r="H286" s="86">
        <f t="shared" si="33"/>
        <v>86.969337089227125</v>
      </c>
      <c r="I286" s="86">
        <f t="shared" si="28"/>
        <v>2.5167313586743347</v>
      </c>
      <c r="J286" s="86">
        <f t="shared" si="29"/>
        <v>6.442434932322425</v>
      </c>
      <c r="L286" s="87">
        <v>91.186301163826798</v>
      </c>
      <c r="M286" s="86">
        <v>83.621306497034794</v>
      </c>
      <c r="N286" s="86">
        <v>84.693806081008404</v>
      </c>
      <c r="O286" s="86">
        <f t="shared" si="34"/>
        <v>86.500471247290008</v>
      </c>
      <c r="P286" s="86">
        <f t="shared" si="30"/>
        <v>4.0933257071041069</v>
      </c>
      <c r="Q286" s="86">
        <f t="shared" si="31"/>
        <v>6.4346360873393422</v>
      </c>
      <c r="S286" s="86">
        <f t="shared" si="32"/>
        <v>-7.7988449830834906E-3</v>
      </c>
      <c r="T286" s="87">
        <v>0.85764361499999997</v>
      </c>
      <c r="U286" s="87">
        <v>0</v>
      </c>
    </row>
    <row r="287" spans="2:21">
      <c r="B287" s="87" t="s">
        <v>6053</v>
      </c>
      <c r="C287" s="87" t="s">
        <v>1226</v>
      </c>
      <c r="D287" s="87" t="s">
        <v>1227</v>
      </c>
      <c r="E287" s="87">
        <v>71.463846528230803</v>
      </c>
      <c r="F287" s="86">
        <v>64.074279051807395</v>
      </c>
      <c r="G287" s="86">
        <v>72.415204030470505</v>
      </c>
      <c r="H287" s="86">
        <f t="shared" si="33"/>
        <v>69.317776536836234</v>
      </c>
      <c r="I287" s="86">
        <f t="shared" si="28"/>
        <v>4.5658481885510351</v>
      </c>
      <c r="J287" s="86">
        <f t="shared" si="29"/>
        <v>6.1151534736969513</v>
      </c>
      <c r="L287" s="87">
        <v>67.569223332734097</v>
      </c>
      <c r="M287" s="86">
        <v>62.721125942891902</v>
      </c>
      <c r="N287" s="86">
        <v>63.2042000403546</v>
      </c>
      <c r="O287" s="86">
        <f t="shared" si="34"/>
        <v>64.498183105326873</v>
      </c>
      <c r="P287" s="86">
        <f t="shared" si="30"/>
        <v>2.6705441776302714</v>
      </c>
      <c r="Q287" s="86">
        <f t="shared" si="31"/>
        <v>6.0111866157045881</v>
      </c>
      <c r="S287" s="86">
        <f t="shared" si="32"/>
        <v>-0.10396685799236305</v>
      </c>
      <c r="T287" s="87">
        <v>0.42979271400000002</v>
      </c>
      <c r="U287" s="87">
        <v>0</v>
      </c>
    </row>
    <row r="288" spans="2:21">
      <c r="B288" s="87" t="s">
        <v>6054</v>
      </c>
      <c r="C288" s="87" t="s">
        <v>1228</v>
      </c>
      <c r="D288" s="87" t="s">
        <v>1229</v>
      </c>
      <c r="E288" s="87">
        <v>193.02239864125201</v>
      </c>
      <c r="F288" s="86">
        <v>208.02303264821199</v>
      </c>
      <c r="G288" s="86">
        <v>191.12087600853201</v>
      </c>
      <c r="H288" s="86">
        <f t="shared" si="33"/>
        <v>197.38876909933199</v>
      </c>
      <c r="I288" s="86">
        <f t="shared" si="28"/>
        <v>9.2584889696410428</v>
      </c>
      <c r="J288" s="86">
        <f t="shared" si="29"/>
        <v>7.6248960963591221</v>
      </c>
      <c r="L288" s="87">
        <v>183.18591014412601</v>
      </c>
      <c r="M288" s="86">
        <v>190.63481635327199</v>
      </c>
      <c r="N288" s="86">
        <v>208.52333732079501</v>
      </c>
      <c r="O288" s="86">
        <f t="shared" si="34"/>
        <v>194.11468793939767</v>
      </c>
      <c r="P288" s="86">
        <f t="shared" si="30"/>
        <v>13.022228445054816</v>
      </c>
      <c r="Q288" s="86">
        <f t="shared" si="31"/>
        <v>7.6007654753462246</v>
      </c>
      <c r="S288" s="86">
        <f t="shared" si="32"/>
        <v>-2.4130621012897018E-2</v>
      </c>
      <c r="T288" s="87">
        <v>0.81530924299999996</v>
      </c>
      <c r="U288" s="87">
        <v>0</v>
      </c>
    </row>
    <row r="289" spans="2:21">
      <c r="B289" s="87" t="s">
        <v>6055</v>
      </c>
      <c r="C289" s="87" t="s">
        <v>841</v>
      </c>
      <c r="D289" s="87"/>
      <c r="E289" s="87">
        <v>181.153103371751</v>
      </c>
      <c r="F289" s="86">
        <v>204.18745295864699</v>
      </c>
      <c r="G289" s="86">
        <v>148.75069828516601</v>
      </c>
      <c r="H289" s="86">
        <f t="shared" si="33"/>
        <v>178.030418205188</v>
      </c>
      <c r="I289" s="86">
        <f t="shared" si="28"/>
        <v>27.849987687053272</v>
      </c>
      <c r="J289" s="86">
        <f t="shared" si="29"/>
        <v>7.4759799503177806</v>
      </c>
      <c r="L289" s="87">
        <v>192.45679669277999</v>
      </c>
      <c r="M289" s="86">
        <v>268.68189562923698</v>
      </c>
      <c r="N289" s="86">
        <v>189.347947551901</v>
      </c>
      <c r="O289" s="86">
        <f t="shared" si="34"/>
        <v>216.82887995797265</v>
      </c>
      <c r="P289" s="86">
        <f t="shared" si="30"/>
        <v>44.932924024577765</v>
      </c>
      <c r="Q289" s="86">
        <f t="shared" si="31"/>
        <v>7.7604131152732272</v>
      </c>
      <c r="S289" s="86">
        <f t="shared" si="32"/>
        <v>0.28443316495544591</v>
      </c>
      <c r="T289" s="87">
        <v>0.40625385800000002</v>
      </c>
      <c r="U289" s="87">
        <v>0</v>
      </c>
    </row>
    <row r="290" spans="2:21">
      <c r="B290" s="87" t="s">
        <v>6056</v>
      </c>
      <c r="C290" s="87" t="s">
        <v>1230</v>
      </c>
      <c r="D290" s="87" t="s">
        <v>1231</v>
      </c>
      <c r="E290" s="87">
        <v>127.15526092920101</v>
      </c>
      <c r="F290" s="86">
        <v>130.65327255595099</v>
      </c>
      <c r="G290" s="86">
        <v>136.18023585802601</v>
      </c>
      <c r="H290" s="86">
        <f t="shared" si="33"/>
        <v>131.32958978105933</v>
      </c>
      <c r="I290" s="86">
        <f t="shared" si="28"/>
        <v>4.5503403013635859</v>
      </c>
      <c r="J290" s="86">
        <f t="shared" si="29"/>
        <v>7.0370481952737336</v>
      </c>
      <c r="L290" s="87">
        <v>119.978618603963</v>
      </c>
      <c r="M290" s="86">
        <v>107.996783438139</v>
      </c>
      <c r="N290" s="86">
        <v>115.468378506128</v>
      </c>
      <c r="O290" s="86">
        <f t="shared" si="34"/>
        <v>114.48126018274336</v>
      </c>
      <c r="P290" s="86">
        <f t="shared" si="30"/>
        <v>6.0516027152743135</v>
      </c>
      <c r="Q290" s="86">
        <f t="shared" si="31"/>
        <v>6.8389676478865002</v>
      </c>
      <c r="S290" s="86">
        <f t="shared" si="32"/>
        <v>-0.19808054738723344</v>
      </c>
      <c r="T290" s="87">
        <v>3.4852619000000001E-2</v>
      </c>
      <c r="U290" s="87">
        <v>0</v>
      </c>
    </row>
    <row r="291" spans="2:21">
      <c r="B291" s="87" t="s">
        <v>6057</v>
      </c>
      <c r="C291" s="87" t="s">
        <v>1232</v>
      </c>
      <c r="D291" s="87" t="s">
        <v>1233</v>
      </c>
      <c r="E291" s="87">
        <v>81.806809820976099</v>
      </c>
      <c r="F291" s="86">
        <v>85.229300147037407</v>
      </c>
      <c r="G291" s="86">
        <v>83.159592304525205</v>
      </c>
      <c r="H291" s="86">
        <f t="shared" si="33"/>
        <v>83.398567424179575</v>
      </c>
      <c r="I291" s="86">
        <f t="shared" si="28"/>
        <v>1.7237145468018109</v>
      </c>
      <c r="J291" s="86">
        <f t="shared" si="29"/>
        <v>6.3819506969292119</v>
      </c>
      <c r="L291" s="87">
        <v>82.9798645603164</v>
      </c>
      <c r="M291" s="86">
        <v>94.414655215351004</v>
      </c>
      <c r="N291" s="86">
        <v>88.152351650573706</v>
      </c>
      <c r="O291" s="86">
        <f t="shared" si="34"/>
        <v>88.515623808747023</v>
      </c>
      <c r="P291" s="86">
        <f t="shared" si="30"/>
        <v>5.7260443874279048</v>
      </c>
      <c r="Q291" s="86">
        <f t="shared" si="31"/>
        <v>6.4678602212919305</v>
      </c>
      <c r="S291" s="86">
        <f t="shared" si="32"/>
        <v>8.5909524362717996E-2</v>
      </c>
      <c r="T291" s="87">
        <v>0.89686612200000004</v>
      </c>
      <c r="U291" s="87">
        <v>0</v>
      </c>
    </row>
    <row r="292" spans="2:21">
      <c r="B292" s="87" t="s">
        <v>6058</v>
      </c>
      <c r="C292" s="87" t="s">
        <v>1234</v>
      </c>
      <c r="D292" s="87" t="s">
        <v>1235</v>
      </c>
      <c r="E292" s="87">
        <v>68.069461660362293</v>
      </c>
      <c r="F292" s="86">
        <v>69.430587729965396</v>
      </c>
      <c r="G292" s="86">
        <v>78.682212842059002</v>
      </c>
      <c r="H292" s="86">
        <f t="shared" si="33"/>
        <v>72.060754077462221</v>
      </c>
      <c r="I292" s="86">
        <f t="shared" si="28"/>
        <v>5.7745954986284405</v>
      </c>
      <c r="J292" s="86">
        <f t="shared" si="29"/>
        <v>6.1711418437672894</v>
      </c>
      <c r="L292" s="87">
        <v>71.959048673982494</v>
      </c>
      <c r="M292" s="86">
        <v>75.353035411869499</v>
      </c>
      <c r="N292" s="86">
        <v>72.841155097692805</v>
      </c>
      <c r="O292" s="86">
        <f t="shared" si="34"/>
        <v>73.384413061181604</v>
      </c>
      <c r="P292" s="86">
        <f t="shared" si="30"/>
        <v>1.7610035222590306</v>
      </c>
      <c r="Q292" s="86">
        <f t="shared" si="31"/>
        <v>6.1974017603084244</v>
      </c>
      <c r="S292" s="86">
        <f t="shared" si="32"/>
        <v>2.6259916541134239E-2</v>
      </c>
      <c r="T292" s="87">
        <v>0.97463738600000005</v>
      </c>
      <c r="U292" s="87">
        <v>0</v>
      </c>
    </row>
    <row r="293" spans="2:21">
      <c r="B293" s="87" t="s">
        <v>6059</v>
      </c>
      <c r="C293" s="87" t="s">
        <v>832</v>
      </c>
      <c r="D293" s="87" t="s">
        <v>1236</v>
      </c>
      <c r="E293" s="87">
        <v>58.319869297658698</v>
      </c>
      <c r="F293" s="86">
        <v>53.460861133883803</v>
      </c>
      <c r="G293" s="86">
        <v>56.8428634853624</v>
      </c>
      <c r="H293" s="86">
        <f t="shared" si="33"/>
        <v>56.207864638968296</v>
      </c>
      <c r="I293" s="86">
        <f t="shared" si="28"/>
        <v>2.490965221575594</v>
      </c>
      <c r="J293" s="86">
        <f t="shared" si="29"/>
        <v>5.8127001022341336</v>
      </c>
      <c r="L293" s="87">
        <v>59.326988997261303</v>
      </c>
      <c r="M293" s="86">
        <v>61.564125557640502</v>
      </c>
      <c r="N293" s="86">
        <v>68.899606045438802</v>
      </c>
      <c r="O293" s="86">
        <f t="shared" si="34"/>
        <v>63.263573533446866</v>
      </c>
      <c r="P293" s="86">
        <f t="shared" si="30"/>
        <v>5.0074785925272698</v>
      </c>
      <c r="Q293" s="86">
        <f t="shared" si="31"/>
        <v>5.9833031457374695</v>
      </c>
      <c r="S293" s="86">
        <f t="shared" si="32"/>
        <v>0.1706030435033363</v>
      </c>
      <c r="T293" s="87">
        <v>0.70215671300000004</v>
      </c>
      <c r="U293" s="87">
        <v>0</v>
      </c>
    </row>
    <row r="294" spans="2:21">
      <c r="B294" s="87" t="s">
        <v>6060</v>
      </c>
      <c r="C294" s="87" t="s">
        <v>841</v>
      </c>
      <c r="D294" s="87"/>
      <c r="E294" s="87">
        <v>99.161553859764098</v>
      </c>
      <c r="F294" s="86">
        <v>97.873131754158905</v>
      </c>
      <c r="G294" s="86">
        <v>99.702492182763393</v>
      </c>
      <c r="H294" s="86">
        <f t="shared" si="33"/>
        <v>98.912392598895465</v>
      </c>
      <c r="I294" s="86">
        <f t="shared" si="28"/>
        <v>0.93978768606224794</v>
      </c>
      <c r="J294" s="86">
        <f t="shared" si="29"/>
        <v>6.628079380491787</v>
      </c>
      <c r="L294" s="87">
        <v>119.853104020928</v>
      </c>
      <c r="M294" s="86">
        <v>107.148828165213</v>
      </c>
      <c r="N294" s="86">
        <v>111.80684147300001</v>
      </c>
      <c r="O294" s="86">
        <f t="shared" si="34"/>
        <v>112.93625788638035</v>
      </c>
      <c r="P294" s="86">
        <f t="shared" si="30"/>
        <v>6.4270010370806245</v>
      </c>
      <c r="Q294" s="86">
        <f t="shared" si="31"/>
        <v>6.8193649236724472</v>
      </c>
      <c r="S294" s="86">
        <f t="shared" si="32"/>
        <v>0.19128554318065918</v>
      </c>
      <c r="T294" s="87">
        <v>0.407059544</v>
      </c>
      <c r="U294" s="87">
        <v>0</v>
      </c>
    </row>
    <row r="295" spans="2:21">
      <c r="B295" s="87" t="s">
        <v>6061</v>
      </c>
      <c r="C295" s="87" t="s">
        <v>1237</v>
      </c>
      <c r="D295" s="87" t="s">
        <v>1238</v>
      </c>
      <c r="E295" s="87">
        <v>75.610684818070098</v>
      </c>
      <c r="F295" s="86">
        <v>82.016082320030804</v>
      </c>
      <c r="G295" s="86">
        <v>73.853697913158001</v>
      </c>
      <c r="H295" s="86">
        <f t="shared" si="33"/>
        <v>77.160155017086296</v>
      </c>
      <c r="I295" s="86">
        <f t="shared" si="28"/>
        <v>4.2961346841806014</v>
      </c>
      <c r="J295" s="86">
        <f t="shared" si="29"/>
        <v>6.269784136695284</v>
      </c>
      <c r="L295" s="87">
        <v>74.293180242857801</v>
      </c>
      <c r="M295" s="86">
        <v>75.186449897218395</v>
      </c>
      <c r="N295" s="86">
        <v>67.797765574053102</v>
      </c>
      <c r="O295" s="86">
        <f t="shared" si="34"/>
        <v>72.425798571376433</v>
      </c>
      <c r="P295" s="86">
        <f t="shared" si="30"/>
        <v>4.0328029628393143</v>
      </c>
      <c r="Q295" s="86">
        <f t="shared" si="31"/>
        <v>6.1784317817163235</v>
      </c>
      <c r="S295" s="86">
        <f t="shared" si="32"/>
        <v>-9.1352354978959563E-2</v>
      </c>
      <c r="T295" s="87">
        <v>0.54197130500000001</v>
      </c>
      <c r="U295" s="87">
        <v>0</v>
      </c>
    </row>
    <row r="296" spans="2:21">
      <c r="B296" s="87" t="s">
        <v>6062</v>
      </c>
      <c r="C296" s="87" t="s">
        <v>1239</v>
      </c>
      <c r="D296" s="87" t="s">
        <v>1240</v>
      </c>
      <c r="E296" s="87">
        <v>49.693141296861903</v>
      </c>
      <c r="F296" s="86">
        <v>38.0351957379428</v>
      </c>
      <c r="G296" s="86">
        <v>43.751449680652897</v>
      </c>
      <c r="H296" s="86">
        <f t="shared" si="33"/>
        <v>43.82659557181919</v>
      </c>
      <c r="I296" s="86">
        <f t="shared" si="28"/>
        <v>5.8293360550238376</v>
      </c>
      <c r="J296" s="86">
        <f t="shared" si="29"/>
        <v>5.453734710268022</v>
      </c>
      <c r="L296" s="87">
        <v>47.909435324050598</v>
      </c>
      <c r="M296" s="86">
        <v>38.921433146455001</v>
      </c>
      <c r="N296" s="86">
        <v>45.150214176090699</v>
      </c>
      <c r="O296" s="86">
        <f t="shared" si="34"/>
        <v>43.993694215532095</v>
      </c>
      <c r="P296" s="86">
        <f t="shared" si="30"/>
        <v>4.6042588546359609</v>
      </c>
      <c r="Q296" s="86">
        <f t="shared" si="31"/>
        <v>5.4592248464571442</v>
      </c>
      <c r="S296" s="86">
        <f t="shared" si="32"/>
        <v>5.4901361891221334E-3</v>
      </c>
      <c r="T296" s="87">
        <v>0.94203867699999999</v>
      </c>
      <c r="U296" s="87">
        <v>0</v>
      </c>
    </row>
    <row r="297" spans="2:21">
      <c r="B297" s="87" t="s">
        <v>6063</v>
      </c>
      <c r="C297" s="87" t="s">
        <v>1241</v>
      </c>
      <c r="D297" s="87" t="s">
        <v>1242</v>
      </c>
      <c r="E297" s="87">
        <v>55.454144309623402</v>
      </c>
      <c r="F297" s="86">
        <v>50.745684351767103</v>
      </c>
      <c r="G297" s="86">
        <v>57.583582533945801</v>
      </c>
      <c r="H297" s="86">
        <f t="shared" si="33"/>
        <v>54.594470398445445</v>
      </c>
      <c r="I297" s="86">
        <f t="shared" si="28"/>
        <v>3.4990702068736348</v>
      </c>
      <c r="J297" s="86">
        <f t="shared" si="29"/>
        <v>5.7706829300484381</v>
      </c>
      <c r="L297" s="87">
        <v>64.006583785722299</v>
      </c>
      <c r="M297" s="86">
        <v>58.146892806099302</v>
      </c>
      <c r="N297" s="86">
        <v>53.0772112653992</v>
      </c>
      <c r="O297" s="86">
        <f t="shared" si="34"/>
        <v>58.410229285740265</v>
      </c>
      <c r="P297" s="86">
        <f t="shared" si="30"/>
        <v>5.4694428873634555</v>
      </c>
      <c r="Q297" s="86">
        <f t="shared" si="31"/>
        <v>5.8681491428879413</v>
      </c>
      <c r="S297" s="86">
        <f t="shared" si="32"/>
        <v>9.7466212839503408E-2</v>
      </c>
      <c r="T297" s="87">
        <v>0.85927930799999996</v>
      </c>
      <c r="U297" s="87">
        <v>0</v>
      </c>
    </row>
    <row r="298" spans="2:21">
      <c r="B298" s="87" t="s">
        <v>6064</v>
      </c>
      <c r="C298" s="87" t="s">
        <v>832</v>
      </c>
      <c r="D298" s="87" t="s">
        <v>1243</v>
      </c>
      <c r="E298" s="87">
        <v>238.17365717692101</v>
      </c>
      <c r="F298" s="86">
        <v>247.01574284159099</v>
      </c>
      <c r="G298" s="86">
        <v>236.208369693376</v>
      </c>
      <c r="H298" s="86">
        <f t="shared" si="33"/>
        <v>240.46592323729601</v>
      </c>
      <c r="I298" s="86">
        <f t="shared" si="28"/>
        <v>5.7567952334480257</v>
      </c>
      <c r="J298" s="86">
        <f t="shared" si="29"/>
        <v>7.9096886519204261</v>
      </c>
      <c r="L298" s="87">
        <v>247.281371240223</v>
      </c>
      <c r="M298" s="86">
        <v>225.48960344870801</v>
      </c>
      <c r="N298" s="86">
        <v>276.22916693097602</v>
      </c>
      <c r="O298" s="86">
        <f t="shared" si="34"/>
        <v>249.66671387330234</v>
      </c>
      <c r="P298" s="86">
        <f t="shared" si="30"/>
        <v>25.453746682967243</v>
      </c>
      <c r="Q298" s="86">
        <f t="shared" si="31"/>
        <v>7.9638596805203967</v>
      </c>
      <c r="S298" s="86">
        <f t="shared" si="32"/>
        <v>5.4171028599970576E-2</v>
      </c>
      <c r="T298" s="87">
        <v>0.98103776399999998</v>
      </c>
      <c r="U298" s="87">
        <v>0</v>
      </c>
    </row>
    <row r="299" spans="2:21">
      <c r="B299" s="87" t="s">
        <v>6065</v>
      </c>
      <c r="C299" s="87" t="s">
        <v>841</v>
      </c>
      <c r="D299" s="87" t="s">
        <v>1244</v>
      </c>
      <c r="E299" s="87">
        <v>134.22630745226201</v>
      </c>
      <c r="F299" s="86">
        <v>165.20550512473901</v>
      </c>
      <c r="G299" s="86">
        <v>161.25673104515801</v>
      </c>
      <c r="H299" s="86">
        <f t="shared" si="33"/>
        <v>153.56284787405301</v>
      </c>
      <c r="I299" s="86">
        <f t="shared" si="28"/>
        <v>16.861926070160568</v>
      </c>
      <c r="J299" s="86">
        <f t="shared" si="29"/>
        <v>7.2626854105793583</v>
      </c>
      <c r="L299" s="87">
        <v>142.696936649403</v>
      </c>
      <c r="M299" s="86">
        <v>138.79886270791201</v>
      </c>
      <c r="N299" s="86">
        <v>164.41476483248999</v>
      </c>
      <c r="O299" s="86">
        <f t="shared" si="34"/>
        <v>148.63685472993501</v>
      </c>
      <c r="P299" s="86">
        <f t="shared" si="30"/>
        <v>13.802375901146982</v>
      </c>
      <c r="Q299" s="86">
        <f t="shared" si="31"/>
        <v>7.2156480683952333</v>
      </c>
      <c r="S299" s="86">
        <f t="shared" si="32"/>
        <v>-4.7037342184123934E-2</v>
      </c>
      <c r="T299" s="87">
        <v>0.79055364699999997</v>
      </c>
      <c r="U299" s="87">
        <v>0</v>
      </c>
    </row>
    <row r="300" spans="2:21">
      <c r="B300" s="87" t="s">
        <v>6066</v>
      </c>
      <c r="C300" s="87" t="s">
        <v>1245</v>
      </c>
      <c r="D300" s="87" t="s">
        <v>1246</v>
      </c>
      <c r="E300" s="87">
        <v>69.525414240189903</v>
      </c>
      <c r="F300" s="86">
        <v>66.463474279743593</v>
      </c>
      <c r="G300" s="86">
        <v>75.351862685565195</v>
      </c>
      <c r="H300" s="86">
        <f t="shared" si="33"/>
        <v>70.446917068499559</v>
      </c>
      <c r="I300" s="86">
        <f t="shared" si="28"/>
        <v>4.5152782538978693</v>
      </c>
      <c r="J300" s="86">
        <f t="shared" si="29"/>
        <v>6.1384646668969722</v>
      </c>
      <c r="L300" s="87">
        <v>71.265367883603503</v>
      </c>
      <c r="M300" s="86">
        <v>68.295214646651701</v>
      </c>
      <c r="N300" s="86">
        <v>65.934468968322307</v>
      </c>
      <c r="O300" s="86">
        <f t="shared" si="34"/>
        <v>68.498350499525841</v>
      </c>
      <c r="P300" s="86">
        <f t="shared" si="30"/>
        <v>2.6712485736596538</v>
      </c>
      <c r="Q300" s="86">
        <f t="shared" si="31"/>
        <v>6.0979973420144438</v>
      </c>
      <c r="S300" s="86">
        <f t="shared" si="32"/>
        <v>-4.0467324882529486E-2</v>
      </c>
      <c r="T300" s="87">
        <v>0.70948252700000003</v>
      </c>
      <c r="U300" s="87">
        <v>0</v>
      </c>
    </row>
    <row r="301" spans="2:21">
      <c r="B301" s="87" t="s">
        <v>6067</v>
      </c>
      <c r="C301" s="87" t="s">
        <v>841</v>
      </c>
      <c r="D301" s="87" t="s">
        <v>1247</v>
      </c>
      <c r="E301" s="87">
        <v>113.71606962717701</v>
      </c>
      <c r="F301" s="86">
        <v>135.64448306330101</v>
      </c>
      <c r="G301" s="86">
        <v>136.076560801618</v>
      </c>
      <c r="H301" s="86">
        <f t="shared" si="33"/>
        <v>128.47903783069867</v>
      </c>
      <c r="I301" s="86">
        <f t="shared" si="28"/>
        <v>12.786930649167964</v>
      </c>
      <c r="J301" s="86">
        <f t="shared" si="29"/>
        <v>7.0053891835545672</v>
      </c>
      <c r="L301" s="87">
        <v>117.19157602484201</v>
      </c>
      <c r="M301" s="86">
        <v>123.223528928644</v>
      </c>
      <c r="N301" s="86">
        <v>131.86674844109501</v>
      </c>
      <c r="O301" s="86">
        <f t="shared" si="34"/>
        <v>124.09395113152702</v>
      </c>
      <c r="P301" s="86">
        <f t="shared" si="30"/>
        <v>7.376204814817851</v>
      </c>
      <c r="Q301" s="86">
        <f t="shared" si="31"/>
        <v>6.9552889838470797</v>
      </c>
      <c r="S301" s="86">
        <f t="shared" si="32"/>
        <v>-5.0100199707487622E-2</v>
      </c>
      <c r="T301" s="87">
        <v>0.79890662899999998</v>
      </c>
      <c r="U301" s="87">
        <v>0</v>
      </c>
    </row>
    <row r="302" spans="2:21">
      <c r="B302" s="87" t="s">
        <v>6068</v>
      </c>
      <c r="C302" s="87" t="s">
        <v>1248</v>
      </c>
      <c r="D302" s="87" t="s">
        <v>970</v>
      </c>
      <c r="E302" s="87">
        <v>57.1766748830861</v>
      </c>
      <c r="F302" s="86">
        <v>51.305095184060498</v>
      </c>
      <c r="G302" s="86">
        <v>58.620642233162499</v>
      </c>
      <c r="H302" s="86">
        <f t="shared" si="33"/>
        <v>55.700804100103028</v>
      </c>
      <c r="I302" s="86">
        <f t="shared" si="28"/>
        <v>3.8746552211717544</v>
      </c>
      <c r="J302" s="86">
        <f t="shared" si="29"/>
        <v>5.7996262494339543</v>
      </c>
      <c r="L302" s="87">
        <v>62.133268058726301</v>
      </c>
      <c r="M302" s="86">
        <v>62.7903201245323</v>
      </c>
      <c r="N302" s="86">
        <v>62.961387342585198</v>
      </c>
      <c r="O302" s="86">
        <f t="shared" si="34"/>
        <v>62.628325175281269</v>
      </c>
      <c r="P302" s="86">
        <f t="shared" si="30"/>
        <v>0.43718092337369507</v>
      </c>
      <c r="Q302" s="86">
        <f t="shared" si="31"/>
        <v>5.9687433933793992</v>
      </c>
      <c r="S302" s="86">
        <f t="shared" si="32"/>
        <v>0.1691171439454458</v>
      </c>
      <c r="T302" s="87">
        <v>0.57232638400000002</v>
      </c>
      <c r="U302" s="87">
        <v>0</v>
      </c>
    </row>
    <row r="303" spans="2:21">
      <c r="B303" s="87" t="s">
        <v>6069</v>
      </c>
      <c r="C303" s="87" t="s">
        <v>832</v>
      </c>
      <c r="D303" s="87" t="s">
        <v>1249</v>
      </c>
      <c r="E303" s="87">
        <v>142.32599495166099</v>
      </c>
      <c r="F303" s="86">
        <v>154.69980324595599</v>
      </c>
      <c r="G303" s="86">
        <v>135.850018247565</v>
      </c>
      <c r="H303" s="86">
        <f t="shared" si="33"/>
        <v>144.29193881506066</v>
      </c>
      <c r="I303" s="86">
        <f t="shared" si="28"/>
        <v>9.5774370306946217</v>
      </c>
      <c r="J303" s="86">
        <f t="shared" si="29"/>
        <v>7.1728468925394386</v>
      </c>
      <c r="L303" s="87">
        <v>143.00062469028401</v>
      </c>
      <c r="M303" s="86">
        <v>137.81310577035299</v>
      </c>
      <c r="N303" s="86">
        <v>146.71149606614301</v>
      </c>
      <c r="O303" s="86">
        <f t="shared" si="34"/>
        <v>142.50840884226</v>
      </c>
      <c r="P303" s="86">
        <f t="shared" si="30"/>
        <v>4.4695687481945061</v>
      </c>
      <c r="Q303" s="86">
        <f t="shared" si="31"/>
        <v>7.154903239137079</v>
      </c>
      <c r="S303" s="86">
        <f t="shared" si="32"/>
        <v>-1.7943653402359122E-2</v>
      </c>
      <c r="T303" s="87">
        <v>0.83937710200000004</v>
      </c>
      <c r="U303" s="87">
        <v>0</v>
      </c>
    </row>
    <row r="304" spans="2:21">
      <c r="B304" s="87" t="s">
        <v>6070</v>
      </c>
      <c r="C304" s="87" t="s">
        <v>841</v>
      </c>
      <c r="D304" s="87" t="s">
        <v>1229</v>
      </c>
      <c r="E304" s="87">
        <v>0.74968101094403805</v>
      </c>
      <c r="F304" s="86">
        <v>0.47190069153775099</v>
      </c>
      <c r="G304" s="86">
        <v>0.10182649266249701</v>
      </c>
      <c r="H304" s="86">
        <f t="shared" si="33"/>
        <v>0.44113606504809533</v>
      </c>
      <c r="I304" s="86">
        <f t="shared" si="28"/>
        <v>0.32502110069461332</v>
      </c>
      <c r="J304" s="86">
        <f t="shared" si="29"/>
        <v>-1.1807043822035734</v>
      </c>
      <c r="L304" s="87">
        <v>0</v>
      </c>
      <c r="M304" s="86">
        <v>0</v>
      </c>
      <c r="N304" s="86">
        <v>0.20553966999737799</v>
      </c>
      <c r="O304" s="86">
        <f t="shared" si="34"/>
        <v>6.8513223332459336E-2</v>
      </c>
      <c r="P304" s="86">
        <f t="shared" si="30"/>
        <v>0.11866838380213303</v>
      </c>
      <c r="Q304" s="86">
        <f t="shared" si="31"/>
        <v>-3.8674737287810883</v>
      </c>
      <c r="S304" s="86">
        <f t="shared" si="32"/>
        <v>-2.6867693465775146</v>
      </c>
      <c r="T304" s="87">
        <v>0.290885854</v>
      </c>
      <c r="U304" s="87">
        <v>0</v>
      </c>
    </row>
    <row r="305" spans="2:21">
      <c r="B305" s="87" t="s">
        <v>6071</v>
      </c>
      <c r="C305" s="87" t="s">
        <v>832</v>
      </c>
      <c r="D305" s="87" t="s">
        <v>1250</v>
      </c>
      <c r="E305" s="87">
        <v>61.305960663300098</v>
      </c>
      <c r="F305" s="86">
        <v>57.290338211776003</v>
      </c>
      <c r="G305" s="86">
        <v>60.474616388888599</v>
      </c>
      <c r="H305" s="86">
        <f t="shared" si="33"/>
        <v>59.690305087988236</v>
      </c>
      <c r="I305" s="86">
        <f t="shared" si="28"/>
        <v>2.1195905455620698</v>
      </c>
      <c r="J305" s="86">
        <f t="shared" si="29"/>
        <v>5.8994247225702505</v>
      </c>
      <c r="L305" s="87">
        <v>49.581422799897197</v>
      </c>
      <c r="M305" s="86">
        <v>43.196801476575502</v>
      </c>
      <c r="N305" s="86">
        <v>43.631350083159603</v>
      </c>
      <c r="O305" s="86">
        <f t="shared" si="34"/>
        <v>45.469858119877436</v>
      </c>
      <c r="P305" s="86">
        <f t="shared" si="30"/>
        <v>3.5673423176589822</v>
      </c>
      <c r="Q305" s="86">
        <f t="shared" si="31"/>
        <v>5.5068385973188683</v>
      </c>
      <c r="S305" s="86">
        <f t="shared" si="32"/>
        <v>-0.39258612525138281</v>
      </c>
      <c r="T305" s="87">
        <v>1.0085039999999999E-3</v>
      </c>
      <c r="U305" s="87">
        <v>0</v>
      </c>
    </row>
    <row r="306" spans="2:21">
      <c r="B306" s="87" t="s">
        <v>6072</v>
      </c>
      <c r="C306" s="87" t="s">
        <v>1251</v>
      </c>
      <c r="D306" s="87" t="s">
        <v>1252</v>
      </c>
      <c r="E306" s="87">
        <v>186.30565370945601</v>
      </c>
      <c r="F306" s="86">
        <v>170.050317527733</v>
      </c>
      <c r="G306" s="86">
        <v>181.32008084392601</v>
      </c>
      <c r="H306" s="86">
        <f t="shared" si="33"/>
        <v>179.225350693705</v>
      </c>
      <c r="I306" s="86">
        <f t="shared" si="28"/>
        <v>8.3276592988001124</v>
      </c>
      <c r="J306" s="86">
        <f t="shared" si="29"/>
        <v>7.4856309049235676</v>
      </c>
      <c r="L306" s="87">
        <v>185.45228764921799</v>
      </c>
      <c r="M306" s="86">
        <v>186.01746669545199</v>
      </c>
      <c r="N306" s="86">
        <v>191.88875124069099</v>
      </c>
      <c r="O306" s="86">
        <f t="shared" si="34"/>
        <v>187.78616852845366</v>
      </c>
      <c r="P306" s="86">
        <f t="shared" si="30"/>
        <v>3.5641612648191132</v>
      </c>
      <c r="Q306" s="86">
        <f t="shared" si="31"/>
        <v>7.5529469943517578</v>
      </c>
      <c r="S306" s="86">
        <f t="shared" si="32"/>
        <v>6.7316089428189521E-2</v>
      </c>
      <c r="T306" s="87">
        <v>0.94203867699999999</v>
      </c>
      <c r="U306" s="87">
        <v>0</v>
      </c>
    </row>
    <row r="307" spans="2:21">
      <c r="B307" s="87" t="s">
        <v>6073</v>
      </c>
      <c r="C307" s="87" t="s">
        <v>1253</v>
      </c>
      <c r="D307" s="87" t="s">
        <v>1254</v>
      </c>
      <c r="E307" s="87">
        <v>74.718284031590699</v>
      </c>
      <c r="F307" s="86">
        <v>85.435291079324998</v>
      </c>
      <c r="G307" s="86">
        <v>87.393570630628901</v>
      </c>
      <c r="H307" s="86">
        <f t="shared" si="33"/>
        <v>82.515715247181546</v>
      </c>
      <c r="I307" s="86">
        <f t="shared" si="28"/>
        <v>6.8233910097301695</v>
      </c>
      <c r="J307" s="86">
        <f t="shared" si="29"/>
        <v>6.3665970039433875</v>
      </c>
      <c r="L307" s="87">
        <v>69.170386414327695</v>
      </c>
      <c r="M307" s="86">
        <v>85.212148035789895</v>
      </c>
      <c r="N307" s="86">
        <v>72.010558740229399</v>
      </c>
      <c r="O307" s="86">
        <f t="shared" si="34"/>
        <v>75.464364396782329</v>
      </c>
      <c r="P307" s="86">
        <f t="shared" si="30"/>
        <v>8.5604386052866559</v>
      </c>
      <c r="Q307" s="86">
        <f t="shared" si="31"/>
        <v>6.23772363409602</v>
      </c>
      <c r="S307" s="86">
        <f t="shared" si="32"/>
        <v>-0.12887336984736808</v>
      </c>
      <c r="T307" s="87">
        <v>0.409602621</v>
      </c>
      <c r="U307" s="87">
        <v>0</v>
      </c>
    </row>
    <row r="308" spans="2:21">
      <c r="B308" s="87" t="s">
        <v>6074</v>
      </c>
      <c r="C308" s="87" t="s">
        <v>1255</v>
      </c>
      <c r="D308" s="87" t="s">
        <v>1256</v>
      </c>
      <c r="E308" s="87">
        <v>113.000583903929</v>
      </c>
      <c r="F308" s="86">
        <v>116.423604896437</v>
      </c>
      <c r="G308" s="86">
        <v>122.844152131505</v>
      </c>
      <c r="H308" s="86">
        <f t="shared" si="33"/>
        <v>117.42278031062365</v>
      </c>
      <c r="I308" s="86">
        <f t="shared" si="28"/>
        <v>4.9972715049286895</v>
      </c>
      <c r="J308" s="86">
        <f t="shared" si="29"/>
        <v>6.8755685117917773</v>
      </c>
      <c r="L308" s="87">
        <v>123.67778895679901</v>
      </c>
      <c r="M308" s="86">
        <v>106.472110772104</v>
      </c>
      <c r="N308" s="86">
        <v>142.32041072933799</v>
      </c>
      <c r="O308" s="86">
        <f t="shared" si="34"/>
        <v>124.156770152747</v>
      </c>
      <c r="P308" s="86">
        <f t="shared" si="30"/>
        <v>17.928949207789803</v>
      </c>
      <c r="Q308" s="86">
        <f t="shared" si="31"/>
        <v>6.9560191222479117</v>
      </c>
      <c r="S308" s="86">
        <f t="shared" si="32"/>
        <v>8.0450610456134886E-2</v>
      </c>
      <c r="T308" s="87">
        <v>0.94234390999999995</v>
      </c>
      <c r="U308" s="87">
        <v>0</v>
      </c>
    </row>
    <row r="309" spans="2:21">
      <c r="B309" s="87" t="s">
        <v>6075</v>
      </c>
      <c r="C309" s="87" t="s">
        <v>1257</v>
      </c>
      <c r="D309" s="87" t="s">
        <v>1258</v>
      </c>
      <c r="E309" s="87">
        <v>69.897877520704796</v>
      </c>
      <c r="F309" s="86">
        <v>67.890989222871795</v>
      </c>
      <c r="G309" s="86">
        <v>68.454783081669504</v>
      </c>
      <c r="H309" s="86">
        <f t="shared" si="33"/>
        <v>68.747883275082032</v>
      </c>
      <c r="I309" s="86">
        <f t="shared" si="28"/>
        <v>1.0350511835308465</v>
      </c>
      <c r="J309" s="86">
        <f t="shared" si="29"/>
        <v>6.1032433889857796</v>
      </c>
      <c r="L309" s="87">
        <v>77.9323980565201</v>
      </c>
      <c r="M309" s="86">
        <v>75.843924480735197</v>
      </c>
      <c r="N309" s="86">
        <v>67.355692424257398</v>
      </c>
      <c r="O309" s="86">
        <f t="shared" si="34"/>
        <v>73.710671653837565</v>
      </c>
      <c r="P309" s="86">
        <f t="shared" si="30"/>
        <v>5.6017632246895657</v>
      </c>
      <c r="Q309" s="86">
        <f t="shared" si="31"/>
        <v>6.2038015992487114</v>
      </c>
      <c r="S309" s="86">
        <f t="shared" si="32"/>
        <v>0.10055821026293213</v>
      </c>
      <c r="T309" s="87">
        <v>0.827330126</v>
      </c>
      <c r="U309" s="87">
        <v>0</v>
      </c>
    </row>
    <row r="310" spans="2:21">
      <c r="B310" s="87" t="s">
        <v>6076</v>
      </c>
      <c r="C310" s="87" t="s">
        <v>832</v>
      </c>
      <c r="D310" s="87" t="s">
        <v>1092</v>
      </c>
      <c r="E310" s="87">
        <v>71.207652971234694</v>
      </c>
      <c r="F310" s="86">
        <v>84.026371809522004</v>
      </c>
      <c r="G310" s="86">
        <v>76.797622554402906</v>
      </c>
      <c r="H310" s="86">
        <f t="shared" si="33"/>
        <v>77.343882445053211</v>
      </c>
      <c r="I310" s="86">
        <f t="shared" si="28"/>
        <v>6.4267945404272462</v>
      </c>
      <c r="J310" s="86">
        <f t="shared" si="29"/>
        <v>6.2732152803533454</v>
      </c>
      <c r="L310" s="87">
        <v>79.370345237512495</v>
      </c>
      <c r="M310" s="86">
        <v>78.460881945628998</v>
      </c>
      <c r="N310" s="86">
        <v>79.985886398557895</v>
      </c>
      <c r="O310" s="86">
        <f t="shared" si="34"/>
        <v>79.272371193899801</v>
      </c>
      <c r="P310" s="86">
        <f t="shared" si="30"/>
        <v>0.76720846598535952</v>
      </c>
      <c r="Q310" s="86">
        <f t="shared" si="31"/>
        <v>6.3087462257985338</v>
      </c>
      <c r="S310" s="86">
        <f t="shared" si="32"/>
        <v>3.5530945445188408E-2</v>
      </c>
      <c r="T310" s="87">
        <v>0.99777431100000002</v>
      </c>
      <c r="U310" s="87">
        <v>0</v>
      </c>
    </row>
    <row r="311" spans="2:21">
      <c r="B311" s="87" t="s">
        <v>6077</v>
      </c>
      <c r="C311" s="87" t="s">
        <v>832</v>
      </c>
      <c r="D311" s="87" t="s">
        <v>1259</v>
      </c>
      <c r="E311" s="87">
        <v>51.886877776036698</v>
      </c>
      <c r="F311" s="86">
        <v>51.404523663099397</v>
      </c>
      <c r="G311" s="86">
        <v>54.189436591382098</v>
      </c>
      <c r="H311" s="86">
        <f t="shared" si="33"/>
        <v>52.493612676839398</v>
      </c>
      <c r="I311" s="86">
        <f t="shared" si="28"/>
        <v>1.4882978312213178</v>
      </c>
      <c r="J311" s="86">
        <f t="shared" si="29"/>
        <v>5.7140699839507896</v>
      </c>
      <c r="L311" s="87">
        <v>57.580755653558498</v>
      </c>
      <c r="M311" s="86">
        <v>52.844873078094302</v>
      </c>
      <c r="N311" s="86">
        <v>52.263781252432999</v>
      </c>
      <c r="O311" s="86">
        <f t="shared" si="34"/>
        <v>54.229803328028602</v>
      </c>
      <c r="P311" s="86">
        <f t="shared" si="30"/>
        <v>2.9165181369988549</v>
      </c>
      <c r="Q311" s="86">
        <f t="shared" si="31"/>
        <v>5.7610140331144963</v>
      </c>
      <c r="S311" s="86">
        <f t="shared" si="32"/>
        <v>4.6944049163707063E-2</v>
      </c>
      <c r="T311" s="87">
        <v>0.99728423799999999</v>
      </c>
      <c r="U311" s="87">
        <v>0</v>
      </c>
    </row>
    <row r="312" spans="2:21">
      <c r="B312" s="87" t="s">
        <v>6078</v>
      </c>
      <c r="C312" s="87" t="s">
        <v>1260</v>
      </c>
      <c r="D312" s="87" t="s">
        <v>957</v>
      </c>
      <c r="E312" s="87">
        <v>61.518719138609697</v>
      </c>
      <c r="F312" s="86">
        <v>64.405588674984699</v>
      </c>
      <c r="G312" s="86">
        <v>69.209817944694706</v>
      </c>
      <c r="H312" s="86">
        <f t="shared" si="33"/>
        <v>65.044708586096363</v>
      </c>
      <c r="I312" s="86">
        <f t="shared" si="28"/>
        <v>3.8851777188212511</v>
      </c>
      <c r="J312" s="86">
        <f t="shared" si="29"/>
        <v>6.0233597927666365</v>
      </c>
      <c r="L312" s="87">
        <v>57.864672468219503</v>
      </c>
      <c r="M312" s="86">
        <v>58.3893791342824</v>
      </c>
      <c r="N312" s="86">
        <v>69.384697443125106</v>
      </c>
      <c r="O312" s="86">
        <f t="shared" si="34"/>
        <v>61.879583015209001</v>
      </c>
      <c r="P312" s="86">
        <f t="shared" si="30"/>
        <v>6.5049124670081877</v>
      </c>
      <c r="Q312" s="86">
        <f t="shared" si="31"/>
        <v>5.9513915698915545</v>
      </c>
      <c r="S312" s="86">
        <f t="shared" si="32"/>
        <v>-7.1968222875082782E-2</v>
      </c>
      <c r="T312" s="87">
        <v>0.68569783100000004</v>
      </c>
      <c r="U312" s="87">
        <v>0</v>
      </c>
    </row>
    <row r="313" spans="2:21">
      <c r="B313" s="87" t="s">
        <v>6079</v>
      </c>
      <c r="C313" s="87" t="s">
        <v>832</v>
      </c>
      <c r="D313" s="87" t="s">
        <v>1261</v>
      </c>
      <c r="E313" s="87">
        <v>61.488844852049198</v>
      </c>
      <c r="F313" s="86">
        <v>61.317343630635598</v>
      </c>
      <c r="G313" s="86">
        <v>63.777458641621898</v>
      </c>
      <c r="H313" s="86">
        <f t="shared" si="33"/>
        <v>62.194549041435572</v>
      </c>
      <c r="I313" s="86">
        <f t="shared" si="28"/>
        <v>1.3735193005590174</v>
      </c>
      <c r="J313" s="86">
        <f t="shared" si="29"/>
        <v>5.9587162376950582</v>
      </c>
      <c r="L313" s="87">
        <v>66.214297035579193</v>
      </c>
      <c r="M313" s="86">
        <v>69.220115646442693</v>
      </c>
      <c r="N313" s="86">
        <v>65.215258017883997</v>
      </c>
      <c r="O313" s="86">
        <f t="shared" si="34"/>
        <v>66.883223566635294</v>
      </c>
      <c r="P313" s="86">
        <f t="shared" si="30"/>
        <v>2.0845426798747146</v>
      </c>
      <c r="Q313" s="86">
        <f t="shared" si="31"/>
        <v>6.0635724774665052</v>
      </c>
      <c r="S313" s="86">
        <f t="shared" si="32"/>
        <v>0.10485623977144713</v>
      </c>
      <c r="T313" s="87">
        <v>0.850497002</v>
      </c>
      <c r="U313" s="87">
        <v>0</v>
      </c>
    </row>
    <row r="314" spans="2:21">
      <c r="B314" s="87" t="s">
        <v>6080</v>
      </c>
      <c r="C314" s="87" t="s">
        <v>841</v>
      </c>
      <c r="D314" s="87"/>
      <c r="E314" s="87">
        <v>87.927357458117697</v>
      </c>
      <c r="F314" s="86">
        <v>94.370742999664401</v>
      </c>
      <c r="G314" s="86">
        <v>95.635810511305706</v>
      </c>
      <c r="H314" s="86">
        <f t="shared" si="33"/>
        <v>92.644636989695925</v>
      </c>
      <c r="I314" s="86">
        <f t="shared" si="28"/>
        <v>4.1339622139707357</v>
      </c>
      <c r="J314" s="86">
        <f t="shared" si="29"/>
        <v>6.5336355588645594</v>
      </c>
      <c r="L314" s="87">
        <v>98.593023290737406</v>
      </c>
      <c r="M314" s="86">
        <v>90.198408209540304</v>
      </c>
      <c r="N314" s="86">
        <v>93.895357482331505</v>
      </c>
      <c r="O314" s="86">
        <f t="shared" si="34"/>
        <v>94.228929660869753</v>
      </c>
      <c r="P314" s="86">
        <f t="shared" si="30"/>
        <v>4.2072370255414082</v>
      </c>
      <c r="Q314" s="86">
        <f t="shared" si="31"/>
        <v>6.5580981512299861</v>
      </c>
      <c r="S314" s="86">
        <f t="shared" si="32"/>
        <v>2.4462592365426878E-2</v>
      </c>
      <c r="T314" s="87">
        <v>0.96793640000000003</v>
      </c>
      <c r="U314" s="87">
        <v>0</v>
      </c>
    </row>
    <row r="315" spans="2:21">
      <c r="B315" s="87" t="s">
        <v>6081</v>
      </c>
      <c r="C315" s="87" t="s">
        <v>1262</v>
      </c>
      <c r="D315" s="87" t="s">
        <v>1263</v>
      </c>
      <c r="E315" s="87">
        <v>100.796035758193</v>
      </c>
      <c r="F315" s="86">
        <v>97.156169138636798</v>
      </c>
      <c r="G315" s="86">
        <v>94.640661820473497</v>
      </c>
      <c r="H315" s="86">
        <f t="shared" si="33"/>
        <v>97.530955572434436</v>
      </c>
      <c r="I315" s="86">
        <f t="shared" si="28"/>
        <v>3.094754551092572</v>
      </c>
      <c r="J315" s="86">
        <f t="shared" si="29"/>
        <v>6.6077882867014734</v>
      </c>
      <c r="L315" s="87">
        <v>102.853451878633</v>
      </c>
      <c r="M315" s="86">
        <v>104.034920469973</v>
      </c>
      <c r="N315" s="86">
        <v>98.820176383385203</v>
      </c>
      <c r="O315" s="86">
        <f t="shared" si="34"/>
        <v>101.9028495773304</v>
      </c>
      <c r="P315" s="86">
        <f t="shared" si="30"/>
        <v>2.734249901450478</v>
      </c>
      <c r="Q315" s="86">
        <f t="shared" si="31"/>
        <v>6.6710505848859336</v>
      </c>
      <c r="S315" s="86">
        <f t="shared" si="32"/>
        <v>6.326229818445922E-2</v>
      </c>
      <c r="T315" s="87">
        <v>0.95297301300000004</v>
      </c>
      <c r="U315" s="87">
        <v>0</v>
      </c>
    </row>
    <row r="316" spans="2:21">
      <c r="B316" s="87" t="s">
        <v>6082</v>
      </c>
      <c r="C316" s="87" t="s">
        <v>1264</v>
      </c>
      <c r="D316" s="87" t="s">
        <v>1265</v>
      </c>
      <c r="E316" s="87">
        <v>118.769724953875</v>
      </c>
      <c r="F316" s="86">
        <v>108.18688331161999</v>
      </c>
      <c r="G316" s="86">
        <v>112.611227116298</v>
      </c>
      <c r="H316" s="86">
        <f t="shared" si="33"/>
        <v>113.18927846059766</v>
      </c>
      <c r="I316" s="86">
        <f t="shared" si="28"/>
        <v>5.3150486191329085</v>
      </c>
      <c r="J316" s="86">
        <f t="shared" si="29"/>
        <v>6.8225934991434531</v>
      </c>
      <c r="L316" s="87">
        <v>125.297186585623</v>
      </c>
      <c r="M316" s="86">
        <v>120.510769829317</v>
      </c>
      <c r="N316" s="86">
        <v>110.532539931852</v>
      </c>
      <c r="O316" s="86">
        <f t="shared" si="34"/>
        <v>118.78016544893067</v>
      </c>
      <c r="P316" s="86">
        <f t="shared" si="30"/>
        <v>7.5329238243683996</v>
      </c>
      <c r="Q316" s="86">
        <f t="shared" si="31"/>
        <v>6.8921501370456113</v>
      </c>
      <c r="S316" s="86">
        <f t="shared" si="32"/>
        <v>6.9556637902158006E-2</v>
      </c>
      <c r="T316" s="87">
        <v>0.94203867699999999</v>
      </c>
      <c r="U316" s="87">
        <v>0</v>
      </c>
    </row>
    <row r="317" spans="2:21">
      <c r="B317" s="87" t="s">
        <v>6083</v>
      </c>
      <c r="C317" s="87" t="s">
        <v>841</v>
      </c>
      <c r="D317" s="87" t="s">
        <v>1266</v>
      </c>
      <c r="E317" s="87">
        <v>83.041390050190799</v>
      </c>
      <c r="F317" s="86">
        <v>85.415815136473299</v>
      </c>
      <c r="G317" s="86">
        <v>89.675958644085497</v>
      </c>
      <c r="H317" s="86">
        <f t="shared" si="33"/>
        <v>86.044387943583203</v>
      </c>
      <c r="I317" s="86">
        <f t="shared" si="28"/>
        <v>3.3616518167638931</v>
      </c>
      <c r="J317" s="86">
        <f t="shared" si="29"/>
        <v>6.427009193602653</v>
      </c>
      <c r="L317" s="87">
        <v>84.914611046931995</v>
      </c>
      <c r="M317" s="86">
        <v>91.672698031868904</v>
      </c>
      <c r="N317" s="86">
        <v>88.129917624384305</v>
      </c>
      <c r="O317" s="86">
        <f t="shared" si="34"/>
        <v>88.239075567728392</v>
      </c>
      <c r="P317" s="86">
        <f t="shared" si="30"/>
        <v>3.3803655891692759</v>
      </c>
      <c r="Q317" s="86">
        <f t="shared" si="31"/>
        <v>6.4633457715732323</v>
      </c>
      <c r="S317" s="86">
        <f t="shared" si="32"/>
        <v>3.6336577970578883E-2</v>
      </c>
      <c r="T317" s="87">
        <v>0.99728423799999999</v>
      </c>
      <c r="U317" s="87">
        <v>0</v>
      </c>
    </row>
    <row r="318" spans="2:21">
      <c r="B318" s="87" t="s">
        <v>6084</v>
      </c>
      <c r="C318" s="87" t="s">
        <v>1267</v>
      </c>
      <c r="D318" s="87" t="s">
        <v>1268</v>
      </c>
      <c r="E318" s="87">
        <v>144.19223562038999</v>
      </c>
      <c r="F318" s="86">
        <v>130.08381263886</v>
      </c>
      <c r="G318" s="86">
        <v>143.50806729841699</v>
      </c>
      <c r="H318" s="86">
        <f t="shared" si="33"/>
        <v>139.26137185255564</v>
      </c>
      <c r="I318" s="86">
        <f t="shared" si="28"/>
        <v>7.9553577175300836</v>
      </c>
      <c r="J318" s="86">
        <f t="shared" si="29"/>
        <v>7.1216513302335427</v>
      </c>
      <c r="L318" s="87">
        <v>181.77154596658701</v>
      </c>
      <c r="M318" s="86">
        <v>181.68300465602701</v>
      </c>
      <c r="N318" s="86">
        <v>189.227669955827</v>
      </c>
      <c r="O318" s="86">
        <f t="shared" si="34"/>
        <v>184.22740685948034</v>
      </c>
      <c r="P318" s="86">
        <f t="shared" si="30"/>
        <v>4.3305811579317641</v>
      </c>
      <c r="Q318" s="86">
        <f t="shared" si="31"/>
        <v>7.5253438918066831</v>
      </c>
      <c r="S318" s="86">
        <f t="shared" si="32"/>
        <v>0.40369256157313999</v>
      </c>
      <c r="T318" s="91">
        <v>8.4699999999999999E-5</v>
      </c>
      <c r="U318" s="87">
        <v>0</v>
      </c>
    </row>
    <row r="319" spans="2:21">
      <c r="B319" s="87" t="s">
        <v>6085</v>
      </c>
      <c r="C319" s="87" t="s">
        <v>832</v>
      </c>
      <c r="D319" s="87"/>
      <c r="E319" s="87">
        <v>5.2297390332498503</v>
      </c>
      <c r="F319" s="86">
        <v>4.94190134201384</v>
      </c>
      <c r="G319" s="86">
        <v>5.9308840651271497</v>
      </c>
      <c r="H319" s="86">
        <f t="shared" si="33"/>
        <v>5.367508146796947</v>
      </c>
      <c r="I319" s="86">
        <f t="shared" si="28"/>
        <v>0.50868158325205648</v>
      </c>
      <c r="J319" s="86">
        <f t="shared" si="29"/>
        <v>2.4242524758063841</v>
      </c>
      <c r="L319" s="87">
        <v>5.3272146296658498</v>
      </c>
      <c r="M319" s="86">
        <v>6.7505063673952801</v>
      </c>
      <c r="N319" s="86">
        <v>6.0462919590895297</v>
      </c>
      <c r="O319" s="86">
        <f t="shared" si="34"/>
        <v>6.0413376520502196</v>
      </c>
      <c r="P319" s="86">
        <f t="shared" si="30"/>
        <v>0.71165880275655624</v>
      </c>
      <c r="Q319" s="86">
        <f t="shared" si="31"/>
        <v>2.5948680214569846</v>
      </c>
      <c r="S319" s="86">
        <f t="shared" si="32"/>
        <v>0.17061554565060072</v>
      </c>
      <c r="T319" s="87">
        <v>0.79493078399999995</v>
      </c>
      <c r="U319" s="87">
        <v>0</v>
      </c>
    </row>
    <row r="320" spans="2:21">
      <c r="B320" s="87" t="s">
        <v>6086</v>
      </c>
      <c r="C320" s="87" t="s">
        <v>1269</v>
      </c>
      <c r="D320" s="87"/>
      <c r="E320" s="87">
        <v>89.185576107800799</v>
      </c>
      <c r="F320" s="86">
        <v>82.711619354862705</v>
      </c>
      <c r="G320" s="86">
        <v>82.298215762733093</v>
      </c>
      <c r="H320" s="86">
        <f t="shared" si="33"/>
        <v>84.731803741798856</v>
      </c>
      <c r="I320" s="86">
        <f t="shared" si="28"/>
        <v>3.8626146388965927</v>
      </c>
      <c r="J320" s="86">
        <f t="shared" si="29"/>
        <v>6.4048316758790591</v>
      </c>
      <c r="L320" s="87">
        <v>88.994525761778604</v>
      </c>
      <c r="M320" s="86">
        <v>90.763110822121405</v>
      </c>
      <c r="N320" s="86">
        <v>94.266127145959601</v>
      </c>
      <c r="O320" s="86">
        <f t="shared" si="34"/>
        <v>91.341254576619875</v>
      </c>
      <c r="P320" s="86">
        <f t="shared" si="30"/>
        <v>2.6829336441801792</v>
      </c>
      <c r="Q320" s="86">
        <f t="shared" si="31"/>
        <v>6.5131947002269905</v>
      </c>
      <c r="S320" s="86">
        <f t="shared" si="32"/>
        <v>0.10836302434793142</v>
      </c>
      <c r="T320" s="87">
        <v>0.82741527599999998</v>
      </c>
      <c r="U320" s="87">
        <v>0</v>
      </c>
    </row>
    <row r="321" spans="2:21">
      <c r="B321" s="87" t="s">
        <v>6087</v>
      </c>
      <c r="C321" s="87" t="s">
        <v>1270</v>
      </c>
      <c r="D321" s="87" t="s">
        <v>1271</v>
      </c>
      <c r="E321" s="87">
        <v>46.924663880066902</v>
      </c>
      <c r="F321" s="86">
        <v>41.508694270737003</v>
      </c>
      <c r="G321" s="86">
        <v>46.467220267549301</v>
      </c>
      <c r="H321" s="86">
        <f t="shared" si="33"/>
        <v>44.9668594727844</v>
      </c>
      <c r="I321" s="86">
        <f t="shared" si="28"/>
        <v>3.0035801284711772</v>
      </c>
      <c r="J321" s="86">
        <f t="shared" si="29"/>
        <v>5.4907902232515404</v>
      </c>
      <c r="L321" s="87">
        <v>49.025064540580203</v>
      </c>
      <c r="M321" s="86">
        <v>42.033735749588999</v>
      </c>
      <c r="N321" s="86">
        <v>45.028591170737002</v>
      </c>
      <c r="O321" s="86">
        <f t="shared" si="34"/>
        <v>45.362463820302061</v>
      </c>
      <c r="P321" s="86">
        <f t="shared" si="30"/>
        <v>3.5076021404274647</v>
      </c>
      <c r="Q321" s="86">
        <f t="shared" si="31"/>
        <v>5.5034270959434934</v>
      </c>
      <c r="S321" s="86">
        <f t="shared" si="32"/>
        <v>1.2636872691952633E-2</v>
      </c>
      <c r="T321" s="87">
        <v>0.95393430400000001</v>
      </c>
      <c r="U321" s="87">
        <v>0</v>
      </c>
    </row>
    <row r="322" spans="2:21">
      <c r="B322" s="87" t="s">
        <v>6088</v>
      </c>
      <c r="C322" s="87" t="s">
        <v>841</v>
      </c>
      <c r="D322" s="87" t="s">
        <v>1272</v>
      </c>
      <c r="E322" s="87">
        <v>52.804201082184797</v>
      </c>
      <c r="F322" s="86">
        <v>47.439355823435299</v>
      </c>
      <c r="G322" s="86">
        <v>48.154246444461201</v>
      </c>
      <c r="H322" s="86">
        <f t="shared" si="33"/>
        <v>49.465934450027099</v>
      </c>
      <c r="I322" s="86">
        <f t="shared" si="28"/>
        <v>2.9130371145148191</v>
      </c>
      <c r="J322" s="86">
        <f t="shared" si="29"/>
        <v>5.6283634257602682</v>
      </c>
      <c r="L322" s="87">
        <v>46.119716366748897</v>
      </c>
      <c r="M322" s="86">
        <v>43.377614445219002</v>
      </c>
      <c r="N322" s="86">
        <v>53.627980854533199</v>
      </c>
      <c r="O322" s="86">
        <f t="shared" si="34"/>
        <v>47.708437222167028</v>
      </c>
      <c r="P322" s="86">
        <f t="shared" si="30"/>
        <v>5.3066494465556708</v>
      </c>
      <c r="Q322" s="86">
        <f t="shared" si="31"/>
        <v>5.5761725238472621</v>
      </c>
      <c r="S322" s="86">
        <f t="shared" si="32"/>
        <v>-5.219090191300596E-2</v>
      </c>
      <c r="T322" s="87">
        <v>0.79890662899999998</v>
      </c>
      <c r="U322" s="87">
        <v>0</v>
      </c>
    </row>
    <row r="323" spans="2:21">
      <c r="B323" s="87" t="s">
        <v>6089</v>
      </c>
      <c r="C323" s="87" t="s">
        <v>1273</v>
      </c>
      <c r="D323" s="87" t="s">
        <v>1274</v>
      </c>
      <c r="E323" s="87">
        <v>84.669472935250994</v>
      </c>
      <c r="F323" s="86">
        <v>81.853511835631494</v>
      </c>
      <c r="G323" s="86">
        <v>89.919299506139097</v>
      </c>
      <c r="H323" s="86">
        <f t="shared" si="33"/>
        <v>85.480761425673862</v>
      </c>
      <c r="I323" s="86">
        <f t="shared" si="28"/>
        <v>4.0936382897671333</v>
      </c>
      <c r="J323" s="86">
        <f t="shared" si="29"/>
        <v>6.4175278538461429</v>
      </c>
      <c r="L323" s="87">
        <v>83.565091117378998</v>
      </c>
      <c r="M323" s="86">
        <v>90.455009207908901</v>
      </c>
      <c r="N323" s="86">
        <v>83.566322731697497</v>
      </c>
      <c r="O323" s="86">
        <f t="shared" si="34"/>
        <v>85.862141018995132</v>
      </c>
      <c r="P323" s="86">
        <f t="shared" si="30"/>
        <v>3.9775405755027178</v>
      </c>
      <c r="Q323" s="86">
        <f t="shared" si="31"/>
        <v>6.4239502425039348</v>
      </c>
      <c r="S323" s="86">
        <f t="shared" si="32"/>
        <v>6.4223886577907448E-3</v>
      </c>
      <c r="T323" s="87">
        <v>0.92638575400000001</v>
      </c>
      <c r="U323" s="87">
        <v>0</v>
      </c>
    </row>
    <row r="324" spans="2:21">
      <c r="B324" s="87" t="s">
        <v>6090</v>
      </c>
      <c r="C324" s="87" t="s">
        <v>1275</v>
      </c>
      <c r="D324" s="87" t="s">
        <v>1276</v>
      </c>
      <c r="E324" s="87">
        <v>117.17805966911401</v>
      </c>
      <c r="F324" s="86">
        <v>112.39458154170499</v>
      </c>
      <c r="G324" s="86">
        <v>111.704326897694</v>
      </c>
      <c r="H324" s="86">
        <f t="shared" si="33"/>
        <v>113.75898936950433</v>
      </c>
      <c r="I324" s="86">
        <f t="shared" si="28"/>
        <v>2.9810474926859878</v>
      </c>
      <c r="J324" s="86">
        <f t="shared" si="29"/>
        <v>6.8298367430542486</v>
      </c>
      <c r="L324" s="87">
        <v>112.28974797820599</v>
      </c>
      <c r="M324" s="86">
        <v>113.490904478232</v>
      </c>
      <c r="N324" s="86">
        <v>113.035082954594</v>
      </c>
      <c r="O324" s="86">
        <f t="shared" si="34"/>
        <v>112.938578470344</v>
      </c>
      <c r="P324" s="86">
        <f t="shared" si="30"/>
        <v>0.60636545993233182</v>
      </c>
      <c r="Q324" s="86">
        <f t="shared" si="31"/>
        <v>6.8193945674789944</v>
      </c>
      <c r="S324" s="86">
        <f t="shared" si="32"/>
        <v>-1.0442175575253272E-2</v>
      </c>
      <c r="T324" s="87">
        <v>0.837548497</v>
      </c>
      <c r="U324" s="87">
        <v>0</v>
      </c>
    </row>
    <row r="325" spans="2:21">
      <c r="B325" s="87" t="s">
        <v>6091</v>
      </c>
      <c r="C325" s="87" t="s">
        <v>841</v>
      </c>
      <c r="D325" s="87"/>
      <c r="E325" s="87">
        <v>77.041157233547096</v>
      </c>
      <c r="F325" s="86">
        <v>77.257540566921605</v>
      </c>
      <c r="G325" s="86">
        <v>82.672929392681397</v>
      </c>
      <c r="H325" s="86">
        <f t="shared" si="33"/>
        <v>78.990542397716695</v>
      </c>
      <c r="I325" s="86">
        <f t="shared" si="28"/>
        <v>3.1908754162853832</v>
      </c>
      <c r="J325" s="86">
        <f t="shared" si="29"/>
        <v>6.3036080234592546</v>
      </c>
      <c r="L325" s="87">
        <v>84.683853420192506</v>
      </c>
      <c r="M325" s="86">
        <v>82.852001838301305</v>
      </c>
      <c r="N325" s="86">
        <v>73.045743397649204</v>
      </c>
      <c r="O325" s="86">
        <f t="shared" si="34"/>
        <v>80.193866218714348</v>
      </c>
      <c r="P325" s="86">
        <f t="shared" si="30"/>
        <v>6.2578482686378276</v>
      </c>
      <c r="Q325" s="86">
        <f t="shared" si="31"/>
        <v>6.3254199884970204</v>
      </c>
      <c r="S325" s="86">
        <f t="shared" si="32"/>
        <v>2.1811965037764666E-2</v>
      </c>
      <c r="T325" s="87">
        <v>0.96158329600000003</v>
      </c>
      <c r="U325" s="87">
        <v>0</v>
      </c>
    </row>
    <row r="326" spans="2:21">
      <c r="B326" s="87" t="s">
        <v>6092</v>
      </c>
      <c r="C326" s="87" t="s">
        <v>1277</v>
      </c>
      <c r="D326" s="87" t="s">
        <v>1278</v>
      </c>
      <c r="E326" s="87">
        <v>153.214121118544</v>
      </c>
      <c r="F326" s="86">
        <v>125.93920774794999</v>
      </c>
      <c r="G326" s="86">
        <v>137.066433487604</v>
      </c>
      <c r="H326" s="86">
        <f t="shared" si="33"/>
        <v>138.73992078469934</v>
      </c>
      <c r="I326" s="86">
        <f t="shared" ref="I326:I389" si="35">STDEV(E326:G326)</f>
        <v>13.714249693056725</v>
      </c>
      <c r="J326" s="86">
        <f t="shared" ref="J326:J389" si="36">LOG(H326,2)</f>
        <v>7.1162391557447462</v>
      </c>
      <c r="L326" s="87">
        <v>143.73445208160001</v>
      </c>
      <c r="M326" s="86">
        <v>136.94772839595299</v>
      </c>
      <c r="N326" s="86">
        <v>137.78989446527501</v>
      </c>
      <c r="O326" s="86">
        <f t="shared" si="34"/>
        <v>139.49069164760934</v>
      </c>
      <c r="P326" s="86">
        <f t="shared" ref="P326:P389" si="37">STDEV(L326:N326)</f>
        <v>3.6992482868696244</v>
      </c>
      <c r="Q326" s="86">
        <f t="shared" ref="Q326:Q389" si="38">LOG(O326,2)</f>
        <v>7.1240250425683129</v>
      </c>
      <c r="S326" s="86">
        <f t="shared" ref="S326:S389" si="39">LOG(O326/H326,2)</f>
        <v>7.7858868235678187E-3</v>
      </c>
      <c r="T326" s="87">
        <v>0.92638575400000001</v>
      </c>
      <c r="U326" s="87">
        <v>0</v>
      </c>
    </row>
    <row r="327" spans="2:21">
      <c r="B327" s="87" t="s">
        <v>6093</v>
      </c>
      <c r="C327" s="87" t="s">
        <v>1279</v>
      </c>
      <c r="D327" s="87" t="s">
        <v>1280</v>
      </c>
      <c r="E327" s="87">
        <v>151.69870981807199</v>
      </c>
      <c r="F327" s="86">
        <v>147.14650063299601</v>
      </c>
      <c r="G327" s="86">
        <v>155.03443500515999</v>
      </c>
      <c r="H327" s="86">
        <f t="shared" ref="H327:H390" si="40">AVERAGE(E327:G327)</f>
        <v>151.29321515207599</v>
      </c>
      <c r="I327" s="86">
        <f t="shared" si="35"/>
        <v>3.9595702554702705</v>
      </c>
      <c r="J327" s="86">
        <f t="shared" si="36"/>
        <v>7.2412034801321834</v>
      </c>
      <c r="L327" s="87">
        <v>154.60972890195401</v>
      </c>
      <c r="M327" s="86">
        <v>143.192559308385</v>
      </c>
      <c r="N327" s="86">
        <v>151.61535139838099</v>
      </c>
      <c r="O327" s="86">
        <f t="shared" ref="O327:O390" si="41">AVERAGE(L327:N327)</f>
        <v>149.80587986957335</v>
      </c>
      <c r="P327" s="86">
        <f t="shared" si="37"/>
        <v>5.9197618864489261</v>
      </c>
      <c r="Q327" s="86">
        <f t="shared" si="38"/>
        <v>7.2269504403550773</v>
      </c>
      <c r="S327" s="86">
        <f t="shared" si="39"/>
        <v>-1.425303977710555E-2</v>
      </c>
      <c r="T327" s="87">
        <v>0.82406002700000003</v>
      </c>
      <c r="U327" s="87">
        <v>0</v>
      </c>
    </row>
    <row r="328" spans="2:21">
      <c r="B328" s="87" t="s">
        <v>6094</v>
      </c>
      <c r="C328" s="87" t="s">
        <v>1281</v>
      </c>
      <c r="D328" s="87" t="s">
        <v>1282</v>
      </c>
      <c r="E328" s="87">
        <v>36.885752999085497</v>
      </c>
      <c r="F328" s="86">
        <v>32.505795040394702</v>
      </c>
      <c r="G328" s="86">
        <v>32.2045547516732</v>
      </c>
      <c r="H328" s="86">
        <f t="shared" si="40"/>
        <v>33.865367597051133</v>
      </c>
      <c r="I328" s="86">
        <f t="shared" si="35"/>
        <v>2.6200634363511068</v>
      </c>
      <c r="J328" s="86">
        <f t="shared" si="36"/>
        <v>5.0817387506940248</v>
      </c>
      <c r="L328" s="87">
        <v>44.410354164325099</v>
      </c>
      <c r="M328" s="86">
        <v>43.518765214289097</v>
      </c>
      <c r="N328" s="86">
        <v>31.2282809022165</v>
      </c>
      <c r="O328" s="86">
        <f t="shared" si="41"/>
        <v>39.719133426943564</v>
      </c>
      <c r="P328" s="86">
        <f t="shared" si="37"/>
        <v>7.3667947685173854</v>
      </c>
      <c r="Q328" s="86">
        <f t="shared" si="38"/>
        <v>5.311762242066612</v>
      </c>
      <c r="S328" s="86">
        <f t="shared" si="39"/>
        <v>0.23002349137258724</v>
      </c>
      <c r="T328" s="87">
        <v>0.52316884299999999</v>
      </c>
      <c r="U328" s="87">
        <v>0</v>
      </c>
    </row>
    <row r="329" spans="2:21">
      <c r="B329" s="87" t="s">
        <v>6095</v>
      </c>
      <c r="C329" s="87" t="s">
        <v>1283</v>
      </c>
      <c r="D329" s="87" t="s">
        <v>1284</v>
      </c>
      <c r="E329" s="87">
        <v>61.097733466734397</v>
      </c>
      <c r="F329" s="86">
        <v>59.369132688552298</v>
      </c>
      <c r="G329" s="86">
        <v>55.194784923199599</v>
      </c>
      <c r="H329" s="86">
        <f t="shared" si="40"/>
        <v>58.553883692828769</v>
      </c>
      <c r="I329" s="86">
        <f t="shared" si="35"/>
        <v>3.0347443995625185</v>
      </c>
      <c r="J329" s="86">
        <f t="shared" si="36"/>
        <v>5.8716929581598185</v>
      </c>
      <c r="L329" s="87">
        <v>55.046580646971002</v>
      </c>
      <c r="M329" s="86">
        <v>57.399064456525203</v>
      </c>
      <c r="N329" s="86">
        <v>59.316703105759899</v>
      </c>
      <c r="O329" s="86">
        <f t="shared" si="41"/>
        <v>57.254116069752037</v>
      </c>
      <c r="P329" s="86">
        <f t="shared" si="37"/>
        <v>2.1387482272077851</v>
      </c>
      <c r="Q329" s="86">
        <f t="shared" si="38"/>
        <v>5.8393075089696191</v>
      </c>
      <c r="S329" s="86">
        <f t="shared" si="39"/>
        <v>-3.2385449190199152E-2</v>
      </c>
      <c r="T329" s="87">
        <v>0.84428045799999996</v>
      </c>
      <c r="U329" s="87">
        <v>0</v>
      </c>
    </row>
    <row r="330" spans="2:21">
      <c r="B330" s="87" t="s">
        <v>6096</v>
      </c>
      <c r="C330" s="87" t="s">
        <v>1285</v>
      </c>
      <c r="D330" s="87" t="s">
        <v>1286</v>
      </c>
      <c r="E330" s="87">
        <v>98.445111633127297</v>
      </c>
      <c r="F330" s="86">
        <v>89.020856533894303</v>
      </c>
      <c r="G330" s="86">
        <v>88.567868705898704</v>
      </c>
      <c r="H330" s="86">
        <f t="shared" si="40"/>
        <v>92.011278957640101</v>
      </c>
      <c r="I330" s="86">
        <f t="shared" si="35"/>
        <v>5.5764640826605429</v>
      </c>
      <c r="J330" s="86">
        <f t="shared" si="36"/>
        <v>6.523738815827417</v>
      </c>
      <c r="L330" s="87">
        <v>102.462595750305</v>
      </c>
      <c r="M330" s="86">
        <v>87.041823278414398</v>
      </c>
      <c r="N330" s="86">
        <v>94.031932547760405</v>
      </c>
      <c r="O330" s="86">
        <f t="shared" si="41"/>
        <v>94.51211719215992</v>
      </c>
      <c r="P330" s="86">
        <f t="shared" si="37"/>
        <v>7.7215923796191523</v>
      </c>
      <c r="Q330" s="86">
        <f t="shared" si="38"/>
        <v>6.5624274008598436</v>
      </c>
      <c r="S330" s="86">
        <f t="shared" si="39"/>
        <v>3.8688585032425907E-2</v>
      </c>
      <c r="T330" s="87">
        <v>1</v>
      </c>
      <c r="U330" s="87">
        <v>0</v>
      </c>
    </row>
    <row r="331" spans="2:21">
      <c r="B331" s="87" t="s">
        <v>6097</v>
      </c>
      <c r="C331" s="87" t="s">
        <v>1287</v>
      </c>
      <c r="D331" s="87" t="s">
        <v>1288</v>
      </c>
      <c r="E331" s="87">
        <v>46.898935149669903</v>
      </c>
      <c r="F331" s="86">
        <v>44.543622418448003</v>
      </c>
      <c r="G331" s="86">
        <v>52.446860234779599</v>
      </c>
      <c r="H331" s="86">
        <f t="shared" si="40"/>
        <v>47.963139267632499</v>
      </c>
      <c r="I331" s="86">
        <f t="shared" si="35"/>
        <v>4.0576704891957247</v>
      </c>
      <c r="J331" s="86">
        <f t="shared" si="36"/>
        <v>5.5838541835316322</v>
      </c>
      <c r="L331" s="87">
        <v>53.758612266555197</v>
      </c>
      <c r="M331" s="86">
        <v>53.187570818305097</v>
      </c>
      <c r="N331" s="86">
        <v>47.6616128057167</v>
      </c>
      <c r="O331" s="86">
        <f t="shared" si="41"/>
        <v>51.535931963525663</v>
      </c>
      <c r="P331" s="86">
        <f t="shared" si="37"/>
        <v>3.367385304108971</v>
      </c>
      <c r="Q331" s="86">
        <f t="shared" si="38"/>
        <v>5.6875067561113495</v>
      </c>
      <c r="S331" s="86">
        <f t="shared" si="39"/>
        <v>0.10365257257971772</v>
      </c>
      <c r="T331" s="87">
        <v>0.83545123700000001</v>
      </c>
      <c r="U331" s="87">
        <v>0</v>
      </c>
    </row>
    <row r="332" spans="2:21">
      <c r="B332" s="87" t="s">
        <v>6098</v>
      </c>
      <c r="C332" s="87" t="s">
        <v>841</v>
      </c>
      <c r="D332" s="87"/>
      <c r="E332" s="87">
        <v>29.983547427855399</v>
      </c>
      <c r="F332" s="86">
        <v>29.984569940308699</v>
      </c>
      <c r="G332" s="86">
        <v>30.243170572435201</v>
      </c>
      <c r="H332" s="86">
        <f t="shared" si="40"/>
        <v>30.070429313533101</v>
      </c>
      <c r="I332" s="86">
        <f t="shared" si="35"/>
        <v>0.14959919210424016</v>
      </c>
      <c r="J332" s="86">
        <f t="shared" si="36"/>
        <v>4.9102735602081191</v>
      </c>
      <c r="L332" s="87">
        <v>40.361606713349801</v>
      </c>
      <c r="M332" s="86">
        <v>28.754692437180701</v>
      </c>
      <c r="N332" s="86">
        <v>27.646148750871401</v>
      </c>
      <c r="O332" s="86">
        <f t="shared" si="41"/>
        <v>32.254149300467297</v>
      </c>
      <c r="P332" s="86">
        <f t="shared" si="37"/>
        <v>7.0431077339759343</v>
      </c>
      <c r="Q332" s="86">
        <f t="shared" si="38"/>
        <v>5.0114128613193243</v>
      </c>
      <c r="S332" s="86">
        <f t="shared" si="39"/>
        <v>0.10113930111120584</v>
      </c>
      <c r="T332" s="87">
        <v>0.92638575400000001</v>
      </c>
      <c r="U332" s="87">
        <v>0</v>
      </c>
    </row>
    <row r="333" spans="2:21">
      <c r="B333" s="87" t="s">
        <v>6099</v>
      </c>
      <c r="C333" s="87" t="s">
        <v>841</v>
      </c>
      <c r="D333" s="87"/>
      <c r="E333" s="87">
        <v>43.631083698296202</v>
      </c>
      <c r="F333" s="86">
        <v>39.105559339273299</v>
      </c>
      <c r="G333" s="86">
        <v>41.248075962136099</v>
      </c>
      <c r="H333" s="86">
        <f t="shared" si="40"/>
        <v>41.328239666568535</v>
      </c>
      <c r="I333" s="86">
        <f t="shared" si="35"/>
        <v>2.2638269248462133</v>
      </c>
      <c r="J333" s="86">
        <f t="shared" si="36"/>
        <v>5.3690560098120717</v>
      </c>
      <c r="L333" s="87">
        <v>47.527955042781898</v>
      </c>
      <c r="M333" s="86">
        <v>41.661755787203298</v>
      </c>
      <c r="N333" s="86">
        <v>47.101605556710602</v>
      </c>
      <c r="O333" s="86">
        <f t="shared" si="41"/>
        <v>45.430438795565266</v>
      </c>
      <c r="P333" s="86">
        <f t="shared" si="37"/>
        <v>3.2707296103783139</v>
      </c>
      <c r="Q333" s="86">
        <f t="shared" si="38"/>
        <v>5.5055873347994906</v>
      </c>
      <c r="S333" s="86">
        <f t="shared" si="39"/>
        <v>0.1365313249874186</v>
      </c>
      <c r="T333" s="87">
        <v>0.774981472</v>
      </c>
      <c r="U333" s="87">
        <v>0</v>
      </c>
    </row>
    <row r="334" spans="2:21">
      <c r="B334" s="87" t="s">
        <v>6100</v>
      </c>
      <c r="C334" s="87" t="s">
        <v>1289</v>
      </c>
      <c r="D334" s="87" t="s">
        <v>1290</v>
      </c>
      <c r="E334" s="87">
        <v>61.0207589854571</v>
      </c>
      <c r="F334" s="86">
        <v>55.068749000405198</v>
      </c>
      <c r="G334" s="86">
        <v>54.004372408262803</v>
      </c>
      <c r="H334" s="86">
        <f t="shared" si="40"/>
        <v>56.697960131375034</v>
      </c>
      <c r="I334" s="86">
        <f t="shared" si="35"/>
        <v>3.7812916883143362</v>
      </c>
      <c r="J334" s="86">
        <f t="shared" si="36"/>
        <v>5.8252249259757063</v>
      </c>
      <c r="L334" s="87">
        <v>60.7534117481378</v>
      </c>
      <c r="M334" s="86">
        <v>64.382328004283906</v>
      </c>
      <c r="N334" s="86">
        <v>56.970158701906698</v>
      </c>
      <c r="O334" s="86">
        <f t="shared" si="41"/>
        <v>60.701966151442797</v>
      </c>
      <c r="P334" s="86">
        <f t="shared" si="37"/>
        <v>3.7063524426098815</v>
      </c>
      <c r="Q334" s="86">
        <f t="shared" si="38"/>
        <v>5.9236713413682756</v>
      </c>
      <c r="S334" s="86">
        <f t="shared" si="39"/>
        <v>9.8446415392568376E-2</v>
      </c>
      <c r="T334" s="87">
        <v>0.87210259000000001</v>
      </c>
      <c r="U334" s="87">
        <v>0</v>
      </c>
    </row>
    <row r="335" spans="2:21">
      <c r="B335" s="87" t="s">
        <v>6101</v>
      </c>
      <c r="C335" s="87" t="s">
        <v>1291</v>
      </c>
      <c r="D335" s="87" t="s">
        <v>1292</v>
      </c>
      <c r="E335" s="87">
        <v>1470.7665549129599</v>
      </c>
      <c r="F335" s="86">
        <v>1460.1048991320599</v>
      </c>
      <c r="G335" s="86">
        <v>1425.25887848093</v>
      </c>
      <c r="H335" s="86">
        <f t="shared" si="40"/>
        <v>1452.0434441753168</v>
      </c>
      <c r="I335" s="86">
        <f t="shared" si="35"/>
        <v>23.800786658748997</v>
      </c>
      <c r="J335" s="86">
        <f t="shared" si="36"/>
        <v>10.503868903118791</v>
      </c>
      <c r="L335" s="87">
        <v>1313.5965470721501</v>
      </c>
      <c r="M335" s="86">
        <v>1267.9512904327701</v>
      </c>
      <c r="N335" s="86">
        <v>1376.89044961945</v>
      </c>
      <c r="O335" s="86">
        <f t="shared" si="41"/>
        <v>1319.4794290414568</v>
      </c>
      <c r="P335" s="86">
        <f t="shared" si="37"/>
        <v>54.707324247067618</v>
      </c>
      <c r="Q335" s="86">
        <f t="shared" si="38"/>
        <v>10.365753143586053</v>
      </c>
      <c r="S335" s="86">
        <f t="shared" si="39"/>
        <v>-0.13811575953273805</v>
      </c>
      <c r="T335" s="87">
        <v>0.219185555</v>
      </c>
      <c r="U335" s="87">
        <v>0</v>
      </c>
    </row>
    <row r="336" spans="2:21">
      <c r="B336" s="87" t="s">
        <v>6102</v>
      </c>
      <c r="C336" s="87" t="s">
        <v>1293</v>
      </c>
      <c r="D336" s="87" t="s">
        <v>1294</v>
      </c>
      <c r="E336" s="87">
        <v>102.859063686469</v>
      </c>
      <c r="F336" s="86">
        <v>97.559858589851402</v>
      </c>
      <c r="G336" s="86">
        <v>104.44324139846501</v>
      </c>
      <c r="H336" s="86">
        <f t="shared" si="40"/>
        <v>101.62072122492846</v>
      </c>
      <c r="I336" s="86">
        <f t="shared" si="35"/>
        <v>3.6049075940334481</v>
      </c>
      <c r="J336" s="86">
        <f t="shared" si="36"/>
        <v>6.6670507981878702</v>
      </c>
      <c r="L336" s="87">
        <v>105.326805327435</v>
      </c>
      <c r="M336" s="86">
        <v>102.493814767999</v>
      </c>
      <c r="N336" s="86">
        <v>112.118787497985</v>
      </c>
      <c r="O336" s="86">
        <f t="shared" si="41"/>
        <v>106.64646919780633</v>
      </c>
      <c r="P336" s="86">
        <f t="shared" si="37"/>
        <v>4.9463278865554514</v>
      </c>
      <c r="Q336" s="86">
        <f t="shared" si="38"/>
        <v>6.7366923921607844</v>
      </c>
      <c r="S336" s="86">
        <f t="shared" si="39"/>
        <v>6.9641593972915486E-2</v>
      </c>
      <c r="T336" s="87">
        <v>0.94203867699999999</v>
      </c>
      <c r="U336" s="87">
        <v>0</v>
      </c>
    </row>
    <row r="337" spans="2:21">
      <c r="B337" s="87" t="s">
        <v>6103</v>
      </c>
      <c r="C337" s="87" t="s">
        <v>841</v>
      </c>
      <c r="D337" s="87"/>
      <c r="E337" s="87">
        <v>432.650479498322</v>
      </c>
      <c r="F337" s="86">
        <v>417.72074310526</v>
      </c>
      <c r="G337" s="86">
        <v>439.456522715235</v>
      </c>
      <c r="H337" s="86">
        <f t="shared" si="40"/>
        <v>429.94258177293904</v>
      </c>
      <c r="I337" s="86">
        <f t="shared" si="35"/>
        <v>11.11802866436771</v>
      </c>
      <c r="J337" s="86">
        <f t="shared" si="36"/>
        <v>8.7480001925602213</v>
      </c>
      <c r="L337" s="87">
        <v>331.24176474014303</v>
      </c>
      <c r="M337" s="86">
        <v>332.08298716881802</v>
      </c>
      <c r="N337" s="86">
        <v>354.58279697137698</v>
      </c>
      <c r="O337" s="86">
        <f t="shared" si="41"/>
        <v>339.30251629344599</v>
      </c>
      <c r="P337" s="86">
        <f t="shared" si="37"/>
        <v>13.239794069051428</v>
      </c>
      <c r="Q337" s="86">
        <f t="shared" si="38"/>
        <v>8.4064283190001987</v>
      </c>
      <c r="S337" s="86">
        <f t="shared" si="39"/>
        <v>-0.34157187356002244</v>
      </c>
      <c r="T337" s="91">
        <v>6.8200000000000004E-5</v>
      </c>
      <c r="U337" s="87">
        <v>0</v>
      </c>
    </row>
    <row r="338" spans="2:21">
      <c r="B338" s="87" t="s">
        <v>6104</v>
      </c>
      <c r="C338" s="87" t="s">
        <v>1295</v>
      </c>
      <c r="D338" s="87" t="s">
        <v>1296</v>
      </c>
      <c r="E338" s="87">
        <v>124.562283195726</v>
      </c>
      <c r="F338" s="86">
        <v>166.07461905473301</v>
      </c>
      <c r="G338" s="86">
        <v>179.39599585408101</v>
      </c>
      <c r="H338" s="86">
        <f t="shared" si="40"/>
        <v>156.67763270151332</v>
      </c>
      <c r="I338" s="86">
        <f t="shared" si="35"/>
        <v>28.599152528819999</v>
      </c>
      <c r="J338" s="86">
        <f t="shared" si="36"/>
        <v>7.2916554251444392</v>
      </c>
      <c r="L338" s="87">
        <v>133.414125534249</v>
      </c>
      <c r="M338" s="86">
        <v>158.47335706043299</v>
      </c>
      <c r="N338" s="86">
        <v>159.11488079573601</v>
      </c>
      <c r="O338" s="86">
        <f t="shared" si="41"/>
        <v>150.33412113013932</v>
      </c>
      <c r="P338" s="86">
        <f t="shared" si="37"/>
        <v>14.656656385391949</v>
      </c>
      <c r="Q338" s="86">
        <f t="shared" si="38"/>
        <v>7.2320286827175995</v>
      </c>
      <c r="S338" s="86">
        <f t="shared" si="39"/>
        <v>-5.9626742426840136E-2</v>
      </c>
      <c r="T338" s="87">
        <v>0.78338116300000005</v>
      </c>
      <c r="U338" s="87">
        <v>0</v>
      </c>
    </row>
    <row r="339" spans="2:21">
      <c r="B339" s="87" t="s">
        <v>6105</v>
      </c>
      <c r="C339" s="87" t="s">
        <v>1297</v>
      </c>
      <c r="D339" s="87" t="s">
        <v>1298</v>
      </c>
      <c r="E339" s="87">
        <v>1014.12463255987</v>
      </c>
      <c r="F339" s="86">
        <v>1008.68974797035</v>
      </c>
      <c r="G339" s="86">
        <v>1093.4477448688599</v>
      </c>
      <c r="H339" s="86">
        <f t="shared" si="40"/>
        <v>1038.7540417996934</v>
      </c>
      <c r="I339" s="86">
        <f t="shared" si="35"/>
        <v>47.444023429605693</v>
      </c>
      <c r="J339" s="86">
        <f t="shared" si="36"/>
        <v>10.020638375205749</v>
      </c>
      <c r="L339" s="87">
        <v>953.80118348869996</v>
      </c>
      <c r="M339" s="86">
        <v>891.36349813466097</v>
      </c>
      <c r="N339" s="86">
        <v>1024.81119742389</v>
      </c>
      <c r="O339" s="86">
        <f t="shared" si="41"/>
        <v>956.65862634908365</v>
      </c>
      <c r="P339" s="86">
        <f t="shared" si="37"/>
        <v>66.769722525800518</v>
      </c>
      <c r="Q339" s="86">
        <f t="shared" si="38"/>
        <v>9.9018603956414939</v>
      </c>
      <c r="S339" s="86">
        <f t="shared" si="39"/>
        <v>-0.11877797956425588</v>
      </c>
      <c r="T339" s="87">
        <v>0.36566875599999998</v>
      </c>
      <c r="U339" s="87">
        <v>0</v>
      </c>
    </row>
    <row r="340" spans="2:21">
      <c r="B340" s="87" t="s">
        <v>6106</v>
      </c>
      <c r="C340" s="87" t="s">
        <v>1299</v>
      </c>
      <c r="D340" s="87" t="s">
        <v>1300</v>
      </c>
      <c r="E340" s="87">
        <v>49.837422452416902</v>
      </c>
      <c r="F340" s="86">
        <v>40.907219187200397</v>
      </c>
      <c r="G340" s="86">
        <v>41.664712430779801</v>
      </c>
      <c r="H340" s="86">
        <f t="shared" si="40"/>
        <v>44.136451356799036</v>
      </c>
      <c r="I340" s="86">
        <f t="shared" si="35"/>
        <v>4.9516918904875249</v>
      </c>
      <c r="J340" s="86">
        <f t="shared" si="36"/>
        <v>5.4638987341162411</v>
      </c>
      <c r="L340" s="87">
        <v>43.064919223083798</v>
      </c>
      <c r="M340" s="86">
        <v>41.791242482970397</v>
      </c>
      <c r="N340" s="86">
        <v>40.017049855818598</v>
      </c>
      <c r="O340" s="86">
        <f t="shared" si="41"/>
        <v>41.624403853957595</v>
      </c>
      <c r="P340" s="86">
        <f t="shared" si="37"/>
        <v>1.5307688480226351</v>
      </c>
      <c r="Q340" s="86">
        <f t="shared" si="38"/>
        <v>5.379357704894737</v>
      </c>
      <c r="S340" s="86">
        <f t="shared" si="39"/>
        <v>-8.4541029221504568E-2</v>
      </c>
      <c r="T340" s="87">
        <v>0.63357714099999995</v>
      </c>
      <c r="U340" s="87">
        <v>0</v>
      </c>
    </row>
    <row r="341" spans="2:21">
      <c r="B341" s="87" t="s">
        <v>6107</v>
      </c>
      <c r="C341" s="87" t="s">
        <v>841</v>
      </c>
      <c r="D341" s="87" t="s">
        <v>1301</v>
      </c>
      <c r="E341" s="87">
        <v>31.7792276791738</v>
      </c>
      <c r="F341" s="86">
        <v>23.546780070083699</v>
      </c>
      <c r="G341" s="86">
        <v>29.296324112999901</v>
      </c>
      <c r="H341" s="86">
        <f t="shared" si="40"/>
        <v>28.2074439540858</v>
      </c>
      <c r="I341" s="86">
        <f t="shared" si="35"/>
        <v>4.2228596246454959</v>
      </c>
      <c r="J341" s="86">
        <f t="shared" si="36"/>
        <v>4.8180040354709961</v>
      </c>
      <c r="L341" s="87">
        <v>34.796420455129599</v>
      </c>
      <c r="M341" s="86">
        <v>33.200190537565398</v>
      </c>
      <c r="N341" s="86">
        <v>30.004155586459301</v>
      </c>
      <c r="O341" s="86">
        <f t="shared" si="41"/>
        <v>32.666922193051434</v>
      </c>
      <c r="P341" s="86">
        <f t="shared" si="37"/>
        <v>2.4402319537942261</v>
      </c>
      <c r="Q341" s="86">
        <f t="shared" si="38"/>
        <v>5.029758628451388</v>
      </c>
      <c r="S341" s="86">
        <f t="shared" si="39"/>
        <v>0.21175459298039268</v>
      </c>
      <c r="T341" s="87">
        <v>0.54367317299999995</v>
      </c>
      <c r="U341" s="87">
        <v>0</v>
      </c>
    </row>
    <row r="342" spans="2:21">
      <c r="B342" s="87" t="s">
        <v>6108</v>
      </c>
      <c r="C342" s="87" t="s">
        <v>1302</v>
      </c>
      <c r="D342" s="87" t="s">
        <v>1303</v>
      </c>
      <c r="E342" s="87">
        <v>45.554263523930402</v>
      </c>
      <c r="F342" s="86">
        <v>43.248965614385902</v>
      </c>
      <c r="G342" s="86">
        <v>40.856457139780503</v>
      </c>
      <c r="H342" s="86">
        <f t="shared" si="40"/>
        <v>43.219895426032274</v>
      </c>
      <c r="I342" s="86">
        <f t="shared" si="35"/>
        <v>2.3490381036986339</v>
      </c>
      <c r="J342" s="86">
        <f t="shared" si="36"/>
        <v>5.433623676373835</v>
      </c>
      <c r="L342" s="87">
        <v>55.364631091269601</v>
      </c>
      <c r="M342" s="86">
        <v>52.040805389857603</v>
      </c>
      <c r="N342" s="86">
        <v>50.473393745442998</v>
      </c>
      <c r="O342" s="86">
        <f t="shared" si="41"/>
        <v>52.626276742190065</v>
      </c>
      <c r="P342" s="86">
        <f t="shared" si="37"/>
        <v>2.4976255166865431</v>
      </c>
      <c r="Q342" s="86">
        <f t="shared" si="38"/>
        <v>5.717711424059889</v>
      </c>
      <c r="S342" s="86">
        <f t="shared" si="39"/>
        <v>0.28408774768605433</v>
      </c>
      <c r="T342" s="87">
        <v>0.31053079500000003</v>
      </c>
      <c r="U342" s="87">
        <v>0</v>
      </c>
    </row>
    <row r="343" spans="2:21">
      <c r="B343" s="87" t="s">
        <v>6109</v>
      </c>
      <c r="C343" s="87" t="s">
        <v>841</v>
      </c>
      <c r="D343" s="87"/>
      <c r="E343" s="87">
        <v>20.7246154170011</v>
      </c>
      <c r="F343" s="86">
        <v>20.772443030936799</v>
      </c>
      <c r="G343" s="86">
        <v>18.405445255049599</v>
      </c>
      <c r="H343" s="86">
        <f t="shared" si="40"/>
        <v>19.967501234329166</v>
      </c>
      <c r="I343" s="86">
        <f t="shared" si="35"/>
        <v>1.3529915121559264</v>
      </c>
      <c r="J343" s="86">
        <f t="shared" si="36"/>
        <v>4.3195818977545093</v>
      </c>
      <c r="L343" s="87">
        <v>18.576999938848299</v>
      </c>
      <c r="M343" s="86">
        <v>19.136800474543701</v>
      </c>
      <c r="N343" s="86">
        <v>19.668660589809299</v>
      </c>
      <c r="O343" s="86">
        <f t="shared" si="41"/>
        <v>19.127487001067099</v>
      </c>
      <c r="P343" s="86">
        <f t="shared" si="37"/>
        <v>0.54588991546400456</v>
      </c>
      <c r="Q343" s="86">
        <f t="shared" si="38"/>
        <v>4.2575754375076578</v>
      </c>
      <c r="S343" s="86">
        <f t="shared" si="39"/>
        <v>-6.2006460246851053E-2</v>
      </c>
      <c r="T343" s="87">
        <v>0.81268156499999999</v>
      </c>
      <c r="U343" s="87">
        <v>0</v>
      </c>
    </row>
    <row r="344" spans="2:21">
      <c r="B344" s="87" t="s">
        <v>6110</v>
      </c>
      <c r="C344" s="87" t="s">
        <v>832</v>
      </c>
      <c r="D344" s="87" t="s">
        <v>1304</v>
      </c>
      <c r="E344" s="87">
        <v>94.513356022587601</v>
      </c>
      <c r="F344" s="86">
        <v>88.569445637453398</v>
      </c>
      <c r="G344" s="86">
        <v>79.863163574375307</v>
      </c>
      <c r="H344" s="86">
        <f t="shared" si="40"/>
        <v>87.648655078138788</v>
      </c>
      <c r="I344" s="86">
        <f t="shared" si="35"/>
        <v>7.3683733709012298</v>
      </c>
      <c r="J344" s="86">
        <f t="shared" si="36"/>
        <v>6.4536600486561344</v>
      </c>
      <c r="L344" s="87">
        <v>96.219577867699897</v>
      </c>
      <c r="M344" s="86">
        <v>84.031779759829405</v>
      </c>
      <c r="N344" s="86">
        <v>75.621229009457807</v>
      </c>
      <c r="O344" s="86">
        <f t="shared" si="41"/>
        <v>85.290862212329031</v>
      </c>
      <c r="P344" s="86">
        <f t="shared" si="37"/>
        <v>10.356735025484873</v>
      </c>
      <c r="Q344" s="86">
        <f t="shared" si="38"/>
        <v>6.4143192790203001</v>
      </c>
      <c r="S344" s="86">
        <f t="shared" si="39"/>
        <v>-3.9340769635835202E-2</v>
      </c>
      <c r="T344" s="87">
        <v>0.82459503899999997</v>
      </c>
      <c r="U344" s="87">
        <v>0</v>
      </c>
    </row>
    <row r="345" spans="2:21">
      <c r="B345" s="87" t="s">
        <v>6111</v>
      </c>
      <c r="C345" s="87" t="s">
        <v>1305</v>
      </c>
      <c r="D345" s="87" t="s">
        <v>1306</v>
      </c>
      <c r="E345" s="87">
        <v>437.11251621192798</v>
      </c>
      <c r="F345" s="86">
        <v>488.14017951469998</v>
      </c>
      <c r="G345" s="86">
        <v>475.15027773384099</v>
      </c>
      <c r="H345" s="86">
        <f t="shared" si="40"/>
        <v>466.80099115348963</v>
      </c>
      <c r="I345" s="86">
        <f t="shared" si="35"/>
        <v>26.518645239451661</v>
      </c>
      <c r="J345" s="86">
        <f t="shared" si="36"/>
        <v>8.8666638140819956</v>
      </c>
      <c r="L345" s="87">
        <v>434.50899228722898</v>
      </c>
      <c r="M345" s="86">
        <v>372.19648803549001</v>
      </c>
      <c r="N345" s="86">
        <v>429.91843124033602</v>
      </c>
      <c r="O345" s="86">
        <f t="shared" si="41"/>
        <v>412.20797052101835</v>
      </c>
      <c r="P345" s="86">
        <f t="shared" si="37"/>
        <v>34.726896790508327</v>
      </c>
      <c r="Q345" s="86">
        <f t="shared" si="38"/>
        <v>8.6872285911098572</v>
      </c>
      <c r="S345" s="86">
        <f t="shared" si="39"/>
        <v>-0.17943522297213904</v>
      </c>
      <c r="T345" s="87">
        <v>0.12764663600000001</v>
      </c>
      <c r="U345" s="87">
        <v>0</v>
      </c>
    </row>
    <row r="346" spans="2:21">
      <c r="B346" s="87" t="s">
        <v>6112</v>
      </c>
      <c r="C346" s="87" t="s">
        <v>1307</v>
      </c>
      <c r="D346" s="87" t="s">
        <v>974</v>
      </c>
      <c r="E346" s="87">
        <v>59.255543425482202</v>
      </c>
      <c r="F346" s="86">
        <v>60.885110570617897</v>
      </c>
      <c r="G346" s="86">
        <v>69.370464602320297</v>
      </c>
      <c r="H346" s="86">
        <f t="shared" si="40"/>
        <v>63.170372866140134</v>
      </c>
      <c r="I346" s="86">
        <f t="shared" si="35"/>
        <v>5.4309046597149546</v>
      </c>
      <c r="J346" s="86">
        <f t="shared" si="36"/>
        <v>5.9811761827071344</v>
      </c>
      <c r="L346" s="87">
        <v>65.586564838109197</v>
      </c>
      <c r="M346" s="86">
        <v>59.991419358253602</v>
      </c>
      <c r="N346" s="86">
        <v>61.945972335577601</v>
      </c>
      <c r="O346" s="86">
        <f t="shared" si="41"/>
        <v>62.507985510646797</v>
      </c>
      <c r="P346" s="86">
        <f t="shared" si="37"/>
        <v>2.8395963343230051</v>
      </c>
      <c r="Q346" s="86">
        <f t="shared" si="38"/>
        <v>5.9659686033930495</v>
      </c>
      <c r="S346" s="86">
        <f t="shared" si="39"/>
        <v>-1.5207579314083675E-2</v>
      </c>
      <c r="T346" s="87">
        <v>0.84775306900000003</v>
      </c>
      <c r="U346" s="87">
        <v>0</v>
      </c>
    </row>
    <row r="347" spans="2:21">
      <c r="B347" s="87" t="s">
        <v>6113</v>
      </c>
      <c r="C347" s="87" t="s">
        <v>1308</v>
      </c>
      <c r="D347" s="87" t="s">
        <v>1309</v>
      </c>
      <c r="E347" s="87">
        <v>64.008627753084397</v>
      </c>
      <c r="F347" s="86">
        <v>60.998533606241601</v>
      </c>
      <c r="G347" s="86">
        <v>62.284225647567901</v>
      </c>
      <c r="H347" s="86">
        <f t="shared" si="40"/>
        <v>62.430462335631297</v>
      </c>
      <c r="I347" s="86">
        <f t="shared" si="35"/>
        <v>1.5103660383880886</v>
      </c>
      <c r="J347" s="86">
        <f t="shared" si="36"/>
        <v>5.9641782447575737</v>
      </c>
      <c r="L347" s="87">
        <v>64.191612668325007</v>
      </c>
      <c r="M347" s="86">
        <v>66.734098314542507</v>
      </c>
      <c r="N347" s="86">
        <v>58.089844667494802</v>
      </c>
      <c r="O347" s="86">
        <f t="shared" si="41"/>
        <v>63.005185216787446</v>
      </c>
      <c r="P347" s="86">
        <f t="shared" si="37"/>
        <v>4.4425767131188447</v>
      </c>
      <c r="Q347" s="86">
        <f t="shared" si="38"/>
        <v>5.9773986596699649</v>
      </c>
      <c r="S347" s="86">
        <f t="shared" si="39"/>
        <v>1.3220414912390377E-2</v>
      </c>
      <c r="T347" s="87">
        <v>0.94234390999999995</v>
      </c>
      <c r="U347" s="87">
        <v>0</v>
      </c>
    </row>
    <row r="348" spans="2:21">
      <c r="B348" s="87" t="s">
        <v>6114</v>
      </c>
      <c r="C348" s="87" t="s">
        <v>1310</v>
      </c>
      <c r="D348" s="87" t="s">
        <v>1053</v>
      </c>
      <c r="E348" s="87">
        <v>273.74614674004903</v>
      </c>
      <c r="F348" s="86">
        <v>259.42584558637202</v>
      </c>
      <c r="G348" s="86">
        <v>247.781200265634</v>
      </c>
      <c r="H348" s="86">
        <f t="shared" si="40"/>
        <v>260.31773086401836</v>
      </c>
      <c r="I348" s="86">
        <f t="shared" si="35"/>
        <v>13.005429860876228</v>
      </c>
      <c r="J348" s="86">
        <f t="shared" si="36"/>
        <v>8.0241297702774297</v>
      </c>
      <c r="L348" s="87">
        <v>251.010533467843</v>
      </c>
      <c r="M348" s="86">
        <v>237.82983050311501</v>
      </c>
      <c r="N348" s="86">
        <v>235.14790049849299</v>
      </c>
      <c r="O348" s="86">
        <f t="shared" si="41"/>
        <v>241.32942148981701</v>
      </c>
      <c r="P348" s="86">
        <f t="shared" si="37"/>
        <v>8.4906497976145445</v>
      </c>
      <c r="Q348" s="86">
        <f t="shared" si="38"/>
        <v>7.9148600011010766</v>
      </c>
      <c r="S348" s="86">
        <f t="shared" si="39"/>
        <v>-0.1092697691763536</v>
      </c>
      <c r="T348" s="87">
        <v>0.36735064000000001</v>
      </c>
      <c r="U348" s="87">
        <v>0</v>
      </c>
    </row>
    <row r="349" spans="2:21">
      <c r="B349" s="87" t="s">
        <v>6115</v>
      </c>
      <c r="C349" s="87" t="s">
        <v>1311</v>
      </c>
      <c r="D349" s="87" t="s">
        <v>1312</v>
      </c>
      <c r="E349" s="87">
        <v>191.574721016317</v>
      </c>
      <c r="F349" s="86">
        <v>234.25771639189301</v>
      </c>
      <c r="G349" s="86">
        <v>219.55595328014101</v>
      </c>
      <c r="H349" s="86">
        <f t="shared" si="40"/>
        <v>215.12946356278368</v>
      </c>
      <c r="I349" s="86">
        <f t="shared" si="35"/>
        <v>21.683055180745711</v>
      </c>
      <c r="J349" s="86">
        <f t="shared" si="36"/>
        <v>7.7490613157675128</v>
      </c>
      <c r="L349" s="87">
        <v>197.785985345314</v>
      </c>
      <c r="M349" s="86">
        <v>203.39899325694</v>
      </c>
      <c r="N349" s="86">
        <v>259.91473866769502</v>
      </c>
      <c r="O349" s="86">
        <f t="shared" si="41"/>
        <v>220.36657242331634</v>
      </c>
      <c r="P349" s="86">
        <f t="shared" si="37"/>
        <v>34.364510100156515</v>
      </c>
      <c r="Q349" s="86">
        <f t="shared" si="38"/>
        <v>7.7837615867480885</v>
      </c>
      <c r="S349" s="86">
        <f t="shared" si="39"/>
        <v>3.4700270980574793E-2</v>
      </c>
      <c r="T349" s="87">
        <v>0.99777431100000002</v>
      </c>
      <c r="U349" s="87">
        <v>0</v>
      </c>
    </row>
    <row r="350" spans="2:21">
      <c r="B350" s="87" t="s">
        <v>6116</v>
      </c>
      <c r="C350" s="87" t="s">
        <v>1313</v>
      </c>
      <c r="D350" s="87" t="s">
        <v>1314</v>
      </c>
      <c r="E350" s="87">
        <v>77.080438950602797</v>
      </c>
      <c r="F350" s="86">
        <v>83.9740655635716</v>
      </c>
      <c r="G350" s="86">
        <v>91.298117161980798</v>
      </c>
      <c r="H350" s="86">
        <f t="shared" si="40"/>
        <v>84.117540558718403</v>
      </c>
      <c r="I350" s="86">
        <f t="shared" si="35"/>
        <v>7.1099249107320022</v>
      </c>
      <c r="J350" s="86">
        <f t="shared" si="36"/>
        <v>6.394334763839467</v>
      </c>
      <c r="L350" s="87">
        <v>82.744981897222004</v>
      </c>
      <c r="M350" s="86">
        <v>77.359379283325396</v>
      </c>
      <c r="N350" s="86">
        <v>90.733556224090805</v>
      </c>
      <c r="O350" s="86">
        <f t="shared" si="41"/>
        <v>83.612639134879416</v>
      </c>
      <c r="P350" s="86">
        <f t="shared" si="37"/>
        <v>6.7291733535605802</v>
      </c>
      <c r="Q350" s="86">
        <f t="shared" si="38"/>
        <v>6.3856491357456484</v>
      </c>
      <c r="S350" s="86">
        <f t="shared" si="39"/>
        <v>-8.6856280938177877E-3</v>
      </c>
      <c r="T350" s="87">
        <v>0.89661569900000004</v>
      </c>
      <c r="U350" s="87">
        <v>0</v>
      </c>
    </row>
    <row r="351" spans="2:21">
      <c r="B351" s="87" t="s">
        <v>6117</v>
      </c>
      <c r="C351" s="87" t="s">
        <v>1315</v>
      </c>
      <c r="D351" s="87" t="s">
        <v>1316</v>
      </c>
      <c r="E351" s="87">
        <v>94.612322887532798</v>
      </c>
      <c r="F351" s="86">
        <v>102.565021087269</v>
      </c>
      <c r="G351" s="86">
        <v>102.000290759921</v>
      </c>
      <c r="H351" s="86">
        <f t="shared" si="40"/>
        <v>99.725878244907605</v>
      </c>
      <c r="I351" s="86">
        <f t="shared" si="35"/>
        <v>4.4374617046639457</v>
      </c>
      <c r="J351" s="86">
        <f t="shared" si="36"/>
        <v>6.6398960184792566</v>
      </c>
      <c r="L351" s="87">
        <v>90.273130440027401</v>
      </c>
      <c r="M351" s="86">
        <v>98.440553278769997</v>
      </c>
      <c r="N351" s="86">
        <v>97.152199070396705</v>
      </c>
      <c r="O351" s="86">
        <f t="shared" si="41"/>
        <v>95.28862759639803</v>
      </c>
      <c r="P351" s="86">
        <f t="shared" si="37"/>
        <v>4.3910560160091014</v>
      </c>
      <c r="Q351" s="86">
        <f t="shared" si="38"/>
        <v>6.5742321380960567</v>
      </c>
      <c r="S351" s="86">
        <f t="shared" si="39"/>
        <v>-6.5663880383200243E-2</v>
      </c>
      <c r="T351" s="87">
        <v>0.60445945099999998</v>
      </c>
      <c r="U351" s="87">
        <v>0</v>
      </c>
    </row>
    <row r="352" spans="2:21">
      <c r="B352" s="87" t="s">
        <v>6118</v>
      </c>
      <c r="C352" s="87" t="s">
        <v>841</v>
      </c>
      <c r="D352" s="87"/>
      <c r="E352" s="87">
        <v>96.567994196991705</v>
      </c>
      <c r="F352" s="86">
        <v>78.220617235587994</v>
      </c>
      <c r="G352" s="86">
        <v>83.805970485492296</v>
      </c>
      <c r="H352" s="86">
        <f t="shared" si="40"/>
        <v>86.19819397269066</v>
      </c>
      <c r="I352" s="86">
        <f t="shared" si="35"/>
        <v>9.4047121301233645</v>
      </c>
      <c r="J352" s="86">
        <f t="shared" si="36"/>
        <v>6.4295857371258833</v>
      </c>
      <c r="L352" s="87">
        <v>88.814095708911594</v>
      </c>
      <c r="M352" s="86">
        <v>89.992364296797604</v>
      </c>
      <c r="N352" s="86">
        <v>88.328439054525305</v>
      </c>
      <c r="O352" s="86">
        <f t="shared" si="41"/>
        <v>89.044966353411496</v>
      </c>
      <c r="P352" s="86">
        <f t="shared" si="37"/>
        <v>0.85565047994878374</v>
      </c>
      <c r="Q352" s="86">
        <f t="shared" si="38"/>
        <v>6.4764621540275611</v>
      </c>
      <c r="S352" s="86">
        <f t="shared" si="39"/>
        <v>4.6876416901677792E-2</v>
      </c>
      <c r="T352" s="87">
        <v>0.99919958799999997</v>
      </c>
      <c r="U352" s="87">
        <v>0</v>
      </c>
    </row>
    <row r="353" spans="2:21">
      <c r="B353" s="87" t="s">
        <v>6119</v>
      </c>
      <c r="C353" s="87" t="s">
        <v>841</v>
      </c>
      <c r="D353" s="87" t="s">
        <v>1317</v>
      </c>
      <c r="E353" s="87">
        <v>47.158905574029099</v>
      </c>
      <c r="F353" s="86">
        <v>42.722267994453297</v>
      </c>
      <c r="G353" s="86">
        <v>46.278868083946698</v>
      </c>
      <c r="H353" s="86">
        <f t="shared" si="40"/>
        <v>45.3866805508097</v>
      </c>
      <c r="I353" s="86">
        <f t="shared" si="35"/>
        <v>2.3490289906341877</v>
      </c>
      <c r="J353" s="86">
        <f t="shared" si="36"/>
        <v>5.5041970725219249</v>
      </c>
      <c r="L353" s="87">
        <v>46.435252338964403</v>
      </c>
      <c r="M353" s="86">
        <v>54.651031518998799</v>
      </c>
      <c r="N353" s="86">
        <v>48.9749648686252</v>
      </c>
      <c r="O353" s="86">
        <f t="shared" si="41"/>
        <v>50.020416242196127</v>
      </c>
      <c r="P353" s="86">
        <f t="shared" si="37"/>
        <v>4.2064811083193607</v>
      </c>
      <c r="Q353" s="86">
        <f t="shared" si="38"/>
        <v>5.6444451577651735</v>
      </c>
      <c r="S353" s="86">
        <f t="shared" si="39"/>
        <v>0.14024808524324905</v>
      </c>
      <c r="T353" s="87">
        <v>0.66648962300000003</v>
      </c>
      <c r="U353" s="87">
        <v>0</v>
      </c>
    </row>
    <row r="354" spans="2:21">
      <c r="B354" s="87" t="s">
        <v>6120</v>
      </c>
      <c r="C354" s="87" t="s">
        <v>830</v>
      </c>
      <c r="D354" s="87" t="s">
        <v>1318</v>
      </c>
      <c r="E354" s="87">
        <v>63.291033436021401</v>
      </c>
      <c r="F354" s="86">
        <v>58.013264118894703</v>
      </c>
      <c r="G354" s="86">
        <v>62.053875187671302</v>
      </c>
      <c r="H354" s="86">
        <f t="shared" si="40"/>
        <v>61.119390914195804</v>
      </c>
      <c r="I354" s="86">
        <f t="shared" si="35"/>
        <v>2.7601916390408068</v>
      </c>
      <c r="J354" s="86">
        <f t="shared" si="36"/>
        <v>5.9335582611430979</v>
      </c>
      <c r="L354" s="87">
        <v>78.054837016546003</v>
      </c>
      <c r="M354" s="86">
        <v>59.859626260484902</v>
      </c>
      <c r="N354" s="86">
        <v>63.260457661518799</v>
      </c>
      <c r="O354" s="86">
        <f t="shared" si="41"/>
        <v>67.058306979516558</v>
      </c>
      <c r="P354" s="86">
        <f t="shared" si="37"/>
        <v>9.673891057688877</v>
      </c>
      <c r="Q354" s="86">
        <f t="shared" si="38"/>
        <v>6.0673441547699047</v>
      </c>
      <c r="S354" s="86">
        <f t="shared" si="39"/>
        <v>0.13378589362680626</v>
      </c>
      <c r="T354" s="87">
        <v>0.79354843100000005</v>
      </c>
      <c r="U354" s="87">
        <v>0</v>
      </c>
    </row>
    <row r="355" spans="2:21">
      <c r="B355" s="87" t="s">
        <v>6121</v>
      </c>
      <c r="C355" s="87" t="s">
        <v>1319</v>
      </c>
      <c r="D355" s="87" t="s">
        <v>1320</v>
      </c>
      <c r="E355" s="87">
        <v>62.129390414848203</v>
      </c>
      <c r="F355" s="86">
        <v>65.687752880259495</v>
      </c>
      <c r="G355" s="86">
        <v>67.185719491278704</v>
      </c>
      <c r="H355" s="86">
        <f t="shared" si="40"/>
        <v>65.000954262128801</v>
      </c>
      <c r="I355" s="86">
        <f t="shared" si="35"/>
        <v>2.5971879386538057</v>
      </c>
      <c r="J355" s="86">
        <f t="shared" si="36"/>
        <v>6.0223889930151513</v>
      </c>
      <c r="L355" s="87">
        <v>71.3819104385163</v>
      </c>
      <c r="M355" s="86">
        <v>74.697693782518797</v>
      </c>
      <c r="N355" s="86">
        <v>69.588402765791599</v>
      </c>
      <c r="O355" s="86">
        <f t="shared" si="41"/>
        <v>71.88933566227557</v>
      </c>
      <c r="P355" s="86">
        <f t="shared" si="37"/>
        <v>2.5921658785044346</v>
      </c>
      <c r="Q355" s="86">
        <f t="shared" si="38"/>
        <v>6.1677058665497597</v>
      </c>
      <c r="S355" s="86">
        <f t="shared" si="39"/>
        <v>0.14531687353460812</v>
      </c>
      <c r="T355" s="87">
        <v>0.56545996700000001</v>
      </c>
      <c r="U355" s="87">
        <v>0</v>
      </c>
    </row>
    <row r="356" spans="2:21">
      <c r="B356" s="87" t="s">
        <v>6122</v>
      </c>
      <c r="C356" s="87" t="s">
        <v>1321</v>
      </c>
      <c r="D356" s="87" t="s">
        <v>974</v>
      </c>
      <c r="E356" s="87">
        <v>108.29335210393</v>
      </c>
      <c r="F356" s="86">
        <v>103.830940774932</v>
      </c>
      <c r="G356" s="86">
        <v>94.878559241748206</v>
      </c>
      <c r="H356" s="86">
        <f t="shared" si="40"/>
        <v>102.3342840402034</v>
      </c>
      <c r="I356" s="86">
        <f t="shared" si="35"/>
        <v>6.8314824833279992</v>
      </c>
      <c r="J356" s="86">
        <f t="shared" si="36"/>
        <v>6.6771457476495018</v>
      </c>
      <c r="L356" s="87">
        <v>108.70372689871201</v>
      </c>
      <c r="M356" s="86">
        <v>105.567459690973</v>
      </c>
      <c r="N356" s="86">
        <v>112.76580287928</v>
      </c>
      <c r="O356" s="86">
        <f t="shared" si="41"/>
        <v>109.01232982298832</v>
      </c>
      <c r="P356" s="86">
        <f t="shared" si="37"/>
        <v>3.6090806291651889</v>
      </c>
      <c r="Q356" s="86">
        <f t="shared" si="38"/>
        <v>6.7683475098088346</v>
      </c>
      <c r="S356" s="86">
        <f t="shared" si="39"/>
        <v>9.120176215933265E-2</v>
      </c>
      <c r="T356" s="87">
        <v>0.87585109500000002</v>
      </c>
      <c r="U356" s="87">
        <v>0</v>
      </c>
    </row>
    <row r="357" spans="2:21">
      <c r="B357" s="87" t="s">
        <v>6123</v>
      </c>
      <c r="C357" s="87" t="s">
        <v>1322</v>
      </c>
      <c r="D357" s="87" t="s">
        <v>835</v>
      </c>
      <c r="E357" s="87">
        <v>40.896345247509601</v>
      </c>
      <c r="F357" s="86">
        <v>41.383316304758701</v>
      </c>
      <c r="G357" s="86">
        <v>35.379582854675</v>
      </c>
      <c r="H357" s="86">
        <f t="shared" si="40"/>
        <v>39.219748135647762</v>
      </c>
      <c r="I357" s="86">
        <f t="shared" si="35"/>
        <v>3.3345820190154365</v>
      </c>
      <c r="J357" s="86">
        <f t="shared" si="36"/>
        <v>5.2935083656387736</v>
      </c>
      <c r="L357" s="87">
        <v>50.681446649491697</v>
      </c>
      <c r="M357" s="86">
        <v>49.448770282806699</v>
      </c>
      <c r="N357" s="86">
        <v>44.377501360110003</v>
      </c>
      <c r="O357" s="86">
        <f t="shared" si="41"/>
        <v>48.169239430802804</v>
      </c>
      <c r="P357" s="86">
        <f t="shared" si="37"/>
        <v>3.3410823027578624</v>
      </c>
      <c r="Q357" s="86">
        <f t="shared" si="38"/>
        <v>5.5900402395290545</v>
      </c>
      <c r="S357" s="86">
        <f t="shared" si="39"/>
        <v>0.29653187389028052</v>
      </c>
      <c r="T357" s="87">
        <v>0.211480211</v>
      </c>
      <c r="U357" s="87">
        <v>0</v>
      </c>
    </row>
    <row r="358" spans="2:21">
      <c r="B358" s="87" t="s">
        <v>6124</v>
      </c>
      <c r="C358" s="87" t="s">
        <v>1323</v>
      </c>
      <c r="D358" s="87" t="s">
        <v>1324</v>
      </c>
      <c r="E358" s="87">
        <v>100.39696891406</v>
      </c>
      <c r="F358" s="86">
        <v>109.546276492739</v>
      </c>
      <c r="G358" s="86">
        <v>102.597272007618</v>
      </c>
      <c r="H358" s="86">
        <f t="shared" si="40"/>
        <v>104.18017247147235</v>
      </c>
      <c r="I358" s="86">
        <f t="shared" si="35"/>
        <v>4.77562956071458</v>
      </c>
      <c r="J358" s="86">
        <f t="shared" si="36"/>
        <v>6.7029369203761693</v>
      </c>
      <c r="L358" s="87">
        <v>111.056102017565</v>
      </c>
      <c r="M358" s="86">
        <v>99.009179872392707</v>
      </c>
      <c r="N358" s="86">
        <v>101.265379897599</v>
      </c>
      <c r="O358" s="86">
        <f t="shared" si="41"/>
        <v>103.77688726251891</v>
      </c>
      <c r="P358" s="86">
        <f t="shared" si="37"/>
        <v>6.4041264217686855</v>
      </c>
      <c r="Q358" s="86">
        <f t="shared" si="38"/>
        <v>6.6973413584738379</v>
      </c>
      <c r="S358" s="86">
        <f t="shared" si="39"/>
        <v>-5.595561902330775E-3</v>
      </c>
      <c r="T358" s="87">
        <v>0.89661569900000004</v>
      </c>
      <c r="U358" s="87">
        <v>0</v>
      </c>
    </row>
    <row r="359" spans="2:21">
      <c r="B359" s="87" t="s">
        <v>6125</v>
      </c>
      <c r="C359" s="87" t="s">
        <v>841</v>
      </c>
      <c r="D359" s="87"/>
      <c r="E359" s="87">
        <v>137.600327150532</v>
      </c>
      <c r="F359" s="86">
        <v>129.34520366407699</v>
      </c>
      <c r="G359" s="86">
        <v>126.951930152231</v>
      </c>
      <c r="H359" s="86">
        <f t="shared" si="40"/>
        <v>131.29915365561334</v>
      </c>
      <c r="I359" s="86">
        <f t="shared" si="35"/>
        <v>5.5866385318387168</v>
      </c>
      <c r="J359" s="86">
        <f t="shared" si="36"/>
        <v>7.0367138065326778</v>
      </c>
      <c r="L359" s="87">
        <v>140.021445009237</v>
      </c>
      <c r="M359" s="86">
        <v>134.69868530096701</v>
      </c>
      <c r="N359" s="86">
        <v>136.04156907951401</v>
      </c>
      <c r="O359" s="86">
        <f t="shared" si="41"/>
        <v>136.92056646323934</v>
      </c>
      <c r="P359" s="86">
        <f t="shared" si="37"/>
        <v>2.7681076620035174</v>
      </c>
      <c r="Q359" s="86">
        <f t="shared" si="38"/>
        <v>7.0971953559176706</v>
      </c>
      <c r="S359" s="86">
        <f t="shared" si="39"/>
        <v>6.0481549384992714E-2</v>
      </c>
      <c r="T359" s="87">
        <v>0.95528714000000003</v>
      </c>
      <c r="U359" s="87">
        <v>0</v>
      </c>
    </row>
    <row r="360" spans="2:21">
      <c r="B360" s="87" t="s">
        <v>6126</v>
      </c>
      <c r="C360" s="87" t="s">
        <v>841</v>
      </c>
      <c r="D360" s="87" t="s">
        <v>1325</v>
      </c>
      <c r="E360" s="87">
        <v>188.947621370679</v>
      </c>
      <c r="F360" s="86">
        <v>217.600714443616</v>
      </c>
      <c r="G360" s="86">
        <v>198.372919536014</v>
      </c>
      <c r="H360" s="86">
        <f t="shared" si="40"/>
        <v>201.640418450103</v>
      </c>
      <c r="I360" s="86">
        <f t="shared" si="35"/>
        <v>14.603333438868576</v>
      </c>
      <c r="J360" s="86">
        <f t="shared" si="36"/>
        <v>7.655641043160756</v>
      </c>
      <c r="L360" s="87">
        <v>175.08324585801401</v>
      </c>
      <c r="M360" s="86">
        <v>207.10081680920999</v>
      </c>
      <c r="N360" s="86">
        <v>220.62641077497801</v>
      </c>
      <c r="O360" s="86">
        <f t="shared" si="41"/>
        <v>200.936824480734</v>
      </c>
      <c r="P360" s="86">
        <f t="shared" si="37"/>
        <v>23.388909096676105</v>
      </c>
      <c r="Q360" s="86">
        <f t="shared" si="38"/>
        <v>7.6505981721005565</v>
      </c>
      <c r="S360" s="86">
        <f t="shared" si="39"/>
        <v>-5.0428710601991703E-3</v>
      </c>
      <c r="T360" s="87">
        <v>0.90375330300000001</v>
      </c>
      <c r="U360" s="87">
        <v>0</v>
      </c>
    </row>
    <row r="361" spans="2:21">
      <c r="B361" s="87" t="s">
        <v>6127</v>
      </c>
      <c r="C361" s="87" t="s">
        <v>832</v>
      </c>
      <c r="D361" s="87" t="s">
        <v>1326</v>
      </c>
      <c r="E361" s="87">
        <v>66.234959900629406</v>
      </c>
      <c r="F361" s="86">
        <v>73.295615409643503</v>
      </c>
      <c r="G361" s="86">
        <v>78.5033381711375</v>
      </c>
      <c r="H361" s="86">
        <f t="shared" si="40"/>
        <v>72.677971160470136</v>
      </c>
      <c r="I361" s="86">
        <f t="shared" si="35"/>
        <v>6.1574661721337529</v>
      </c>
      <c r="J361" s="86">
        <f t="shared" si="36"/>
        <v>6.1834462415152203</v>
      </c>
      <c r="L361" s="87">
        <v>71.7898444741448</v>
      </c>
      <c r="M361" s="86">
        <v>82.488540552171301</v>
      </c>
      <c r="N361" s="86">
        <v>70.330468068129406</v>
      </c>
      <c r="O361" s="86">
        <f t="shared" si="41"/>
        <v>74.869617698148502</v>
      </c>
      <c r="P361" s="86">
        <f t="shared" si="37"/>
        <v>6.6384059807510862</v>
      </c>
      <c r="Q361" s="86">
        <f t="shared" si="38"/>
        <v>6.2263084826145914</v>
      </c>
      <c r="S361" s="86">
        <f t="shared" si="39"/>
        <v>4.2862241099371368E-2</v>
      </c>
      <c r="T361" s="87">
        <v>1</v>
      </c>
      <c r="U361" s="87">
        <v>0</v>
      </c>
    </row>
    <row r="362" spans="2:21">
      <c r="B362" s="87" t="s">
        <v>6128</v>
      </c>
      <c r="C362" s="87" t="s">
        <v>841</v>
      </c>
      <c r="D362" s="87" t="s">
        <v>1327</v>
      </c>
      <c r="E362" s="87">
        <v>70.352700414054894</v>
      </c>
      <c r="F362" s="86">
        <v>67.130205753973399</v>
      </c>
      <c r="G362" s="86">
        <v>78.623980326972898</v>
      </c>
      <c r="H362" s="86">
        <f t="shared" si="40"/>
        <v>72.035628831667069</v>
      </c>
      <c r="I362" s="86">
        <f t="shared" si="35"/>
        <v>5.9288194042184665</v>
      </c>
      <c r="J362" s="86">
        <f t="shared" si="36"/>
        <v>6.1706387351236813</v>
      </c>
      <c r="L362" s="87">
        <v>68.304257514899604</v>
      </c>
      <c r="M362" s="86">
        <v>68.9199771113379</v>
      </c>
      <c r="N362" s="86">
        <v>66.676005810925204</v>
      </c>
      <c r="O362" s="86">
        <f t="shared" si="41"/>
        <v>67.966746812387569</v>
      </c>
      <c r="P362" s="86">
        <f t="shared" si="37"/>
        <v>1.1594338726299083</v>
      </c>
      <c r="Q362" s="86">
        <f t="shared" si="38"/>
        <v>6.0867571656209165</v>
      </c>
      <c r="S362" s="86">
        <f t="shared" si="39"/>
        <v>-8.3881569502764403E-2</v>
      </c>
      <c r="T362" s="87">
        <v>0.472647867</v>
      </c>
      <c r="U362" s="87">
        <v>0</v>
      </c>
    </row>
    <row r="363" spans="2:21">
      <c r="B363" s="87" t="s">
        <v>6129</v>
      </c>
      <c r="C363" s="87" t="s">
        <v>841</v>
      </c>
      <c r="D363" s="87" t="s">
        <v>1328</v>
      </c>
      <c r="E363" s="87">
        <v>45.713602810925003</v>
      </c>
      <c r="F363" s="86">
        <v>39.095527699949002</v>
      </c>
      <c r="G363" s="86">
        <v>44.992070417785797</v>
      </c>
      <c r="H363" s="86">
        <f t="shared" si="40"/>
        <v>43.26706697621993</v>
      </c>
      <c r="I363" s="86">
        <f t="shared" si="35"/>
        <v>3.6306276590543618</v>
      </c>
      <c r="J363" s="86">
        <f t="shared" si="36"/>
        <v>5.4351974203552347</v>
      </c>
      <c r="L363" s="87">
        <v>46.320276673582001</v>
      </c>
      <c r="M363" s="86">
        <v>44.368574263492398</v>
      </c>
      <c r="N363" s="86">
        <v>47.136398538208198</v>
      </c>
      <c r="O363" s="86">
        <f t="shared" si="41"/>
        <v>45.941749825094199</v>
      </c>
      <c r="P363" s="86">
        <f t="shared" si="37"/>
        <v>1.4222076976293199</v>
      </c>
      <c r="Q363" s="86">
        <f t="shared" si="38"/>
        <v>5.5217339018842058</v>
      </c>
      <c r="S363" s="86">
        <f t="shared" si="39"/>
        <v>8.6536481528971101E-2</v>
      </c>
      <c r="T363" s="87">
        <v>0.90375330300000001</v>
      </c>
      <c r="U363" s="87">
        <v>0</v>
      </c>
    </row>
    <row r="364" spans="2:21">
      <c r="B364" s="87" t="s">
        <v>6130</v>
      </c>
      <c r="C364" s="87" t="s">
        <v>1329</v>
      </c>
      <c r="D364" s="87" t="s">
        <v>1330</v>
      </c>
      <c r="E364" s="87">
        <v>44.348938443815499</v>
      </c>
      <c r="F364" s="86">
        <v>46.882660909392698</v>
      </c>
      <c r="G364" s="86">
        <v>47.129161958852897</v>
      </c>
      <c r="H364" s="86">
        <f t="shared" si="40"/>
        <v>46.120253770687036</v>
      </c>
      <c r="I364" s="86">
        <f t="shared" si="35"/>
        <v>1.538947426734828</v>
      </c>
      <c r="J364" s="86">
        <f t="shared" si="36"/>
        <v>5.5273285461403701</v>
      </c>
      <c r="L364" s="87">
        <v>45.424086302458299</v>
      </c>
      <c r="M364" s="86">
        <v>47.376504976717001</v>
      </c>
      <c r="N364" s="86">
        <v>42.538794453544398</v>
      </c>
      <c r="O364" s="86">
        <f t="shared" si="41"/>
        <v>45.113128577573235</v>
      </c>
      <c r="P364" s="86">
        <f t="shared" si="37"/>
        <v>2.433799869854341</v>
      </c>
      <c r="Q364" s="86">
        <f t="shared" si="38"/>
        <v>5.4954754347428709</v>
      </c>
      <c r="S364" s="86">
        <f t="shared" si="39"/>
        <v>-3.1853111397499391E-2</v>
      </c>
      <c r="T364" s="87">
        <v>0.74449119600000002</v>
      </c>
      <c r="U364" s="87">
        <v>0</v>
      </c>
    </row>
    <row r="365" spans="2:21">
      <c r="B365" s="87" t="s">
        <v>6131</v>
      </c>
      <c r="C365" s="87" t="s">
        <v>832</v>
      </c>
      <c r="D365" s="87" t="s">
        <v>1331</v>
      </c>
      <c r="E365" s="87">
        <v>52.386329342141998</v>
      </c>
      <c r="F365" s="86">
        <v>44.841073226394997</v>
      </c>
      <c r="G365" s="86">
        <v>54.238701192017601</v>
      </c>
      <c r="H365" s="86">
        <f t="shared" si="40"/>
        <v>50.488701253518201</v>
      </c>
      <c r="I365" s="86">
        <f t="shared" si="35"/>
        <v>4.9779109189612392</v>
      </c>
      <c r="J365" s="86">
        <f t="shared" si="36"/>
        <v>5.6578886615770845</v>
      </c>
      <c r="L365" s="87">
        <v>55.848266943322898</v>
      </c>
      <c r="M365" s="86">
        <v>46.340161825061699</v>
      </c>
      <c r="N365" s="86">
        <v>42.0475731071475</v>
      </c>
      <c r="O365" s="86">
        <f t="shared" si="41"/>
        <v>48.078667291844035</v>
      </c>
      <c r="P365" s="86">
        <f t="shared" si="37"/>
        <v>7.0626898936230864</v>
      </c>
      <c r="Q365" s="86">
        <f t="shared" si="38"/>
        <v>5.5873250009594395</v>
      </c>
      <c r="S365" s="86">
        <f t="shared" si="39"/>
        <v>-7.0563660617644658E-2</v>
      </c>
      <c r="T365" s="87">
        <v>0.73758654099999998</v>
      </c>
      <c r="U365" s="87">
        <v>0</v>
      </c>
    </row>
    <row r="366" spans="2:21">
      <c r="B366" s="87" t="s">
        <v>6132</v>
      </c>
      <c r="C366" s="87" t="s">
        <v>841</v>
      </c>
      <c r="D366" s="87"/>
      <c r="E366" s="87">
        <v>230.05112321379201</v>
      </c>
      <c r="F366" s="86">
        <v>238.75502445319501</v>
      </c>
      <c r="G366" s="86">
        <v>239.08598349549499</v>
      </c>
      <c r="H366" s="86">
        <f t="shared" si="40"/>
        <v>235.96404372082733</v>
      </c>
      <c r="I366" s="86">
        <f t="shared" si="35"/>
        <v>5.1234124530247591</v>
      </c>
      <c r="J366" s="86">
        <f t="shared" si="36"/>
        <v>7.8824232277612696</v>
      </c>
      <c r="L366" s="87">
        <v>224.20211619483399</v>
      </c>
      <c r="M366" s="86">
        <v>230.15413089535201</v>
      </c>
      <c r="N366" s="86">
        <v>212.42239987755701</v>
      </c>
      <c r="O366" s="86">
        <f t="shared" si="41"/>
        <v>222.25954898924769</v>
      </c>
      <c r="P366" s="86">
        <f t="shared" si="37"/>
        <v>9.0240648675097024</v>
      </c>
      <c r="Q366" s="86">
        <f t="shared" si="38"/>
        <v>7.7961015930074629</v>
      </c>
      <c r="S366" s="86">
        <f t="shared" si="39"/>
        <v>-8.6321634753806761E-2</v>
      </c>
      <c r="T366" s="87">
        <v>0.45160539100000002</v>
      </c>
      <c r="U366" s="87">
        <v>0</v>
      </c>
    </row>
    <row r="367" spans="2:21">
      <c r="B367" s="87" t="s">
        <v>6133</v>
      </c>
      <c r="C367" s="87" t="s">
        <v>1332</v>
      </c>
      <c r="D367" s="87" t="s">
        <v>1333</v>
      </c>
      <c r="E367" s="87">
        <v>55.280740097189401</v>
      </c>
      <c r="F367" s="86">
        <v>63.871367521713502</v>
      </c>
      <c r="G367" s="86">
        <v>65.667023746929303</v>
      </c>
      <c r="H367" s="86">
        <f t="shared" si="40"/>
        <v>61.606377121944071</v>
      </c>
      <c r="I367" s="86">
        <f t="shared" si="35"/>
        <v>5.5512483412741833</v>
      </c>
      <c r="J367" s="86">
        <f t="shared" si="36"/>
        <v>5.9450077926583598</v>
      </c>
      <c r="L367" s="87">
        <v>53.226547229717099</v>
      </c>
      <c r="M367" s="86">
        <v>58.356668629416397</v>
      </c>
      <c r="N367" s="86">
        <v>60.6633491585999</v>
      </c>
      <c r="O367" s="86">
        <f t="shared" si="41"/>
        <v>57.415521672577803</v>
      </c>
      <c r="P367" s="86">
        <f t="shared" si="37"/>
        <v>3.8066814849857944</v>
      </c>
      <c r="Q367" s="86">
        <f t="shared" si="38"/>
        <v>5.8433689016998587</v>
      </c>
      <c r="S367" s="86">
        <f t="shared" si="39"/>
        <v>-0.101638890958501</v>
      </c>
      <c r="T367" s="87">
        <v>0.51559573999999997</v>
      </c>
      <c r="U367" s="87">
        <v>0</v>
      </c>
    </row>
    <row r="368" spans="2:21">
      <c r="B368" s="87" t="s">
        <v>6134</v>
      </c>
      <c r="C368" s="87" t="s">
        <v>1334</v>
      </c>
      <c r="D368" s="87" t="s">
        <v>835</v>
      </c>
      <c r="E368" s="87">
        <v>47.026157630750902</v>
      </c>
      <c r="F368" s="86">
        <v>42.559399745898901</v>
      </c>
      <c r="G368" s="86">
        <v>54.793829130886401</v>
      </c>
      <c r="H368" s="86">
        <f t="shared" si="40"/>
        <v>48.12646216917873</v>
      </c>
      <c r="I368" s="86">
        <f t="shared" si="35"/>
        <v>6.190986847993261</v>
      </c>
      <c r="J368" s="86">
        <f t="shared" si="36"/>
        <v>5.5887584679392113</v>
      </c>
      <c r="L368" s="87">
        <v>55.449880892777401</v>
      </c>
      <c r="M368" s="86">
        <v>51.694157440419403</v>
      </c>
      <c r="N368" s="86">
        <v>51.651555089539201</v>
      </c>
      <c r="O368" s="86">
        <f t="shared" si="41"/>
        <v>52.931864474245337</v>
      </c>
      <c r="P368" s="86">
        <f t="shared" si="37"/>
        <v>2.1807702201453778</v>
      </c>
      <c r="Q368" s="86">
        <f t="shared" si="38"/>
        <v>5.726064567306647</v>
      </c>
      <c r="S368" s="86">
        <f t="shared" si="39"/>
        <v>0.13730609936743568</v>
      </c>
      <c r="T368" s="87">
        <v>0.78142423000000005</v>
      </c>
      <c r="U368" s="87">
        <v>0</v>
      </c>
    </row>
    <row r="369" spans="2:21">
      <c r="B369" s="87" t="s">
        <v>6135</v>
      </c>
      <c r="C369" s="87" t="s">
        <v>832</v>
      </c>
      <c r="D369" s="87" t="s">
        <v>1335</v>
      </c>
      <c r="E369" s="87">
        <v>12.9459470854469</v>
      </c>
      <c r="F369" s="86">
        <v>12.3885828184749</v>
      </c>
      <c r="G369" s="86">
        <v>8.0800177612503798</v>
      </c>
      <c r="H369" s="86">
        <f t="shared" si="40"/>
        <v>11.138182555057393</v>
      </c>
      <c r="I369" s="86">
        <f t="shared" si="35"/>
        <v>2.663070156996405</v>
      </c>
      <c r="J369" s="86">
        <f t="shared" si="36"/>
        <v>3.4774419386321997</v>
      </c>
      <c r="L369" s="87">
        <v>11.254678795068701</v>
      </c>
      <c r="M369" s="86">
        <v>9.67694931559382</v>
      </c>
      <c r="N369" s="86">
        <v>10.441285694057999</v>
      </c>
      <c r="O369" s="86">
        <f t="shared" si="41"/>
        <v>10.45763793490684</v>
      </c>
      <c r="P369" s="86">
        <f t="shared" si="37"/>
        <v>0.78899184053867344</v>
      </c>
      <c r="Q369" s="86">
        <f t="shared" si="38"/>
        <v>3.3864851219578762</v>
      </c>
      <c r="S369" s="86">
        <f t="shared" si="39"/>
        <v>-9.0956816674323024E-2</v>
      </c>
      <c r="T369" s="87">
        <v>0.82262595800000005</v>
      </c>
      <c r="U369" s="87">
        <v>0</v>
      </c>
    </row>
    <row r="370" spans="2:21">
      <c r="B370" s="87" t="s">
        <v>6136</v>
      </c>
      <c r="C370" s="87" t="s">
        <v>1336</v>
      </c>
      <c r="D370" s="87" t="s">
        <v>1337</v>
      </c>
      <c r="E370" s="87">
        <v>121.56311424909001</v>
      </c>
      <c r="F370" s="86">
        <v>110.214235235329</v>
      </c>
      <c r="G370" s="86">
        <v>109.465019521336</v>
      </c>
      <c r="H370" s="86">
        <f t="shared" si="40"/>
        <v>113.74745633525167</v>
      </c>
      <c r="I370" s="86">
        <f t="shared" si="35"/>
        <v>6.7789167656884066</v>
      </c>
      <c r="J370" s="86">
        <f t="shared" si="36"/>
        <v>6.8296904733405661</v>
      </c>
      <c r="L370" s="87">
        <v>116.50400960642</v>
      </c>
      <c r="M370" s="86">
        <v>120.102415076531</v>
      </c>
      <c r="N370" s="86">
        <v>114.5252276561</v>
      </c>
      <c r="O370" s="86">
        <f t="shared" si="41"/>
        <v>117.043884113017</v>
      </c>
      <c r="P370" s="86">
        <f t="shared" si="37"/>
        <v>2.827517151638248</v>
      </c>
      <c r="Q370" s="86">
        <f t="shared" si="38"/>
        <v>6.8709057411375918</v>
      </c>
      <c r="S370" s="86">
        <f t="shared" si="39"/>
        <v>4.1215267797025612E-2</v>
      </c>
      <c r="T370" s="87">
        <v>1</v>
      </c>
      <c r="U370" s="87">
        <v>0</v>
      </c>
    </row>
    <row r="371" spans="2:21">
      <c r="B371" s="87" t="s">
        <v>6137</v>
      </c>
      <c r="C371" s="87" t="s">
        <v>832</v>
      </c>
      <c r="D371" s="87" t="s">
        <v>1338</v>
      </c>
      <c r="E371" s="87">
        <v>324.843815296738</v>
      </c>
      <c r="F371" s="86">
        <v>334.55420656450599</v>
      </c>
      <c r="G371" s="86">
        <v>314.16786146887898</v>
      </c>
      <c r="H371" s="86">
        <f t="shared" si="40"/>
        <v>324.52196111004099</v>
      </c>
      <c r="I371" s="86">
        <f t="shared" si="35"/>
        <v>10.196982846784612</v>
      </c>
      <c r="J371" s="86">
        <f t="shared" si="36"/>
        <v>8.342172301627766</v>
      </c>
      <c r="L371" s="87">
        <v>299.07209144388497</v>
      </c>
      <c r="M371" s="86">
        <v>304.15802175129602</v>
      </c>
      <c r="N371" s="86">
        <v>320.922738282301</v>
      </c>
      <c r="O371" s="86">
        <f t="shared" si="41"/>
        <v>308.050950492494</v>
      </c>
      <c r="P371" s="86">
        <f t="shared" si="37"/>
        <v>11.43367230824502</v>
      </c>
      <c r="Q371" s="86">
        <f t="shared" si="38"/>
        <v>8.2670251768757588</v>
      </c>
      <c r="S371" s="86">
        <f t="shared" si="39"/>
        <v>-7.514712475200612E-2</v>
      </c>
      <c r="T371" s="87">
        <v>0.54928031499999996</v>
      </c>
      <c r="U371" s="87">
        <v>0</v>
      </c>
    </row>
    <row r="372" spans="2:21">
      <c r="B372" s="87" t="s">
        <v>6138</v>
      </c>
      <c r="C372" s="87" t="s">
        <v>841</v>
      </c>
      <c r="D372" s="87" t="s">
        <v>1339</v>
      </c>
      <c r="E372" s="87">
        <v>52.454370035957403</v>
      </c>
      <c r="F372" s="86">
        <v>54.832097218309201</v>
      </c>
      <c r="G372" s="86">
        <v>53.380639030316701</v>
      </c>
      <c r="H372" s="86">
        <f t="shared" si="40"/>
        <v>53.555702094861097</v>
      </c>
      <c r="I372" s="86">
        <f t="shared" si="35"/>
        <v>1.1984915293190073</v>
      </c>
      <c r="J372" s="86">
        <f t="shared" si="36"/>
        <v>5.7429682823004331</v>
      </c>
      <c r="L372" s="87">
        <v>53.1722195656804</v>
      </c>
      <c r="M372" s="86">
        <v>51.801599648496499</v>
      </c>
      <c r="N372" s="86">
        <v>53.614851832408696</v>
      </c>
      <c r="O372" s="86">
        <f t="shared" si="41"/>
        <v>52.862890348861868</v>
      </c>
      <c r="P372" s="86">
        <f t="shared" si="37"/>
        <v>0.94537521328770036</v>
      </c>
      <c r="Q372" s="86">
        <f t="shared" si="38"/>
        <v>5.7241834032942043</v>
      </c>
      <c r="S372" s="86">
        <f t="shared" si="39"/>
        <v>-1.8784879006228678E-2</v>
      </c>
      <c r="T372" s="87">
        <v>0.82261847799999999</v>
      </c>
      <c r="U372" s="87">
        <v>0</v>
      </c>
    </row>
    <row r="373" spans="2:21">
      <c r="B373" s="87" t="s">
        <v>6139</v>
      </c>
      <c r="C373" s="87" t="s">
        <v>832</v>
      </c>
      <c r="D373" s="87" t="s">
        <v>1325</v>
      </c>
      <c r="E373" s="87">
        <v>96.149498834028407</v>
      </c>
      <c r="F373" s="86">
        <v>99.519076004053105</v>
      </c>
      <c r="G373" s="86">
        <v>108.496221694775</v>
      </c>
      <c r="H373" s="86">
        <f t="shared" si="40"/>
        <v>101.38826551095217</v>
      </c>
      <c r="I373" s="86">
        <f t="shared" si="35"/>
        <v>6.3820681138285282</v>
      </c>
      <c r="J373" s="86">
        <f t="shared" si="36"/>
        <v>6.6637468769404249</v>
      </c>
      <c r="L373" s="87">
        <v>86.804041977435801</v>
      </c>
      <c r="M373" s="86">
        <v>88.266289518428096</v>
      </c>
      <c r="N373" s="86">
        <v>91.395882873309105</v>
      </c>
      <c r="O373" s="86">
        <f t="shared" si="41"/>
        <v>88.822071456391015</v>
      </c>
      <c r="P373" s="86">
        <f t="shared" si="37"/>
        <v>2.3458305299356108</v>
      </c>
      <c r="Q373" s="86">
        <f t="shared" si="38"/>
        <v>6.472846312274517</v>
      </c>
      <c r="S373" s="86">
        <f t="shared" si="39"/>
        <v>-0.19090056466590835</v>
      </c>
      <c r="T373" s="87">
        <v>4.1962633999999999E-2</v>
      </c>
      <c r="U373" s="87">
        <v>0</v>
      </c>
    </row>
    <row r="374" spans="2:21">
      <c r="B374" s="87" t="s">
        <v>6140</v>
      </c>
      <c r="C374" s="87" t="s">
        <v>830</v>
      </c>
      <c r="D374" s="87" t="s">
        <v>831</v>
      </c>
      <c r="E374" s="87">
        <v>113.23093375141799</v>
      </c>
      <c r="F374" s="86">
        <v>146.88483737928999</v>
      </c>
      <c r="G374" s="86">
        <v>141.491214372233</v>
      </c>
      <c r="H374" s="86">
        <f t="shared" si="40"/>
        <v>133.868995167647</v>
      </c>
      <c r="I374" s="86">
        <f t="shared" si="35"/>
        <v>18.075396995656863</v>
      </c>
      <c r="J374" s="86">
        <f t="shared" si="36"/>
        <v>7.0646780526221429</v>
      </c>
      <c r="L374" s="87">
        <v>123.42952509646901</v>
      </c>
      <c r="M374" s="86">
        <v>129.138853899987</v>
      </c>
      <c r="N374" s="86">
        <v>133.65487488513699</v>
      </c>
      <c r="O374" s="86">
        <f t="shared" si="41"/>
        <v>128.74108462719767</v>
      </c>
      <c r="P374" s="86">
        <f t="shared" si="37"/>
        <v>5.1242667642243811</v>
      </c>
      <c r="Q374" s="86">
        <f t="shared" si="38"/>
        <v>7.0083287183076726</v>
      </c>
      <c r="S374" s="86">
        <f t="shared" si="39"/>
        <v>-5.6349334314469264E-2</v>
      </c>
      <c r="T374" s="87">
        <v>0.72729081500000003</v>
      </c>
      <c r="U374" s="87">
        <v>0</v>
      </c>
    </row>
    <row r="375" spans="2:21">
      <c r="B375" s="87" t="s">
        <v>6141</v>
      </c>
      <c r="C375" s="87" t="s">
        <v>977</v>
      </c>
      <c r="D375" s="87" t="s">
        <v>978</v>
      </c>
      <c r="E375" s="87">
        <v>65.174280434730804</v>
      </c>
      <c r="F375" s="86">
        <v>74.046402763391498</v>
      </c>
      <c r="G375" s="86">
        <v>77.053397756069302</v>
      </c>
      <c r="H375" s="86">
        <f t="shared" si="40"/>
        <v>72.091360318063863</v>
      </c>
      <c r="I375" s="86">
        <f t="shared" si="35"/>
        <v>6.176163882686855</v>
      </c>
      <c r="J375" s="86">
        <f t="shared" si="36"/>
        <v>6.1717544670699009</v>
      </c>
      <c r="L375" s="87">
        <v>67.971919258105004</v>
      </c>
      <c r="M375" s="86">
        <v>76.397611415591996</v>
      </c>
      <c r="N375" s="86">
        <v>77.971618559751704</v>
      </c>
      <c r="O375" s="86">
        <f t="shared" si="41"/>
        <v>74.113716411149568</v>
      </c>
      <c r="P375" s="86">
        <f t="shared" si="37"/>
        <v>5.3768604988716397</v>
      </c>
      <c r="Q375" s="86">
        <f t="shared" si="38"/>
        <v>6.211668665314134</v>
      </c>
      <c r="S375" s="86">
        <f t="shared" si="39"/>
        <v>3.9914198244232674E-2</v>
      </c>
      <c r="T375" s="87">
        <v>1</v>
      </c>
      <c r="U375" s="87">
        <v>0</v>
      </c>
    </row>
    <row r="376" spans="2:21">
      <c r="B376" s="87" t="s">
        <v>6142</v>
      </c>
      <c r="C376" s="87" t="s">
        <v>1340</v>
      </c>
      <c r="D376" s="87" t="s">
        <v>1341</v>
      </c>
      <c r="E376" s="87">
        <v>235.87246242158801</v>
      </c>
      <c r="F376" s="86">
        <v>342.57733289289899</v>
      </c>
      <c r="G376" s="86">
        <v>382.88974860504601</v>
      </c>
      <c r="H376" s="86">
        <f t="shared" si="40"/>
        <v>320.44651463984434</v>
      </c>
      <c r="I376" s="86">
        <f t="shared" si="35"/>
        <v>75.966113804771382</v>
      </c>
      <c r="J376" s="86">
        <f t="shared" si="36"/>
        <v>8.3239397681379383</v>
      </c>
      <c r="L376" s="87">
        <v>282.83497145868301</v>
      </c>
      <c r="M376" s="86">
        <v>332.34590171958803</v>
      </c>
      <c r="N376" s="86">
        <v>377.76180631354998</v>
      </c>
      <c r="O376" s="86">
        <f t="shared" si="41"/>
        <v>330.98089316394032</v>
      </c>
      <c r="P376" s="86">
        <f t="shared" si="37"/>
        <v>47.478136338303685</v>
      </c>
      <c r="Q376" s="86">
        <f t="shared" si="38"/>
        <v>8.3706041254378523</v>
      </c>
      <c r="S376" s="86">
        <f t="shared" si="39"/>
        <v>4.6664357299916005E-2</v>
      </c>
      <c r="T376" s="87">
        <v>1</v>
      </c>
      <c r="U376" s="87">
        <v>0</v>
      </c>
    </row>
    <row r="377" spans="2:21">
      <c r="B377" s="87" t="s">
        <v>6143</v>
      </c>
      <c r="C377" s="87" t="s">
        <v>830</v>
      </c>
      <c r="D377" s="87" t="s">
        <v>831</v>
      </c>
      <c r="E377" s="87">
        <v>34.559952284423801</v>
      </c>
      <c r="F377" s="86">
        <v>37.3932384136371</v>
      </c>
      <c r="G377" s="86">
        <v>40.179339121160197</v>
      </c>
      <c r="H377" s="86">
        <f t="shared" si="40"/>
        <v>37.377509939740364</v>
      </c>
      <c r="I377" s="86">
        <f t="shared" si="35"/>
        <v>2.8097264357744707</v>
      </c>
      <c r="J377" s="86">
        <f t="shared" si="36"/>
        <v>5.2240985559649014</v>
      </c>
      <c r="L377" s="87">
        <v>28.655748384156599</v>
      </c>
      <c r="M377" s="86">
        <v>30.026426388414102</v>
      </c>
      <c r="N377" s="86">
        <v>36.575925056629302</v>
      </c>
      <c r="O377" s="86">
        <f t="shared" si="41"/>
        <v>31.75269994306667</v>
      </c>
      <c r="P377" s="86">
        <f t="shared" si="37"/>
        <v>4.2328849405475646</v>
      </c>
      <c r="Q377" s="86">
        <f t="shared" si="38"/>
        <v>4.988807364846604</v>
      </c>
      <c r="S377" s="86">
        <f t="shared" si="39"/>
        <v>-0.23529119111829758</v>
      </c>
      <c r="T377" s="87">
        <v>8.8292076999999997E-2</v>
      </c>
      <c r="U377" s="87">
        <v>0</v>
      </c>
    </row>
    <row r="378" spans="2:21">
      <c r="B378" s="87" t="s">
        <v>6144</v>
      </c>
      <c r="C378" s="87" t="s">
        <v>1342</v>
      </c>
      <c r="D378" s="87" t="s">
        <v>1343</v>
      </c>
      <c r="E378" s="87">
        <v>73.711515340693197</v>
      </c>
      <c r="F378" s="86">
        <v>78.2433571091956</v>
      </c>
      <c r="G378" s="86">
        <v>79.789449294417807</v>
      </c>
      <c r="H378" s="86">
        <f t="shared" si="40"/>
        <v>77.248107248102201</v>
      </c>
      <c r="I378" s="86">
        <f t="shared" si="35"/>
        <v>3.1588307965075368</v>
      </c>
      <c r="J378" s="86">
        <f t="shared" si="36"/>
        <v>6.271427679072918</v>
      </c>
      <c r="L378" s="87">
        <v>66.338410229018194</v>
      </c>
      <c r="M378" s="86">
        <v>71.022965382328493</v>
      </c>
      <c r="N378" s="86">
        <v>70.676122334977507</v>
      </c>
      <c r="O378" s="86">
        <f t="shared" si="41"/>
        <v>69.345832648774731</v>
      </c>
      <c r="P378" s="86">
        <f t="shared" si="37"/>
        <v>2.6102714864578029</v>
      </c>
      <c r="Q378" s="86">
        <f t="shared" si="38"/>
        <v>6.1157372810037192</v>
      </c>
      <c r="S378" s="86">
        <f t="shared" si="39"/>
        <v>-0.15569039806919965</v>
      </c>
      <c r="T378" s="87">
        <v>0.14296210000000001</v>
      </c>
      <c r="U378" s="87">
        <v>0</v>
      </c>
    </row>
    <row r="379" spans="2:21">
      <c r="B379" s="87" t="s">
        <v>6145</v>
      </c>
      <c r="C379" s="87" t="s">
        <v>1344</v>
      </c>
      <c r="D379" s="87" t="s">
        <v>1345</v>
      </c>
      <c r="E379" s="87">
        <v>62.232253508312198</v>
      </c>
      <c r="F379" s="86">
        <v>58.4192416332058</v>
      </c>
      <c r="G379" s="86">
        <v>56.668366331054003</v>
      </c>
      <c r="H379" s="86">
        <f t="shared" si="40"/>
        <v>59.106620490857331</v>
      </c>
      <c r="I379" s="86">
        <f t="shared" si="35"/>
        <v>2.8449213347251425</v>
      </c>
      <c r="J379" s="86">
        <f t="shared" si="36"/>
        <v>5.8852478295945394</v>
      </c>
      <c r="L379" s="87">
        <v>49.583236997757901</v>
      </c>
      <c r="M379" s="86">
        <v>53.839847299305099</v>
      </c>
      <c r="N379" s="86">
        <v>42.913046310039</v>
      </c>
      <c r="O379" s="86">
        <f t="shared" si="41"/>
        <v>48.778710202367336</v>
      </c>
      <c r="P379" s="86">
        <f t="shared" si="37"/>
        <v>5.5076485443547236</v>
      </c>
      <c r="Q379" s="86">
        <f t="shared" si="38"/>
        <v>5.6081797060503762</v>
      </c>
      <c r="S379" s="86">
        <f t="shared" si="39"/>
        <v>-0.27706812354416294</v>
      </c>
      <c r="T379" s="87">
        <v>2.5953286999999998E-2</v>
      </c>
      <c r="U379" s="87">
        <v>0</v>
      </c>
    </row>
    <row r="380" spans="2:21">
      <c r="B380" s="87" t="s">
        <v>6146</v>
      </c>
      <c r="C380" s="87" t="s">
        <v>1346</v>
      </c>
      <c r="D380" s="87" t="s">
        <v>1347</v>
      </c>
      <c r="E380" s="87">
        <v>136.438511386453</v>
      </c>
      <c r="F380" s="86">
        <v>142.448063747763</v>
      </c>
      <c r="G380" s="86">
        <v>136.981762887261</v>
      </c>
      <c r="H380" s="86">
        <f t="shared" si="40"/>
        <v>138.62277934049234</v>
      </c>
      <c r="I380" s="86">
        <f t="shared" si="35"/>
        <v>3.3239105201048376</v>
      </c>
      <c r="J380" s="86">
        <f t="shared" si="36"/>
        <v>7.1150205391779755</v>
      </c>
      <c r="L380" s="87">
        <v>100.859236894269</v>
      </c>
      <c r="M380" s="86">
        <v>110.217543630549</v>
      </c>
      <c r="N380" s="86">
        <v>113.367974232929</v>
      </c>
      <c r="O380" s="86">
        <f t="shared" si="41"/>
        <v>108.14825158591566</v>
      </c>
      <c r="P380" s="86">
        <f t="shared" si="37"/>
        <v>6.5060437000056952</v>
      </c>
      <c r="Q380" s="86">
        <f t="shared" si="38"/>
        <v>6.7568665314618697</v>
      </c>
      <c r="S380" s="86">
        <f t="shared" si="39"/>
        <v>-0.35815400771610723</v>
      </c>
      <c r="T380" s="91">
        <v>6.8200000000000004E-5</v>
      </c>
      <c r="U380" s="87">
        <v>0</v>
      </c>
    </row>
    <row r="381" spans="2:21">
      <c r="B381" s="87" t="s">
        <v>6147</v>
      </c>
      <c r="C381" s="87" t="s">
        <v>841</v>
      </c>
      <c r="D381" s="87" t="s">
        <v>955</v>
      </c>
      <c r="E381" s="87">
        <v>499.06504522611999</v>
      </c>
      <c r="F381" s="86">
        <v>614.44788426639695</v>
      </c>
      <c r="G381" s="86">
        <v>544.91587370201</v>
      </c>
      <c r="H381" s="86">
        <f t="shared" si="40"/>
        <v>552.80960106484224</v>
      </c>
      <c r="I381" s="86">
        <f t="shared" si="35"/>
        <v>58.095034942821584</v>
      </c>
      <c r="J381" s="86">
        <f t="shared" si="36"/>
        <v>9.1106388621006626</v>
      </c>
      <c r="L381" s="87">
        <v>369.40014236965197</v>
      </c>
      <c r="M381" s="86">
        <v>483.75909181333901</v>
      </c>
      <c r="N381" s="86">
        <v>466.64121777411498</v>
      </c>
      <c r="O381" s="86">
        <f t="shared" si="41"/>
        <v>439.93348398570197</v>
      </c>
      <c r="P381" s="86">
        <f t="shared" si="37"/>
        <v>61.680382720525607</v>
      </c>
      <c r="Q381" s="86">
        <f t="shared" si="38"/>
        <v>8.7811416008470626</v>
      </c>
      <c r="S381" s="86">
        <f t="shared" si="39"/>
        <v>-0.32949726125360063</v>
      </c>
      <c r="T381" s="87">
        <v>1.3378131999999999E-2</v>
      </c>
      <c r="U381" s="87">
        <v>0</v>
      </c>
    </row>
    <row r="382" spans="2:21">
      <c r="B382" s="87" t="s">
        <v>6148</v>
      </c>
      <c r="C382" s="87" t="s">
        <v>832</v>
      </c>
      <c r="D382" s="87" t="s">
        <v>957</v>
      </c>
      <c r="E382" s="87">
        <v>157.49834774010699</v>
      </c>
      <c r="F382" s="86">
        <v>166.897036985906</v>
      </c>
      <c r="G382" s="86">
        <v>168.19688464842201</v>
      </c>
      <c r="H382" s="86">
        <f t="shared" si="40"/>
        <v>164.19742312481165</v>
      </c>
      <c r="I382" s="86">
        <f t="shared" si="35"/>
        <v>5.8378599883779465</v>
      </c>
      <c r="J382" s="86">
        <f t="shared" si="36"/>
        <v>7.3592876757562955</v>
      </c>
      <c r="L382" s="87">
        <v>129.50355258690001</v>
      </c>
      <c r="M382" s="86">
        <v>132.46333512535901</v>
      </c>
      <c r="N382" s="86">
        <v>135.88668304261199</v>
      </c>
      <c r="O382" s="86">
        <f t="shared" si="41"/>
        <v>132.61785691829033</v>
      </c>
      <c r="P382" s="86">
        <f t="shared" si="37"/>
        <v>3.1943694748772384</v>
      </c>
      <c r="Q382" s="86">
        <f t="shared" si="38"/>
        <v>7.0511312363636867</v>
      </c>
      <c r="S382" s="86">
        <f t="shared" si="39"/>
        <v>-0.30815643939260801</v>
      </c>
      <c r="T382" s="87">
        <v>3.7049000000000001E-4</v>
      </c>
      <c r="U382" s="87">
        <v>0</v>
      </c>
    </row>
    <row r="383" spans="2:21">
      <c r="B383" s="87" t="s">
        <v>6149</v>
      </c>
      <c r="C383" s="87" t="s">
        <v>1348</v>
      </c>
      <c r="D383" s="87" t="s">
        <v>1349</v>
      </c>
      <c r="E383" s="87">
        <v>135.01908003226799</v>
      </c>
      <c r="F383" s="86">
        <v>149.59622039936201</v>
      </c>
      <c r="G383" s="86">
        <v>111.559622174024</v>
      </c>
      <c r="H383" s="86">
        <f t="shared" si="40"/>
        <v>132.05830753521801</v>
      </c>
      <c r="I383" s="86">
        <f t="shared" si="35"/>
        <v>19.19037080083169</v>
      </c>
      <c r="J383" s="86">
        <f t="shared" si="36"/>
        <v>7.0450312513166029</v>
      </c>
      <c r="L383" s="87">
        <v>108.952856906883</v>
      </c>
      <c r="M383" s="86">
        <v>118.459207139166</v>
      </c>
      <c r="N383" s="86">
        <v>99.077893447265396</v>
      </c>
      <c r="O383" s="86">
        <f t="shared" si="41"/>
        <v>108.82998583110481</v>
      </c>
      <c r="P383" s="86">
        <f t="shared" si="37"/>
        <v>9.6912410496236543</v>
      </c>
      <c r="Q383" s="86">
        <f t="shared" si="38"/>
        <v>6.7659323056417726</v>
      </c>
      <c r="S383" s="86">
        <f t="shared" si="39"/>
        <v>-0.27909894567482996</v>
      </c>
      <c r="T383" s="87">
        <v>5.1686634000000002E-2</v>
      </c>
      <c r="U383" s="87">
        <v>0</v>
      </c>
    </row>
    <row r="384" spans="2:21">
      <c r="B384" s="87" t="s">
        <v>6150</v>
      </c>
      <c r="C384" s="87" t="s">
        <v>832</v>
      </c>
      <c r="D384" s="87" t="s">
        <v>1350</v>
      </c>
      <c r="E384" s="87">
        <v>2.3146128005531699</v>
      </c>
      <c r="F384" s="86">
        <v>1.5864851820269199</v>
      </c>
      <c r="G384" s="86">
        <v>0.489044243671585</v>
      </c>
      <c r="H384" s="86">
        <f t="shared" si="40"/>
        <v>1.4633807420838918</v>
      </c>
      <c r="I384" s="86">
        <f t="shared" si="35"/>
        <v>0.91898920903291492</v>
      </c>
      <c r="J384" s="86">
        <f t="shared" si="36"/>
        <v>0.54930517839806781</v>
      </c>
      <c r="L384" s="87">
        <v>2.4499981050489699</v>
      </c>
      <c r="M384" s="86">
        <v>0.81038491805465496</v>
      </c>
      <c r="N384" s="86">
        <v>1.48072456140968</v>
      </c>
      <c r="O384" s="86">
        <f t="shared" si="41"/>
        <v>1.5803691948377683</v>
      </c>
      <c r="P384" s="86">
        <f t="shared" si="37"/>
        <v>0.82433587843164779</v>
      </c>
      <c r="Q384" s="86">
        <f t="shared" si="38"/>
        <v>0.66026163013745465</v>
      </c>
      <c r="S384" s="86">
        <f t="shared" si="39"/>
        <v>0.1109564517393868</v>
      </c>
      <c r="T384" s="87">
        <v>1</v>
      </c>
      <c r="U384" s="87">
        <v>0</v>
      </c>
    </row>
    <row r="385" spans="2:21">
      <c r="B385" s="87" t="s">
        <v>6151</v>
      </c>
      <c r="C385" s="87" t="s">
        <v>1351</v>
      </c>
      <c r="D385" s="87" t="s">
        <v>1352</v>
      </c>
      <c r="E385" s="87">
        <v>239.473588508966</v>
      </c>
      <c r="F385" s="86">
        <v>251.60553956221199</v>
      </c>
      <c r="G385" s="86">
        <v>239.02693068135</v>
      </c>
      <c r="H385" s="86">
        <f t="shared" si="40"/>
        <v>243.36868625084267</v>
      </c>
      <c r="I385" s="86">
        <f t="shared" si="35"/>
        <v>7.1368193306615613</v>
      </c>
      <c r="J385" s="86">
        <f t="shared" si="36"/>
        <v>7.9269997411589044</v>
      </c>
      <c r="L385" s="87">
        <v>182.347098711271</v>
      </c>
      <c r="M385" s="86">
        <v>199.922214926013</v>
      </c>
      <c r="N385" s="86">
        <v>187.45412420798701</v>
      </c>
      <c r="O385" s="86">
        <f t="shared" si="41"/>
        <v>189.90781261509031</v>
      </c>
      <c r="P385" s="86">
        <f t="shared" si="37"/>
        <v>9.040830580747917</v>
      </c>
      <c r="Q385" s="86">
        <f t="shared" si="38"/>
        <v>7.5691554474959464</v>
      </c>
      <c r="S385" s="86">
        <f t="shared" si="39"/>
        <v>-0.35784429366295872</v>
      </c>
      <c r="T385" s="91">
        <v>1.1E-5</v>
      </c>
      <c r="U385" s="87">
        <v>0</v>
      </c>
    </row>
    <row r="386" spans="2:21">
      <c r="B386" s="87" t="s">
        <v>6152</v>
      </c>
      <c r="C386" s="87" t="s">
        <v>936</v>
      </c>
      <c r="D386" s="87" t="s">
        <v>937</v>
      </c>
      <c r="E386" s="87">
        <v>243.76215941692999</v>
      </c>
      <c r="F386" s="86">
        <v>249.42244195912201</v>
      </c>
      <c r="G386" s="86">
        <v>222.00293560361601</v>
      </c>
      <c r="H386" s="86">
        <f t="shared" si="40"/>
        <v>238.39584565988935</v>
      </c>
      <c r="I386" s="86">
        <f t="shared" si="35"/>
        <v>14.476025859992145</v>
      </c>
      <c r="J386" s="86">
        <f t="shared" si="36"/>
        <v>7.8972152850626474</v>
      </c>
      <c r="L386" s="87">
        <v>173.82139717497901</v>
      </c>
      <c r="M386" s="86">
        <v>187.34788800442101</v>
      </c>
      <c r="N386" s="86">
        <v>171.81163287756999</v>
      </c>
      <c r="O386" s="86">
        <f t="shared" si="41"/>
        <v>177.66030601899001</v>
      </c>
      <c r="P386" s="86">
        <f t="shared" si="37"/>
        <v>8.4496580804267154</v>
      </c>
      <c r="Q386" s="86">
        <f t="shared" si="38"/>
        <v>7.4729775711611293</v>
      </c>
      <c r="S386" s="86">
        <f t="shared" si="39"/>
        <v>-0.42423771390151738</v>
      </c>
      <c r="T386" s="91">
        <v>5.1399999999999999E-6</v>
      </c>
      <c r="U386" s="87">
        <v>0</v>
      </c>
    </row>
    <row r="387" spans="2:21">
      <c r="B387" s="87" t="s">
        <v>6153</v>
      </c>
      <c r="C387" s="87" t="s">
        <v>832</v>
      </c>
      <c r="D387" s="87" t="s">
        <v>1353</v>
      </c>
      <c r="E387" s="87">
        <v>37.6358117255865</v>
      </c>
      <c r="F387" s="86">
        <v>46.164584511984998</v>
      </c>
      <c r="G387" s="86">
        <v>37.556624192814901</v>
      </c>
      <c r="H387" s="86">
        <f t="shared" si="40"/>
        <v>40.452340143462131</v>
      </c>
      <c r="I387" s="86">
        <f t="shared" si="35"/>
        <v>4.9471071810329219</v>
      </c>
      <c r="J387" s="86">
        <f t="shared" si="36"/>
        <v>5.3381512589941069</v>
      </c>
      <c r="L387" s="87">
        <v>30.0797693356993</v>
      </c>
      <c r="M387" s="86">
        <v>35.079128313818799</v>
      </c>
      <c r="N387" s="86">
        <v>36.440432255678601</v>
      </c>
      <c r="O387" s="86">
        <f t="shared" si="41"/>
        <v>33.866443301732232</v>
      </c>
      <c r="P387" s="86">
        <f t="shared" si="37"/>
        <v>3.3492479602598029</v>
      </c>
      <c r="Q387" s="86">
        <f t="shared" si="38"/>
        <v>5.0817845759506781</v>
      </c>
      <c r="S387" s="86">
        <f t="shared" si="39"/>
        <v>-0.25636668304342924</v>
      </c>
      <c r="T387" s="87">
        <v>0.22106927900000001</v>
      </c>
      <c r="U387" s="87">
        <v>0</v>
      </c>
    </row>
    <row r="388" spans="2:21">
      <c r="B388" s="87" t="s">
        <v>6154</v>
      </c>
      <c r="C388" s="87" t="s">
        <v>832</v>
      </c>
      <c r="D388" s="87" t="s">
        <v>1354</v>
      </c>
      <c r="E388" s="87">
        <v>377.22253744399802</v>
      </c>
      <c r="F388" s="86">
        <v>410.89966214497099</v>
      </c>
      <c r="G388" s="86">
        <v>395.78726828221102</v>
      </c>
      <c r="H388" s="86">
        <f t="shared" si="40"/>
        <v>394.63648929039329</v>
      </c>
      <c r="I388" s="86">
        <f t="shared" si="35"/>
        <v>16.868028967464682</v>
      </c>
      <c r="J388" s="86">
        <f t="shared" si="36"/>
        <v>8.6243805479762337</v>
      </c>
      <c r="L388" s="87">
        <v>308.04014636173298</v>
      </c>
      <c r="M388" s="86">
        <v>332.94352671768598</v>
      </c>
      <c r="N388" s="86">
        <v>345.502397662259</v>
      </c>
      <c r="O388" s="86">
        <f t="shared" si="41"/>
        <v>328.82869024722601</v>
      </c>
      <c r="P388" s="86">
        <f t="shared" si="37"/>
        <v>19.067091480084517</v>
      </c>
      <c r="Q388" s="86">
        <f t="shared" si="38"/>
        <v>8.3611923691825556</v>
      </c>
      <c r="S388" s="86">
        <f t="shared" si="39"/>
        <v>-0.26318817879367906</v>
      </c>
      <c r="T388" s="87">
        <v>3.6718520000000002E-3</v>
      </c>
      <c r="U388" s="87">
        <v>0</v>
      </c>
    </row>
    <row r="389" spans="2:21">
      <c r="B389" s="87" t="s">
        <v>6155</v>
      </c>
      <c r="C389" s="87" t="s">
        <v>1355</v>
      </c>
      <c r="D389" s="87" t="s">
        <v>1356</v>
      </c>
      <c r="E389" s="87">
        <v>258.46915678598202</v>
      </c>
      <c r="F389" s="86">
        <v>230.992242503119</v>
      </c>
      <c r="G389" s="86">
        <v>237.04617970029699</v>
      </c>
      <c r="H389" s="86">
        <f t="shared" si="40"/>
        <v>242.16919299646599</v>
      </c>
      <c r="I389" s="86">
        <f t="shared" si="35"/>
        <v>14.43707565788494</v>
      </c>
      <c r="J389" s="86">
        <f t="shared" si="36"/>
        <v>7.9198715373086381</v>
      </c>
      <c r="L389" s="87">
        <v>215.93187246117699</v>
      </c>
      <c r="M389" s="86">
        <v>190.32387405287801</v>
      </c>
      <c r="N389" s="86">
        <v>198.06379554406999</v>
      </c>
      <c r="O389" s="86">
        <f t="shared" si="41"/>
        <v>201.43984735270831</v>
      </c>
      <c r="P389" s="86">
        <f t="shared" si="37"/>
        <v>13.133571105408402</v>
      </c>
      <c r="Q389" s="86">
        <f t="shared" si="38"/>
        <v>7.6542052846977962</v>
      </c>
      <c r="S389" s="86">
        <f t="shared" si="39"/>
        <v>-0.26566625261084198</v>
      </c>
      <c r="T389" s="87">
        <v>9.3979770000000001E-3</v>
      </c>
      <c r="U389" s="87">
        <v>0</v>
      </c>
    </row>
    <row r="390" spans="2:21">
      <c r="B390" s="87" t="s">
        <v>6156</v>
      </c>
      <c r="C390" s="87" t="s">
        <v>1357</v>
      </c>
      <c r="D390" s="87" t="s">
        <v>1358</v>
      </c>
      <c r="E390" s="87">
        <v>179.74633083365501</v>
      </c>
      <c r="F390" s="86">
        <v>158.10124230656601</v>
      </c>
      <c r="G390" s="86">
        <v>146.47254202028799</v>
      </c>
      <c r="H390" s="86">
        <f t="shared" si="40"/>
        <v>161.44003838683633</v>
      </c>
      <c r="I390" s="86">
        <f t="shared" ref="I390:I453" si="42">STDEV(E390:G390)</f>
        <v>16.886293996859063</v>
      </c>
      <c r="J390" s="86">
        <f t="shared" ref="J390:J453" si="43">LOG(H390,2)</f>
        <v>7.3348546123723404</v>
      </c>
      <c r="L390" s="87">
        <v>132.84592438210299</v>
      </c>
      <c r="M390" s="86">
        <v>112.251922266764</v>
      </c>
      <c r="N390" s="86">
        <v>113.00472801058</v>
      </c>
      <c r="O390" s="86">
        <f t="shared" si="41"/>
        <v>119.36752488648233</v>
      </c>
      <c r="P390" s="86">
        <f t="shared" ref="P390:P453" si="44">STDEV(L390:N390)</f>
        <v>11.678703645723745</v>
      </c>
      <c r="Q390" s="86">
        <f t="shared" ref="Q390:Q453" si="45">LOG(O390,2)</f>
        <v>6.8992665803315631</v>
      </c>
      <c r="S390" s="86">
        <f t="shared" ref="S390:S453" si="46">LOG(O390/H390,2)</f>
        <v>-0.43558803204077762</v>
      </c>
      <c r="T390" s="87">
        <v>1.008E-4</v>
      </c>
      <c r="U390" s="87">
        <v>0</v>
      </c>
    </row>
    <row r="391" spans="2:21">
      <c r="B391" s="87" t="s">
        <v>6157</v>
      </c>
      <c r="C391" s="87" t="s">
        <v>1359</v>
      </c>
      <c r="D391" s="87" t="s">
        <v>1360</v>
      </c>
      <c r="E391" s="87">
        <v>194.21975358487799</v>
      </c>
      <c r="F391" s="86">
        <v>178.66263896057001</v>
      </c>
      <c r="G391" s="86">
        <v>180.31625545991</v>
      </c>
      <c r="H391" s="86">
        <f t="shared" ref="H391:H454" si="47">AVERAGE(E391:G391)</f>
        <v>184.39954933511933</v>
      </c>
      <c r="I391" s="86">
        <f t="shared" si="42"/>
        <v>8.5446427960422024</v>
      </c>
      <c r="J391" s="86">
        <f t="shared" si="43"/>
        <v>7.5266913196592045</v>
      </c>
      <c r="L391" s="87">
        <v>161.77054795549299</v>
      </c>
      <c r="M391" s="86">
        <v>164.72631891995599</v>
      </c>
      <c r="N391" s="86">
        <v>145.70899193718</v>
      </c>
      <c r="O391" s="86">
        <f t="shared" ref="O391:O454" si="48">AVERAGE(L391:N391)</f>
        <v>157.401952937543</v>
      </c>
      <c r="P391" s="86">
        <f t="shared" si="44"/>
        <v>10.233677160024056</v>
      </c>
      <c r="Q391" s="86">
        <f t="shared" si="45"/>
        <v>7.2983096307206941</v>
      </c>
      <c r="S391" s="86">
        <f t="shared" si="46"/>
        <v>-0.22838168893851157</v>
      </c>
      <c r="T391" s="87">
        <v>4.0796333999999997E-2</v>
      </c>
      <c r="U391" s="87">
        <v>0</v>
      </c>
    </row>
    <row r="392" spans="2:21">
      <c r="B392" s="87" t="s">
        <v>6158</v>
      </c>
      <c r="C392" s="87" t="s">
        <v>1361</v>
      </c>
      <c r="D392" s="87" t="s">
        <v>1362</v>
      </c>
      <c r="E392" s="87">
        <v>33.906949786520599</v>
      </c>
      <c r="F392" s="86">
        <v>33.955348320360301</v>
      </c>
      <c r="G392" s="86">
        <v>30.083257593625099</v>
      </c>
      <c r="H392" s="86">
        <f t="shared" si="47"/>
        <v>32.648518566835328</v>
      </c>
      <c r="I392" s="86">
        <f t="shared" si="42"/>
        <v>2.2217129652648868</v>
      </c>
      <c r="J392" s="86">
        <f t="shared" si="43"/>
        <v>5.0289456255635532</v>
      </c>
      <c r="L392" s="87">
        <v>28.716974191734</v>
      </c>
      <c r="M392" s="86">
        <v>33.424005289261402</v>
      </c>
      <c r="N392" s="86">
        <v>24.7071498759917</v>
      </c>
      <c r="O392" s="86">
        <f t="shared" si="48"/>
        <v>28.949376452329034</v>
      </c>
      <c r="P392" s="86">
        <f t="shared" si="44"/>
        <v>4.3630723328876444</v>
      </c>
      <c r="Q392" s="86">
        <f t="shared" si="45"/>
        <v>4.8554603688766296</v>
      </c>
      <c r="S392" s="86">
        <f t="shared" si="46"/>
        <v>-0.17348525668692363</v>
      </c>
      <c r="T392" s="87">
        <v>0.42479625599999998</v>
      </c>
      <c r="U392" s="87">
        <v>0</v>
      </c>
    </row>
    <row r="393" spans="2:21">
      <c r="B393" s="87" t="s">
        <v>6159</v>
      </c>
      <c r="C393" s="87" t="s">
        <v>1363</v>
      </c>
      <c r="D393" s="87" t="s">
        <v>1364</v>
      </c>
      <c r="E393" s="87">
        <v>125.544230566392</v>
      </c>
      <c r="F393" s="86">
        <v>116.774616001365</v>
      </c>
      <c r="G393" s="86">
        <v>118.607797319433</v>
      </c>
      <c r="H393" s="86">
        <f t="shared" si="47"/>
        <v>120.30888129573002</v>
      </c>
      <c r="I393" s="86">
        <f t="shared" si="42"/>
        <v>4.6256675113538179</v>
      </c>
      <c r="J393" s="86">
        <f t="shared" si="43"/>
        <v>6.910599337096377</v>
      </c>
      <c r="L393" s="87">
        <v>93.627373734228598</v>
      </c>
      <c r="M393" s="86">
        <v>90.445939089757204</v>
      </c>
      <c r="N393" s="86">
        <v>96.031298869938894</v>
      </c>
      <c r="O393" s="86">
        <f t="shared" si="48"/>
        <v>93.368203897974908</v>
      </c>
      <c r="P393" s="86">
        <f t="shared" si="44"/>
        <v>2.801684800532644</v>
      </c>
      <c r="Q393" s="86">
        <f t="shared" si="45"/>
        <v>6.5448594254584362</v>
      </c>
      <c r="S393" s="86">
        <f t="shared" si="46"/>
        <v>-0.36573991163794123</v>
      </c>
      <c r="T393" s="91">
        <v>1.84E-5</v>
      </c>
      <c r="U393" s="87">
        <v>0</v>
      </c>
    </row>
    <row r="394" spans="2:21">
      <c r="B394" s="87" t="s">
        <v>6160</v>
      </c>
      <c r="C394" s="87" t="s">
        <v>1365</v>
      </c>
      <c r="D394" s="87" t="s">
        <v>1366</v>
      </c>
      <c r="E394" s="87">
        <v>74.9625932339152</v>
      </c>
      <c r="F394" s="86">
        <v>111.180881556446</v>
      </c>
      <c r="G394" s="86">
        <v>107.218059982558</v>
      </c>
      <c r="H394" s="86">
        <f t="shared" si="47"/>
        <v>97.787178257639724</v>
      </c>
      <c r="I394" s="86">
        <f t="shared" si="42"/>
        <v>19.865730538682474</v>
      </c>
      <c r="J394" s="86">
        <f t="shared" si="43"/>
        <v>6.6115734079506074</v>
      </c>
      <c r="L394" s="87">
        <v>64.312450257535303</v>
      </c>
      <c r="M394" s="86">
        <v>73.5181197659183</v>
      </c>
      <c r="N394" s="86">
        <v>98.468183333743795</v>
      </c>
      <c r="O394" s="86">
        <f t="shared" si="48"/>
        <v>78.766251119065814</v>
      </c>
      <c r="P394" s="86">
        <f t="shared" si="44"/>
        <v>17.672314152883736</v>
      </c>
      <c r="Q394" s="86">
        <f t="shared" si="45"/>
        <v>6.2995057071502067</v>
      </c>
      <c r="S394" s="86">
        <f t="shared" si="46"/>
        <v>-0.31206770080040031</v>
      </c>
      <c r="T394" s="87">
        <v>0.28010851199999998</v>
      </c>
      <c r="U394" s="87">
        <v>0</v>
      </c>
    </row>
    <row r="395" spans="2:21">
      <c r="B395" s="87" t="s">
        <v>6161</v>
      </c>
      <c r="C395" s="87" t="s">
        <v>832</v>
      </c>
      <c r="D395" s="87" t="s">
        <v>1367</v>
      </c>
      <c r="E395" s="87">
        <v>61.305960663300098</v>
      </c>
      <c r="F395" s="86">
        <v>62.001556032727599</v>
      </c>
      <c r="G395" s="86">
        <v>59.954180791738096</v>
      </c>
      <c r="H395" s="86">
        <f t="shared" si="47"/>
        <v>61.087232495921931</v>
      </c>
      <c r="I395" s="86">
        <f t="shared" si="42"/>
        <v>1.0410657293166772</v>
      </c>
      <c r="J395" s="86">
        <f t="shared" si="43"/>
        <v>5.9327989767386553</v>
      </c>
      <c r="L395" s="87">
        <v>48.842698709101199</v>
      </c>
      <c r="M395" s="86">
        <v>63.7794832804096</v>
      </c>
      <c r="N395" s="86">
        <v>47.623303461554599</v>
      </c>
      <c r="O395" s="86">
        <f t="shared" si="48"/>
        <v>53.415161817021804</v>
      </c>
      <c r="P395" s="86">
        <f t="shared" si="44"/>
        <v>8.9964493406991188</v>
      </c>
      <c r="Q395" s="86">
        <f t="shared" si="45"/>
        <v>5.7391774018470079</v>
      </c>
      <c r="S395" s="86">
        <f t="shared" si="46"/>
        <v>-0.19362157489164755</v>
      </c>
      <c r="T395" s="87">
        <v>0.33409901800000003</v>
      </c>
      <c r="U395" s="87">
        <v>0</v>
      </c>
    </row>
    <row r="396" spans="2:21">
      <c r="B396" s="87" t="s">
        <v>6162</v>
      </c>
      <c r="C396" s="87" t="s">
        <v>841</v>
      </c>
      <c r="D396" s="87" t="s">
        <v>1368</v>
      </c>
      <c r="E396" s="87">
        <v>149.401112409039</v>
      </c>
      <c r="F396" s="86">
        <v>161.768605727345</v>
      </c>
      <c r="G396" s="86">
        <v>171.86916561344901</v>
      </c>
      <c r="H396" s="86">
        <f t="shared" si="47"/>
        <v>161.01296124994434</v>
      </c>
      <c r="I396" s="86">
        <f t="shared" si="42"/>
        <v>11.253070808948966</v>
      </c>
      <c r="J396" s="86">
        <f t="shared" si="43"/>
        <v>7.3310330171107365</v>
      </c>
      <c r="L396" s="87">
        <v>120.049907147399</v>
      </c>
      <c r="M396" s="86">
        <v>117.21467483255</v>
      </c>
      <c r="N396" s="86">
        <v>126.569045010274</v>
      </c>
      <c r="O396" s="86">
        <f t="shared" si="48"/>
        <v>121.27787566340767</v>
      </c>
      <c r="P396" s="86">
        <f t="shared" si="44"/>
        <v>4.7965602636373079</v>
      </c>
      <c r="Q396" s="86">
        <f t="shared" si="45"/>
        <v>6.9221725779749592</v>
      </c>
      <c r="S396" s="86">
        <f t="shared" si="46"/>
        <v>-0.4088604391357783</v>
      </c>
      <c r="T396" s="91">
        <v>8.5799999999999992E-6</v>
      </c>
      <c r="U396" s="87">
        <v>0</v>
      </c>
    </row>
    <row r="397" spans="2:21">
      <c r="B397" s="87" t="s">
        <v>6163</v>
      </c>
      <c r="C397" s="87" t="s">
        <v>832</v>
      </c>
      <c r="D397" s="87" t="s">
        <v>1369</v>
      </c>
      <c r="E397" s="87">
        <v>225.95286044469799</v>
      </c>
      <c r="F397" s="86">
        <v>234.375514391302</v>
      </c>
      <c r="G397" s="86">
        <v>195.18836211517799</v>
      </c>
      <c r="H397" s="86">
        <f t="shared" si="47"/>
        <v>218.505578983726</v>
      </c>
      <c r="I397" s="86">
        <f t="shared" si="42"/>
        <v>20.627765917501478</v>
      </c>
      <c r="J397" s="86">
        <f t="shared" si="43"/>
        <v>7.7715263055161659</v>
      </c>
      <c r="L397" s="87">
        <v>134.35818096438601</v>
      </c>
      <c r="M397" s="86">
        <v>171.76391030581701</v>
      </c>
      <c r="N397" s="86">
        <v>166.76516891814401</v>
      </c>
      <c r="O397" s="86">
        <f t="shared" si="48"/>
        <v>157.629086729449</v>
      </c>
      <c r="P397" s="86">
        <f t="shared" si="44"/>
        <v>20.307588365191197</v>
      </c>
      <c r="Q397" s="86">
        <f t="shared" si="45"/>
        <v>7.3003899644701997</v>
      </c>
      <c r="S397" s="86">
        <f t="shared" si="46"/>
        <v>-0.47113634104596575</v>
      </c>
      <c r="T397" s="91">
        <v>4.3699999999999998E-5</v>
      </c>
      <c r="U397" s="87">
        <v>0</v>
      </c>
    </row>
    <row r="398" spans="2:21">
      <c r="B398" s="87" t="s">
        <v>6164</v>
      </c>
      <c r="C398" s="87" t="s">
        <v>1370</v>
      </c>
      <c r="D398" s="87" t="s">
        <v>1371</v>
      </c>
      <c r="E398" s="87">
        <v>108.484895608535</v>
      </c>
      <c r="F398" s="86">
        <v>110.722007961949</v>
      </c>
      <c r="G398" s="86">
        <v>115.452980319175</v>
      </c>
      <c r="H398" s="86">
        <f t="shared" si="47"/>
        <v>111.55329462988634</v>
      </c>
      <c r="I398" s="86">
        <f t="shared" si="42"/>
        <v>3.5576437816174757</v>
      </c>
      <c r="J398" s="86">
        <f t="shared" si="43"/>
        <v>6.8015893127338103</v>
      </c>
      <c r="L398" s="87">
        <v>88.691762243747803</v>
      </c>
      <c r="M398" s="86">
        <v>94.524353865701102</v>
      </c>
      <c r="N398" s="86">
        <v>103.31272782270401</v>
      </c>
      <c r="O398" s="86">
        <f t="shared" si="48"/>
        <v>95.509614644050956</v>
      </c>
      <c r="P398" s="86">
        <f t="shared" si="44"/>
        <v>7.3601095587138827</v>
      </c>
      <c r="Q398" s="86">
        <f t="shared" si="45"/>
        <v>6.5775740667906657</v>
      </c>
      <c r="S398" s="86">
        <f t="shared" si="46"/>
        <v>-0.22401524594314504</v>
      </c>
      <c r="T398" s="87">
        <v>3.2195546999999998E-2</v>
      </c>
      <c r="U398" s="87">
        <v>0</v>
      </c>
    </row>
    <row r="399" spans="2:21">
      <c r="B399" s="87" t="s">
        <v>6165</v>
      </c>
      <c r="C399" s="87" t="s">
        <v>841</v>
      </c>
      <c r="D399" s="87" t="s">
        <v>1372</v>
      </c>
      <c r="E399" s="87">
        <v>109.65760137357501</v>
      </c>
      <c r="F399" s="86">
        <v>119.52913358271201</v>
      </c>
      <c r="G399" s="86">
        <v>124.125005864171</v>
      </c>
      <c r="H399" s="86">
        <f t="shared" si="47"/>
        <v>117.770580273486</v>
      </c>
      <c r="I399" s="86">
        <f t="shared" si="42"/>
        <v>7.3922818181987342</v>
      </c>
      <c r="J399" s="86">
        <f t="shared" si="43"/>
        <v>6.8798353809427892</v>
      </c>
      <c r="L399" s="87">
        <v>83.982281535132401</v>
      </c>
      <c r="M399" s="86">
        <v>96.485565725928396</v>
      </c>
      <c r="N399" s="86">
        <v>102.044436221827</v>
      </c>
      <c r="O399" s="86">
        <f t="shared" si="48"/>
        <v>94.170761160962613</v>
      </c>
      <c r="P399" s="86">
        <f t="shared" si="44"/>
        <v>9.2508971517367318</v>
      </c>
      <c r="Q399" s="86">
        <f t="shared" si="45"/>
        <v>6.5572072855533765</v>
      </c>
      <c r="S399" s="86">
        <f t="shared" si="46"/>
        <v>-0.32262809538941278</v>
      </c>
      <c r="T399" s="87">
        <v>2.7031709999999999E-3</v>
      </c>
      <c r="U399" s="87">
        <v>0</v>
      </c>
    </row>
    <row r="400" spans="2:21">
      <c r="B400" s="87" t="s">
        <v>6166</v>
      </c>
      <c r="C400" s="87" t="s">
        <v>1373</v>
      </c>
      <c r="D400" s="87" t="s">
        <v>1146</v>
      </c>
      <c r="E400" s="87">
        <v>105.134126658797</v>
      </c>
      <c r="F400" s="86">
        <v>105.82789390697199</v>
      </c>
      <c r="G400" s="86">
        <v>99.522487539474497</v>
      </c>
      <c r="H400" s="86">
        <f t="shared" si="47"/>
        <v>103.49483603508116</v>
      </c>
      <c r="I400" s="86">
        <f t="shared" si="42"/>
        <v>3.4575992648905238</v>
      </c>
      <c r="J400" s="86">
        <f t="shared" si="43"/>
        <v>6.6934149747704419</v>
      </c>
      <c r="L400" s="87">
        <v>80.266634165236297</v>
      </c>
      <c r="M400" s="86">
        <v>87.955529807846801</v>
      </c>
      <c r="N400" s="86">
        <v>81.238616505089396</v>
      </c>
      <c r="O400" s="86">
        <f t="shared" si="48"/>
        <v>83.15359349272417</v>
      </c>
      <c r="P400" s="86">
        <f t="shared" si="44"/>
        <v>4.1869000105229111</v>
      </c>
      <c r="Q400" s="86">
        <f t="shared" si="45"/>
        <v>6.3777067059899331</v>
      </c>
      <c r="S400" s="86">
        <f t="shared" si="46"/>
        <v>-0.31570826878050956</v>
      </c>
      <c r="T400" s="87">
        <v>2.9258099999999998E-4</v>
      </c>
      <c r="U400" s="87">
        <v>0</v>
      </c>
    </row>
    <row r="401" spans="2:21">
      <c r="B401" s="87" t="s">
        <v>6167</v>
      </c>
      <c r="C401" s="87" t="s">
        <v>841</v>
      </c>
      <c r="D401" s="87"/>
      <c r="E401" s="87">
        <v>180.73186898496499</v>
      </c>
      <c r="F401" s="86">
        <v>160.536234748395</v>
      </c>
      <c r="G401" s="86">
        <v>168.19717243897199</v>
      </c>
      <c r="H401" s="86">
        <f t="shared" si="47"/>
        <v>169.82175872411065</v>
      </c>
      <c r="I401" s="86">
        <f t="shared" si="42"/>
        <v>10.195360268412538</v>
      </c>
      <c r="J401" s="86">
        <f t="shared" si="43"/>
        <v>7.4078775084551749</v>
      </c>
      <c r="L401" s="87">
        <v>139.61500277427001</v>
      </c>
      <c r="M401" s="86">
        <v>132.19532201228299</v>
      </c>
      <c r="N401" s="86">
        <v>129.191656037255</v>
      </c>
      <c r="O401" s="86">
        <f t="shared" si="48"/>
        <v>133.66732694126935</v>
      </c>
      <c r="P401" s="86">
        <f t="shared" si="44"/>
        <v>5.3653180877959548</v>
      </c>
      <c r="Q401" s="86">
        <f t="shared" si="45"/>
        <v>7.0625030522116363</v>
      </c>
      <c r="S401" s="86">
        <f t="shared" si="46"/>
        <v>-0.34537445624353896</v>
      </c>
      <c r="T401" s="87">
        <v>2.8593899999999997E-4</v>
      </c>
      <c r="U401" s="87">
        <v>0</v>
      </c>
    </row>
    <row r="402" spans="2:21">
      <c r="B402" s="87" t="s">
        <v>6168</v>
      </c>
      <c r="C402" s="87" t="s">
        <v>1374</v>
      </c>
      <c r="D402" s="87" t="s">
        <v>1375</v>
      </c>
      <c r="E402" s="87">
        <v>184.56521200932599</v>
      </c>
      <c r="F402" s="86">
        <v>198.655535836414</v>
      </c>
      <c r="G402" s="86">
        <v>174.58879499075601</v>
      </c>
      <c r="H402" s="86">
        <f t="shared" si="47"/>
        <v>185.93651427883199</v>
      </c>
      <c r="I402" s="86">
        <f t="shared" si="42"/>
        <v>12.091830141412835</v>
      </c>
      <c r="J402" s="86">
        <f t="shared" si="43"/>
        <v>7.5386663048201585</v>
      </c>
      <c r="L402" s="87">
        <v>143.44472600919801</v>
      </c>
      <c r="M402" s="86">
        <v>145.76358286922201</v>
      </c>
      <c r="N402" s="86">
        <v>147.36428352464199</v>
      </c>
      <c r="O402" s="86">
        <f t="shared" si="48"/>
        <v>145.52419746768734</v>
      </c>
      <c r="P402" s="86">
        <f t="shared" si="44"/>
        <v>1.970713527397955</v>
      </c>
      <c r="Q402" s="86">
        <f t="shared" si="45"/>
        <v>7.1851152512528049</v>
      </c>
      <c r="S402" s="86">
        <f t="shared" si="46"/>
        <v>-0.35355105356735383</v>
      </c>
      <c r="T402" s="87">
        <v>5.7074000000000003E-4</v>
      </c>
      <c r="U402" s="87">
        <v>0</v>
      </c>
    </row>
    <row r="403" spans="2:21">
      <c r="B403" s="87" t="s">
        <v>6169</v>
      </c>
      <c r="C403" s="87" t="s">
        <v>1376</v>
      </c>
      <c r="D403" s="87" t="s">
        <v>1377</v>
      </c>
      <c r="E403" s="87">
        <v>133.74831222020001</v>
      </c>
      <c r="F403" s="86">
        <v>120.38622851851299</v>
      </c>
      <c r="G403" s="86">
        <v>129.58234091874399</v>
      </c>
      <c r="H403" s="86">
        <f t="shared" si="47"/>
        <v>127.90562721915232</v>
      </c>
      <c r="I403" s="86">
        <f t="shared" si="42"/>
        <v>6.8370203184955649</v>
      </c>
      <c r="J403" s="86">
        <f t="shared" si="43"/>
        <v>6.9989359268838642</v>
      </c>
      <c r="L403" s="87">
        <v>103.65653747391001</v>
      </c>
      <c r="M403" s="86">
        <v>98.104244785675306</v>
      </c>
      <c r="N403" s="86">
        <v>99.992458617547896</v>
      </c>
      <c r="O403" s="86">
        <f t="shared" si="48"/>
        <v>100.58441362571106</v>
      </c>
      <c r="P403" s="86">
        <f t="shared" si="44"/>
        <v>2.823082813649509</v>
      </c>
      <c r="Q403" s="86">
        <f t="shared" si="45"/>
        <v>6.6522629548880818</v>
      </c>
      <c r="S403" s="86">
        <f t="shared" si="46"/>
        <v>-0.34667297199578212</v>
      </c>
      <c r="T403" s="87">
        <v>4.4023980000000001E-3</v>
      </c>
      <c r="U403" s="87">
        <v>0</v>
      </c>
    </row>
    <row r="404" spans="2:21">
      <c r="B404" s="87" t="s">
        <v>6170</v>
      </c>
      <c r="C404" s="87" t="s">
        <v>1378</v>
      </c>
      <c r="D404" s="87" t="s">
        <v>1379</v>
      </c>
      <c r="E404" s="87">
        <v>115.31024062547</v>
      </c>
      <c r="F404" s="86">
        <v>117.54563488546</v>
      </c>
      <c r="G404" s="86">
        <v>113.462348408582</v>
      </c>
      <c r="H404" s="86">
        <f t="shared" si="47"/>
        <v>115.43940797317066</v>
      </c>
      <c r="I404" s="86">
        <f t="shared" si="42"/>
        <v>2.0447054227559796</v>
      </c>
      <c r="J404" s="86">
        <f t="shared" si="43"/>
        <v>6.8509919959260985</v>
      </c>
      <c r="L404" s="87">
        <v>93.044943692008303</v>
      </c>
      <c r="M404" s="86">
        <v>100.308396224343</v>
      </c>
      <c r="N404" s="86">
        <v>91.035193338107902</v>
      </c>
      <c r="O404" s="86">
        <f t="shared" si="48"/>
        <v>94.796177751486411</v>
      </c>
      <c r="P404" s="86">
        <f t="shared" si="44"/>
        <v>4.8783387019175741</v>
      </c>
      <c r="Q404" s="86">
        <f t="shared" si="45"/>
        <v>6.5667569847055685</v>
      </c>
      <c r="S404" s="86">
        <f t="shared" si="46"/>
        <v>-0.28423501122052974</v>
      </c>
      <c r="T404" s="87">
        <v>7.2828300000000003E-4</v>
      </c>
      <c r="U404" s="87">
        <v>0</v>
      </c>
    </row>
    <row r="405" spans="2:21">
      <c r="B405" s="87" t="s">
        <v>6171</v>
      </c>
      <c r="C405" s="87" t="s">
        <v>1380</v>
      </c>
      <c r="D405" s="87" t="s">
        <v>1381</v>
      </c>
      <c r="E405" s="87">
        <v>136.63798202381</v>
      </c>
      <c r="F405" s="86">
        <v>136.948363391036</v>
      </c>
      <c r="G405" s="86">
        <v>126.910585981501</v>
      </c>
      <c r="H405" s="86">
        <f t="shared" si="47"/>
        <v>133.49897713211567</v>
      </c>
      <c r="I405" s="86">
        <f t="shared" si="42"/>
        <v>5.7078242451396033</v>
      </c>
      <c r="J405" s="86">
        <f t="shared" si="43"/>
        <v>7.0606848778143139</v>
      </c>
      <c r="L405" s="87">
        <v>113.59759334187299</v>
      </c>
      <c r="M405" s="86">
        <v>115.614251269886</v>
      </c>
      <c r="N405" s="86">
        <v>102.326434924346</v>
      </c>
      <c r="O405" s="86">
        <f t="shared" si="48"/>
        <v>110.51275984536834</v>
      </c>
      <c r="P405" s="86">
        <f t="shared" si="44"/>
        <v>7.1609122382604191</v>
      </c>
      <c r="Q405" s="86">
        <f t="shared" si="45"/>
        <v>6.7880691431277613</v>
      </c>
      <c r="S405" s="86">
        <f t="shared" si="46"/>
        <v>-0.27261573468655209</v>
      </c>
      <c r="T405" s="87">
        <v>3.5284169999999998E-3</v>
      </c>
      <c r="U405" s="87">
        <v>0</v>
      </c>
    </row>
    <row r="406" spans="2:21">
      <c r="B406" s="87" t="s">
        <v>6172</v>
      </c>
      <c r="C406" s="87" t="s">
        <v>841</v>
      </c>
      <c r="D406" s="87"/>
      <c r="E406" s="87">
        <v>70.4748647172201</v>
      </c>
      <c r="F406" s="86">
        <v>74.049944213173305</v>
      </c>
      <c r="G406" s="86">
        <v>72.567706685946803</v>
      </c>
      <c r="H406" s="86">
        <f t="shared" si="47"/>
        <v>72.364171872113403</v>
      </c>
      <c r="I406" s="86">
        <f t="shared" si="42"/>
        <v>1.7962093881081633</v>
      </c>
      <c r="J406" s="86">
        <f t="shared" si="43"/>
        <v>6.1772036781603985</v>
      </c>
      <c r="L406" s="87">
        <v>47.057298509192798</v>
      </c>
      <c r="M406" s="86">
        <v>60.687127165262702</v>
      </c>
      <c r="N406" s="86">
        <v>49.693675044894299</v>
      </c>
      <c r="O406" s="86">
        <f t="shared" si="48"/>
        <v>52.479366906449933</v>
      </c>
      <c r="P406" s="86">
        <f t="shared" si="44"/>
        <v>7.2293233887487691</v>
      </c>
      <c r="Q406" s="86">
        <f t="shared" si="45"/>
        <v>5.71367841075734</v>
      </c>
      <c r="S406" s="86">
        <f t="shared" si="46"/>
        <v>-0.46352526740305927</v>
      </c>
      <c r="T406" s="87">
        <v>2.8074300000000002E-4</v>
      </c>
      <c r="U406" s="87">
        <v>0</v>
      </c>
    </row>
    <row r="407" spans="2:21">
      <c r="B407" s="87" t="s">
        <v>6173</v>
      </c>
      <c r="C407" s="87" t="s">
        <v>841</v>
      </c>
      <c r="D407" s="87"/>
      <c r="E407" s="87">
        <v>86.286429253809303</v>
      </c>
      <c r="F407" s="86">
        <v>89.473607536583501</v>
      </c>
      <c r="G407" s="86">
        <v>90.934466985937803</v>
      </c>
      <c r="H407" s="86">
        <f t="shared" si="47"/>
        <v>88.898167925443545</v>
      </c>
      <c r="I407" s="86">
        <f t="shared" si="42"/>
        <v>2.3768491221308619</v>
      </c>
      <c r="J407" s="86">
        <f t="shared" si="43"/>
        <v>6.4740817821976089</v>
      </c>
      <c r="L407" s="87">
        <v>67.495308057762699</v>
      </c>
      <c r="M407" s="86">
        <v>70.227461566788804</v>
      </c>
      <c r="N407" s="86">
        <v>65.057045358937103</v>
      </c>
      <c r="O407" s="86">
        <f t="shared" si="48"/>
        <v>67.593271661162873</v>
      </c>
      <c r="P407" s="86">
        <f t="shared" si="44"/>
        <v>2.5865998127459244</v>
      </c>
      <c r="Q407" s="86">
        <f t="shared" si="45"/>
        <v>6.0788077404454182</v>
      </c>
      <c r="S407" s="86">
        <f t="shared" si="46"/>
        <v>-0.39527404175219033</v>
      </c>
      <c r="T407" s="91">
        <v>5.1600000000000001E-7</v>
      </c>
      <c r="U407" s="87">
        <v>0</v>
      </c>
    </row>
    <row r="408" spans="2:21">
      <c r="B408" s="87" t="s">
        <v>6174</v>
      </c>
      <c r="C408" s="87" t="s">
        <v>841</v>
      </c>
      <c r="D408" s="87" t="s">
        <v>1382</v>
      </c>
      <c r="E408" s="87">
        <v>98.893786505959696</v>
      </c>
      <c r="F408" s="86">
        <v>105.83713087074101</v>
      </c>
      <c r="G408" s="86">
        <v>98.629236780162003</v>
      </c>
      <c r="H408" s="86">
        <f t="shared" si="47"/>
        <v>101.1200513856209</v>
      </c>
      <c r="I408" s="86">
        <f t="shared" si="42"/>
        <v>4.0872516182712095</v>
      </c>
      <c r="J408" s="86">
        <f t="shared" si="43"/>
        <v>6.6599252915289764</v>
      </c>
      <c r="L408" s="87">
        <v>92.442200692253095</v>
      </c>
      <c r="M408" s="86">
        <v>100.09877054189499</v>
      </c>
      <c r="N408" s="86">
        <v>91.962533316489797</v>
      </c>
      <c r="O408" s="86">
        <f t="shared" si="48"/>
        <v>94.8345015168793</v>
      </c>
      <c r="P408" s="86">
        <f t="shared" si="44"/>
        <v>4.5652947849670902</v>
      </c>
      <c r="Q408" s="86">
        <f t="shared" si="45"/>
        <v>6.5673401129973259</v>
      </c>
      <c r="S408" s="86">
        <f t="shared" si="46"/>
        <v>-9.2585178531650797E-2</v>
      </c>
      <c r="T408" s="87">
        <v>0.445631632</v>
      </c>
      <c r="U408" s="87">
        <v>0</v>
      </c>
    </row>
    <row r="409" spans="2:21">
      <c r="B409" s="87" t="s">
        <v>6175</v>
      </c>
      <c r="C409" s="87" t="s">
        <v>841</v>
      </c>
      <c r="D409" s="87"/>
      <c r="E409" s="87">
        <v>112.987117345641</v>
      </c>
      <c r="F409" s="86">
        <v>96.114774885196297</v>
      </c>
      <c r="G409" s="86">
        <v>113.13566970656601</v>
      </c>
      <c r="H409" s="86">
        <f t="shared" si="47"/>
        <v>107.41252064580108</v>
      </c>
      <c r="I409" s="86">
        <f t="shared" si="42"/>
        <v>9.784416763631441</v>
      </c>
      <c r="J409" s="86">
        <f t="shared" si="43"/>
        <v>6.7470183620624065</v>
      </c>
      <c r="L409" s="87">
        <v>85.586633559906403</v>
      </c>
      <c r="M409" s="86">
        <v>83.987137090769707</v>
      </c>
      <c r="N409" s="86">
        <v>80.551896116233294</v>
      </c>
      <c r="O409" s="86">
        <f t="shared" si="48"/>
        <v>83.375222255636473</v>
      </c>
      <c r="P409" s="86">
        <f t="shared" si="44"/>
        <v>2.5725425372135464</v>
      </c>
      <c r="Q409" s="86">
        <f t="shared" si="45"/>
        <v>6.3815467970217927</v>
      </c>
      <c r="S409" s="86">
        <f t="shared" si="46"/>
        <v>-0.36547156504061323</v>
      </c>
      <c r="T409" s="91">
        <v>4.7599999999999998E-5</v>
      </c>
      <c r="U409" s="87">
        <v>0</v>
      </c>
    </row>
    <row r="410" spans="2:21">
      <c r="B410" s="87" t="s">
        <v>6176</v>
      </c>
      <c r="C410" s="87" t="s">
        <v>1383</v>
      </c>
      <c r="D410" s="87" t="s">
        <v>1384</v>
      </c>
      <c r="E410" s="87">
        <v>225.256831853834</v>
      </c>
      <c r="F410" s="86">
        <v>220.37270731592599</v>
      </c>
      <c r="G410" s="86">
        <v>189.45879652489501</v>
      </c>
      <c r="H410" s="86">
        <f t="shared" si="47"/>
        <v>211.69611189821833</v>
      </c>
      <c r="I410" s="86">
        <f t="shared" si="42"/>
        <v>19.412298019166361</v>
      </c>
      <c r="J410" s="86">
        <f t="shared" si="43"/>
        <v>7.7258509622063372</v>
      </c>
      <c r="L410" s="87">
        <v>158.03444808075599</v>
      </c>
      <c r="M410" s="86">
        <v>163.38541759320699</v>
      </c>
      <c r="N410" s="86">
        <v>152.29097871956799</v>
      </c>
      <c r="O410" s="86">
        <f t="shared" si="48"/>
        <v>157.90361479784366</v>
      </c>
      <c r="P410" s="86">
        <f t="shared" si="44"/>
        <v>5.5483764734529597</v>
      </c>
      <c r="Q410" s="86">
        <f t="shared" si="45"/>
        <v>7.3029003881497569</v>
      </c>
      <c r="S410" s="86">
        <f t="shared" si="46"/>
        <v>-0.42295057405658004</v>
      </c>
      <c r="T410" s="87">
        <v>5.8856100000000003E-4</v>
      </c>
      <c r="U410" s="87">
        <v>0</v>
      </c>
    </row>
    <row r="411" spans="2:21">
      <c r="B411" s="87" t="s">
        <v>6177</v>
      </c>
      <c r="C411" s="87" t="s">
        <v>832</v>
      </c>
      <c r="D411" s="87" t="s">
        <v>1385</v>
      </c>
      <c r="E411" s="87">
        <v>94.882548819550905</v>
      </c>
      <c r="F411" s="86">
        <v>94.417558557699493</v>
      </c>
      <c r="G411" s="86">
        <v>93.863541608368806</v>
      </c>
      <c r="H411" s="86">
        <f t="shared" si="47"/>
        <v>94.387882995206397</v>
      </c>
      <c r="I411" s="86">
        <f t="shared" si="42"/>
        <v>0.5101513533915607</v>
      </c>
      <c r="J411" s="86">
        <f t="shared" si="43"/>
        <v>6.560529760992007</v>
      </c>
      <c r="L411" s="87">
        <v>70.693451181525205</v>
      </c>
      <c r="M411" s="86">
        <v>80.658623875127404</v>
      </c>
      <c r="N411" s="86">
        <v>75.318847881002</v>
      </c>
      <c r="O411" s="86">
        <f t="shared" si="48"/>
        <v>75.556974312551532</v>
      </c>
      <c r="P411" s="86">
        <f t="shared" si="44"/>
        <v>4.9868521986700802</v>
      </c>
      <c r="Q411" s="86">
        <f t="shared" si="45"/>
        <v>6.2394930248868405</v>
      </c>
      <c r="S411" s="86">
        <f t="shared" si="46"/>
        <v>-0.32103673610516692</v>
      </c>
      <c r="T411" s="87">
        <v>2.8074300000000002E-4</v>
      </c>
      <c r="U411" s="87">
        <v>0</v>
      </c>
    </row>
    <row r="412" spans="2:21">
      <c r="B412" s="87" t="s">
        <v>6178</v>
      </c>
      <c r="C412" s="87" t="s">
        <v>1386</v>
      </c>
      <c r="D412" s="87" t="s">
        <v>1387</v>
      </c>
      <c r="E412" s="87">
        <v>276.90700551988402</v>
      </c>
      <c r="F412" s="86">
        <v>275.09182599455801</v>
      </c>
      <c r="G412" s="86">
        <v>250.60657344733701</v>
      </c>
      <c r="H412" s="86">
        <f t="shared" si="47"/>
        <v>267.53513498725971</v>
      </c>
      <c r="I412" s="86">
        <f t="shared" si="42"/>
        <v>14.688630502381848</v>
      </c>
      <c r="J412" s="86">
        <f t="shared" si="43"/>
        <v>8.0635845607026244</v>
      </c>
      <c r="L412" s="87">
        <v>204.623781190079</v>
      </c>
      <c r="M412" s="86">
        <v>194.35753869106901</v>
      </c>
      <c r="N412" s="86">
        <v>204.33876976731901</v>
      </c>
      <c r="O412" s="86">
        <f t="shared" si="48"/>
        <v>201.10669654948902</v>
      </c>
      <c r="P412" s="86">
        <f t="shared" si="44"/>
        <v>5.8466791194814354</v>
      </c>
      <c r="Q412" s="86">
        <f t="shared" si="45"/>
        <v>7.6518173117854058</v>
      </c>
      <c r="S412" s="86">
        <f t="shared" si="46"/>
        <v>-0.41176724891721855</v>
      </c>
      <c r="T412" s="91">
        <v>4.8999999999999997E-6</v>
      </c>
      <c r="U412" s="87">
        <v>0</v>
      </c>
    </row>
    <row r="413" spans="2:21">
      <c r="B413" s="87" t="s">
        <v>6179</v>
      </c>
      <c r="C413" s="87" t="s">
        <v>841</v>
      </c>
      <c r="D413" s="87" t="s">
        <v>1388</v>
      </c>
      <c r="E413" s="87">
        <v>322.01158391131798</v>
      </c>
      <c r="F413" s="86">
        <v>268.43748615185802</v>
      </c>
      <c r="G413" s="86">
        <v>137.36595718856799</v>
      </c>
      <c r="H413" s="86">
        <f t="shared" si="47"/>
        <v>242.60500908391467</v>
      </c>
      <c r="I413" s="86">
        <f t="shared" si="42"/>
        <v>94.994681538276922</v>
      </c>
      <c r="J413" s="86">
        <f t="shared" si="43"/>
        <v>7.9224655279739506</v>
      </c>
      <c r="L413" s="87">
        <v>191.77576026134699</v>
      </c>
      <c r="M413" s="86">
        <v>183.06309700645701</v>
      </c>
      <c r="N413" s="86">
        <v>157.176955288931</v>
      </c>
      <c r="O413" s="86">
        <f t="shared" si="48"/>
        <v>177.33860418557833</v>
      </c>
      <c r="P413" s="86">
        <f t="shared" si="44"/>
        <v>17.995740882832195</v>
      </c>
      <c r="Q413" s="86">
        <f t="shared" si="45"/>
        <v>7.4703628151525194</v>
      </c>
      <c r="S413" s="86">
        <f t="shared" si="46"/>
        <v>-0.45210271282143055</v>
      </c>
      <c r="T413" s="87">
        <v>0.182537326</v>
      </c>
      <c r="U413" s="87">
        <v>0</v>
      </c>
    </row>
    <row r="414" spans="2:21">
      <c r="B414" s="87" t="s">
        <v>6180</v>
      </c>
      <c r="C414" s="87" t="s">
        <v>841</v>
      </c>
      <c r="D414" s="87"/>
      <c r="E414" s="87">
        <v>187.32693696011799</v>
      </c>
      <c r="F414" s="86">
        <v>174.43220101364801</v>
      </c>
      <c r="G414" s="86">
        <v>187.07989482388399</v>
      </c>
      <c r="H414" s="86">
        <f t="shared" si="47"/>
        <v>182.94634426588331</v>
      </c>
      <c r="I414" s="86">
        <f t="shared" si="42"/>
        <v>7.3744988944305172</v>
      </c>
      <c r="J414" s="86">
        <f t="shared" si="43"/>
        <v>7.5152767770167657</v>
      </c>
      <c r="L414" s="87">
        <v>141.128437355838</v>
      </c>
      <c r="M414" s="86">
        <v>144.860387437128</v>
      </c>
      <c r="N414" s="86">
        <v>136.561831410878</v>
      </c>
      <c r="O414" s="86">
        <f t="shared" si="48"/>
        <v>140.85021873461469</v>
      </c>
      <c r="P414" s="86">
        <f t="shared" si="44"/>
        <v>4.1562678247556537</v>
      </c>
      <c r="Q414" s="86">
        <f t="shared" si="45"/>
        <v>7.1380179939355548</v>
      </c>
      <c r="S414" s="86">
        <f t="shared" si="46"/>
        <v>-0.37725878308121186</v>
      </c>
      <c r="T414" s="91">
        <v>5.6799999999999998E-6</v>
      </c>
      <c r="U414" s="87">
        <v>0</v>
      </c>
    </row>
    <row r="415" spans="2:21">
      <c r="B415" s="87" t="s">
        <v>6181</v>
      </c>
      <c r="C415" s="87" t="s">
        <v>832</v>
      </c>
      <c r="D415" s="87" t="s">
        <v>1389</v>
      </c>
      <c r="E415" s="87">
        <v>101.79229508343199</v>
      </c>
      <c r="F415" s="86">
        <v>97.561735029661193</v>
      </c>
      <c r="G415" s="86">
        <v>106.11749145926299</v>
      </c>
      <c r="H415" s="86">
        <f t="shared" si="47"/>
        <v>101.82384052411874</v>
      </c>
      <c r="I415" s="86">
        <f t="shared" si="42"/>
        <v>4.2779654459554983</v>
      </c>
      <c r="J415" s="86">
        <f t="shared" si="43"/>
        <v>6.6699315761305105</v>
      </c>
      <c r="L415" s="87">
        <v>81.839992671006897</v>
      </c>
      <c r="M415" s="86">
        <v>83.684942851291794</v>
      </c>
      <c r="N415" s="86">
        <v>80.352512841392794</v>
      </c>
      <c r="O415" s="86">
        <f t="shared" si="48"/>
        <v>81.959149454563828</v>
      </c>
      <c r="P415" s="86">
        <f t="shared" si="44"/>
        <v>1.6694074388894959</v>
      </c>
      <c r="Q415" s="86">
        <f t="shared" si="45"/>
        <v>6.3568331074935998</v>
      </c>
      <c r="S415" s="86">
        <f t="shared" si="46"/>
        <v>-0.31309846863691015</v>
      </c>
      <c r="T415" s="87">
        <v>7.9897699999999998E-4</v>
      </c>
      <c r="U415" s="87">
        <v>0</v>
      </c>
    </row>
    <row r="416" spans="2:21">
      <c r="B416" s="87" t="s">
        <v>6182</v>
      </c>
      <c r="C416" s="87" t="s">
        <v>1390</v>
      </c>
      <c r="D416" s="87" t="s">
        <v>1391</v>
      </c>
      <c r="E416" s="87">
        <v>178.57464679091299</v>
      </c>
      <c r="F416" s="86">
        <v>183.23903852410899</v>
      </c>
      <c r="G416" s="86">
        <v>183.17727492888201</v>
      </c>
      <c r="H416" s="86">
        <f t="shared" si="47"/>
        <v>181.66365341463469</v>
      </c>
      <c r="I416" s="86">
        <f t="shared" si="42"/>
        <v>2.6753364510788389</v>
      </c>
      <c r="J416" s="86">
        <f t="shared" si="43"/>
        <v>7.5051259891826732</v>
      </c>
      <c r="L416" s="87">
        <v>141.764816822591</v>
      </c>
      <c r="M416" s="86">
        <v>139.99320009892401</v>
      </c>
      <c r="N416" s="86">
        <v>144.044014319486</v>
      </c>
      <c r="O416" s="86">
        <f t="shared" si="48"/>
        <v>141.93401041366701</v>
      </c>
      <c r="P416" s="86">
        <f t="shared" si="44"/>
        <v>2.0307003264447228</v>
      </c>
      <c r="Q416" s="86">
        <f t="shared" si="45"/>
        <v>7.1490765210756431</v>
      </c>
      <c r="S416" s="86">
        <f t="shared" si="46"/>
        <v>-0.35604946810703003</v>
      </c>
      <c r="T416" s="91">
        <v>5.3299999999999998E-6</v>
      </c>
      <c r="U416" s="87">
        <v>0</v>
      </c>
    </row>
    <row r="417" spans="2:21">
      <c r="B417" s="87" t="s">
        <v>6183</v>
      </c>
      <c r="C417" s="87" t="s">
        <v>832</v>
      </c>
      <c r="D417" s="87" t="s">
        <v>1183</v>
      </c>
      <c r="E417" s="87">
        <v>173.059238232664</v>
      </c>
      <c r="F417" s="86">
        <v>189.136624744252</v>
      </c>
      <c r="G417" s="86">
        <v>212.766140186944</v>
      </c>
      <c r="H417" s="86">
        <f t="shared" si="47"/>
        <v>191.65400105462001</v>
      </c>
      <c r="I417" s="86">
        <f t="shared" si="42"/>
        <v>19.972791575483452</v>
      </c>
      <c r="J417" s="86">
        <f t="shared" si="43"/>
        <v>7.5823603065742855</v>
      </c>
      <c r="L417" s="87">
        <v>137.01348098344499</v>
      </c>
      <c r="M417" s="86">
        <v>128.74549959007399</v>
      </c>
      <c r="N417" s="86">
        <v>140.37912635451301</v>
      </c>
      <c r="O417" s="86">
        <f t="shared" si="48"/>
        <v>135.37936897601068</v>
      </c>
      <c r="P417" s="86">
        <f t="shared" si="44"/>
        <v>5.9864897446833343</v>
      </c>
      <c r="Q417" s="86">
        <f t="shared" si="45"/>
        <v>7.0808640871526753</v>
      </c>
      <c r="S417" s="86">
        <f t="shared" si="46"/>
        <v>-0.50149621942161038</v>
      </c>
      <c r="T417" s="91">
        <v>2.9799999999999998E-6</v>
      </c>
      <c r="U417" s="87">
        <v>0</v>
      </c>
    </row>
    <row r="418" spans="2:21">
      <c r="B418" s="87" t="s">
        <v>6184</v>
      </c>
      <c r="C418" s="87" t="s">
        <v>1392</v>
      </c>
      <c r="D418" s="87" t="s">
        <v>1393</v>
      </c>
      <c r="E418" s="87">
        <v>115.87269207679</v>
      </c>
      <c r="F418" s="86">
        <v>96.280177445716504</v>
      </c>
      <c r="G418" s="86">
        <v>108.483077966225</v>
      </c>
      <c r="H418" s="86">
        <f t="shared" si="47"/>
        <v>106.87864916291051</v>
      </c>
      <c r="I418" s="86">
        <f t="shared" si="42"/>
        <v>9.8943065058085899</v>
      </c>
      <c r="J418" s="86">
        <f t="shared" si="43"/>
        <v>6.7398298686210563</v>
      </c>
      <c r="L418" s="87">
        <v>89.874907923075597</v>
      </c>
      <c r="M418" s="86">
        <v>81.496344656279803</v>
      </c>
      <c r="N418" s="86">
        <v>78.776417618606899</v>
      </c>
      <c r="O418" s="86">
        <f t="shared" si="48"/>
        <v>83.382556732654095</v>
      </c>
      <c r="P418" s="86">
        <f t="shared" si="44"/>
        <v>5.7846753372502766</v>
      </c>
      <c r="Q418" s="86">
        <f t="shared" si="45"/>
        <v>6.3816737046082554</v>
      </c>
      <c r="S418" s="86">
        <f t="shared" si="46"/>
        <v>-0.35815616401280015</v>
      </c>
      <c r="T418" s="87">
        <v>2.9859400000000001E-4</v>
      </c>
      <c r="U418" s="87">
        <v>0</v>
      </c>
    </row>
    <row r="419" spans="2:21">
      <c r="B419" s="87" t="s">
        <v>6185</v>
      </c>
      <c r="C419" s="87" t="s">
        <v>1394</v>
      </c>
      <c r="D419" s="87" t="s">
        <v>1395</v>
      </c>
      <c r="E419" s="87">
        <v>182.58454607412901</v>
      </c>
      <c r="F419" s="86">
        <v>179.87753965187699</v>
      </c>
      <c r="G419" s="86">
        <v>184.72056362646299</v>
      </c>
      <c r="H419" s="86">
        <f t="shared" si="47"/>
        <v>182.394216450823</v>
      </c>
      <c r="I419" s="86">
        <f t="shared" si="42"/>
        <v>2.4271154337473444</v>
      </c>
      <c r="J419" s="86">
        <f t="shared" si="43"/>
        <v>7.5109161734988508</v>
      </c>
      <c r="L419" s="87">
        <v>177.04669602287399</v>
      </c>
      <c r="M419" s="86">
        <v>155.98637767972201</v>
      </c>
      <c r="N419" s="86">
        <v>162.19245963799801</v>
      </c>
      <c r="O419" s="86">
        <f t="shared" si="48"/>
        <v>165.075177780198</v>
      </c>
      <c r="P419" s="86">
        <f t="shared" si="44"/>
        <v>10.822051565865534</v>
      </c>
      <c r="Q419" s="86">
        <f t="shared" si="45"/>
        <v>7.3669793894583329</v>
      </c>
      <c r="S419" s="86">
        <f t="shared" si="46"/>
        <v>-0.14393678404051835</v>
      </c>
      <c r="T419" s="87">
        <v>0.21646295700000001</v>
      </c>
      <c r="U419" s="87">
        <v>0</v>
      </c>
    </row>
    <row r="420" spans="2:21">
      <c r="B420" s="87" t="s">
        <v>6186</v>
      </c>
      <c r="C420" s="87" t="s">
        <v>832</v>
      </c>
      <c r="D420" s="87" t="s">
        <v>1396</v>
      </c>
      <c r="E420" s="87">
        <v>451.03593002436997</v>
      </c>
      <c r="F420" s="86">
        <v>419.48110472048103</v>
      </c>
      <c r="G420" s="86">
        <v>414.90239036062002</v>
      </c>
      <c r="H420" s="86">
        <f t="shared" si="47"/>
        <v>428.47314170182364</v>
      </c>
      <c r="I420" s="86">
        <f t="shared" si="42"/>
        <v>19.673604625571876</v>
      </c>
      <c r="J420" s="86">
        <f t="shared" si="43"/>
        <v>8.7430609634287073</v>
      </c>
      <c r="L420" s="87">
        <v>374.35348719426298</v>
      </c>
      <c r="M420" s="86">
        <v>374.26132345184601</v>
      </c>
      <c r="N420" s="86">
        <v>371.895455152127</v>
      </c>
      <c r="O420" s="86">
        <f t="shared" si="48"/>
        <v>373.50342193274531</v>
      </c>
      <c r="P420" s="86">
        <f t="shared" si="44"/>
        <v>1.3933023413936891</v>
      </c>
      <c r="Q420" s="86">
        <f t="shared" si="45"/>
        <v>8.5449776504138342</v>
      </c>
      <c r="S420" s="86">
        <f t="shared" si="46"/>
        <v>-0.19808331301487186</v>
      </c>
      <c r="T420" s="87">
        <v>4.1962633999999999E-2</v>
      </c>
      <c r="U420" s="87">
        <v>0</v>
      </c>
    </row>
    <row r="421" spans="2:21">
      <c r="B421" s="87" t="s">
        <v>6187</v>
      </c>
      <c r="C421" s="87" t="s">
        <v>1397</v>
      </c>
      <c r="D421" s="87" t="s">
        <v>1398</v>
      </c>
      <c r="E421" s="87">
        <v>253.04375852447501</v>
      </c>
      <c r="F421" s="86">
        <v>225.95779619215401</v>
      </c>
      <c r="G421" s="86">
        <v>206.56250764200399</v>
      </c>
      <c r="H421" s="86">
        <f t="shared" si="47"/>
        <v>228.52135411954433</v>
      </c>
      <c r="I421" s="86">
        <f t="shared" si="42"/>
        <v>23.346424626377324</v>
      </c>
      <c r="J421" s="86">
        <f t="shared" si="43"/>
        <v>7.8361851736266726</v>
      </c>
      <c r="L421" s="87">
        <v>174.27244854230801</v>
      </c>
      <c r="M421" s="86">
        <v>161.306217511092</v>
      </c>
      <c r="N421" s="86">
        <v>170.26358156796101</v>
      </c>
      <c r="O421" s="86">
        <f t="shared" si="48"/>
        <v>168.61408254045367</v>
      </c>
      <c r="P421" s="86">
        <f t="shared" si="44"/>
        <v>6.6386310388534167</v>
      </c>
      <c r="Q421" s="86">
        <f t="shared" si="45"/>
        <v>7.397581224054889</v>
      </c>
      <c r="S421" s="86">
        <f t="shared" si="46"/>
        <v>-0.4386039495717835</v>
      </c>
      <c r="T421" s="91">
        <v>1.42E-5</v>
      </c>
      <c r="U421" s="87">
        <v>0</v>
      </c>
    </row>
    <row r="422" spans="2:21">
      <c r="B422" s="87" t="s">
        <v>6188</v>
      </c>
      <c r="C422" s="87" t="s">
        <v>841</v>
      </c>
      <c r="D422" s="87" t="s">
        <v>1399</v>
      </c>
      <c r="E422" s="87">
        <v>304.77434629310198</v>
      </c>
      <c r="F422" s="86">
        <v>343.72913754382301</v>
      </c>
      <c r="G422" s="86">
        <v>311.785094759988</v>
      </c>
      <c r="H422" s="86">
        <f t="shared" si="47"/>
        <v>320.09619286563765</v>
      </c>
      <c r="I422" s="86">
        <f t="shared" si="42"/>
        <v>20.764746666841688</v>
      </c>
      <c r="J422" s="86">
        <f t="shared" si="43"/>
        <v>8.3223617077499785</v>
      </c>
      <c r="L422" s="87">
        <v>211.40947304922</v>
      </c>
      <c r="M422" s="86">
        <v>252.422407052381</v>
      </c>
      <c r="N422" s="86">
        <v>241.95822095316899</v>
      </c>
      <c r="O422" s="86">
        <f t="shared" si="48"/>
        <v>235.26336701825664</v>
      </c>
      <c r="P422" s="86">
        <f t="shared" si="44"/>
        <v>21.310349382266551</v>
      </c>
      <c r="Q422" s="86">
        <f t="shared" si="45"/>
        <v>7.8781328850264885</v>
      </c>
      <c r="S422" s="86">
        <f t="shared" si="46"/>
        <v>-0.44422882272349073</v>
      </c>
      <c r="T422" s="91">
        <v>2.0499999999999999E-6</v>
      </c>
      <c r="U422" s="87">
        <v>0</v>
      </c>
    </row>
    <row r="423" spans="2:21">
      <c r="B423" s="87" t="s">
        <v>6189</v>
      </c>
      <c r="C423" s="87" t="s">
        <v>841</v>
      </c>
      <c r="D423" s="87"/>
      <c r="E423" s="87">
        <v>194.783081053958</v>
      </c>
      <c r="F423" s="86">
        <v>176.72661478307199</v>
      </c>
      <c r="G423" s="86">
        <v>190.37405641148899</v>
      </c>
      <c r="H423" s="86">
        <f t="shared" si="47"/>
        <v>187.29458408283963</v>
      </c>
      <c r="I423" s="86">
        <f t="shared" si="42"/>
        <v>9.4138916456000654</v>
      </c>
      <c r="J423" s="86">
        <f t="shared" si="43"/>
        <v>7.5491653721650902</v>
      </c>
      <c r="L423" s="87">
        <v>140.98453601723901</v>
      </c>
      <c r="M423" s="86">
        <v>136.93837656444501</v>
      </c>
      <c r="N423" s="86">
        <v>132.27196730255099</v>
      </c>
      <c r="O423" s="86">
        <f t="shared" si="48"/>
        <v>136.73162662807835</v>
      </c>
      <c r="P423" s="86">
        <f t="shared" si="44"/>
        <v>4.3599624487122393</v>
      </c>
      <c r="Q423" s="86">
        <f t="shared" si="45"/>
        <v>7.0952031730416794</v>
      </c>
      <c r="S423" s="86">
        <f t="shared" si="46"/>
        <v>-0.45396219912341063</v>
      </c>
      <c r="T423" s="91">
        <v>1.5099999999999999E-7</v>
      </c>
      <c r="U423" s="87">
        <v>0</v>
      </c>
    </row>
    <row r="424" spans="2:21">
      <c r="B424" s="87" t="s">
        <v>6190</v>
      </c>
      <c r="C424" s="87" t="s">
        <v>1400</v>
      </c>
      <c r="D424" s="87" t="s">
        <v>1401</v>
      </c>
      <c r="E424" s="87">
        <v>319.30020342844</v>
      </c>
      <c r="F424" s="86">
        <v>314.81067602174801</v>
      </c>
      <c r="G424" s="86">
        <v>331.87023402678699</v>
      </c>
      <c r="H424" s="86">
        <f t="shared" si="47"/>
        <v>321.99370449232498</v>
      </c>
      <c r="I424" s="86">
        <f t="shared" si="42"/>
        <v>8.8429825747699287</v>
      </c>
      <c r="J424" s="86">
        <f t="shared" si="43"/>
        <v>8.3308886713242725</v>
      </c>
      <c r="L424" s="87">
        <v>246.053108870551</v>
      </c>
      <c r="M424" s="86">
        <v>260.51616665685498</v>
      </c>
      <c r="N424" s="86">
        <v>292.48193955543297</v>
      </c>
      <c r="O424" s="86">
        <f t="shared" si="48"/>
        <v>266.35040502761302</v>
      </c>
      <c r="P424" s="86">
        <f t="shared" si="44"/>
        <v>23.75790042736265</v>
      </c>
      <c r="Q424" s="86">
        <f t="shared" si="45"/>
        <v>8.0571816645197956</v>
      </c>
      <c r="S424" s="86">
        <f t="shared" si="46"/>
        <v>-0.2737070068044764</v>
      </c>
      <c r="T424" s="87">
        <v>4.1237269999999998E-3</v>
      </c>
      <c r="U424" s="87">
        <v>0</v>
      </c>
    </row>
    <row r="425" spans="2:21">
      <c r="B425" s="87" t="s">
        <v>6191</v>
      </c>
      <c r="C425" s="87" t="s">
        <v>841</v>
      </c>
      <c r="D425" s="87"/>
      <c r="E425" s="87">
        <v>305.51991830557398</v>
      </c>
      <c r="F425" s="86">
        <v>267.69170321386702</v>
      </c>
      <c r="G425" s="86">
        <v>276.273035028121</v>
      </c>
      <c r="H425" s="86">
        <f t="shared" si="47"/>
        <v>283.16155218252067</v>
      </c>
      <c r="I425" s="86">
        <f t="shared" si="42"/>
        <v>19.832604864110905</v>
      </c>
      <c r="J425" s="86">
        <f t="shared" si="43"/>
        <v>8.1454815786376944</v>
      </c>
      <c r="L425" s="87">
        <v>210.95979322849701</v>
      </c>
      <c r="M425" s="86">
        <v>186.077569497968</v>
      </c>
      <c r="N425" s="86">
        <v>201.21497194086299</v>
      </c>
      <c r="O425" s="86">
        <f t="shared" si="48"/>
        <v>199.41744488910933</v>
      </c>
      <c r="P425" s="86">
        <f t="shared" si="44"/>
        <v>12.538125540540932</v>
      </c>
      <c r="Q425" s="86">
        <f t="shared" si="45"/>
        <v>7.6396478109158039</v>
      </c>
      <c r="S425" s="86">
        <f t="shared" si="46"/>
        <v>-0.50583376772189137</v>
      </c>
      <c r="T425" s="91">
        <v>4.95E-6</v>
      </c>
      <c r="U425" s="87">
        <v>0</v>
      </c>
    </row>
    <row r="426" spans="2:21">
      <c r="B426" s="87" t="s">
        <v>6192</v>
      </c>
      <c r="C426" s="87" t="s">
        <v>1402</v>
      </c>
      <c r="D426" s="87" t="s">
        <v>1403</v>
      </c>
      <c r="E426" s="87">
        <v>278.41691418990303</v>
      </c>
      <c r="F426" s="86">
        <v>278.82847748231001</v>
      </c>
      <c r="G426" s="86">
        <v>232.46512450116001</v>
      </c>
      <c r="H426" s="86">
        <f t="shared" si="47"/>
        <v>263.23683872445764</v>
      </c>
      <c r="I426" s="86">
        <f t="shared" si="42"/>
        <v>26.649880736433687</v>
      </c>
      <c r="J426" s="86">
        <f t="shared" si="43"/>
        <v>8.040217591181003</v>
      </c>
      <c r="L426" s="87">
        <v>212.26113839671601</v>
      </c>
      <c r="M426" s="86">
        <v>177.01987560459301</v>
      </c>
      <c r="N426" s="86">
        <v>181.04971436376499</v>
      </c>
      <c r="O426" s="86">
        <f t="shared" si="48"/>
        <v>190.11024278835802</v>
      </c>
      <c r="P426" s="86">
        <f t="shared" si="44"/>
        <v>19.288766997802416</v>
      </c>
      <c r="Q426" s="86">
        <f t="shared" si="45"/>
        <v>7.5706924535964202</v>
      </c>
      <c r="S426" s="86">
        <f t="shared" si="46"/>
        <v>-0.46952513758458297</v>
      </c>
      <c r="T426" s="91">
        <v>2.3099999999999999E-5</v>
      </c>
      <c r="U426" s="87">
        <v>0</v>
      </c>
    </row>
    <row r="427" spans="2:21">
      <c r="B427" s="87" t="s">
        <v>6193</v>
      </c>
      <c r="C427" s="87" t="s">
        <v>1404</v>
      </c>
      <c r="D427" s="87" t="s">
        <v>1405</v>
      </c>
      <c r="E427" s="87">
        <v>153.99890499680399</v>
      </c>
      <c r="F427" s="86">
        <v>153.472043694478</v>
      </c>
      <c r="G427" s="86">
        <v>144.42454604109199</v>
      </c>
      <c r="H427" s="86">
        <f t="shared" si="47"/>
        <v>150.631831577458</v>
      </c>
      <c r="I427" s="86">
        <f t="shared" si="42"/>
        <v>5.3821177063917993</v>
      </c>
      <c r="J427" s="86">
        <f t="shared" si="43"/>
        <v>7.2348828628811139</v>
      </c>
      <c r="L427" s="87">
        <v>116.20341012247199</v>
      </c>
      <c r="M427" s="86">
        <v>130.79612577402099</v>
      </c>
      <c r="N427" s="86">
        <v>132.19908884265601</v>
      </c>
      <c r="O427" s="86">
        <f t="shared" si="48"/>
        <v>126.39954157971634</v>
      </c>
      <c r="P427" s="86">
        <f t="shared" si="44"/>
        <v>8.8579285876012861</v>
      </c>
      <c r="Q427" s="86">
        <f t="shared" si="45"/>
        <v>6.9818474209964716</v>
      </c>
      <c r="S427" s="86">
        <f t="shared" si="46"/>
        <v>-0.25303544188464111</v>
      </c>
      <c r="T427" s="87">
        <v>1.1981214E-2</v>
      </c>
      <c r="U427" s="87">
        <v>0</v>
      </c>
    </row>
    <row r="428" spans="2:21">
      <c r="B428" s="87" t="s">
        <v>6194</v>
      </c>
      <c r="C428" s="87" t="s">
        <v>841</v>
      </c>
      <c r="D428" s="87" t="s">
        <v>1406</v>
      </c>
      <c r="E428" s="87">
        <v>170.192777826856</v>
      </c>
      <c r="F428" s="86">
        <v>166.27806966898501</v>
      </c>
      <c r="G428" s="86">
        <v>161.48996721685</v>
      </c>
      <c r="H428" s="86">
        <f t="shared" si="47"/>
        <v>165.98693823756366</v>
      </c>
      <c r="I428" s="86">
        <f t="shared" si="42"/>
        <v>4.3587035069134163</v>
      </c>
      <c r="J428" s="86">
        <f t="shared" si="43"/>
        <v>7.3749259079655411</v>
      </c>
      <c r="L428" s="87">
        <v>129.490195300354</v>
      </c>
      <c r="M428" s="86">
        <v>137.39265900698601</v>
      </c>
      <c r="N428" s="86">
        <v>136.140508402481</v>
      </c>
      <c r="O428" s="86">
        <f t="shared" si="48"/>
        <v>134.34112090327369</v>
      </c>
      <c r="P428" s="86">
        <f t="shared" si="44"/>
        <v>4.2474203568621185</v>
      </c>
      <c r="Q428" s="86">
        <f t="shared" si="45"/>
        <v>7.0697571612774261</v>
      </c>
      <c r="S428" s="86">
        <f t="shared" si="46"/>
        <v>-0.30516874668811556</v>
      </c>
      <c r="T428" s="87">
        <v>1.92277E-4</v>
      </c>
      <c r="U428" s="87">
        <v>0</v>
      </c>
    </row>
    <row r="429" spans="2:21">
      <c r="B429" s="87" t="s">
        <v>6195</v>
      </c>
      <c r="C429" s="87" t="s">
        <v>841</v>
      </c>
      <c r="D429" s="87" t="s">
        <v>1407</v>
      </c>
      <c r="E429" s="87">
        <v>57.6531471737785</v>
      </c>
      <c r="F429" s="86">
        <v>61.357314414891</v>
      </c>
      <c r="G429" s="86">
        <v>51.820350670050303</v>
      </c>
      <c r="H429" s="86">
        <f t="shared" si="47"/>
        <v>56.94360408623993</v>
      </c>
      <c r="I429" s="86">
        <f t="shared" si="42"/>
        <v>4.8079109717638069</v>
      </c>
      <c r="J429" s="86">
        <f t="shared" si="43"/>
        <v>5.8314619022070007</v>
      </c>
      <c r="L429" s="87">
        <v>43.142935381096599</v>
      </c>
      <c r="M429" s="86">
        <v>49.966983405719901</v>
      </c>
      <c r="N429" s="86">
        <v>42.021729115672201</v>
      </c>
      <c r="O429" s="86">
        <f t="shared" si="48"/>
        <v>45.043882634162905</v>
      </c>
      <c r="P429" s="86">
        <f t="shared" si="44"/>
        <v>4.3002286889868522</v>
      </c>
      <c r="Q429" s="86">
        <f t="shared" si="45"/>
        <v>5.4932592832209561</v>
      </c>
      <c r="S429" s="86">
        <f t="shared" si="46"/>
        <v>-0.33820261898604448</v>
      </c>
      <c r="T429" s="87">
        <v>7.2473693000000006E-2</v>
      </c>
      <c r="U429" s="87">
        <v>0</v>
      </c>
    </row>
    <row r="430" spans="2:21">
      <c r="B430" s="87" t="s">
        <v>6196</v>
      </c>
      <c r="C430" s="87" t="s">
        <v>841</v>
      </c>
      <c r="D430" s="87"/>
      <c r="E430" s="87">
        <v>154.48849799247699</v>
      </c>
      <c r="F430" s="86">
        <v>143.54752961821299</v>
      </c>
      <c r="G430" s="86">
        <v>138.23197802372701</v>
      </c>
      <c r="H430" s="86">
        <f t="shared" si="47"/>
        <v>145.42266854480567</v>
      </c>
      <c r="I430" s="86">
        <f t="shared" si="42"/>
        <v>8.2888913534385935</v>
      </c>
      <c r="J430" s="86">
        <f t="shared" si="43"/>
        <v>7.1841083644524675</v>
      </c>
      <c r="L430" s="87">
        <v>102.542629021737</v>
      </c>
      <c r="M430" s="86">
        <v>117.901000824878</v>
      </c>
      <c r="N430" s="86">
        <v>104.57845721832599</v>
      </c>
      <c r="O430" s="86">
        <f t="shared" si="48"/>
        <v>108.34069568831366</v>
      </c>
      <c r="P430" s="86">
        <f t="shared" si="44"/>
        <v>8.3418058500345413</v>
      </c>
      <c r="Q430" s="86">
        <f t="shared" si="45"/>
        <v>6.7594314497064607</v>
      </c>
      <c r="S430" s="86">
        <f t="shared" si="46"/>
        <v>-0.42467691474600772</v>
      </c>
      <c r="T430" s="91">
        <v>5.8900000000000004E-6</v>
      </c>
      <c r="U430" s="87">
        <v>0</v>
      </c>
    </row>
    <row r="431" spans="2:21">
      <c r="B431" s="87" t="s">
        <v>6197</v>
      </c>
      <c r="C431" s="87" t="s">
        <v>1408</v>
      </c>
      <c r="D431" s="87" t="s">
        <v>1409</v>
      </c>
      <c r="E431" s="87">
        <v>50.701557342958203</v>
      </c>
      <c r="F431" s="86">
        <v>68.344892023860496</v>
      </c>
      <c r="G431" s="86">
        <v>68.8661134721645</v>
      </c>
      <c r="H431" s="86">
        <f t="shared" si="47"/>
        <v>62.637520946327733</v>
      </c>
      <c r="I431" s="86">
        <f t="shared" si="42"/>
        <v>10.340132412366151</v>
      </c>
      <c r="J431" s="86">
        <f t="shared" si="43"/>
        <v>5.9689552099873655</v>
      </c>
      <c r="L431" s="87">
        <v>46.912025631781603</v>
      </c>
      <c r="M431" s="86">
        <v>46.945522565997898</v>
      </c>
      <c r="N431" s="86">
        <v>46.788128431085298</v>
      </c>
      <c r="O431" s="86">
        <f t="shared" si="48"/>
        <v>46.881892209621604</v>
      </c>
      <c r="P431" s="86">
        <f t="shared" si="44"/>
        <v>8.2911071483404375E-2</v>
      </c>
      <c r="Q431" s="86">
        <f t="shared" si="45"/>
        <v>5.5509588947316963</v>
      </c>
      <c r="S431" s="86">
        <f t="shared" si="46"/>
        <v>-0.41799631525566944</v>
      </c>
      <c r="T431" s="87">
        <v>1.0411053999999999E-2</v>
      </c>
      <c r="U431" s="87">
        <v>0</v>
      </c>
    </row>
    <row r="432" spans="2:21">
      <c r="B432" s="87" t="s">
        <v>6198</v>
      </c>
      <c r="C432" s="87" t="s">
        <v>1410</v>
      </c>
      <c r="D432" s="87" t="s">
        <v>1411</v>
      </c>
      <c r="E432" s="87">
        <v>160.275982509415</v>
      </c>
      <c r="F432" s="86">
        <v>146.17991984616901</v>
      </c>
      <c r="G432" s="86">
        <v>150.70170059986401</v>
      </c>
      <c r="H432" s="86">
        <f t="shared" si="47"/>
        <v>152.38586765181603</v>
      </c>
      <c r="I432" s="86">
        <f t="shared" si="42"/>
        <v>7.1973647709213617</v>
      </c>
      <c r="J432" s="86">
        <f t="shared" si="43"/>
        <v>7.2515853024875874</v>
      </c>
      <c r="L432" s="87">
        <v>132.94415643360099</v>
      </c>
      <c r="M432" s="86">
        <v>118.342210391374</v>
      </c>
      <c r="N432" s="86">
        <v>114.655610483476</v>
      </c>
      <c r="O432" s="86">
        <f t="shared" si="48"/>
        <v>121.980659102817</v>
      </c>
      <c r="P432" s="86">
        <f t="shared" si="44"/>
        <v>9.6719418945633286</v>
      </c>
      <c r="Q432" s="86">
        <f t="shared" si="45"/>
        <v>6.9305086061821832</v>
      </c>
      <c r="S432" s="86">
        <f t="shared" si="46"/>
        <v>-0.3210766963054037</v>
      </c>
      <c r="T432" s="87">
        <v>5.0273699999999995E-4</v>
      </c>
      <c r="U432" s="87">
        <v>0</v>
      </c>
    </row>
    <row r="433" spans="2:21">
      <c r="B433" s="87" t="s">
        <v>6199</v>
      </c>
      <c r="C433" s="87" t="s">
        <v>841</v>
      </c>
      <c r="D433" s="87" t="s">
        <v>1412</v>
      </c>
      <c r="E433" s="87">
        <v>108.861166695896</v>
      </c>
      <c r="F433" s="86">
        <v>147.71515044221701</v>
      </c>
      <c r="G433" s="86">
        <v>135.55069093718899</v>
      </c>
      <c r="H433" s="86">
        <f t="shared" si="47"/>
        <v>130.70900269176732</v>
      </c>
      <c r="I433" s="86">
        <f t="shared" si="42"/>
        <v>19.874342052989654</v>
      </c>
      <c r="J433" s="86">
        <f t="shared" si="43"/>
        <v>7.030214701156523</v>
      </c>
      <c r="L433" s="87">
        <v>75.935182231788701</v>
      </c>
      <c r="M433" s="86">
        <v>88.507702194764406</v>
      </c>
      <c r="N433" s="86">
        <v>116.700719499535</v>
      </c>
      <c r="O433" s="86">
        <f t="shared" si="48"/>
        <v>93.714534642029378</v>
      </c>
      <c r="P433" s="86">
        <f t="shared" si="44"/>
        <v>20.875597842515088</v>
      </c>
      <c r="Q433" s="86">
        <f t="shared" si="45"/>
        <v>6.5502009147013487</v>
      </c>
      <c r="S433" s="86">
        <f t="shared" si="46"/>
        <v>-0.48001378645517329</v>
      </c>
      <c r="T433" s="87">
        <v>2.6218915999999998E-2</v>
      </c>
      <c r="U433" s="87">
        <v>0</v>
      </c>
    </row>
    <row r="434" spans="2:21">
      <c r="B434" s="87" t="s">
        <v>6200</v>
      </c>
      <c r="C434" s="87" t="s">
        <v>1413</v>
      </c>
      <c r="D434" s="87" t="s">
        <v>1414</v>
      </c>
      <c r="E434" s="87">
        <v>152.70575117858101</v>
      </c>
      <c r="F434" s="86">
        <v>132.20190754868199</v>
      </c>
      <c r="G434" s="86">
        <v>144.61698345084201</v>
      </c>
      <c r="H434" s="86">
        <f t="shared" si="47"/>
        <v>143.17488072603498</v>
      </c>
      <c r="I434" s="86">
        <f t="shared" si="42"/>
        <v>10.327712529960811</v>
      </c>
      <c r="J434" s="86">
        <f t="shared" si="43"/>
        <v>7.1616345913796593</v>
      </c>
      <c r="L434" s="87">
        <v>119.423880024238</v>
      </c>
      <c r="M434" s="86">
        <v>112.59776409275</v>
      </c>
      <c r="N434" s="86">
        <v>119.115660975634</v>
      </c>
      <c r="O434" s="86">
        <f t="shared" si="48"/>
        <v>117.04576836420733</v>
      </c>
      <c r="P434" s="86">
        <f t="shared" si="44"/>
        <v>3.8551661760107847</v>
      </c>
      <c r="Q434" s="86">
        <f t="shared" si="45"/>
        <v>6.8709289664260176</v>
      </c>
      <c r="S434" s="86">
        <f t="shared" si="46"/>
        <v>-0.29070562495364166</v>
      </c>
      <c r="T434" s="87">
        <v>2.20652E-3</v>
      </c>
      <c r="U434" s="87">
        <v>0</v>
      </c>
    </row>
    <row r="435" spans="2:21">
      <c r="B435" s="87" t="s">
        <v>6201</v>
      </c>
      <c r="C435" s="87" t="s">
        <v>1415</v>
      </c>
      <c r="D435" s="87" t="s">
        <v>1416</v>
      </c>
      <c r="E435" s="87">
        <v>100.63524385586901</v>
      </c>
      <c r="F435" s="86">
        <v>93.417836272363303</v>
      </c>
      <c r="G435" s="86">
        <v>102.422119788611</v>
      </c>
      <c r="H435" s="86">
        <f t="shared" si="47"/>
        <v>98.82506663894776</v>
      </c>
      <c r="I435" s="86">
        <f t="shared" si="42"/>
        <v>4.7672672022593856</v>
      </c>
      <c r="J435" s="86">
        <f t="shared" si="43"/>
        <v>6.6268051177594423</v>
      </c>
      <c r="L435" s="87">
        <v>92.723205982099998</v>
      </c>
      <c r="M435" s="86">
        <v>84.606948120762993</v>
      </c>
      <c r="N435" s="86">
        <v>85.335166058968198</v>
      </c>
      <c r="O435" s="86">
        <f t="shared" si="48"/>
        <v>87.555106720610397</v>
      </c>
      <c r="P435" s="86">
        <f t="shared" si="44"/>
        <v>4.4904913788847187</v>
      </c>
      <c r="Q435" s="86">
        <f t="shared" si="45"/>
        <v>6.4521194223256328</v>
      </c>
      <c r="S435" s="86">
        <f t="shared" si="46"/>
        <v>-0.17468569543380832</v>
      </c>
      <c r="T435" s="87">
        <v>0.14018612699999999</v>
      </c>
      <c r="U435" s="87">
        <v>0</v>
      </c>
    </row>
    <row r="436" spans="2:21">
      <c r="B436" s="87" t="s">
        <v>6202</v>
      </c>
      <c r="C436" s="87" t="s">
        <v>1417</v>
      </c>
      <c r="D436" s="87" t="s">
        <v>1418</v>
      </c>
      <c r="E436" s="87">
        <v>78.097878397611893</v>
      </c>
      <c r="F436" s="86">
        <v>76.605315746622097</v>
      </c>
      <c r="G436" s="86">
        <v>65.031623521130996</v>
      </c>
      <c r="H436" s="86">
        <f t="shared" si="47"/>
        <v>73.244939221788329</v>
      </c>
      <c r="I436" s="86">
        <f t="shared" si="42"/>
        <v>7.1519823766408015</v>
      </c>
      <c r="J436" s="86">
        <f t="shared" si="43"/>
        <v>6.194657176444692</v>
      </c>
      <c r="L436" s="87">
        <v>65.010578829409894</v>
      </c>
      <c r="M436" s="86">
        <v>64.5268991001019</v>
      </c>
      <c r="N436" s="86">
        <v>62.173383763532499</v>
      </c>
      <c r="O436" s="86">
        <f t="shared" si="48"/>
        <v>63.903620564348103</v>
      </c>
      <c r="P436" s="86">
        <f t="shared" si="44"/>
        <v>1.5178195084753368</v>
      </c>
      <c r="Q436" s="86">
        <f t="shared" si="45"/>
        <v>5.9978257666270522</v>
      </c>
      <c r="S436" s="86">
        <f t="shared" si="46"/>
        <v>-0.19683140981763977</v>
      </c>
      <c r="T436" s="87">
        <v>0.19354981900000001</v>
      </c>
      <c r="U436" s="87">
        <v>0</v>
      </c>
    </row>
    <row r="437" spans="2:21">
      <c r="B437" s="87" t="s">
        <v>6203</v>
      </c>
      <c r="C437" s="87" t="s">
        <v>1419</v>
      </c>
      <c r="D437" s="87" t="s">
        <v>1420</v>
      </c>
      <c r="E437" s="87">
        <v>377.34897671626902</v>
      </c>
      <c r="F437" s="86">
        <v>314.33099889115903</v>
      </c>
      <c r="G437" s="86">
        <v>315.01891270071201</v>
      </c>
      <c r="H437" s="86">
        <f t="shared" si="47"/>
        <v>335.56629610271335</v>
      </c>
      <c r="I437" s="86">
        <f t="shared" si="42"/>
        <v>36.186497561841271</v>
      </c>
      <c r="J437" s="86">
        <f t="shared" si="43"/>
        <v>8.3904540101791465</v>
      </c>
      <c r="L437" s="87">
        <v>268.43457498797397</v>
      </c>
      <c r="M437" s="86">
        <v>243.67922144634801</v>
      </c>
      <c r="N437" s="86">
        <v>250.78967517267</v>
      </c>
      <c r="O437" s="86">
        <f t="shared" si="48"/>
        <v>254.3011572023307</v>
      </c>
      <c r="P437" s="86">
        <f t="shared" si="44"/>
        <v>12.745774271349529</v>
      </c>
      <c r="Q437" s="86">
        <f t="shared" si="45"/>
        <v>7.9903942168293476</v>
      </c>
      <c r="S437" s="86">
        <f t="shared" si="46"/>
        <v>-0.40005979334979902</v>
      </c>
      <c r="T437" s="91">
        <v>9.9300000000000001E-5</v>
      </c>
      <c r="U437" s="87">
        <v>0</v>
      </c>
    </row>
    <row r="438" spans="2:21">
      <c r="B438" s="87" t="s">
        <v>6204</v>
      </c>
      <c r="C438" s="87" t="s">
        <v>841</v>
      </c>
      <c r="D438" s="87"/>
      <c r="E438" s="87">
        <v>0</v>
      </c>
      <c r="F438" s="86">
        <v>0</v>
      </c>
      <c r="G438" s="86">
        <v>0</v>
      </c>
      <c r="H438" s="86">
        <f t="shared" si="47"/>
        <v>0</v>
      </c>
      <c r="I438" s="86">
        <f t="shared" si="42"/>
        <v>0</v>
      </c>
      <c r="J438" s="86" t="e">
        <f t="shared" si="43"/>
        <v>#NUM!</v>
      </c>
      <c r="L438" s="87">
        <v>0</v>
      </c>
      <c r="M438" s="86">
        <v>0</v>
      </c>
      <c r="N438" s="86">
        <v>0</v>
      </c>
      <c r="O438" s="86">
        <f t="shared" si="48"/>
        <v>0</v>
      </c>
      <c r="P438" s="86">
        <f t="shared" si="44"/>
        <v>0</v>
      </c>
      <c r="Q438" s="86" t="e">
        <f t="shared" si="45"/>
        <v>#NUM!</v>
      </c>
      <c r="S438" s="86" t="e">
        <f t="shared" si="46"/>
        <v>#DIV/0!</v>
      </c>
      <c r="T438" s="87">
        <v>1</v>
      </c>
      <c r="U438" s="87">
        <v>0</v>
      </c>
    </row>
    <row r="439" spans="2:21">
      <c r="B439" s="87" t="s">
        <v>6205</v>
      </c>
      <c r="C439" s="87" t="s">
        <v>841</v>
      </c>
      <c r="D439" s="87"/>
      <c r="E439" s="87">
        <v>276.378186431269</v>
      </c>
      <c r="F439" s="86">
        <v>277.91081732114998</v>
      </c>
      <c r="G439" s="86">
        <v>258.31104322801099</v>
      </c>
      <c r="H439" s="86">
        <f t="shared" si="47"/>
        <v>270.86668232680995</v>
      </c>
      <c r="I439" s="86">
        <f t="shared" si="42"/>
        <v>10.900472202873688</v>
      </c>
      <c r="J439" s="86">
        <f t="shared" si="43"/>
        <v>8.0814391370319107</v>
      </c>
      <c r="L439" s="87">
        <v>191.25963467893101</v>
      </c>
      <c r="M439" s="86">
        <v>191.63841605649</v>
      </c>
      <c r="N439" s="86">
        <v>183.642035279179</v>
      </c>
      <c r="O439" s="86">
        <f t="shared" si="48"/>
        <v>188.84669533819999</v>
      </c>
      <c r="P439" s="86">
        <f t="shared" si="44"/>
        <v>4.5113449857523378</v>
      </c>
      <c r="Q439" s="86">
        <f t="shared" si="45"/>
        <v>7.5610717277974215</v>
      </c>
      <c r="S439" s="86">
        <f t="shared" si="46"/>
        <v>-0.52036740923448954</v>
      </c>
      <c r="T439" s="91">
        <v>2.1200000000000001E-9</v>
      </c>
      <c r="U439" s="87">
        <v>0</v>
      </c>
    </row>
    <row r="440" spans="2:21">
      <c r="B440" s="87" t="s">
        <v>6206</v>
      </c>
      <c r="C440" s="87" t="s">
        <v>832</v>
      </c>
      <c r="D440" s="87" t="s">
        <v>1421</v>
      </c>
      <c r="E440" s="87">
        <v>75.504787500397697</v>
      </c>
      <c r="F440" s="86">
        <v>77.177837972721207</v>
      </c>
      <c r="G440" s="86">
        <v>78.937494390284002</v>
      </c>
      <c r="H440" s="86">
        <f t="shared" si="47"/>
        <v>77.206706621134302</v>
      </c>
      <c r="I440" s="86">
        <f t="shared" si="42"/>
        <v>1.7165355216581235</v>
      </c>
      <c r="J440" s="86">
        <f t="shared" si="43"/>
        <v>6.2706542686605076</v>
      </c>
      <c r="L440" s="87">
        <v>65.447375850315396</v>
      </c>
      <c r="M440" s="86">
        <v>72.7439638206708</v>
      </c>
      <c r="N440" s="86">
        <v>66.966494135126098</v>
      </c>
      <c r="O440" s="86">
        <f t="shared" si="48"/>
        <v>68.385944602037441</v>
      </c>
      <c r="P440" s="86">
        <f t="shared" si="44"/>
        <v>3.849828401798566</v>
      </c>
      <c r="Q440" s="86">
        <f t="shared" si="45"/>
        <v>6.0956279326208493</v>
      </c>
      <c r="S440" s="86">
        <f t="shared" si="46"/>
        <v>-0.17502633603965756</v>
      </c>
      <c r="T440" s="87">
        <v>0.14816373799999999</v>
      </c>
      <c r="U440" s="87">
        <v>0</v>
      </c>
    </row>
    <row r="441" spans="2:21">
      <c r="B441" s="87" t="s">
        <v>6207</v>
      </c>
      <c r="C441" s="87" t="s">
        <v>841</v>
      </c>
      <c r="D441" s="87" t="s">
        <v>845</v>
      </c>
      <c r="E441" s="87">
        <v>60.763257955006203</v>
      </c>
      <c r="F441" s="86">
        <v>60.291926485126702</v>
      </c>
      <c r="G441" s="86">
        <v>68.655719910877295</v>
      </c>
      <c r="H441" s="86">
        <f t="shared" si="47"/>
        <v>63.236968117003393</v>
      </c>
      <c r="I441" s="86">
        <f t="shared" si="42"/>
        <v>4.6986904123737885</v>
      </c>
      <c r="J441" s="86">
        <f t="shared" si="43"/>
        <v>5.9826962945346374</v>
      </c>
      <c r="L441" s="87">
        <v>49.769825259853903</v>
      </c>
      <c r="M441" s="86">
        <v>48.571219232123603</v>
      </c>
      <c r="N441" s="86">
        <v>48.830607032923801</v>
      </c>
      <c r="O441" s="86">
        <f t="shared" si="48"/>
        <v>49.0572171749671</v>
      </c>
      <c r="P441" s="86">
        <f t="shared" si="44"/>
        <v>0.63061733229076078</v>
      </c>
      <c r="Q441" s="86">
        <f t="shared" si="45"/>
        <v>5.6163934926283003</v>
      </c>
      <c r="S441" s="86">
        <f t="shared" si="46"/>
        <v>-0.36630280190633713</v>
      </c>
      <c r="T441" s="87">
        <v>1.1946E-4</v>
      </c>
      <c r="U441" s="87">
        <v>0</v>
      </c>
    </row>
    <row r="442" spans="2:21">
      <c r="B442" s="87" t="s">
        <v>6208</v>
      </c>
      <c r="C442" s="87" t="s">
        <v>832</v>
      </c>
      <c r="D442" s="87" t="s">
        <v>1422</v>
      </c>
      <c r="E442" s="87">
        <v>117.787420059662</v>
      </c>
      <c r="F442" s="86">
        <v>109.76985720064999</v>
      </c>
      <c r="G442" s="86">
        <v>117.836670809965</v>
      </c>
      <c r="H442" s="86">
        <f t="shared" si="47"/>
        <v>115.13131602342567</v>
      </c>
      <c r="I442" s="86">
        <f t="shared" si="42"/>
        <v>4.6432248427510654</v>
      </c>
      <c r="J442" s="86">
        <f t="shared" si="43"/>
        <v>6.8471364935026564</v>
      </c>
      <c r="L442" s="87">
        <v>88.378545048951096</v>
      </c>
      <c r="M442" s="86">
        <v>81.385505423488894</v>
      </c>
      <c r="N442" s="86">
        <v>85.508550831850698</v>
      </c>
      <c r="O442" s="86">
        <f t="shared" si="48"/>
        <v>85.09086710143022</v>
      </c>
      <c r="P442" s="86">
        <f t="shared" si="44"/>
        <v>3.5151807314581429</v>
      </c>
      <c r="Q442" s="86">
        <f t="shared" si="45"/>
        <v>6.4109323890248398</v>
      </c>
      <c r="S442" s="86">
        <f t="shared" si="46"/>
        <v>-0.43620410447781588</v>
      </c>
      <c r="T442" s="91">
        <v>8.0700000000000001E-8</v>
      </c>
      <c r="U442" s="87">
        <v>0</v>
      </c>
    </row>
    <row r="443" spans="2:21">
      <c r="B443" s="87" t="s">
        <v>6209</v>
      </c>
      <c r="C443" s="87" t="s">
        <v>1423</v>
      </c>
      <c r="D443" s="87" t="s">
        <v>1424</v>
      </c>
      <c r="E443" s="87">
        <v>152.10372053617201</v>
      </c>
      <c r="F443" s="86">
        <v>136.01618201528399</v>
      </c>
      <c r="G443" s="86">
        <v>129.38820032185299</v>
      </c>
      <c r="H443" s="86">
        <f t="shared" si="47"/>
        <v>139.16936762443632</v>
      </c>
      <c r="I443" s="86">
        <f t="shared" si="42"/>
        <v>11.681423255156368</v>
      </c>
      <c r="J443" s="86">
        <f t="shared" si="43"/>
        <v>7.1206978863090047</v>
      </c>
      <c r="L443" s="87">
        <v>100.948609084674</v>
      </c>
      <c r="M443" s="86">
        <v>102.72974628172599</v>
      </c>
      <c r="N443" s="86">
        <v>92.876254940700207</v>
      </c>
      <c r="O443" s="86">
        <f t="shared" si="48"/>
        <v>98.851536769033416</v>
      </c>
      <c r="P443" s="86">
        <f t="shared" si="44"/>
        <v>5.2508196621753465</v>
      </c>
      <c r="Q443" s="86">
        <f t="shared" si="45"/>
        <v>6.6271914894895918</v>
      </c>
      <c r="S443" s="86">
        <f t="shared" si="46"/>
        <v>-0.49350639681941216</v>
      </c>
      <c r="T443" s="91">
        <v>6.6899999999999997E-8</v>
      </c>
      <c r="U443" s="87">
        <v>0</v>
      </c>
    </row>
    <row r="444" spans="2:21">
      <c r="B444" s="87" t="s">
        <v>6210</v>
      </c>
      <c r="C444" s="87" t="s">
        <v>841</v>
      </c>
      <c r="D444" s="87"/>
      <c r="E444" s="87">
        <v>241.86827018507699</v>
      </c>
      <c r="F444" s="86">
        <v>216.36593081927299</v>
      </c>
      <c r="G444" s="86">
        <v>214.03465909963001</v>
      </c>
      <c r="H444" s="86">
        <f t="shared" si="47"/>
        <v>224.08962003465999</v>
      </c>
      <c r="I444" s="86">
        <f t="shared" si="42"/>
        <v>15.440822770691126</v>
      </c>
      <c r="J444" s="86">
        <f t="shared" si="43"/>
        <v>7.8079320136728141</v>
      </c>
      <c r="L444" s="87">
        <v>213.32732079743801</v>
      </c>
      <c r="M444" s="86">
        <v>199.89801609332301</v>
      </c>
      <c r="N444" s="86">
        <v>176.64791621385399</v>
      </c>
      <c r="O444" s="86">
        <f t="shared" si="48"/>
        <v>196.62441770153836</v>
      </c>
      <c r="P444" s="86">
        <f t="shared" si="44"/>
        <v>18.557532566981596</v>
      </c>
      <c r="Q444" s="86">
        <f t="shared" si="45"/>
        <v>7.6192986829155123</v>
      </c>
      <c r="S444" s="86">
        <f t="shared" si="46"/>
        <v>-0.18863333075730201</v>
      </c>
      <c r="T444" s="87">
        <v>0.15544825700000001</v>
      </c>
      <c r="U444" s="87">
        <v>0</v>
      </c>
    </row>
    <row r="445" spans="2:21">
      <c r="B445" s="87" t="s">
        <v>6211</v>
      </c>
      <c r="C445" s="87" t="s">
        <v>1425</v>
      </c>
      <c r="D445" s="87" t="s">
        <v>1426</v>
      </c>
      <c r="E445" s="87">
        <v>85.889150140479899</v>
      </c>
      <c r="F445" s="86">
        <v>78.761491895586005</v>
      </c>
      <c r="G445" s="86">
        <v>83.968953703083699</v>
      </c>
      <c r="H445" s="86">
        <f t="shared" si="47"/>
        <v>82.873198579716529</v>
      </c>
      <c r="I445" s="86">
        <f t="shared" si="42"/>
        <v>3.6880058950318966</v>
      </c>
      <c r="J445" s="86">
        <f t="shared" si="43"/>
        <v>6.3728337004944207</v>
      </c>
      <c r="L445" s="87">
        <v>68.237235728327803</v>
      </c>
      <c r="M445" s="86">
        <v>69.409420951047593</v>
      </c>
      <c r="N445" s="86">
        <v>67.560433839254799</v>
      </c>
      <c r="O445" s="86">
        <f t="shared" si="48"/>
        <v>68.402363506210065</v>
      </c>
      <c r="P445" s="86">
        <f t="shared" si="44"/>
        <v>0.935488493871098</v>
      </c>
      <c r="Q445" s="86">
        <f t="shared" si="45"/>
        <v>6.0959742702876873</v>
      </c>
      <c r="S445" s="86">
        <f t="shared" si="46"/>
        <v>-0.27685943020673404</v>
      </c>
      <c r="T445" s="87">
        <v>6.5565000000000003E-4</v>
      </c>
      <c r="U445" s="87">
        <v>0</v>
      </c>
    </row>
    <row r="446" spans="2:21">
      <c r="B446" s="87" t="s">
        <v>6212</v>
      </c>
      <c r="C446" s="87" t="s">
        <v>1427</v>
      </c>
      <c r="D446" s="87" t="s">
        <v>1428</v>
      </c>
      <c r="E446" s="87">
        <v>152.36291638738999</v>
      </c>
      <c r="F446" s="86">
        <v>137.28873546776401</v>
      </c>
      <c r="G446" s="86">
        <v>141.03367134792899</v>
      </c>
      <c r="H446" s="86">
        <f t="shared" si="47"/>
        <v>143.56177440102766</v>
      </c>
      <c r="I446" s="86">
        <f t="shared" si="42"/>
        <v>7.8486439201125107</v>
      </c>
      <c r="J446" s="86">
        <f t="shared" si="43"/>
        <v>7.1655278496361081</v>
      </c>
      <c r="L446" s="87">
        <v>120.74291282809</v>
      </c>
      <c r="M446" s="86">
        <v>111.86190678809901</v>
      </c>
      <c r="N446" s="86">
        <v>117.016691272184</v>
      </c>
      <c r="O446" s="86">
        <f t="shared" si="48"/>
        <v>116.54050362945766</v>
      </c>
      <c r="P446" s="86">
        <f t="shared" si="44"/>
        <v>4.4596113142182103</v>
      </c>
      <c r="Q446" s="86">
        <f t="shared" si="45"/>
        <v>6.8646876401886185</v>
      </c>
      <c r="S446" s="86">
        <f t="shared" si="46"/>
        <v>-0.30084020944748968</v>
      </c>
      <c r="T446" s="87">
        <v>5.6712699999999995E-4</v>
      </c>
      <c r="U446" s="87">
        <v>0</v>
      </c>
    </row>
    <row r="447" spans="2:21">
      <c r="B447" s="87" t="s">
        <v>6213</v>
      </c>
      <c r="C447" s="87" t="s">
        <v>1429</v>
      </c>
      <c r="D447" s="87" t="s">
        <v>1430</v>
      </c>
      <c r="E447" s="87">
        <v>67.943867126727298</v>
      </c>
      <c r="F447" s="86">
        <v>59.759457573342502</v>
      </c>
      <c r="G447" s="86">
        <v>55.550980224331397</v>
      </c>
      <c r="H447" s="86">
        <f t="shared" si="47"/>
        <v>61.084768308133732</v>
      </c>
      <c r="I447" s="86">
        <f t="shared" si="42"/>
        <v>6.3018447974945104</v>
      </c>
      <c r="J447" s="86">
        <f t="shared" si="43"/>
        <v>5.9327407789277169</v>
      </c>
      <c r="L447" s="87">
        <v>55.407649452645799</v>
      </c>
      <c r="M447" s="86">
        <v>49.427812973934998</v>
      </c>
      <c r="N447" s="86">
        <v>49.2159709117497</v>
      </c>
      <c r="O447" s="86">
        <f t="shared" si="48"/>
        <v>51.350477779443501</v>
      </c>
      <c r="P447" s="86">
        <f t="shared" si="44"/>
        <v>3.5152099160937875</v>
      </c>
      <c r="Q447" s="86">
        <f t="shared" si="45"/>
        <v>5.6823057947380793</v>
      </c>
      <c r="S447" s="86">
        <f t="shared" si="46"/>
        <v>-0.25043498418963872</v>
      </c>
      <c r="T447" s="87">
        <v>0.122190434</v>
      </c>
      <c r="U447" s="87">
        <v>0</v>
      </c>
    </row>
    <row r="448" spans="2:21">
      <c r="B448" s="87" t="s">
        <v>6214</v>
      </c>
      <c r="C448" s="87" t="s">
        <v>832</v>
      </c>
      <c r="D448" s="87" t="s">
        <v>1431</v>
      </c>
      <c r="E448" s="87">
        <v>94.818237816208907</v>
      </c>
      <c r="F448" s="86">
        <v>90.007445609349602</v>
      </c>
      <c r="G448" s="86">
        <v>91.021387900778294</v>
      </c>
      <c r="H448" s="86">
        <f t="shared" si="47"/>
        <v>91.949023775445596</v>
      </c>
      <c r="I448" s="86">
        <f t="shared" si="42"/>
        <v>2.5360030858364286</v>
      </c>
      <c r="J448" s="86">
        <f t="shared" si="43"/>
        <v>6.5227623524848815</v>
      </c>
      <c r="L448" s="87">
        <v>70.069451853169596</v>
      </c>
      <c r="M448" s="86">
        <v>62.338641975946302</v>
      </c>
      <c r="N448" s="86">
        <v>64.363753112888503</v>
      </c>
      <c r="O448" s="86">
        <f t="shared" si="48"/>
        <v>65.590615647334801</v>
      </c>
      <c r="P448" s="86">
        <f t="shared" si="44"/>
        <v>4.0087715198380049</v>
      </c>
      <c r="Q448" s="86">
        <f t="shared" si="45"/>
        <v>6.0354175114451687</v>
      </c>
      <c r="S448" s="86">
        <f t="shared" si="46"/>
        <v>-0.48734484103971298</v>
      </c>
      <c r="T448" s="91">
        <v>3.0400000000000002E-7</v>
      </c>
      <c r="U448" s="87">
        <v>0</v>
      </c>
    </row>
    <row r="449" spans="2:21">
      <c r="B449" s="87" t="s">
        <v>6215</v>
      </c>
      <c r="C449" s="87" t="s">
        <v>1432</v>
      </c>
      <c r="D449" s="87" t="s">
        <v>1433</v>
      </c>
      <c r="E449" s="87">
        <v>26.125643128195001</v>
      </c>
      <c r="F449" s="86">
        <v>25.393436602565</v>
      </c>
      <c r="G449" s="86">
        <v>23.159525112654698</v>
      </c>
      <c r="H449" s="86">
        <f t="shared" si="47"/>
        <v>24.892868281138231</v>
      </c>
      <c r="I449" s="86">
        <f t="shared" si="42"/>
        <v>1.5451182815047508</v>
      </c>
      <c r="J449" s="86">
        <f t="shared" si="43"/>
        <v>4.6376605693429571</v>
      </c>
      <c r="L449" s="87">
        <v>27.5419375391518</v>
      </c>
      <c r="M449" s="86">
        <v>27.844628129499899</v>
      </c>
      <c r="N449" s="86">
        <v>25.659873192233601</v>
      </c>
      <c r="O449" s="86">
        <f t="shared" si="48"/>
        <v>27.0154796202951</v>
      </c>
      <c r="P449" s="86">
        <f t="shared" si="44"/>
        <v>1.1837047728308618</v>
      </c>
      <c r="Q449" s="86">
        <f t="shared" si="45"/>
        <v>4.7557143900186878</v>
      </c>
      <c r="S449" s="86">
        <f t="shared" si="46"/>
        <v>0.1180538206757311</v>
      </c>
      <c r="T449" s="87">
        <v>0.84006599599999998</v>
      </c>
      <c r="U449" s="87">
        <v>0</v>
      </c>
    </row>
    <row r="450" spans="2:21">
      <c r="B450" s="87" t="s">
        <v>6216</v>
      </c>
      <c r="C450" s="87" t="s">
        <v>1434</v>
      </c>
      <c r="D450" s="87" t="s">
        <v>1435</v>
      </c>
      <c r="E450" s="87">
        <v>186.05770609682199</v>
      </c>
      <c r="F450" s="86">
        <v>155.068543786704</v>
      </c>
      <c r="G450" s="86">
        <v>119.502185668911</v>
      </c>
      <c r="H450" s="86">
        <f t="shared" si="47"/>
        <v>153.54281185081234</v>
      </c>
      <c r="I450" s="86">
        <f t="shared" si="42"/>
        <v>33.303982018861795</v>
      </c>
      <c r="J450" s="86">
        <f t="shared" si="43"/>
        <v>7.2624971635022098</v>
      </c>
      <c r="L450" s="87">
        <v>145.66264911732901</v>
      </c>
      <c r="M450" s="86">
        <v>157.69199506218999</v>
      </c>
      <c r="N450" s="86">
        <v>124.502964791095</v>
      </c>
      <c r="O450" s="86">
        <f t="shared" si="48"/>
        <v>142.61920299020468</v>
      </c>
      <c r="P450" s="86">
        <f t="shared" si="44"/>
        <v>16.802525281351198</v>
      </c>
      <c r="Q450" s="86">
        <f t="shared" si="45"/>
        <v>7.1560244365884031</v>
      </c>
      <c r="S450" s="86">
        <f t="shared" si="46"/>
        <v>-0.10647272691380663</v>
      </c>
      <c r="T450" s="87">
        <v>0.68200424900000001</v>
      </c>
      <c r="U450" s="87">
        <v>0</v>
      </c>
    </row>
    <row r="451" spans="2:21">
      <c r="B451" s="87" t="s">
        <v>6217</v>
      </c>
      <c r="C451" s="87" t="s">
        <v>1436</v>
      </c>
      <c r="D451" s="87" t="s">
        <v>1032</v>
      </c>
      <c r="E451" s="87">
        <v>299.302170075292</v>
      </c>
      <c r="F451" s="86">
        <v>302.24780706114001</v>
      </c>
      <c r="G451" s="86">
        <v>271.670209575787</v>
      </c>
      <c r="H451" s="86">
        <f t="shared" si="47"/>
        <v>291.07339557073971</v>
      </c>
      <c r="I451" s="86">
        <f t="shared" si="42"/>
        <v>16.86807381947164</v>
      </c>
      <c r="J451" s="86">
        <f t="shared" si="43"/>
        <v>8.1852391713439978</v>
      </c>
      <c r="L451" s="87">
        <v>217.61397745449401</v>
      </c>
      <c r="M451" s="86">
        <v>224.93389278781601</v>
      </c>
      <c r="N451" s="86">
        <v>217.78023388695499</v>
      </c>
      <c r="O451" s="86">
        <f t="shared" si="48"/>
        <v>220.10936804308835</v>
      </c>
      <c r="P451" s="86">
        <f t="shared" si="44"/>
        <v>4.1789878630717361</v>
      </c>
      <c r="Q451" s="86">
        <f t="shared" si="45"/>
        <v>7.7820767386465963</v>
      </c>
      <c r="S451" s="86">
        <f t="shared" si="46"/>
        <v>-0.40316243269740165</v>
      </c>
      <c r="T451" s="91">
        <v>6.3199999999999996E-6</v>
      </c>
      <c r="U451" s="87">
        <v>0</v>
      </c>
    </row>
    <row r="452" spans="2:21">
      <c r="B452" s="87" t="s">
        <v>6218</v>
      </c>
      <c r="C452" s="87" t="s">
        <v>1437</v>
      </c>
      <c r="D452" s="87" t="s">
        <v>1438</v>
      </c>
      <c r="E452" s="87">
        <v>110.46790419520801</v>
      </c>
      <c r="F452" s="86">
        <v>111.104904926628</v>
      </c>
      <c r="G452" s="86">
        <v>119.70591691082301</v>
      </c>
      <c r="H452" s="86">
        <f t="shared" si="47"/>
        <v>113.75957534421967</v>
      </c>
      <c r="I452" s="86">
        <f t="shared" si="42"/>
        <v>5.1595228464455287</v>
      </c>
      <c r="J452" s="86">
        <f t="shared" si="43"/>
        <v>6.8298441743846707</v>
      </c>
      <c r="L452" s="87">
        <v>77.440450424784501</v>
      </c>
      <c r="M452" s="86">
        <v>102.368715015546</v>
      </c>
      <c r="N452" s="86">
        <v>96.851612482296503</v>
      </c>
      <c r="O452" s="86">
        <f t="shared" si="48"/>
        <v>92.220259307542335</v>
      </c>
      <c r="P452" s="86">
        <f t="shared" si="44"/>
        <v>13.093573540051318</v>
      </c>
      <c r="Q452" s="86">
        <f t="shared" si="45"/>
        <v>6.5270118172537659</v>
      </c>
      <c r="S452" s="86">
        <f t="shared" si="46"/>
        <v>-0.30283235713090501</v>
      </c>
      <c r="T452" s="87">
        <v>2.6166451E-2</v>
      </c>
      <c r="U452" s="87">
        <v>0</v>
      </c>
    </row>
    <row r="453" spans="2:21">
      <c r="B453" s="87" t="s">
        <v>6219</v>
      </c>
      <c r="C453" s="87" t="s">
        <v>841</v>
      </c>
      <c r="D453" s="87" t="s">
        <v>1439</v>
      </c>
      <c r="E453" s="87">
        <v>64.628127246730301</v>
      </c>
      <c r="F453" s="86">
        <v>67.004625564935694</v>
      </c>
      <c r="G453" s="86">
        <v>60.644218306023298</v>
      </c>
      <c r="H453" s="86">
        <f t="shared" si="47"/>
        <v>64.092323705896433</v>
      </c>
      <c r="I453" s="86">
        <f t="shared" si="42"/>
        <v>3.2138775957686936</v>
      </c>
      <c r="J453" s="86">
        <f t="shared" si="43"/>
        <v>6.0020796714723321</v>
      </c>
      <c r="L453" s="87">
        <v>58.851281297118902</v>
      </c>
      <c r="M453" s="86">
        <v>53.019093716972399</v>
      </c>
      <c r="N453" s="86">
        <v>57.963335205573401</v>
      </c>
      <c r="O453" s="86">
        <f t="shared" si="48"/>
        <v>56.611236739888234</v>
      </c>
      <c r="P453" s="86">
        <f t="shared" si="44"/>
        <v>3.1424084216067323</v>
      </c>
      <c r="Q453" s="86">
        <f t="shared" si="45"/>
        <v>5.8230165362825081</v>
      </c>
      <c r="S453" s="86">
        <f t="shared" si="46"/>
        <v>-0.17906313518982397</v>
      </c>
      <c r="T453" s="87">
        <v>0.31610820899999997</v>
      </c>
      <c r="U453" s="87">
        <v>0</v>
      </c>
    </row>
    <row r="454" spans="2:21">
      <c r="B454" s="87" t="s">
        <v>6220</v>
      </c>
      <c r="C454" s="87" t="s">
        <v>1440</v>
      </c>
      <c r="D454" s="87" t="s">
        <v>1441</v>
      </c>
      <c r="E454" s="87">
        <v>547.75532090907097</v>
      </c>
      <c r="F454" s="86">
        <v>489.57436775987901</v>
      </c>
      <c r="G454" s="86">
        <v>440.88066672567101</v>
      </c>
      <c r="H454" s="86">
        <f t="shared" si="47"/>
        <v>492.73678513154033</v>
      </c>
      <c r="I454" s="86">
        <f t="shared" ref="I454:I517" si="49">STDEV(E454:G454)</f>
        <v>53.507462932097347</v>
      </c>
      <c r="J454" s="86">
        <f t="shared" ref="J454:J517" si="50">LOG(H454,2)</f>
        <v>8.9446733694537421</v>
      </c>
      <c r="L454" s="87">
        <v>364.28295335701199</v>
      </c>
      <c r="M454" s="86">
        <v>358.66067986160903</v>
      </c>
      <c r="N454" s="86">
        <v>340.36272799976501</v>
      </c>
      <c r="O454" s="86">
        <f t="shared" si="48"/>
        <v>354.43545373946199</v>
      </c>
      <c r="P454" s="86">
        <f t="shared" ref="P454:P517" si="51">STDEV(L454:N454)</f>
        <v>12.50734572652509</v>
      </c>
      <c r="Q454" s="86">
        <f t="shared" ref="Q454:Q517" si="52">LOG(O454,2)</f>
        <v>8.4693791118838959</v>
      </c>
      <c r="S454" s="86">
        <f t="shared" ref="S454:S517" si="53">LOG(O454/H454,2)</f>
        <v>-0.47529425756984711</v>
      </c>
      <c r="T454" s="91">
        <v>4.0899999999999998E-6</v>
      </c>
      <c r="U454" s="87">
        <v>0</v>
      </c>
    </row>
    <row r="455" spans="2:21">
      <c r="B455" s="87" t="s">
        <v>6221</v>
      </c>
      <c r="C455" s="87" t="s">
        <v>1442</v>
      </c>
      <c r="D455" s="87" t="s">
        <v>1443</v>
      </c>
      <c r="E455" s="87">
        <v>98.4613822868223</v>
      </c>
      <c r="F455" s="86">
        <v>93.939000762359598</v>
      </c>
      <c r="G455" s="86">
        <v>106.583014365634</v>
      </c>
      <c r="H455" s="86">
        <f t="shared" ref="H455:H518" si="54">AVERAGE(E455:G455)</f>
        <v>99.661132471605299</v>
      </c>
      <c r="I455" s="86">
        <f t="shared" si="49"/>
        <v>6.4068182726968432</v>
      </c>
      <c r="J455" s="86">
        <f t="shared" si="50"/>
        <v>6.6389590626664461</v>
      </c>
      <c r="L455" s="87">
        <v>67.100679904776598</v>
      </c>
      <c r="M455" s="86">
        <v>74.516944822512997</v>
      </c>
      <c r="N455" s="86">
        <v>68.078186045697905</v>
      </c>
      <c r="O455" s="86">
        <f t="shared" ref="O455:O518" si="55">AVERAGE(L455:N455)</f>
        <v>69.898603590995833</v>
      </c>
      <c r="P455" s="86">
        <f t="shared" si="51"/>
        <v>4.0293530947204568</v>
      </c>
      <c r="Q455" s="86">
        <f t="shared" si="52"/>
        <v>6.1271917291365918</v>
      </c>
      <c r="S455" s="86">
        <f t="shared" si="53"/>
        <v>-0.51176733352985415</v>
      </c>
      <c r="T455" s="91">
        <v>1.5099999999999999E-7</v>
      </c>
      <c r="U455" s="87">
        <v>0</v>
      </c>
    </row>
    <row r="456" spans="2:21">
      <c r="B456" s="87" t="s">
        <v>6222</v>
      </c>
      <c r="C456" s="87" t="s">
        <v>841</v>
      </c>
      <c r="D456" s="87"/>
      <c r="E456" s="87">
        <v>112.161821554767</v>
      </c>
      <c r="F456" s="86">
        <v>101.290687818368</v>
      </c>
      <c r="G456" s="86">
        <v>105.023410201088</v>
      </c>
      <c r="H456" s="86">
        <f t="shared" si="54"/>
        <v>106.15863985807432</v>
      </c>
      <c r="I456" s="86">
        <f t="shared" si="49"/>
        <v>5.523762029563196</v>
      </c>
      <c r="J456" s="86">
        <f t="shared" si="50"/>
        <v>6.7300779813963203</v>
      </c>
      <c r="L456" s="87">
        <v>82.409851840668793</v>
      </c>
      <c r="M456" s="86">
        <v>84.404853799185403</v>
      </c>
      <c r="N456" s="86">
        <v>82.054772629634499</v>
      </c>
      <c r="O456" s="86">
        <f t="shared" si="55"/>
        <v>82.956492756496232</v>
      </c>
      <c r="P456" s="86">
        <f t="shared" si="51"/>
        <v>1.2668198743357053</v>
      </c>
      <c r="Q456" s="86">
        <f t="shared" si="52"/>
        <v>6.3742829959120577</v>
      </c>
      <c r="S456" s="86">
        <f t="shared" si="53"/>
        <v>-0.35579498548426136</v>
      </c>
      <c r="T456" s="91">
        <v>1.3699999999999999E-5</v>
      </c>
      <c r="U456" s="87">
        <v>0</v>
      </c>
    </row>
    <row r="457" spans="2:21">
      <c r="B457" s="87" t="s">
        <v>6223</v>
      </c>
      <c r="C457" s="87" t="s">
        <v>832</v>
      </c>
      <c r="D457" s="87" t="s">
        <v>1444</v>
      </c>
      <c r="E457" s="87">
        <v>253.62707806886101</v>
      </c>
      <c r="F457" s="86">
        <v>249.442083839052</v>
      </c>
      <c r="G457" s="86">
        <v>223.63564719176699</v>
      </c>
      <c r="H457" s="86">
        <f t="shared" si="54"/>
        <v>242.23493636655999</v>
      </c>
      <c r="I457" s="86">
        <f t="shared" si="49"/>
        <v>16.24280494654673</v>
      </c>
      <c r="J457" s="86">
        <f t="shared" si="50"/>
        <v>7.9202631427010735</v>
      </c>
      <c r="L457" s="87">
        <v>179.14663978954701</v>
      </c>
      <c r="M457" s="86">
        <v>190.56159575636801</v>
      </c>
      <c r="N457" s="86">
        <v>181.856255573646</v>
      </c>
      <c r="O457" s="86">
        <f t="shared" si="55"/>
        <v>183.85483037318701</v>
      </c>
      <c r="P457" s="86">
        <f t="shared" si="51"/>
        <v>5.9641454419837769</v>
      </c>
      <c r="Q457" s="86">
        <f t="shared" si="52"/>
        <v>7.5224232703893499</v>
      </c>
      <c r="S457" s="86">
        <f t="shared" si="53"/>
        <v>-0.39783987231172324</v>
      </c>
      <c r="T457" s="91">
        <v>5.6799999999999998E-6</v>
      </c>
      <c r="U457" s="87">
        <v>0</v>
      </c>
    </row>
    <row r="458" spans="2:21">
      <c r="B458" s="87" t="s">
        <v>6224</v>
      </c>
      <c r="C458" s="87" t="s">
        <v>1445</v>
      </c>
      <c r="D458" s="87" t="s">
        <v>1446</v>
      </c>
      <c r="E458" s="87">
        <v>324.33989304385</v>
      </c>
      <c r="F458" s="86">
        <v>353.28354682145903</v>
      </c>
      <c r="G458" s="86">
        <v>327.23959783284801</v>
      </c>
      <c r="H458" s="86">
        <f t="shared" si="54"/>
        <v>334.95434589938571</v>
      </c>
      <c r="I458" s="86">
        <f t="shared" si="49"/>
        <v>15.939629129849147</v>
      </c>
      <c r="J458" s="86">
        <f t="shared" si="50"/>
        <v>8.3878206601719203</v>
      </c>
      <c r="L458" s="87">
        <v>243.368499885446</v>
      </c>
      <c r="M458" s="86">
        <v>267.34678682753599</v>
      </c>
      <c r="N458" s="86">
        <v>255.91978341690799</v>
      </c>
      <c r="O458" s="86">
        <f t="shared" si="55"/>
        <v>255.54502337662998</v>
      </c>
      <c r="P458" s="86">
        <f t="shared" si="51"/>
        <v>11.993535549834451</v>
      </c>
      <c r="Q458" s="86">
        <f t="shared" si="52"/>
        <v>7.9974336855551602</v>
      </c>
      <c r="S458" s="86">
        <f t="shared" si="53"/>
        <v>-0.39038697461675947</v>
      </c>
      <c r="T458" s="91">
        <v>2.1100000000000001E-6</v>
      </c>
      <c r="U458" s="87">
        <v>0</v>
      </c>
    </row>
    <row r="459" spans="2:21">
      <c r="B459" s="87" t="s">
        <v>6225</v>
      </c>
      <c r="C459" s="87" t="s">
        <v>832</v>
      </c>
      <c r="D459" s="87" t="s">
        <v>921</v>
      </c>
      <c r="E459" s="87">
        <v>1.1119218355598499</v>
      </c>
      <c r="F459" s="86">
        <v>0.55993594659773505</v>
      </c>
      <c r="G459" s="86">
        <v>0.45308510810749802</v>
      </c>
      <c r="H459" s="86">
        <f t="shared" si="54"/>
        <v>0.70831429675502766</v>
      </c>
      <c r="I459" s="86">
        <f t="shared" si="49"/>
        <v>0.35359377745738318</v>
      </c>
      <c r="J459" s="86">
        <f t="shared" si="50"/>
        <v>-0.49753843266541425</v>
      </c>
      <c r="L459" s="87">
        <v>0</v>
      </c>
      <c r="M459" s="86">
        <v>0</v>
      </c>
      <c r="N459" s="86">
        <v>0.76213764190204203</v>
      </c>
      <c r="O459" s="86">
        <f t="shared" si="55"/>
        <v>0.25404588063401401</v>
      </c>
      <c r="P459" s="86">
        <f t="shared" si="51"/>
        <v>0.44002037271169053</v>
      </c>
      <c r="Q459" s="86">
        <f t="shared" si="52"/>
        <v>-1.97683902393049</v>
      </c>
      <c r="S459" s="86">
        <f t="shared" si="53"/>
        <v>-1.4793005912650756</v>
      </c>
      <c r="T459" s="87">
        <v>0.55525446700000003</v>
      </c>
      <c r="U459" s="87">
        <v>0</v>
      </c>
    </row>
    <row r="460" spans="2:21">
      <c r="B460" s="87" t="s">
        <v>6226</v>
      </c>
      <c r="C460" s="87" t="s">
        <v>1447</v>
      </c>
      <c r="D460" s="87" t="s">
        <v>1448</v>
      </c>
      <c r="E460" s="87">
        <v>95.688548436777893</v>
      </c>
      <c r="F460" s="86">
        <v>92.295321827738704</v>
      </c>
      <c r="G460" s="86">
        <v>108.894796354954</v>
      </c>
      <c r="H460" s="86">
        <f t="shared" si="54"/>
        <v>98.95955553982354</v>
      </c>
      <c r="I460" s="86">
        <f t="shared" si="49"/>
        <v>8.7698491575424828</v>
      </c>
      <c r="J460" s="86">
        <f t="shared" si="50"/>
        <v>6.628767115594405</v>
      </c>
      <c r="L460" s="87">
        <v>72.959730186788804</v>
      </c>
      <c r="M460" s="86">
        <v>78.622707892739896</v>
      </c>
      <c r="N460" s="86">
        <v>84.291298860647501</v>
      </c>
      <c r="O460" s="86">
        <f t="shared" si="55"/>
        <v>78.624578980058729</v>
      </c>
      <c r="P460" s="86">
        <f t="shared" si="51"/>
        <v>5.6657845686471129</v>
      </c>
      <c r="Q460" s="86">
        <f t="shared" si="52"/>
        <v>6.2969084815373799</v>
      </c>
      <c r="S460" s="86">
        <f t="shared" si="53"/>
        <v>-0.33185863405702609</v>
      </c>
      <c r="T460" s="87">
        <v>5.8856100000000003E-4</v>
      </c>
      <c r="U460" s="87">
        <v>0</v>
      </c>
    </row>
    <row r="461" spans="2:21">
      <c r="B461" s="87" t="s">
        <v>6227</v>
      </c>
      <c r="C461" s="87" t="s">
        <v>1449</v>
      </c>
      <c r="D461" s="87" t="s">
        <v>1450</v>
      </c>
      <c r="E461" s="87">
        <v>193.41296724180401</v>
      </c>
      <c r="F461" s="86">
        <v>188.116823075479</v>
      </c>
      <c r="G461" s="86">
        <v>197.39825081990199</v>
      </c>
      <c r="H461" s="86">
        <f t="shared" si="54"/>
        <v>192.976013712395</v>
      </c>
      <c r="I461" s="86">
        <f t="shared" si="49"/>
        <v>4.6561165721965576</v>
      </c>
      <c r="J461" s="86">
        <f t="shared" si="50"/>
        <v>7.5922777261347862</v>
      </c>
      <c r="L461" s="87">
        <v>166.89258500532799</v>
      </c>
      <c r="M461" s="86">
        <v>171.779216303884</v>
      </c>
      <c r="N461" s="86">
        <v>188.40379364234801</v>
      </c>
      <c r="O461" s="86">
        <f t="shared" si="55"/>
        <v>175.69186498385332</v>
      </c>
      <c r="P461" s="86">
        <f t="shared" si="51"/>
        <v>11.276729979298098</v>
      </c>
      <c r="Q461" s="86">
        <f t="shared" si="52"/>
        <v>7.4569035819226031</v>
      </c>
      <c r="S461" s="86">
        <f t="shared" si="53"/>
        <v>-0.13537414421218294</v>
      </c>
      <c r="T461" s="87">
        <v>0.27878202899999999</v>
      </c>
      <c r="U461" s="87">
        <v>0</v>
      </c>
    </row>
    <row r="462" spans="2:21">
      <c r="B462" s="87" t="s">
        <v>6228</v>
      </c>
      <c r="C462" s="87" t="s">
        <v>1451</v>
      </c>
      <c r="D462" s="87" t="s">
        <v>1452</v>
      </c>
      <c r="E462" s="87">
        <v>375.09658166729702</v>
      </c>
      <c r="F462" s="86">
        <v>392.34930747467899</v>
      </c>
      <c r="G462" s="86">
        <v>433.84713129193199</v>
      </c>
      <c r="H462" s="86">
        <f t="shared" si="54"/>
        <v>400.43100681130272</v>
      </c>
      <c r="I462" s="86">
        <f t="shared" si="49"/>
        <v>30.197552358177337</v>
      </c>
      <c r="J462" s="86">
        <f t="shared" si="50"/>
        <v>8.6454098813335527</v>
      </c>
      <c r="L462" s="87">
        <v>343.17339029879798</v>
      </c>
      <c r="M462" s="86">
        <v>457.428331566515</v>
      </c>
      <c r="N462" s="86">
        <v>455.701255978083</v>
      </c>
      <c r="O462" s="86">
        <f t="shared" si="55"/>
        <v>418.76765928113201</v>
      </c>
      <c r="P462" s="86">
        <f t="shared" si="51"/>
        <v>65.472252326860428</v>
      </c>
      <c r="Q462" s="86">
        <f t="shared" si="52"/>
        <v>8.7100062194447485</v>
      </c>
      <c r="S462" s="86">
        <f t="shared" si="53"/>
        <v>6.4596338111195514E-2</v>
      </c>
      <c r="T462" s="87">
        <v>0.96158329600000003</v>
      </c>
      <c r="U462" s="87">
        <v>0</v>
      </c>
    </row>
    <row r="463" spans="2:21">
      <c r="B463" s="87" t="s">
        <v>6229</v>
      </c>
      <c r="C463" s="87" t="s">
        <v>832</v>
      </c>
      <c r="D463" s="87" t="s">
        <v>1453</v>
      </c>
      <c r="E463" s="87">
        <v>86.528606979300093</v>
      </c>
      <c r="F463" s="86">
        <v>85.8753487754052</v>
      </c>
      <c r="G463" s="86">
        <v>91.256288253915599</v>
      </c>
      <c r="H463" s="86">
        <f t="shared" si="54"/>
        <v>87.886748002873631</v>
      </c>
      <c r="I463" s="86">
        <f t="shared" si="49"/>
        <v>2.936330651984373</v>
      </c>
      <c r="J463" s="86">
        <f t="shared" si="50"/>
        <v>6.4575737399845821</v>
      </c>
      <c r="L463" s="87">
        <v>58.019809650440301</v>
      </c>
      <c r="M463" s="86">
        <v>68.292394538304094</v>
      </c>
      <c r="N463" s="86">
        <v>58.9513466011229</v>
      </c>
      <c r="O463" s="86">
        <f t="shared" si="55"/>
        <v>61.75451692995577</v>
      </c>
      <c r="P463" s="86">
        <f t="shared" si="51"/>
        <v>5.6810934677162823</v>
      </c>
      <c r="Q463" s="86">
        <f t="shared" si="52"/>
        <v>5.9484727589388529</v>
      </c>
      <c r="S463" s="86">
        <f t="shared" si="53"/>
        <v>-0.50910098104572932</v>
      </c>
      <c r="T463" s="91">
        <v>6.1399999999999997E-6</v>
      </c>
      <c r="U463" s="87">
        <v>0</v>
      </c>
    </row>
    <row r="464" spans="2:21">
      <c r="B464" s="87" t="s">
        <v>6230</v>
      </c>
      <c r="C464" s="87" t="s">
        <v>832</v>
      </c>
      <c r="D464" s="87" t="s">
        <v>1454</v>
      </c>
      <c r="E464" s="87">
        <v>71.308697578421302</v>
      </c>
      <c r="F464" s="86">
        <v>73.295615409643503</v>
      </c>
      <c r="G464" s="86">
        <v>62.221605030173997</v>
      </c>
      <c r="H464" s="86">
        <f t="shared" si="54"/>
        <v>68.941972672746274</v>
      </c>
      <c r="I464" s="86">
        <f t="shared" si="49"/>
        <v>5.9041905927490577</v>
      </c>
      <c r="J464" s="86">
        <f t="shared" si="50"/>
        <v>6.1073106747714165</v>
      </c>
      <c r="L464" s="87">
        <v>47.657743311532201</v>
      </c>
      <c r="M464" s="86">
        <v>57.235530660673902</v>
      </c>
      <c r="N464" s="86">
        <v>50.788852456352103</v>
      </c>
      <c r="O464" s="86">
        <f t="shared" si="55"/>
        <v>51.894042142852733</v>
      </c>
      <c r="P464" s="86">
        <f t="shared" si="51"/>
        <v>4.883603772697497</v>
      </c>
      <c r="Q464" s="86">
        <f t="shared" si="52"/>
        <v>5.6974970098799416</v>
      </c>
      <c r="S464" s="86">
        <f t="shared" si="53"/>
        <v>-0.40981366489147558</v>
      </c>
      <c r="T464" s="87">
        <v>1.7735489999999999E-3</v>
      </c>
      <c r="U464" s="87">
        <v>0</v>
      </c>
    </row>
    <row r="465" spans="2:21">
      <c r="B465" s="87" t="s">
        <v>6231</v>
      </c>
      <c r="C465" s="87" t="s">
        <v>1455</v>
      </c>
      <c r="D465" s="87"/>
      <c r="E465" s="87">
        <v>73.720417697618402</v>
      </c>
      <c r="F465" s="86">
        <v>68.870809081646598</v>
      </c>
      <c r="G465" s="86">
        <v>63.689607290285799</v>
      </c>
      <c r="H465" s="86">
        <f t="shared" si="54"/>
        <v>68.760278023183602</v>
      </c>
      <c r="I465" s="86">
        <f t="shared" si="49"/>
        <v>5.0163185896757714</v>
      </c>
      <c r="J465" s="86">
        <f t="shared" si="50"/>
        <v>6.1035034730636815</v>
      </c>
      <c r="L465" s="87">
        <v>57.187836627442799</v>
      </c>
      <c r="M465" s="86">
        <v>56.647171998454901</v>
      </c>
      <c r="N465" s="86">
        <v>53.623051812175298</v>
      </c>
      <c r="O465" s="86">
        <f t="shared" si="55"/>
        <v>55.819353479357666</v>
      </c>
      <c r="P465" s="86">
        <f t="shared" si="51"/>
        <v>1.9211676970558016</v>
      </c>
      <c r="Q465" s="86">
        <f t="shared" si="52"/>
        <v>5.8026935095542207</v>
      </c>
      <c r="S465" s="86">
        <f t="shared" si="53"/>
        <v>-0.30080996350946054</v>
      </c>
      <c r="T465" s="87">
        <v>2.1947080000000001E-3</v>
      </c>
      <c r="U465" s="87">
        <v>0</v>
      </c>
    </row>
    <row r="466" spans="2:21">
      <c r="B466" s="87" t="s">
        <v>6232</v>
      </c>
      <c r="C466" s="87" t="s">
        <v>1456</v>
      </c>
      <c r="D466" s="87" t="s">
        <v>1457</v>
      </c>
      <c r="E466" s="87">
        <v>151.22136963614</v>
      </c>
      <c r="F466" s="86">
        <v>170.760611437839</v>
      </c>
      <c r="G466" s="86">
        <v>171.03166499655899</v>
      </c>
      <c r="H466" s="86">
        <f t="shared" si="54"/>
        <v>164.33788202351266</v>
      </c>
      <c r="I466" s="86">
        <f t="shared" si="49"/>
        <v>11.360041391385822</v>
      </c>
      <c r="J466" s="86">
        <f t="shared" si="50"/>
        <v>7.360521268406921</v>
      </c>
      <c r="L466" s="87">
        <v>130.145012975703</v>
      </c>
      <c r="M466" s="86">
        <v>126.057584144087</v>
      </c>
      <c r="N466" s="86">
        <v>120.442135825063</v>
      </c>
      <c r="O466" s="86">
        <f t="shared" si="55"/>
        <v>125.54824431495099</v>
      </c>
      <c r="P466" s="86">
        <f t="shared" si="51"/>
        <v>4.8714501481859722</v>
      </c>
      <c r="Q466" s="86">
        <f t="shared" si="52"/>
        <v>6.972098043666306</v>
      </c>
      <c r="S466" s="86">
        <f t="shared" si="53"/>
        <v>-0.38842322474061536</v>
      </c>
      <c r="T466" s="91">
        <v>6.72E-6</v>
      </c>
      <c r="U466" s="87">
        <v>0</v>
      </c>
    </row>
    <row r="467" spans="2:21">
      <c r="B467" s="87" t="s">
        <v>6233</v>
      </c>
      <c r="C467" s="87" t="s">
        <v>832</v>
      </c>
      <c r="D467" s="87" t="s">
        <v>1458</v>
      </c>
      <c r="E467" s="87">
        <v>124.496903450443</v>
      </c>
      <c r="F467" s="86">
        <v>133.64769998937101</v>
      </c>
      <c r="G467" s="86">
        <v>131.28097608458</v>
      </c>
      <c r="H467" s="86">
        <f t="shared" si="54"/>
        <v>129.80852650813134</v>
      </c>
      <c r="I467" s="86">
        <f t="shared" si="49"/>
        <v>4.7497736936197379</v>
      </c>
      <c r="J467" s="86">
        <f t="shared" si="50"/>
        <v>7.0202413400377095</v>
      </c>
      <c r="L467" s="87">
        <v>99.351647294399399</v>
      </c>
      <c r="M467" s="86">
        <v>108.742944018386</v>
      </c>
      <c r="N467" s="86">
        <v>111.439415590805</v>
      </c>
      <c r="O467" s="86">
        <f t="shared" si="55"/>
        <v>106.51133563453011</v>
      </c>
      <c r="P467" s="86">
        <f t="shared" si="51"/>
        <v>6.3453599252578989</v>
      </c>
      <c r="Q467" s="86">
        <f t="shared" si="52"/>
        <v>6.7348631694600947</v>
      </c>
      <c r="S467" s="86">
        <f t="shared" si="53"/>
        <v>-0.28537817057761411</v>
      </c>
      <c r="T467" s="87">
        <v>1.8617060000000001E-3</v>
      </c>
      <c r="U467" s="87">
        <v>0</v>
      </c>
    </row>
    <row r="468" spans="2:21">
      <c r="B468" s="87" t="s">
        <v>6234</v>
      </c>
      <c r="C468" s="87" t="s">
        <v>1459</v>
      </c>
      <c r="D468" s="87" t="s">
        <v>880</v>
      </c>
      <c r="E468" s="87">
        <v>1645.8672075660099</v>
      </c>
      <c r="F468" s="86">
        <v>1436.01121845235</v>
      </c>
      <c r="G468" s="86">
        <v>1304.9828153516501</v>
      </c>
      <c r="H468" s="86">
        <f t="shared" si="54"/>
        <v>1462.2870804566701</v>
      </c>
      <c r="I468" s="86">
        <f t="shared" si="49"/>
        <v>171.95452278695939</v>
      </c>
      <c r="J468" s="86">
        <f t="shared" si="50"/>
        <v>10.514010857849174</v>
      </c>
      <c r="L468" s="87">
        <v>1129.8774575313601</v>
      </c>
      <c r="M468" s="86">
        <v>994.34967837031104</v>
      </c>
      <c r="N468" s="86">
        <v>1037.26273353747</v>
      </c>
      <c r="O468" s="86">
        <f t="shared" si="55"/>
        <v>1053.8299564797137</v>
      </c>
      <c r="P468" s="86">
        <f t="shared" si="51"/>
        <v>69.266148933624294</v>
      </c>
      <c r="Q468" s="86">
        <f t="shared" si="52"/>
        <v>10.041426380541775</v>
      </c>
      <c r="S468" s="86">
        <f t="shared" si="53"/>
        <v>-0.47258447730739722</v>
      </c>
      <c r="T468" s="91">
        <v>2.23E-5</v>
      </c>
      <c r="U468" s="87">
        <v>0</v>
      </c>
    </row>
    <row r="469" spans="2:21">
      <c r="B469" s="87" t="s">
        <v>6235</v>
      </c>
      <c r="C469" s="87" t="s">
        <v>832</v>
      </c>
      <c r="D469" s="87" t="s">
        <v>1460</v>
      </c>
      <c r="E469" s="87">
        <v>205.38330916908399</v>
      </c>
      <c r="F469" s="86">
        <v>215.12739068285001</v>
      </c>
      <c r="G469" s="86">
        <v>184.418584288555</v>
      </c>
      <c r="H469" s="86">
        <f t="shared" si="54"/>
        <v>201.64309471349634</v>
      </c>
      <c r="I469" s="86">
        <f t="shared" si="49"/>
        <v>15.692342102787388</v>
      </c>
      <c r="J469" s="86">
        <f t="shared" si="50"/>
        <v>7.6556601911387894</v>
      </c>
      <c r="L469" s="87">
        <v>145.16238772415099</v>
      </c>
      <c r="M469" s="86">
        <v>157.052597118992</v>
      </c>
      <c r="N469" s="86">
        <v>155.17993403573499</v>
      </c>
      <c r="O469" s="86">
        <f t="shared" si="55"/>
        <v>152.46497295962601</v>
      </c>
      <c r="P469" s="86">
        <f t="shared" si="51"/>
        <v>6.3931627616447821</v>
      </c>
      <c r="Q469" s="86">
        <f t="shared" si="52"/>
        <v>7.2523340282422426</v>
      </c>
      <c r="S469" s="86">
        <f t="shared" si="53"/>
        <v>-0.40332616289654794</v>
      </c>
      <c r="T469" s="91">
        <v>2.23E-5</v>
      </c>
      <c r="U469" s="87">
        <v>0</v>
      </c>
    </row>
    <row r="470" spans="2:21">
      <c r="B470" s="87" t="s">
        <v>6236</v>
      </c>
      <c r="C470" s="87" t="s">
        <v>1461</v>
      </c>
      <c r="D470" s="87" t="s">
        <v>1462</v>
      </c>
      <c r="E470" s="87">
        <v>82.0567570260623</v>
      </c>
      <c r="F470" s="86">
        <v>80.526917223204904</v>
      </c>
      <c r="G470" s="86">
        <v>78.183976504399197</v>
      </c>
      <c r="H470" s="86">
        <f t="shared" si="54"/>
        <v>80.255883584555463</v>
      </c>
      <c r="I470" s="86">
        <f t="shared" si="49"/>
        <v>1.9505644483592304</v>
      </c>
      <c r="J470" s="86">
        <f t="shared" si="50"/>
        <v>6.3265352554352781</v>
      </c>
      <c r="L470" s="87">
        <v>67.735532287371896</v>
      </c>
      <c r="M470" s="86">
        <v>58.236612941814798</v>
      </c>
      <c r="N470" s="86">
        <v>63.068119121655101</v>
      </c>
      <c r="O470" s="86">
        <f t="shared" si="55"/>
        <v>63.013421450280596</v>
      </c>
      <c r="P470" s="86">
        <f t="shared" si="51"/>
        <v>4.7496958912955751</v>
      </c>
      <c r="Q470" s="86">
        <f t="shared" si="52"/>
        <v>5.9775872409207391</v>
      </c>
      <c r="S470" s="86">
        <f t="shared" si="53"/>
        <v>-0.34894801451453855</v>
      </c>
      <c r="T470" s="91">
        <v>7.3700000000000002E-5</v>
      </c>
      <c r="U470" s="87">
        <v>0</v>
      </c>
    </row>
    <row r="471" spans="2:21">
      <c r="B471" s="87" t="s">
        <v>6237</v>
      </c>
      <c r="C471" s="87" t="s">
        <v>1463</v>
      </c>
      <c r="D471" s="87" t="s">
        <v>955</v>
      </c>
      <c r="E471" s="87">
        <v>69.574537710745204</v>
      </c>
      <c r="F471" s="86">
        <v>67.845572196092206</v>
      </c>
      <c r="G471" s="86">
        <v>66.351796942853596</v>
      </c>
      <c r="H471" s="86">
        <f t="shared" si="54"/>
        <v>67.923968949897002</v>
      </c>
      <c r="I471" s="86">
        <f t="shared" si="49"/>
        <v>1.6128000658832438</v>
      </c>
      <c r="J471" s="86">
        <f t="shared" si="50"/>
        <v>6.085848856149334</v>
      </c>
      <c r="L471" s="87">
        <v>53.719811391588401</v>
      </c>
      <c r="M471" s="86">
        <v>59.062759615865701</v>
      </c>
      <c r="N471" s="86">
        <v>48.471954024969897</v>
      </c>
      <c r="O471" s="86">
        <f t="shared" si="55"/>
        <v>53.751508344141335</v>
      </c>
      <c r="P471" s="86">
        <f t="shared" si="51"/>
        <v>5.2954739437219702</v>
      </c>
      <c r="Q471" s="86">
        <f t="shared" si="52"/>
        <v>5.7482333342421192</v>
      </c>
      <c r="S471" s="86">
        <f t="shared" si="53"/>
        <v>-0.33761552190721411</v>
      </c>
      <c r="T471" s="87">
        <v>3.5188870000000001E-3</v>
      </c>
      <c r="U471" s="87">
        <v>0</v>
      </c>
    </row>
    <row r="472" spans="2:21">
      <c r="B472" s="87" t="s">
        <v>6238</v>
      </c>
      <c r="C472" s="87" t="s">
        <v>832</v>
      </c>
      <c r="D472" s="87" t="s">
        <v>1464</v>
      </c>
      <c r="E472" s="87">
        <v>292.17884540557401</v>
      </c>
      <c r="F472" s="86">
        <v>228.38925821803801</v>
      </c>
      <c r="G472" s="86">
        <v>238.43894253328901</v>
      </c>
      <c r="H472" s="86">
        <f t="shared" si="54"/>
        <v>253.00234871896703</v>
      </c>
      <c r="I472" s="86">
        <f t="shared" si="49"/>
        <v>34.297922068047306</v>
      </c>
      <c r="J472" s="86">
        <f t="shared" si="50"/>
        <v>7.9830069678543021</v>
      </c>
      <c r="L472" s="87">
        <v>192.093431742077</v>
      </c>
      <c r="M472" s="86">
        <v>178.06100106704099</v>
      </c>
      <c r="N472" s="86">
        <v>195.998351108224</v>
      </c>
      <c r="O472" s="86">
        <f t="shared" si="55"/>
        <v>188.71759463911403</v>
      </c>
      <c r="P472" s="86">
        <f t="shared" si="51"/>
        <v>9.4331510501151339</v>
      </c>
      <c r="Q472" s="86">
        <f t="shared" si="52"/>
        <v>7.5600851252476078</v>
      </c>
      <c r="S472" s="86">
        <f t="shared" si="53"/>
        <v>-0.42292184260669446</v>
      </c>
      <c r="T472" s="87">
        <v>1.31626E-4</v>
      </c>
      <c r="U472" s="87">
        <v>0</v>
      </c>
    </row>
    <row r="473" spans="2:21">
      <c r="B473" s="87" t="s">
        <v>6239</v>
      </c>
      <c r="C473" s="87" t="s">
        <v>1465</v>
      </c>
      <c r="D473" s="87" t="s">
        <v>1466</v>
      </c>
      <c r="E473" s="87">
        <v>73.624534582812799</v>
      </c>
      <c r="F473" s="86">
        <v>68.020552179404007</v>
      </c>
      <c r="G473" s="86">
        <v>68.242934785389195</v>
      </c>
      <c r="H473" s="86">
        <f t="shared" si="54"/>
        <v>69.962673849202005</v>
      </c>
      <c r="I473" s="86">
        <f t="shared" si="49"/>
        <v>3.1732131239694024</v>
      </c>
      <c r="J473" s="86">
        <f t="shared" si="50"/>
        <v>6.1285135224440763</v>
      </c>
      <c r="L473" s="87">
        <v>57.5782842704239</v>
      </c>
      <c r="M473" s="86">
        <v>59.958941360016702</v>
      </c>
      <c r="N473" s="86">
        <v>54.285186502260402</v>
      </c>
      <c r="O473" s="86">
        <f t="shared" si="55"/>
        <v>57.274137377567001</v>
      </c>
      <c r="P473" s="86">
        <f t="shared" si="51"/>
        <v>2.8490792452657727</v>
      </c>
      <c r="Q473" s="86">
        <f t="shared" si="52"/>
        <v>5.8398119197315319</v>
      </c>
      <c r="S473" s="86">
        <f t="shared" si="53"/>
        <v>-0.28870160271254502</v>
      </c>
      <c r="T473" s="87">
        <v>8.4687599999999999E-4</v>
      </c>
      <c r="U473" s="87">
        <v>0</v>
      </c>
    </row>
    <row r="474" spans="2:21">
      <c r="B474" s="87" t="s">
        <v>6240</v>
      </c>
      <c r="C474" s="87" t="s">
        <v>841</v>
      </c>
      <c r="D474" s="87"/>
      <c r="E474" s="87">
        <v>20.3474613602768</v>
      </c>
      <c r="F474" s="86">
        <v>17.9843758134548</v>
      </c>
      <c r="G474" s="86">
        <v>18.830928946408299</v>
      </c>
      <c r="H474" s="86">
        <f t="shared" si="54"/>
        <v>19.054255373379966</v>
      </c>
      <c r="I474" s="86">
        <f t="shared" si="49"/>
        <v>1.1972674492934756</v>
      </c>
      <c r="J474" s="86">
        <f t="shared" si="50"/>
        <v>4.2520413246526312</v>
      </c>
      <c r="L474" s="87">
        <v>18.4232640148577</v>
      </c>
      <c r="M474" s="86">
        <v>20.297045184843402</v>
      </c>
      <c r="N474" s="86">
        <v>17.503437550357901</v>
      </c>
      <c r="O474" s="86">
        <f t="shared" si="55"/>
        <v>18.741248916686335</v>
      </c>
      <c r="P474" s="86">
        <f t="shared" si="51"/>
        <v>1.4236912243204785</v>
      </c>
      <c r="Q474" s="86">
        <f t="shared" si="52"/>
        <v>4.2281451922746625</v>
      </c>
      <c r="S474" s="86">
        <f t="shared" si="53"/>
        <v>-2.3896132377968563E-2</v>
      </c>
      <c r="T474" s="87">
        <v>0.87585109500000002</v>
      </c>
      <c r="U474" s="87">
        <v>0</v>
      </c>
    </row>
    <row r="475" spans="2:21">
      <c r="B475" s="87" t="s">
        <v>6241</v>
      </c>
      <c r="C475" s="87" t="s">
        <v>1467</v>
      </c>
      <c r="D475" s="87" t="s">
        <v>1157</v>
      </c>
      <c r="E475" s="87">
        <v>55.512805803928401</v>
      </c>
      <c r="F475" s="86">
        <v>52.696617729076898</v>
      </c>
      <c r="G475" s="86">
        <v>53.532505033071899</v>
      </c>
      <c r="H475" s="86">
        <f t="shared" si="54"/>
        <v>53.913976188692402</v>
      </c>
      <c r="I475" s="86">
        <f t="shared" si="49"/>
        <v>1.4463294922533327</v>
      </c>
      <c r="J475" s="86">
        <f t="shared" si="50"/>
        <v>5.7525874080210269</v>
      </c>
      <c r="L475" s="87">
        <v>44.953026393533101</v>
      </c>
      <c r="M475" s="86">
        <v>45.213250761250698</v>
      </c>
      <c r="N475" s="86">
        <v>40.653667335823798</v>
      </c>
      <c r="O475" s="86">
        <f t="shared" si="55"/>
        <v>43.606648163535873</v>
      </c>
      <c r="P475" s="86">
        <f t="shared" si="51"/>
        <v>2.5606641730251924</v>
      </c>
      <c r="Q475" s="86">
        <f t="shared" si="52"/>
        <v>5.446476196435345</v>
      </c>
      <c r="S475" s="86">
        <f t="shared" si="53"/>
        <v>-0.306111211585682</v>
      </c>
      <c r="T475" s="87">
        <v>4.4260799999999999E-4</v>
      </c>
      <c r="U475" s="87">
        <v>0</v>
      </c>
    </row>
    <row r="476" spans="2:21">
      <c r="B476" s="87" t="s">
        <v>6242</v>
      </c>
      <c r="C476" s="87" t="s">
        <v>1468</v>
      </c>
      <c r="D476" s="87" t="s">
        <v>1469</v>
      </c>
      <c r="E476" s="87">
        <v>332.61764559875797</v>
      </c>
      <c r="F476" s="86">
        <v>322.15837632095202</v>
      </c>
      <c r="G476" s="86">
        <v>316.38919243332901</v>
      </c>
      <c r="H476" s="86">
        <f t="shared" si="54"/>
        <v>323.72173811767971</v>
      </c>
      <c r="I476" s="86">
        <f t="shared" si="49"/>
        <v>8.2264055404672902</v>
      </c>
      <c r="J476" s="86">
        <f t="shared" si="50"/>
        <v>8.3386104364511908</v>
      </c>
      <c r="L476" s="87">
        <v>244.21030423480599</v>
      </c>
      <c r="M476" s="86">
        <v>195.838065380529</v>
      </c>
      <c r="N476" s="86">
        <v>205.87505255196101</v>
      </c>
      <c r="O476" s="86">
        <f t="shared" si="55"/>
        <v>215.30780738909866</v>
      </c>
      <c r="P476" s="86">
        <f t="shared" si="51"/>
        <v>25.528435533870145</v>
      </c>
      <c r="Q476" s="86">
        <f t="shared" si="52"/>
        <v>7.750256824548396</v>
      </c>
      <c r="S476" s="86">
        <f t="shared" si="53"/>
        <v>-0.58835361190279334</v>
      </c>
      <c r="T476" s="91">
        <v>9.87E-9</v>
      </c>
      <c r="U476" s="87">
        <v>0</v>
      </c>
    </row>
    <row r="477" spans="2:21">
      <c r="B477" s="87" t="s">
        <v>6243</v>
      </c>
      <c r="C477" s="87" t="s">
        <v>1468</v>
      </c>
      <c r="D477" s="87" t="s">
        <v>1469</v>
      </c>
      <c r="E477" s="87">
        <v>265.827395534716</v>
      </c>
      <c r="F477" s="86">
        <v>259.672667844643</v>
      </c>
      <c r="G477" s="86">
        <v>250.52534714899801</v>
      </c>
      <c r="H477" s="86">
        <f t="shared" si="54"/>
        <v>258.67513684278566</v>
      </c>
      <c r="I477" s="86">
        <f t="shared" si="49"/>
        <v>7.6996410484167077</v>
      </c>
      <c r="J477" s="86">
        <f t="shared" si="50"/>
        <v>8.0149975825008184</v>
      </c>
      <c r="L477" s="87">
        <v>218.28081634019401</v>
      </c>
      <c r="M477" s="86">
        <v>154.36459155181799</v>
      </c>
      <c r="N477" s="86">
        <v>159.999817968255</v>
      </c>
      <c r="O477" s="86">
        <f t="shared" si="55"/>
        <v>177.54840862008902</v>
      </c>
      <c r="P477" s="86">
        <f t="shared" si="51"/>
        <v>35.387649303094051</v>
      </c>
      <c r="Q477" s="86">
        <f t="shared" si="52"/>
        <v>7.4720686192060128</v>
      </c>
      <c r="S477" s="86">
        <f t="shared" si="53"/>
        <v>-0.54292896329480478</v>
      </c>
      <c r="T477" s="91">
        <v>4.0599999999999998E-5</v>
      </c>
      <c r="U477" s="87">
        <v>0</v>
      </c>
    </row>
    <row r="478" spans="2:21">
      <c r="B478" s="87" t="s">
        <v>6244</v>
      </c>
      <c r="C478" s="87" t="s">
        <v>832</v>
      </c>
      <c r="D478" s="87" t="s">
        <v>1326</v>
      </c>
      <c r="E478" s="87">
        <v>150.23941269045099</v>
      </c>
      <c r="F478" s="86">
        <v>132.90419047616399</v>
      </c>
      <c r="G478" s="86">
        <v>119.115617259736</v>
      </c>
      <c r="H478" s="86">
        <f t="shared" si="54"/>
        <v>134.08640680878366</v>
      </c>
      <c r="I478" s="86">
        <f t="shared" si="49"/>
        <v>15.595540615704328</v>
      </c>
      <c r="J478" s="86">
        <f t="shared" si="50"/>
        <v>7.0670191792649764</v>
      </c>
      <c r="L478" s="87">
        <v>126.676038386054</v>
      </c>
      <c r="M478" s="86">
        <v>115.946436078638</v>
      </c>
      <c r="N478" s="86">
        <v>108.833255263612</v>
      </c>
      <c r="O478" s="86">
        <f t="shared" si="55"/>
        <v>117.15190990943466</v>
      </c>
      <c r="P478" s="86">
        <f t="shared" si="51"/>
        <v>8.9822660145520619</v>
      </c>
      <c r="Q478" s="86">
        <f t="shared" si="52"/>
        <v>6.8722366642012043</v>
      </c>
      <c r="S478" s="86">
        <f t="shared" si="53"/>
        <v>-0.19478251506377256</v>
      </c>
      <c r="T478" s="87">
        <v>0.14816373799999999</v>
      </c>
      <c r="U478" s="87">
        <v>0</v>
      </c>
    </row>
    <row r="479" spans="2:21">
      <c r="B479" s="87" t="s">
        <v>6245</v>
      </c>
      <c r="C479" s="87" t="s">
        <v>1470</v>
      </c>
      <c r="D479" s="87" t="s">
        <v>1471</v>
      </c>
      <c r="E479" s="87">
        <v>131.02212531651099</v>
      </c>
      <c r="F479" s="86">
        <v>118.11009900274</v>
      </c>
      <c r="G479" s="86">
        <v>102.51391338913599</v>
      </c>
      <c r="H479" s="86">
        <f t="shared" si="54"/>
        <v>117.21537923612901</v>
      </c>
      <c r="I479" s="86">
        <f t="shared" si="49"/>
        <v>14.275150766965822</v>
      </c>
      <c r="J479" s="86">
        <f t="shared" si="50"/>
        <v>6.873018060661801</v>
      </c>
      <c r="L479" s="87">
        <v>79.473471924744999</v>
      </c>
      <c r="M479" s="86">
        <v>77.840835793069303</v>
      </c>
      <c r="N479" s="86">
        <v>78.187067860861703</v>
      </c>
      <c r="O479" s="86">
        <f t="shared" si="55"/>
        <v>78.50045852622533</v>
      </c>
      <c r="P479" s="86">
        <f t="shared" si="51"/>
        <v>0.86025314092192651</v>
      </c>
      <c r="Q479" s="86">
        <f t="shared" si="52"/>
        <v>6.2946291757907273</v>
      </c>
      <c r="S479" s="86">
        <f t="shared" si="53"/>
        <v>-0.57838888487107254</v>
      </c>
      <c r="T479" s="91">
        <v>2.8099999999999999E-7</v>
      </c>
      <c r="U479" s="87">
        <v>0</v>
      </c>
    </row>
    <row r="480" spans="2:21">
      <c r="B480" s="87" t="s">
        <v>6246</v>
      </c>
      <c r="C480" s="87" t="s">
        <v>1472</v>
      </c>
      <c r="D480" s="87" t="s">
        <v>1473</v>
      </c>
      <c r="E480" s="87">
        <v>582.50073632868498</v>
      </c>
      <c r="F480" s="86">
        <v>551.68978464734698</v>
      </c>
      <c r="G480" s="86">
        <v>560.45435543665599</v>
      </c>
      <c r="H480" s="86">
        <f t="shared" si="54"/>
        <v>564.88162547089598</v>
      </c>
      <c r="I480" s="86">
        <f t="shared" si="49"/>
        <v>15.875428367275502</v>
      </c>
      <c r="J480" s="86">
        <f t="shared" si="50"/>
        <v>9.1418047630747648</v>
      </c>
      <c r="L480" s="87">
        <v>382.95525479010001</v>
      </c>
      <c r="M480" s="86">
        <v>394.73742728847799</v>
      </c>
      <c r="N480" s="86">
        <v>411.46607911067201</v>
      </c>
      <c r="O480" s="86">
        <f t="shared" si="55"/>
        <v>396.38625372975002</v>
      </c>
      <c r="P480" s="86">
        <f t="shared" si="51"/>
        <v>14.326749363854603</v>
      </c>
      <c r="Q480" s="86">
        <f t="shared" si="52"/>
        <v>8.6307631219767558</v>
      </c>
      <c r="S480" s="86">
        <f t="shared" si="53"/>
        <v>-0.51104164109800809</v>
      </c>
      <c r="T480" s="91">
        <v>6.2599999999999996E-11</v>
      </c>
      <c r="U480" s="87">
        <v>0</v>
      </c>
    </row>
    <row r="481" spans="2:21">
      <c r="B481" s="87" t="s">
        <v>6247</v>
      </c>
      <c r="C481" s="87" t="s">
        <v>841</v>
      </c>
      <c r="D481" s="87"/>
      <c r="E481" s="87">
        <v>124.333077976238</v>
      </c>
      <c r="F481" s="86">
        <v>99.948566467695699</v>
      </c>
      <c r="G481" s="86">
        <v>103.797679311899</v>
      </c>
      <c r="H481" s="86">
        <f t="shared" si="54"/>
        <v>109.35977458527758</v>
      </c>
      <c r="I481" s="86">
        <f t="shared" si="49"/>
        <v>13.109301211359938</v>
      </c>
      <c r="J481" s="86">
        <f t="shared" si="50"/>
        <v>6.7729383641203134</v>
      </c>
      <c r="L481" s="87">
        <v>91.722622907404698</v>
      </c>
      <c r="M481" s="86">
        <v>78.355987718429006</v>
      </c>
      <c r="N481" s="86">
        <v>92.537366774942399</v>
      </c>
      <c r="O481" s="86">
        <f t="shared" si="55"/>
        <v>87.538659133592034</v>
      </c>
      <c r="P481" s="86">
        <f t="shared" si="51"/>
        <v>7.9628539250423094</v>
      </c>
      <c r="Q481" s="86">
        <f t="shared" si="52"/>
        <v>6.4518483806676965</v>
      </c>
      <c r="S481" s="86">
        <f t="shared" si="53"/>
        <v>-0.32108998345261747</v>
      </c>
      <c r="T481" s="87">
        <v>3.5713844000000002E-2</v>
      </c>
      <c r="U481" s="87">
        <v>0</v>
      </c>
    </row>
    <row r="482" spans="2:21">
      <c r="B482" s="87" t="s">
        <v>6248</v>
      </c>
      <c r="C482" s="87" t="s">
        <v>841</v>
      </c>
      <c r="D482" s="87" t="s">
        <v>1354</v>
      </c>
      <c r="E482" s="87">
        <v>171.19907427409001</v>
      </c>
      <c r="F482" s="86">
        <v>170.844153109079</v>
      </c>
      <c r="G482" s="86">
        <v>158.855360928653</v>
      </c>
      <c r="H482" s="86">
        <f t="shared" si="54"/>
        <v>166.96619610394066</v>
      </c>
      <c r="I482" s="86">
        <f t="shared" si="49"/>
        <v>7.0264306506828937</v>
      </c>
      <c r="J482" s="86">
        <f t="shared" si="50"/>
        <v>7.3834122346913009</v>
      </c>
      <c r="L482" s="87">
        <v>141.13687247275701</v>
      </c>
      <c r="M482" s="86">
        <v>127.218910074135</v>
      </c>
      <c r="N482" s="86">
        <v>120.266764702838</v>
      </c>
      <c r="O482" s="86">
        <f t="shared" si="55"/>
        <v>129.54084908324333</v>
      </c>
      <c r="P482" s="86">
        <f t="shared" si="51"/>
        <v>10.627036282685904</v>
      </c>
      <c r="Q482" s="86">
        <f t="shared" si="52"/>
        <v>7.0172632952308636</v>
      </c>
      <c r="S482" s="86">
        <f t="shared" si="53"/>
        <v>-0.36614893946043786</v>
      </c>
      <c r="T482" s="91">
        <v>5.8499999999999999E-5</v>
      </c>
      <c r="U482" s="87">
        <v>0</v>
      </c>
    </row>
    <row r="483" spans="2:21">
      <c r="B483" s="87" t="s">
        <v>6249</v>
      </c>
      <c r="C483" s="87" t="s">
        <v>832</v>
      </c>
      <c r="D483" s="87" t="s">
        <v>1474</v>
      </c>
      <c r="E483" s="87">
        <v>102.55704589685</v>
      </c>
      <c r="F483" s="86">
        <v>101.602561657468</v>
      </c>
      <c r="G483" s="86">
        <v>96.107599078140296</v>
      </c>
      <c r="H483" s="86">
        <f t="shared" si="54"/>
        <v>100.0890688774861</v>
      </c>
      <c r="I483" s="86">
        <f t="shared" si="49"/>
        <v>3.4809246419786493</v>
      </c>
      <c r="J483" s="86">
        <f t="shared" si="50"/>
        <v>6.6451406101286725</v>
      </c>
      <c r="L483" s="87">
        <v>80.778261990138404</v>
      </c>
      <c r="M483" s="86">
        <v>85.472619211700703</v>
      </c>
      <c r="N483" s="86">
        <v>93.138625071932296</v>
      </c>
      <c r="O483" s="86">
        <f t="shared" si="55"/>
        <v>86.46316875792381</v>
      </c>
      <c r="P483" s="86">
        <f t="shared" si="51"/>
        <v>6.2394338830606602</v>
      </c>
      <c r="Q483" s="86">
        <f t="shared" si="52"/>
        <v>6.4340138049075648</v>
      </c>
      <c r="S483" s="86">
        <f t="shared" si="53"/>
        <v>-0.21112680522110819</v>
      </c>
      <c r="T483" s="87">
        <v>8.8762663000000006E-2</v>
      </c>
      <c r="U483" s="87">
        <v>0</v>
      </c>
    </row>
    <row r="484" spans="2:21">
      <c r="B484" s="87" t="s">
        <v>6250</v>
      </c>
      <c r="C484" s="87" t="s">
        <v>832</v>
      </c>
      <c r="D484" s="87" t="s">
        <v>1475</v>
      </c>
      <c r="E484" s="87">
        <v>82.370580480612801</v>
      </c>
      <c r="F484" s="86">
        <v>74.795947091719299</v>
      </c>
      <c r="G484" s="86">
        <v>88.433611486844697</v>
      </c>
      <c r="H484" s="86">
        <f t="shared" si="54"/>
        <v>81.866713019725594</v>
      </c>
      <c r="I484" s="86">
        <f t="shared" si="49"/>
        <v>6.8327801334539826</v>
      </c>
      <c r="J484" s="86">
        <f t="shared" si="50"/>
        <v>6.3552050666180442</v>
      </c>
      <c r="L484" s="87">
        <v>68.869690110221597</v>
      </c>
      <c r="M484" s="86">
        <v>67.320982861440996</v>
      </c>
      <c r="N484" s="86">
        <v>63.906503090774102</v>
      </c>
      <c r="O484" s="86">
        <f t="shared" si="55"/>
        <v>66.699058687478896</v>
      </c>
      <c r="P484" s="86">
        <f t="shared" si="51"/>
        <v>2.5393697261568384</v>
      </c>
      <c r="Q484" s="86">
        <f t="shared" si="52"/>
        <v>6.0595944959300736</v>
      </c>
      <c r="S484" s="86">
        <f t="shared" si="53"/>
        <v>-0.29561057068797203</v>
      </c>
      <c r="T484" s="87">
        <v>1.0846079E-2</v>
      </c>
      <c r="U484" s="87">
        <v>0</v>
      </c>
    </row>
    <row r="485" spans="2:21">
      <c r="B485" s="87" t="s">
        <v>6251</v>
      </c>
      <c r="C485" s="87" t="s">
        <v>1476</v>
      </c>
      <c r="D485" s="87" t="s">
        <v>1477</v>
      </c>
      <c r="E485" s="87">
        <v>221.74287374530201</v>
      </c>
      <c r="F485" s="86">
        <v>227.12671033845001</v>
      </c>
      <c r="G485" s="86">
        <v>234.56254771948099</v>
      </c>
      <c r="H485" s="86">
        <f t="shared" si="54"/>
        <v>227.81071060107766</v>
      </c>
      <c r="I485" s="86">
        <f t="shared" si="49"/>
        <v>6.4371501823801278</v>
      </c>
      <c r="J485" s="86">
        <f t="shared" si="50"/>
        <v>7.8316917672325594</v>
      </c>
      <c r="L485" s="87">
        <v>174.01464906221599</v>
      </c>
      <c r="M485" s="86">
        <v>196.63522506835801</v>
      </c>
      <c r="N485" s="86">
        <v>198.82998557775201</v>
      </c>
      <c r="O485" s="86">
        <f t="shared" si="55"/>
        <v>189.82661990277532</v>
      </c>
      <c r="P485" s="86">
        <f t="shared" si="51"/>
        <v>13.737469192701511</v>
      </c>
      <c r="Q485" s="86">
        <f t="shared" si="52"/>
        <v>7.5685385093667312</v>
      </c>
      <c r="S485" s="86">
        <f t="shared" si="53"/>
        <v>-0.26315325786582916</v>
      </c>
      <c r="T485" s="87">
        <v>2.9524859999999998E-3</v>
      </c>
      <c r="U485" s="87">
        <v>0</v>
      </c>
    </row>
    <row r="486" spans="2:21">
      <c r="B486" s="87" t="s">
        <v>6252</v>
      </c>
      <c r="C486" s="87" t="s">
        <v>1478</v>
      </c>
      <c r="D486" s="87" t="s">
        <v>1479</v>
      </c>
      <c r="E486" s="87">
        <v>348.22137484362298</v>
      </c>
      <c r="F486" s="86">
        <v>347.740708298654</v>
      </c>
      <c r="G486" s="86">
        <v>329.79438803954702</v>
      </c>
      <c r="H486" s="86">
        <f t="shared" si="54"/>
        <v>341.91882372727468</v>
      </c>
      <c r="I486" s="86">
        <f t="shared" si="49"/>
        <v>10.502819413911961</v>
      </c>
      <c r="J486" s="86">
        <f t="shared" si="50"/>
        <v>8.417510039719005</v>
      </c>
      <c r="L486" s="87">
        <v>335.73498064141802</v>
      </c>
      <c r="M486" s="86">
        <v>345.64370099575598</v>
      </c>
      <c r="N486" s="86">
        <v>331.80870507198603</v>
      </c>
      <c r="O486" s="86">
        <f t="shared" si="55"/>
        <v>337.72912890305332</v>
      </c>
      <c r="P486" s="86">
        <f t="shared" si="51"/>
        <v>7.1298140592669164</v>
      </c>
      <c r="Q486" s="86">
        <f t="shared" si="52"/>
        <v>8.3997228059328286</v>
      </c>
      <c r="S486" s="86">
        <f t="shared" si="53"/>
        <v>-1.7787233786176127E-2</v>
      </c>
      <c r="T486" s="87">
        <v>0.82367909800000005</v>
      </c>
      <c r="U486" s="87">
        <v>0</v>
      </c>
    </row>
    <row r="487" spans="2:21">
      <c r="B487" s="87" t="s">
        <v>6253</v>
      </c>
      <c r="C487" s="87" t="s">
        <v>1480</v>
      </c>
      <c r="D487" s="87" t="s">
        <v>1481</v>
      </c>
      <c r="E487" s="87">
        <v>99.004648142692204</v>
      </c>
      <c r="F487" s="86">
        <v>91.533058564417999</v>
      </c>
      <c r="G487" s="86">
        <v>85.197768367664807</v>
      </c>
      <c r="H487" s="86">
        <f t="shared" si="54"/>
        <v>91.911825024925008</v>
      </c>
      <c r="I487" s="86">
        <f t="shared" si="49"/>
        <v>6.911228566920566</v>
      </c>
      <c r="J487" s="86">
        <f t="shared" si="50"/>
        <v>6.5221785799853444</v>
      </c>
      <c r="L487" s="87">
        <v>77.783201084257897</v>
      </c>
      <c r="M487" s="86">
        <v>71.677471096910296</v>
      </c>
      <c r="N487" s="86">
        <v>71.383903683091603</v>
      </c>
      <c r="O487" s="86">
        <f t="shared" si="55"/>
        <v>73.614858621419941</v>
      </c>
      <c r="P487" s="86">
        <f t="shared" si="51"/>
        <v>3.6128734578224022</v>
      </c>
      <c r="Q487" s="86">
        <f t="shared" si="52"/>
        <v>6.2019250880160515</v>
      </c>
      <c r="S487" s="86">
        <f t="shared" si="53"/>
        <v>-0.3202534919692937</v>
      </c>
      <c r="T487" s="87">
        <v>1.350525E-3</v>
      </c>
      <c r="U487" s="87">
        <v>0</v>
      </c>
    </row>
    <row r="488" spans="2:21">
      <c r="B488" s="87" t="s">
        <v>6254</v>
      </c>
      <c r="C488" s="87" t="s">
        <v>1003</v>
      </c>
      <c r="D488" s="87" t="s">
        <v>1004</v>
      </c>
      <c r="E488" s="87">
        <v>1060.84856097786</v>
      </c>
      <c r="F488" s="86">
        <v>1019.52039984728</v>
      </c>
      <c r="G488" s="86">
        <v>981.43744910642101</v>
      </c>
      <c r="H488" s="86">
        <f t="shared" si="54"/>
        <v>1020.6021366438536</v>
      </c>
      <c r="I488" s="86">
        <f t="shared" si="49"/>
        <v>39.716605948108707</v>
      </c>
      <c r="J488" s="86">
        <f t="shared" si="50"/>
        <v>9.9952048518011818</v>
      </c>
      <c r="L488" s="87">
        <v>766.23069958859503</v>
      </c>
      <c r="M488" s="86">
        <v>799.81158510354999</v>
      </c>
      <c r="N488" s="86">
        <v>851.54668645447396</v>
      </c>
      <c r="O488" s="86">
        <f t="shared" si="55"/>
        <v>805.86299038220625</v>
      </c>
      <c r="P488" s="86">
        <f t="shared" si="51"/>
        <v>42.978704414042298</v>
      </c>
      <c r="Q488" s="86">
        <f t="shared" si="52"/>
        <v>9.6543907681084402</v>
      </c>
      <c r="S488" s="86">
        <f t="shared" si="53"/>
        <v>-0.34081408369274174</v>
      </c>
      <c r="T488" s="87">
        <v>1.6372899999999999E-4</v>
      </c>
      <c r="U488" s="87">
        <v>0</v>
      </c>
    </row>
    <row r="489" spans="2:21">
      <c r="B489" s="87" t="s">
        <v>6255</v>
      </c>
      <c r="C489" s="87" t="s">
        <v>832</v>
      </c>
      <c r="D489" s="87" t="s">
        <v>922</v>
      </c>
      <c r="E489" s="87">
        <v>160.63916607728399</v>
      </c>
      <c r="F489" s="86">
        <v>162.67947416554199</v>
      </c>
      <c r="G489" s="86">
        <v>162.88661529060701</v>
      </c>
      <c r="H489" s="86">
        <f t="shared" si="54"/>
        <v>162.0684185111443</v>
      </c>
      <c r="I489" s="86">
        <f t="shared" si="49"/>
        <v>1.2420945017167908</v>
      </c>
      <c r="J489" s="86">
        <f t="shared" si="50"/>
        <v>7.3404591770130576</v>
      </c>
      <c r="L489" s="87">
        <v>133.650309154783</v>
      </c>
      <c r="M489" s="86">
        <v>130.48404993545699</v>
      </c>
      <c r="N489" s="86">
        <v>133.215818011338</v>
      </c>
      <c r="O489" s="86">
        <f t="shared" si="55"/>
        <v>132.45005903385933</v>
      </c>
      <c r="P489" s="86">
        <f t="shared" si="51"/>
        <v>1.7164176268273459</v>
      </c>
      <c r="Q489" s="86">
        <f t="shared" si="52"/>
        <v>7.0493046765010376</v>
      </c>
      <c r="S489" s="86">
        <f t="shared" si="53"/>
        <v>-0.29115450051201919</v>
      </c>
      <c r="T489" s="87">
        <v>7.4189299999999998E-4</v>
      </c>
      <c r="U489" s="87">
        <v>0</v>
      </c>
    </row>
    <row r="490" spans="2:21">
      <c r="B490" s="87" t="s">
        <v>6256</v>
      </c>
      <c r="C490" s="87" t="s">
        <v>841</v>
      </c>
      <c r="D490" s="87"/>
      <c r="E490" s="87">
        <v>25.439108910752601</v>
      </c>
      <c r="F490" s="86">
        <v>25.532032555610702</v>
      </c>
      <c r="G490" s="86">
        <v>35.608819649021697</v>
      </c>
      <c r="H490" s="86">
        <f t="shared" si="54"/>
        <v>28.859987038461668</v>
      </c>
      <c r="I490" s="86">
        <f t="shared" si="49"/>
        <v>5.8448451566283763</v>
      </c>
      <c r="J490" s="86">
        <f t="shared" si="50"/>
        <v>4.8509987467763738</v>
      </c>
      <c r="L490" s="87">
        <v>13.463540988493399</v>
      </c>
      <c r="M490" s="86">
        <v>20.4110967678252</v>
      </c>
      <c r="N490" s="86">
        <v>17.2912648549663</v>
      </c>
      <c r="O490" s="86">
        <f t="shared" si="55"/>
        <v>17.055300870428301</v>
      </c>
      <c r="P490" s="86">
        <f t="shared" si="51"/>
        <v>3.4797833378287928</v>
      </c>
      <c r="Q490" s="86">
        <f t="shared" si="52"/>
        <v>4.0921483004658388</v>
      </c>
      <c r="S490" s="86">
        <f t="shared" si="53"/>
        <v>-0.75885044631053511</v>
      </c>
      <c r="T490" s="87">
        <v>1.6021200000000001E-3</v>
      </c>
      <c r="U490" s="87">
        <v>0</v>
      </c>
    </row>
    <row r="491" spans="2:21">
      <c r="B491" s="87" t="s">
        <v>6257</v>
      </c>
      <c r="C491" s="87" t="s">
        <v>1482</v>
      </c>
      <c r="D491" s="87" t="s">
        <v>1483</v>
      </c>
      <c r="E491" s="87">
        <v>129.48990707654099</v>
      </c>
      <c r="F491" s="86">
        <v>125.133741374824</v>
      </c>
      <c r="G491" s="86">
        <v>117.10950989373799</v>
      </c>
      <c r="H491" s="86">
        <f t="shared" si="54"/>
        <v>123.911052781701</v>
      </c>
      <c r="I491" s="86">
        <f t="shared" si="49"/>
        <v>6.2801102018837156</v>
      </c>
      <c r="J491" s="86">
        <f t="shared" si="50"/>
        <v>6.9531610704102205</v>
      </c>
      <c r="L491" s="87">
        <v>102.724522820445</v>
      </c>
      <c r="M491" s="86">
        <v>98.078109788729407</v>
      </c>
      <c r="N491" s="86">
        <v>98.634894280867499</v>
      </c>
      <c r="O491" s="86">
        <f t="shared" si="55"/>
        <v>99.812508963347298</v>
      </c>
      <c r="P491" s="86">
        <f t="shared" si="51"/>
        <v>2.5371974244465361</v>
      </c>
      <c r="Q491" s="86">
        <f t="shared" si="52"/>
        <v>6.6411487269679128</v>
      </c>
      <c r="S491" s="86">
        <f t="shared" si="53"/>
        <v>-0.31201234344230766</v>
      </c>
      <c r="T491" s="87">
        <v>6.6468600000000005E-4</v>
      </c>
      <c r="U491" s="87">
        <v>0</v>
      </c>
    </row>
    <row r="492" spans="2:21">
      <c r="B492" s="87" t="s">
        <v>6258</v>
      </c>
      <c r="C492" s="87" t="s">
        <v>832</v>
      </c>
      <c r="D492" s="87" t="s">
        <v>845</v>
      </c>
      <c r="E492" s="87">
        <v>277.16186612758798</v>
      </c>
      <c r="F492" s="86">
        <v>308.12364815961399</v>
      </c>
      <c r="G492" s="86">
        <v>285.68359570077001</v>
      </c>
      <c r="H492" s="86">
        <f t="shared" si="54"/>
        <v>290.32303666265733</v>
      </c>
      <c r="I492" s="86">
        <f t="shared" si="49"/>
        <v>15.993789293935336</v>
      </c>
      <c r="J492" s="86">
        <f t="shared" si="50"/>
        <v>8.1815152417956991</v>
      </c>
      <c r="L492" s="87">
        <v>214.184132652166</v>
      </c>
      <c r="M492" s="86">
        <v>218.764154381846</v>
      </c>
      <c r="N492" s="86">
        <v>207.76246173534</v>
      </c>
      <c r="O492" s="86">
        <f t="shared" si="55"/>
        <v>213.570249589784</v>
      </c>
      <c r="P492" s="86">
        <f t="shared" si="51"/>
        <v>5.5264771403449853</v>
      </c>
      <c r="Q492" s="86">
        <f t="shared" si="52"/>
        <v>7.73856688287424</v>
      </c>
      <c r="S492" s="86">
        <f t="shared" si="53"/>
        <v>-0.44294835892145834</v>
      </c>
      <c r="T492" s="91">
        <v>8.0700000000000001E-8</v>
      </c>
      <c r="U492" s="87">
        <v>0</v>
      </c>
    </row>
    <row r="493" spans="2:21">
      <c r="B493" s="87" t="s">
        <v>6259</v>
      </c>
      <c r="C493" s="87" t="s">
        <v>841</v>
      </c>
      <c r="D493" s="87" t="s">
        <v>866</v>
      </c>
      <c r="E493" s="87">
        <v>31.636269798355698</v>
      </c>
      <c r="F493" s="86">
        <v>32.479799145011299</v>
      </c>
      <c r="G493" s="86">
        <v>36.546337715884299</v>
      </c>
      <c r="H493" s="86">
        <f t="shared" si="54"/>
        <v>33.554135553083768</v>
      </c>
      <c r="I493" s="86">
        <f t="shared" si="49"/>
        <v>2.6254220188321056</v>
      </c>
      <c r="J493" s="86">
        <f t="shared" si="50"/>
        <v>5.0684186846878987</v>
      </c>
      <c r="L493" s="87">
        <v>33.716945678950502</v>
      </c>
      <c r="M493" s="86">
        <v>23.2604206604809</v>
      </c>
      <c r="N493" s="86">
        <v>28.688263939780501</v>
      </c>
      <c r="O493" s="86">
        <f t="shared" si="55"/>
        <v>28.555210093070631</v>
      </c>
      <c r="P493" s="86">
        <f t="shared" si="51"/>
        <v>5.2295321358668083</v>
      </c>
      <c r="Q493" s="86">
        <f t="shared" si="52"/>
        <v>4.8356820940540652</v>
      </c>
      <c r="S493" s="86">
        <f t="shared" si="53"/>
        <v>-0.2327365906338327</v>
      </c>
      <c r="T493" s="87">
        <v>0.35371438700000002</v>
      </c>
      <c r="U493" s="87">
        <v>0</v>
      </c>
    </row>
    <row r="494" spans="2:21">
      <c r="B494" s="87" t="s">
        <v>6260</v>
      </c>
      <c r="C494" s="87" t="s">
        <v>1484</v>
      </c>
      <c r="D494" s="87" t="s">
        <v>1485</v>
      </c>
      <c r="E494" s="87">
        <v>61.932943429031504</v>
      </c>
      <c r="F494" s="86">
        <v>59.0180697210427</v>
      </c>
      <c r="G494" s="86">
        <v>62.077935057781502</v>
      </c>
      <c r="H494" s="86">
        <f t="shared" si="54"/>
        <v>61.009649402618571</v>
      </c>
      <c r="I494" s="86">
        <f t="shared" si="49"/>
        <v>1.7262815135867247</v>
      </c>
      <c r="J494" s="86">
        <f t="shared" si="50"/>
        <v>5.9309655350112447</v>
      </c>
      <c r="L494" s="87">
        <v>49.2119202164711</v>
      </c>
      <c r="M494" s="86">
        <v>49.195152052169099</v>
      </c>
      <c r="N494" s="86">
        <v>49.5905446579917</v>
      </c>
      <c r="O494" s="86">
        <f t="shared" si="55"/>
        <v>49.332538975543969</v>
      </c>
      <c r="P494" s="86">
        <f t="shared" si="51"/>
        <v>0.2235967172500643</v>
      </c>
      <c r="Q494" s="86">
        <f t="shared" si="52"/>
        <v>5.6244676346658347</v>
      </c>
      <c r="S494" s="86">
        <f t="shared" si="53"/>
        <v>-0.3064979003454103</v>
      </c>
      <c r="T494" s="87">
        <v>2.88027E-4</v>
      </c>
      <c r="U494" s="87">
        <v>0</v>
      </c>
    </row>
    <row r="495" spans="2:21">
      <c r="B495" s="87" t="s">
        <v>6261</v>
      </c>
      <c r="C495" s="87" t="s">
        <v>841</v>
      </c>
      <c r="D495" s="87"/>
      <c r="E495" s="87">
        <v>168.808032085913</v>
      </c>
      <c r="F495" s="86">
        <v>166.79180606739899</v>
      </c>
      <c r="G495" s="86">
        <v>164.25386632227799</v>
      </c>
      <c r="H495" s="86">
        <f t="shared" si="54"/>
        <v>166.61790149186334</v>
      </c>
      <c r="I495" s="86">
        <f t="shared" si="49"/>
        <v>2.2820579641434393</v>
      </c>
      <c r="J495" s="86">
        <f t="shared" si="50"/>
        <v>7.3803996025195246</v>
      </c>
      <c r="L495" s="87">
        <v>124.086395322846</v>
      </c>
      <c r="M495" s="86">
        <v>125.28396962570901</v>
      </c>
      <c r="N495" s="86">
        <v>133.40109980624101</v>
      </c>
      <c r="O495" s="86">
        <f t="shared" si="55"/>
        <v>127.59048825159867</v>
      </c>
      <c r="P495" s="86">
        <f t="shared" si="51"/>
        <v>5.0676376184497167</v>
      </c>
      <c r="Q495" s="86">
        <f t="shared" si="52"/>
        <v>6.9953769713560527</v>
      </c>
      <c r="S495" s="86">
        <f t="shared" si="53"/>
        <v>-0.38502263116347274</v>
      </c>
      <c r="T495" s="91">
        <v>3.0599999999999999E-6</v>
      </c>
      <c r="U495" s="87">
        <v>0</v>
      </c>
    </row>
    <row r="496" spans="2:21">
      <c r="B496" s="87" t="s">
        <v>6262</v>
      </c>
      <c r="C496" s="87" t="s">
        <v>1486</v>
      </c>
      <c r="D496" s="87" t="s">
        <v>1029</v>
      </c>
      <c r="E496" s="87">
        <v>105.98997782533</v>
      </c>
      <c r="F496" s="86">
        <v>81.505676226632801</v>
      </c>
      <c r="G496" s="86">
        <v>81.517562367007301</v>
      </c>
      <c r="H496" s="86">
        <f t="shared" si="54"/>
        <v>89.671072139656701</v>
      </c>
      <c r="I496" s="86">
        <f t="shared" si="49"/>
        <v>14.132588135352602</v>
      </c>
      <c r="J496" s="86">
        <f t="shared" si="50"/>
        <v>6.4865707421095147</v>
      </c>
      <c r="L496" s="87">
        <v>89.233524732330295</v>
      </c>
      <c r="M496" s="86">
        <v>64.5268991001019</v>
      </c>
      <c r="N496" s="86">
        <v>61.218706085781498</v>
      </c>
      <c r="O496" s="86">
        <f t="shared" si="55"/>
        <v>71.6597099727379</v>
      </c>
      <c r="P496" s="86">
        <f t="shared" si="51"/>
        <v>15.308992754533215</v>
      </c>
      <c r="Q496" s="86">
        <f t="shared" si="52"/>
        <v>6.1630902994499737</v>
      </c>
      <c r="S496" s="86">
        <f t="shared" si="53"/>
        <v>-0.3234804426595414</v>
      </c>
      <c r="T496" s="87">
        <v>0.20741394699999999</v>
      </c>
      <c r="U496" s="87">
        <v>0</v>
      </c>
    </row>
    <row r="497" spans="2:21">
      <c r="B497" s="87" t="s">
        <v>6263</v>
      </c>
      <c r="C497" s="87" t="s">
        <v>1487</v>
      </c>
      <c r="D497" s="87" t="s">
        <v>1488</v>
      </c>
      <c r="E497" s="87">
        <v>62.722499905899099</v>
      </c>
      <c r="F497" s="86">
        <v>77.232983179583101</v>
      </c>
      <c r="G497" s="86">
        <v>75.565671628686104</v>
      </c>
      <c r="H497" s="86">
        <f t="shared" si="54"/>
        <v>71.840384904722768</v>
      </c>
      <c r="I497" s="86">
        <f t="shared" si="49"/>
        <v>7.9402047889691687</v>
      </c>
      <c r="J497" s="86">
        <f t="shared" si="50"/>
        <v>6.1667231746246509</v>
      </c>
      <c r="L497" s="87">
        <v>72.132259550213007</v>
      </c>
      <c r="M497" s="86">
        <v>55.502157967220498</v>
      </c>
      <c r="N497" s="86">
        <v>58.539099422094097</v>
      </c>
      <c r="O497" s="86">
        <f t="shared" si="55"/>
        <v>62.057838979842529</v>
      </c>
      <c r="P497" s="86">
        <f t="shared" si="51"/>
        <v>8.8558577067164919</v>
      </c>
      <c r="Q497" s="86">
        <f t="shared" si="52"/>
        <v>5.9555415541235242</v>
      </c>
      <c r="S497" s="86">
        <f t="shared" si="53"/>
        <v>-0.2111816205011276</v>
      </c>
      <c r="T497" s="87">
        <v>0.415033135</v>
      </c>
      <c r="U497" s="87">
        <v>0</v>
      </c>
    </row>
    <row r="498" spans="2:21">
      <c r="B498" s="87" t="s">
        <v>6264</v>
      </c>
      <c r="C498" s="87" t="s">
        <v>1489</v>
      </c>
      <c r="D498" s="87" t="s">
        <v>1169</v>
      </c>
      <c r="E498" s="87">
        <v>59.366488225245099</v>
      </c>
      <c r="F498" s="86">
        <v>55.2900088025307</v>
      </c>
      <c r="G498" s="86">
        <v>56.1658538572132</v>
      </c>
      <c r="H498" s="86">
        <f t="shared" si="54"/>
        <v>56.940783628329662</v>
      </c>
      <c r="I498" s="86">
        <f t="shared" si="49"/>
        <v>2.1458816914209051</v>
      </c>
      <c r="J498" s="86">
        <f t="shared" si="50"/>
        <v>5.8313904427080709</v>
      </c>
      <c r="L498" s="87">
        <v>40.433879977627903</v>
      </c>
      <c r="M498" s="86">
        <v>39.631831186453702</v>
      </c>
      <c r="N498" s="86">
        <v>45.004116871050499</v>
      </c>
      <c r="O498" s="86">
        <f t="shared" si="55"/>
        <v>41.689942678377371</v>
      </c>
      <c r="P498" s="86">
        <f t="shared" si="51"/>
        <v>2.898039596070324</v>
      </c>
      <c r="Q498" s="86">
        <f t="shared" si="52"/>
        <v>5.381627483400238</v>
      </c>
      <c r="S498" s="86">
        <f t="shared" si="53"/>
        <v>-0.44976295930783283</v>
      </c>
      <c r="T498" s="91">
        <v>1.91E-7</v>
      </c>
      <c r="U498" s="87">
        <v>0</v>
      </c>
    </row>
    <row r="499" spans="2:21">
      <c r="B499" s="87" t="s">
        <v>6265</v>
      </c>
      <c r="C499" s="87" t="s">
        <v>841</v>
      </c>
      <c r="D499" s="87"/>
      <c r="E499" s="87">
        <v>665.74939859314895</v>
      </c>
      <c r="F499" s="86">
        <v>615.995065676791</v>
      </c>
      <c r="G499" s="86">
        <v>536.112150825806</v>
      </c>
      <c r="H499" s="86">
        <f t="shared" si="54"/>
        <v>605.95220503191524</v>
      </c>
      <c r="I499" s="86">
        <f t="shared" si="49"/>
        <v>65.399528206418751</v>
      </c>
      <c r="J499" s="86">
        <f t="shared" si="50"/>
        <v>9.2430601942274926</v>
      </c>
      <c r="L499" s="87">
        <v>465.83195353206298</v>
      </c>
      <c r="M499" s="86">
        <v>462.70679856614299</v>
      </c>
      <c r="N499" s="86">
        <v>435.847599093518</v>
      </c>
      <c r="O499" s="86">
        <f t="shared" si="55"/>
        <v>454.79545039724138</v>
      </c>
      <c r="P499" s="86">
        <f t="shared" si="51"/>
        <v>16.483550896613899</v>
      </c>
      <c r="Q499" s="86">
        <f t="shared" si="52"/>
        <v>8.829074011898097</v>
      </c>
      <c r="S499" s="86">
        <f t="shared" si="53"/>
        <v>-0.41398618232939705</v>
      </c>
      <c r="T499" s="91">
        <v>2.8E-5</v>
      </c>
      <c r="U499" s="87">
        <v>0</v>
      </c>
    </row>
    <row r="500" spans="2:21">
      <c r="B500" s="87" t="s">
        <v>6266</v>
      </c>
      <c r="C500" s="87" t="s">
        <v>841</v>
      </c>
      <c r="D500" s="87" t="s">
        <v>1490</v>
      </c>
      <c r="E500" s="87">
        <v>198.44579052933801</v>
      </c>
      <c r="F500" s="86">
        <v>210.64245663413701</v>
      </c>
      <c r="G500" s="86">
        <v>218.12207814243601</v>
      </c>
      <c r="H500" s="86">
        <f t="shared" si="54"/>
        <v>209.07010843530369</v>
      </c>
      <c r="I500" s="86">
        <f t="shared" si="49"/>
        <v>9.9319324757128324</v>
      </c>
      <c r="J500" s="86">
        <f t="shared" si="50"/>
        <v>7.7078429987379078</v>
      </c>
      <c r="L500" s="87">
        <v>170.77918745008699</v>
      </c>
      <c r="M500" s="86">
        <v>173.94649513254001</v>
      </c>
      <c r="N500" s="86">
        <v>186.341352868868</v>
      </c>
      <c r="O500" s="86">
        <f t="shared" si="55"/>
        <v>177.02234515049835</v>
      </c>
      <c r="P500" s="86">
        <f t="shared" si="51"/>
        <v>8.2244080717159544</v>
      </c>
      <c r="Q500" s="86">
        <f t="shared" si="52"/>
        <v>7.4677876698745669</v>
      </c>
      <c r="S500" s="86">
        <f t="shared" si="53"/>
        <v>-0.24005532886334152</v>
      </c>
      <c r="T500" s="87">
        <v>1.0495058E-2</v>
      </c>
      <c r="U500" s="87">
        <v>0</v>
      </c>
    </row>
    <row r="501" spans="2:21">
      <c r="B501" s="87" t="s">
        <v>6267</v>
      </c>
      <c r="C501" s="87" t="s">
        <v>1491</v>
      </c>
      <c r="D501" s="87" t="s">
        <v>1492</v>
      </c>
      <c r="E501" s="87">
        <v>129.13706070412999</v>
      </c>
      <c r="F501" s="86">
        <v>126.007763665544</v>
      </c>
      <c r="G501" s="86">
        <v>124.56102146981701</v>
      </c>
      <c r="H501" s="86">
        <f t="shared" si="54"/>
        <v>126.56861527983033</v>
      </c>
      <c r="I501" s="86">
        <f t="shared" si="49"/>
        <v>2.3390061283435393</v>
      </c>
      <c r="J501" s="86">
        <f t="shared" si="50"/>
        <v>6.9837758994899524</v>
      </c>
      <c r="L501" s="87">
        <v>103.85505581192101</v>
      </c>
      <c r="M501" s="86">
        <v>88.853490916210404</v>
      </c>
      <c r="N501" s="86">
        <v>104.88221299331499</v>
      </c>
      <c r="O501" s="86">
        <f t="shared" si="55"/>
        <v>99.196919907148796</v>
      </c>
      <c r="P501" s="86">
        <f t="shared" si="51"/>
        <v>8.9723829296770976</v>
      </c>
      <c r="Q501" s="86">
        <f t="shared" si="52"/>
        <v>6.6322234200996206</v>
      </c>
      <c r="S501" s="86">
        <f t="shared" si="53"/>
        <v>-0.35155247939033135</v>
      </c>
      <c r="T501" s="87">
        <v>1.1416776999999999E-2</v>
      </c>
      <c r="U501" s="87">
        <v>0</v>
      </c>
    </row>
    <row r="502" spans="2:21">
      <c r="B502" s="87" t="s">
        <v>6268</v>
      </c>
      <c r="C502" s="87" t="s">
        <v>1493</v>
      </c>
      <c r="D502" s="87" t="s">
        <v>1494</v>
      </c>
      <c r="E502" s="87">
        <v>89.171296769137001</v>
      </c>
      <c r="F502" s="86">
        <v>98.500036518888507</v>
      </c>
      <c r="G502" s="86">
        <v>94.420091067570993</v>
      </c>
      <c r="H502" s="86">
        <f t="shared" si="54"/>
        <v>94.03047478519882</v>
      </c>
      <c r="I502" s="86">
        <f t="shared" si="49"/>
        <v>4.6765582392680161</v>
      </c>
      <c r="J502" s="86">
        <f t="shared" si="50"/>
        <v>6.555056497381492</v>
      </c>
      <c r="L502" s="87">
        <v>74.704969393354503</v>
      </c>
      <c r="M502" s="86">
        <v>75.389286796997595</v>
      </c>
      <c r="N502" s="86">
        <v>73.869914804528605</v>
      </c>
      <c r="O502" s="86">
        <f t="shared" si="55"/>
        <v>74.65472366496023</v>
      </c>
      <c r="P502" s="86">
        <f t="shared" si="51"/>
        <v>0.76093119780384888</v>
      </c>
      <c r="Q502" s="86">
        <f t="shared" si="52"/>
        <v>6.2221616424864292</v>
      </c>
      <c r="S502" s="86">
        <f t="shared" si="53"/>
        <v>-0.33289485489506193</v>
      </c>
      <c r="T502" s="87">
        <v>1.2144569999999999E-3</v>
      </c>
      <c r="U502" s="87">
        <v>0</v>
      </c>
    </row>
    <row r="503" spans="2:21">
      <c r="B503" s="87" t="s">
        <v>6269</v>
      </c>
      <c r="C503" s="87" t="s">
        <v>1495</v>
      </c>
      <c r="D503" s="87" t="s">
        <v>1496</v>
      </c>
      <c r="E503" s="87">
        <v>85.195137823177603</v>
      </c>
      <c r="F503" s="86">
        <v>95.457249262239202</v>
      </c>
      <c r="G503" s="86">
        <v>90.693599386250099</v>
      </c>
      <c r="H503" s="86">
        <f t="shared" si="54"/>
        <v>90.448662157222316</v>
      </c>
      <c r="I503" s="86">
        <f t="shared" si="49"/>
        <v>5.1354384897058782</v>
      </c>
      <c r="J503" s="86">
        <f t="shared" si="50"/>
        <v>6.4990272587243156</v>
      </c>
      <c r="L503" s="87">
        <v>61.051537286730699</v>
      </c>
      <c r="M503" s="86">
        <v>69.430583894739001</v>
      </c>
      <c r="N503" s="86">
        <v>66.570039436897204</v>
      </c>
      <c r="O503" s="86">
        <f t="shared" si="55"/>
        <v>65.684053539455633</v>
      </c>
      <c r="P503" s="86">
        <f t="shared" si="51"/>
        <v>4.2592057678213751</v>
      </c>
      <c r="Q503" s="86">
        <f t="shared" si="52"/>
        <v>6.0374712573383178</v>
      </c>
      <c r="S503" s="86">
        <f t="shared" si="53"/>
        <v>-0.46155600138599734</v>
      </c>
      <c r="T503" s="91">
        <v>5.3499999999999996E-7</v>
      </c>
      <c r="U503" s="87">
        <v>0</v>
      </c>
    </row>
    <row r="504" spans="2:21">
      <c r="B504" s="87" t="s">
        <v>6270</v>
      </c>
      <c r="C504" s="87" t="s">
        <v>832</v>
      </c>
      <c r="D504" s="87" t="s">
        <v>1497</v>
      </c>
      <c r="E504" s="87">
        <v>96.341031516534301</v>
      </c>
      <c r="F504" s="86">
        <v>92.182143642832798</v>
      </c>
      <c r="G504" s="86">
        <v>96.122455769550101</v>
      </c>
      <c r="H504" s="86">
        <f t="shared" si="54"/>
        <v>94.881876976305719</v>
      </c>
      <c r="I504" s="86">
        <f t="shared" si="49"/>
        <v>2.3405905009614747</v>
      </c>
      <c r="J504" s="86">
        <f t="shared" si="50"/>
        <v>6.5680606447968248</v>
      </c>
      <c r="L504" s="87">
        <v>70.0026114193941</v>
      </c>
      <c r="M504" s="86">
        <v>79.365127451495695</v>
      </c>
      <c r="N504" s="86">
        <v>75.630703657803394</v>
      </c>
      <c r="O504" s="86">
        <f t="shared" si="55"/>
        <v>74.999480842897739</v>
      </c>
      <c r="P504" s="86">
        <f t="shared" si="51"/>
        <v>4.7130678219587425</v>
      </c>
      <c r="Q504" s="86">
        <f t="shared" si="52"/>
        <v>6.2288087039896256</v>
      </c>
      <c r="S504" s="86">
        <f t="shared" si="53"/>
        <v>-0.33925194080719884</v>
      </c>
      <c r="T504" s="91">
        <v>3.4100000000000002E-5</v>
      </c>
      <c r="U504" s="87">
        <v>0</v>
      </c>
    </row>
    <row r="505" spans="2:21">
      <c r="B505" s="87" t="s">
        <v>6271</v>
      </c>
      <c r="C505" s="87" t="s">
        <v>841</v>
      </c>
      <c r="D505" s="87"/>
      <c r="E505" s="87">
        <v>462.84540635061501</v>
      </c>
      <c r="F505" s="86">
        <v>405.02966697147201</v>
      </c>
      <c r="G505" s="86">
        <v>564.84610144068097</v>
      </c>
      <c r="H505" s="86">
        <f t="shared" si="54"/>
        <v>477.57372492092264</v>
      </c>
      <c r="I505" s="86">
        <f t="shared" si="49"/>
        <v>80.919810352867557</v>
      </c>
      <c r="J505" s="86">
        <f t="shared" si="50"/>
        <v>8.8995796545829631</v>
      </c>
      <c r="L505" s="87">
        <v>347.28723139069098</v>
      </c>
      <c r="M505" s="86">
        <v>268.88571581053498</v>
      </c>
      <c r="N505" s="86">
        <v>328.05452658031498</v>
      </c>
      <c r="O505" s="86">
        <f t="shared" si="55"/>
        <v>314.74249126051365</v>
      </c>
      <c r="P505" s="86">
        <f t="shared" si="51"/>
        <v>40.860826283655449</v>
      </c>
      <c r="Q505" s="86">
        <f t="shared" si="52"/>
        <v>8.2980281500845852</v>
      </c>
      <c r="S505" s="86">
        <f t="shared" si="53"/>
        <v>-0.60155150449837802</v>
      </c>
      <c r="T505" s="91">
        <v>2.1299999999999999E-5</v>
      </c>
      <c r="U505" s="87">
        <v>0</v>
      </c>
    </row>
    <row r="506" spans="2:21">
      <c r="B506" s="87" t="s">
        <v>6272</v>
      </c>
      <c r="C506" s="87" t="s">
        <v>832</v>
      </c>
      <c r="D506" s="87"/>
      <c r="E506" s="87">
        <v>335.06926765268099</v>
      </c>
      <c r="F506" s="86">
        <v>285.15006542929802</v>
      </c>
      <c r="G506" s="86">
        <v>251.908699686098</v>
      </c>
      <c r="H506" s="86">
        <f t="shared" si="54"/>
        <v>290.70934425602564</v>
      </c>
      <c r="I506" s="86">
        <f t="shared" si="49"/>
        <v>41.85808406910359</v>
      </c>
      <c r="J506" s="86">
        <f t="shared" si="50"/>
        <v>8.1834336344692691</v>
      </c>
      <c r="L506" s="87">
        <v>282.81620248868501</v>
      </c>
      <c r="M506" s="86">
        <v>255.65978990135201</v>
      </c>
      <c r="N506" s="86">
        <v>223.92814987115699</v>
      </c>
      <c r="O506" s="86">
        <f t="shared" si="55"/>
        <v>254.13471408706468</v>
      </c>
      <c r="P506" s="86">
        <f t="shared" si="51"/>
        <v>29.4736335976866</v>
      </c>
      <c r="Q506" s="86">
        <f t="shared" si="52"/>
        <v>7.989449646710983</v>
      </c>
      <c r="S506" s="86">
        <f t="shared" si="53"/>
        <v>-0.19398398775828574</v>
      </c>
      <c r="T506" s="87">
        <v>0.25743863700000003</v>
      </c>
      <c r="U506" s="87">
        <v>0</v>
      </c>
    </row>
    <row r="507" spans="2:21">
      <c r="B507" s="87" t="s">
        <v>6273</v>
      </c>
      <c r="C507" s="87" t="s">
        <v>1498</v>
      </c>
      <c r="D507" s="87" t="s">
        <v>1499</v>
      </c>
      <c r="E507" s="87">
        <v>649.53579938420103</v>
      </c>
      <c r="F507" s="86">
        <v>769.61324207669497</v>
      </c>
      <c r="G507" s="86">
        <v>735.215357309507</v>
      </c>
      <c r="H507" s="86">
        <f t="shared" si="54"/>
        <v>718.121466256801</v>
      </c>
      <c r="I507" s="86">
        <f t="shared" si="49"/>
        <v>61.836873258466333</v>
      </c>
      <c r="J507" s="86">
        <f t="shared" si="50"/>
        <v>9.4880840783149107</v>
      </c>
      <c r="L507" s="87">
        <v>475.01641532835902</v>
      </c>
      <c r="M507" s="86">
        <v>615.21082116094601</v>
      </c>
      <c r="N507" s="86">
        <v>539.82103028617701</v>
      </c>
      <c r="O507" s="86">
        <f t="shared" si="55"/>
        <v>543.34942225849409</v>
      </c>
      <c r="P507" s="86">
        <f t="shared" si="51"/>
        <v>70.163772839839865</v>
      </c>
      <c r="Q507" s="86">
        <f t="shared" si="52"/>
        <v>9.0857364681559716</v>
      </c>
      <c r="S507" s="86">
        <f t="shared" si="53"/>
        <v>-0.40234761015893894</v>
      </c>
      <c r="T507" s="87">
        <v>6.06187E-4</v>
      </c>
      <c r="U507" s="87">
        <v>0</v>
      </c>
    </row>
    <row r="508" spans="2:21">
      <c r="B508" s="87" t="s">
        <v>6274</v>
      </c>
      <c r="C508" s="87" t="s">
        <v>1500</v>
      </c>
      <c r="D508" s="87" t="s">
        <v>1501</v>
      </c>
      <c r="E508" s="87">
        <v>91.939062278781705</v>
      </c>
      <c r="F508" s="86">
        <v>93.985357573384405</v>
      </c>
      <c r="G508" s="86">
        <v>93.9878337876534</v>
      </c>
      <c r="H508" s="86">
        <f t="shared" si="54"/>
        <v>93.304084546606518</v>
      </c>
      <c r="I508" s="86">
        <f t="shared" si="49"/>
        <v>1.1821446090273573</v>
      </c>
      <c r="J508" s="86">
        <f t="shared" si="50"/>
        <v>6.5438683338009334</v>
      </c>
      <c r="L508" s="87">
        <v>73.308686003676996</v>
      </c>
      <c r="M508" s="86">
        <v>82.198887330150797</v>
      </c>
      <c r="N508" s="86">
        <v>78.131266911036306</v>
      </c>
      <c r="O508" s="86">
        <f t="shared" si="55"/>
        <v>77.879613414954704</v>
      </c>
      <c r="P508" s="86">
        <f t="shared" si="51"/>
        <v>4.4504400926062022</v>
      </c>
      <c r="Q508" s="86">
        <f t="shared" si="52"/>
        <v>6.283173817598473</v>
      </c>
      <c r="S508" s="86">
        <f t="shared" si="53"/>
        <v>-0.26069451620246087</v>
      </c>
      <c r="T508" s="87">
        <v>3.5284169999999998E-3</v>
      </c>
      <c r="U508" s="87">
        <v>0</v>
      </c>
    </row>
    <row r="509" spans="2:21">
      <c r="B509" s="87" t="s">
        <v>6275</v>
      </c>
      <c r="C509" s="87" t="s">
        <v>841</v>
      </c>
      <c r="D509" s="87" t="s">
        <v>1502</v>
      </c>
      <c r="E509" s="87">
        <v>212.686625668647</v>
      </c>
      <c r="F509" s="86">
        <v>205.462197883481</v>
      </c>
      <c r="G509" s="86">
        <v>210.54498334729601</v>
      </c>
      <c r="H509" s="86">
        <f t="shared" si="54"/>
        <v>209.564602299808</v>
      </c>
      <c r="I509" s="86">
        <f t="shared" si="49"/>
        <v>3.7106535077361906</v>
      </c>
      <c r="J509" s="86">
        <f t="shared" si="50"/>
        <v>7.7112512406231044</v>
      </c>
      <c r="L509" s="87">
        <v>161.02462489871101</v>
      </c>
      <c r="M509" s="86">
        <v>160.60421280217199</v>
      </c>
      <c r="N509" s="86">
        <v>167.572510331648</v>
      </c>
      <c r="O509" s="86">
        <f t="shared" si="55"/>
        <v>163.06711601084365</v>
      </c>
      <c r="P509" s="86">
        <f t="shared" si="51"/>
        <v>3.9074441867006966</v>
      </c>
      <c r="Q509" s="86">
        <f t="shared" si="52"/>
        <v>7.349322068383235</v>
      </c>
      <c r="S509" s="86">
        <f t="shared" si="53"/>
        <v>-0.36192917223987026</v>
      </c>
      <c r="T509" s="91">
        <v>4.9699999999999998E-6</v>
      </c>
      <c r="U509" s="87">
        <v>0</v>
      </c>
    </row>
    <row r="510" spans="2:21">
      <c r="B510" s="87" t="s">
        <v>6276</v>
      </c>
      <c r="C510" s="87" t="s">
        <v>1397</v>
      </c>
      <c r="D510" s="87" t="s">
        <v>1032</v>
      </c>
      <c r="E510" s="87">
        <v>68.805723184443806</v>
      </c>
      <c r="F510" s="86">
        <v>68.364819463903899</v>
      </c>
      <c r="G510" s="86">
        <v>75.196420995430202</v>
      </c>
      <c r="H510" s="86">
        <f t="shared" si="54"/>
        <v>70.788987881259303</v>
      </c>
      <c r="I510" s="86">
        <f t="shared" si="49"/>
        <v>3.8233099553415921</v>
      </c>
      <c r="J510" s="86">
        <f t="shared" si="50"/>
        <v>6.1454530432640766</v>
      </c>
      <c r="L510" s="87">
        <v>57.804030291472799</v>
      </c>
      <c r="M510" s="86">
        <v>64.0106839073011</v>
      </c>
      <c r="N510" s="86">
        <v>61.236844961658797</v>
      </c>
      <c r="O510" s="86">
        <f t="shared" si="55"/>
        <v>61.017186386810899</v>
      </c>
      <c r="P510" s="86">
        <f t="shared" si="51"/>
        <v>3.1091517643638418</v>
      </c>
      <c r="Q510" s="86">
        <f t="shared" si="52"/>
        <v>5.9311437510513638</v>
      </c>
      <c r="S510" s="86">
        <f t="shared" si="53"/>
        <v>-0.21430929221271269</v>
      </c>
      <c r="T510" s="87">
        <v>0.12591123700000001</v>
      </c>
      <c r="U510" s="87">
        <v>0</v>
      </c>
    </row>
    <row r="511" spans="2:21">
      <c r="B511" s="87" t="s">
        <v>6277</v>
      </c>
      <c r="C511" s="87" t="s">
        <v>1503</v>
      </c>
      <c r="D511" s="87" t="s">
        <v>1504</v>
      </c>
      <c r="E511" s="87">
        <v>340.04081554968701</v>
      </c>
      <c r="F511" s="86">
        <v>298.45752486881401</v>
      </c>
      <c r="G511" s="86">
        <v>325.39459623664101</v>
      </c>
      <c r="H511" s="86">
        <f t="shared" si="54"/>
        <v>321.29764555171397</v>
      </c>
      <c r="I511" s="86">
        <f t="shared" si="49"/>
        <v>21.092208742768921</v>
      </c>
      <c r="J511" s="86">
        <f t="shared" si="50"/>
        <v>8.3277665986471945</v>
      </c>
      <c r="L511" s="87">
        <v>256.48820622445999</v>
      </c>
      <c r="M511" s="86">
        <v>248.74640658494101</v>
      </c>
      <c r="N511" s="86">
        <v>258.55853772422302</v>
      </c>
      <c r="O511" s="86">
        <f t="shared" si="55"/>
        <v>254.59771684454134</v>
      </c>
      <c r="P511" s="86">
        <f t="shared" si="51"/>
        <v>5.1720346040321283</v>
      </c>
      <c r="Q511" s="86">
        <f t="shared" si="52"/>
        <v>7.9920756714184451</v>
      </c>
      <c r="S511" s="86">
        <f t="shared" si="53"/>
        <v>-0.33569092722874827</v>
      </c>
      <c r="T511" s="87">
        <v>2.88984E-4</v>
      </c>
      <c r="U511" s="87">
        <v>0</v>
      </c>
    </row>
    <row r="512" spans="2:21">
      <c r="B512" s="87" t="s">
        <v>6278</v>
      </c>
      <c r="C512" s="87" t="s">
        <v>1505</v>
      </c>
      <c r="D512" s="87" t="s">
        <v>1506</v>
      </c>
      <c r="E512" s="87">
        <v>234.823427646364</v>
      </c>
      <c r="F512" s="86">
        <v>272.48850370325698</v>
      </c>
      <c r="G512" s="86">
        <v>255.99676969950099</v>
      </c>
      <c r="H512" s="86">
        <f t="shared" si="54"/>
        <v>254.43623368304065</v>
      </c>
      <c r="I512" s="86">
        <f t="shared" si="49"/>
        <v>18.880967747625803</v>
      </c>
      <c r="J512" s="86">
        <f t="shared" si="50"/>
        <v>7.9911603259336976</v>
      </c>
      <c r="L512" s="87">
        <v>171.656726988202</v>
      </c>
      <c r="M512" s="86">
        <v>185.308017928498</v>
      </c>
      <c r="N512" s="86">
        <v>176.96464270505899</v>
      </c>
      <c r="O512" s="86">
        <f t="shared" si="55"/>
        <v>177.97646254058634</v>
      </c>
      <c r="P512" s="86">
        <f t="shared" si="51"/>
        <v>6.8816619082040713</v>
      </c>
      <c r="Q512" s="86">
        <f t="shared" si="52"/>
        <v>7.4755426465770123</v>
      </c>
      <c r="S512" s="86">
        <f t="shared" si="53"/>
        <v>-0.51561767935668545</v>
      </c>
      <c r="T512" s="91">
        <v>2.2700000000000001E-7</v>
      </c>
      <c r="U512" s="87">
        <v>0</v>
      </c>
    </row>
    <row r="513" spans="2:21">
      <c r="B513" s="87" t="s">
        <v>6279</v>
      </c>
      <c r="C513" s="87" t="s">
        <v>1507</v>
      </c>
      <c r="D513" s="87" t="s">
        <v>1508</v>
      </c>
      <c r="E513" s="87">
        <v>252.322020169393</v>
      </c>
      <c r="F513" s="86">
        <v>253.15255597752201</v>
      </c>
      <c r="G513" s="86">
        <v>278.02720984824703</v>
      </c>
      <c r="H513" s="86">
        <f t="shared" si="54"/>
        <v>261.16726199838735</v>
      </c>
      <c r="I513" s="86">
        <f t="shared" si="49"/>
        <v>14.607047222390197</v>
      </c>
      <c r="J513" s="86">
        <f t="shared" si="50"/>
        <v>8.0288302523837505</v>
      </c>
      <c r="L513" s="87">
        <v>174.44752132356501</v>
      </c>
      <c r="M513" s="86">
        <v>158.83544393871199</v>
      </c>
      <c r="N513" s="86">
        <v>179.87718578291401</v>
      </c>
      <c r="O513" s="86">
        <f t="shared" si="55"/>
        <v>171.05338368173034</v>
      </c>
      <c r="P513" s="86">
        <f t="shared" si="51"/>
        <v>10.92377465477478</v>
      </c>
      <c r="Q513" s="86">
        <f t="shared" si="52"/>
        <v>7.4183028327438478</v>
      </c>
      <c r="S513" s="86">
        <f t="shared" si="53"/>
        <v>-0.61052741963990131</v>
      </c>
      <c r="T513" s="91">
        <v>2.19E-13</v>
      </c>
      <c r="U513" s="87">
        <v>0</v>
      </c>
    </row>
    <row r="514" spans="2:21">
      <c r="B514" s="87" t="s">
        <v>6280</v>
      </c>
      <c r="C514" s="87" t="s">
        <v>841</v>
      </c>
      <c r="D514" s="87"/>
      <c r="E514" s="87">
        <v>315.866375345054</v>
      </c>
      <c r="F514" s="86">
        <v>325.19497350721298</v>
      </c>
      <c r="G514" s="86">
        <v>311.52118321879999</v>
      </c>
      <c r="H514" s="86">
        <f t="shared" si="54"/>
        <v>317.52751069035565</v>
      </c>
      <c r="I514" s="86">
        <f t="shared" si="49"/>
        <v>6.9866059849852835</v>
      </c>
      <c r="J514" s="86">
        <f t="shared" si="50"/>
        <v>8.3107377826583964</v>
      </c>
      <c r="L514" s="87">
        <v>190.84020565551299</v>
      </c>
      <c r="M514" s="86">
        <v>215.23353635173299</v>
      </c>
      <c r="N514" s="86">
        <v>230.28485896358401</v>
      </c>
      <c r="O514" s="86">
        <f t="shared" si="55"/>
        <v>212.11953365694333</v>
      </c>
      <c r="P514" s="86">
        <f t="shared" si="51"/>
        <v>19.905851607902825</v>
      </c>
      <c r="Q514" s="86">
        <f t="shared" si="52"/>
        <v>7.7287336716162818</v>
      </c>
      <c r="S514" s="86">
        <f t="shared" si="53"/>
        <v>-0.58200411104211436</v>
      </c>
      <c r="T514" s="91">
        <v>6.4299999999999995E-10</v>
      </c>
      <c r="U514" s="87">
        <v>0</v>
      </c>
    </row>
    <row r="515" spans="2:21">
      <c r="B515" s="87" t="s">
        <v>6281</v>
      </c>
      <c r="C515" s="87" t="s">
        <v>1509</v>
      </c>
      <c r="D515" s="87" t="s">
        <v>978</v>
      </c>
      <c r="E515" s="87">
        <v>1.2888184912170999</v>
      </c>
      <c r="F515" s="86">
        <v>0.47324131850234702</v>
      </c>
      <c r="G515" s="86">
        <v>1.0211577247119701</v>
      </c>
      <c r="H515" s="86">
        <f t="shared" si="54"/>
        <v>0.92773917814380569</v>
      </c>
      <c r="I515" s="86">
        <f t="shared" si="49"/>
        <v>0.41573645473488213</v>
      </c>
      <c r="J515" s="86">
        <f t="shared" si="50"/>
        <v>-0.10820882755989744</v>
      </c>
      <c r="L515" s="87">
        <v>0.38368223165006898</v>
      </c>
      <c r="M515" s="86">
        <v>1.2409019057711901</v>
      </c>
      <c r="N515" s="86">
        <v>0.72143256330045502</v>
      </c>
      <c r="O515" s="86">
        <f t="shared" si="55"/>
        <v>0.78200556690723799</v>
      </c>
      <c r="P515" s="86">
        <f t="shared" si="51"/>
        <v>0.43180806963226254</v>
      </c>
      <c r="Q515" s="86">
        <f t="shared" si="52"/>
        <v>-0.3547492171234321</v>
      </c>
      <c r="S515" s="86">
        <f t="shared" si="53"/>
        <v>-0.24654038956353472</v>
      </c>
      <c r="T515" s="87">
        <v>0.92391113899999999</v>
      </c>
      <c r="U515" s="87">
        <v>0</v>
      </c>
    </row>
    <row r="516" spans="2:21">
      <c r="B516" s="87" t="s">
        <v>6282</v>
      </c>
      <c r="C516" s="87" t="s">
        <v>830</v>
      </c>
      <c r="D516" s="87" t="s">
        <v>831</v>
      </c>
      <c r="E516" s="87">
        <v>23.3249501043775</v>
      </c>
      <c r="F516" s="86">
        <v>26.065658066838299</v>
      </c>
      <c r="G516" s="86">
        <v>25.149592467944402</v>
      </c>
      <c r="H516" s="86">
        <f t="shared" si="54"/>
        <v>24.846733546386734</v>
      </c>
      <c r="I516" s="86">
        <f t="shared" si="49"/>
        <v>1.3952285399350575</v>
      </c>
      <c r="J516" s="86">
        <f t="shared" si="50"/>
        <v>4.6349842965269303</v>
      </c>
      <c r="L516" s="87">
        <v>18.810866843553299</v>
      </c>
      <c r="M516" s="86">
        <v>23.591989224846799</v>
      </c>
      <c r="N516" s="86">
        <v>24.3957024856409</v>
      </c>
      <c r="O516" s="86">
        <f t="shared" si="55"/>
        <v>22.266186184680333</v>
      </c>
      <c r="P516" s="86">
        <f t="shared" si="51"/>
        <v>3.0192569554890545</v>
      </c>
      <c r="Q516" s="86">
        <f t="shared" si="52"/>
        <v>4.4767825652880777</v>
      </c>
      <c r="S516" s="86">
        <f t="shared" si="53"/>
        <v>-0.15820173123885281</v>
      </c>
      <c r="T516" s="87">
        <v>0.38348278800000002</v>
      </c>
      <c r="U516" s="87">
        <v>0</v>
      </c>
    </row>
    <row r="517" spans="2:21">
      <c r="B517" s="87" t="s">
        <v>6283</v>
      </c>
      <c r="C517" s="87" t="s">
        <v>830</v>
      </c>
      <c r="D517" s="87" t="s">
        <v>831</v>
      </c>
      <c r="E517" s="87">
        <v>16.681292992013301</v>
      </c>
      <c r="F517" s="86">
        <v>19.945390204196499</v>
      </c>
      <c r="G517" s="86">
        <v>20.602479753213299</v>
      </c>
      <c r="H517" s="86">
        <f t="shared" si="54"/>
        <v>19.0763876498077</v>
      </c>
      <c r="I517" s="86">
        <f t="shared" si="49"/>
        <v>2.100071542520213</v>
      </c>
      <c r="J517" s="86">
        <f t="shared" si="50"/>
        <v>4.2537160999252244</v>
      </c>
      <c r="L517" s="87">
        <v>19.6644942140003</v>
      </c>
      <c r="M517" s="86">
        <v>21.439263081528001</v>
      </c>
      <c r="N517" s="86">
        <v>23.890226765183002</v>
      </c>
      <c r="O517" s="86">
        <f t="shared" si="55"/>
        <v>21.664661353570434</v>
      </c>
      <c r="P517" s="86">
        <f t="shared" si="51"/>
        <v>2.1218640824310713</v>
      </c>
      <c r="Q517" s="86">
        <f t="shared" si="52"/>
        <v>4.4372717805004687</v>
      </c>
      <c r="S517" s="86">
        <f t="shared" si="53"/>
        <v>0.1835556805752446</v>
      </c>
      <c r="T517" s="87">
        <v>0.622437507</v>
      </c>
      <c r="U517" s="87">
        <v>0</v>
      </c>
    </row>
    <row r="518" spans="2:21">
      <c r="B518" s="87" t="s">
        <v>6284</v>
      </c>
      <c r="C518" s="87" t="s">
        <v>1510</v>
      </c>
      <c r="D518" s="87" t="s">
        <v>1511</v>
      </c>
      <c r="E518" s="87">
        <v>240.06392429737301</v>
      </c>
      <c r="F518" s="86">
        <v>211.224637135064</v>
      </c>
      <c r="G518" s="86">
        <v>211.355141229986</v>
      </c>
      <c r="H518" s="86">
        <f t="shared" si="54"/>
        <v>220.88123422080767</v>
      </c>
      <c r="I518" s="86">
        <f t="shared" ref="I518:I581" si="56">STDEV(E518:G518)</f>
        <v>16.612825068598852</v>
      </c>
      <c r="J518" s="86">
        <f t="shared" ref="J518:J581" si="57">LOG(H518,2)</f>
        <v>7.7871270442008127</v>
      </c>
      <c r="L518" s="87">
        <v>195.83141103419501</v>
      </c>
      <c r="M518" s="86">
        <v>183.454937749213</v>
      </c>
      <c r="N518" s="86">
        <v>213.313180316679</v>
      </c>
      <c r="O518" s="86">
        <f t="shared" si="55"/>
        <v>197.53317636669567</v>
      </c>
      <c r="P518" s="86">
        <f t="shared" ref="P518:P581" si="58">STDEV(L518:N518)</f>
        <v>15.001688779586962</v>
      </c>
      <c r="Q518" s="86">
        <f t="shared" ref="Q518:Q581" si="59">LOG(O518,2)</f>
        <v>7.6259511689382533</v>
      </c>
      <c r="S518" s="86">
        <f t="shared" ref="S518:S581" si="60">LOG(O518/H518,2)</f>
        <v>-0.16117587526255919</v>
      </c>
      <c r="T518" s="87">
        <v>0.319373778</v>
      </c>
      <c r="U518" s="87">
        <v>0</v>
      </c>
    </row>
    <row r="519" spans="2:21">
      <c r="B519" s="87" t="s">
        <v>6285</v>
      </c>
      <c r="C519" s="87" t="s">
        <v>841</v>
      </c>
      <c r="D519" s="87" t="s">
        <v>1512</v>
      </c>
      <c r="E519" s="87">
        <v>63.478800926357202</v>
      </c>
      <c r="F519" s="86">
        <v>59.517394947430098</v>
      </c>
      <c r="G519" s="86">
        <v>66.5688682262859</v>
      </c>
      <c r="H519" s="86">
        <f t="shared" ref="H519:H582" si="61">AVERAGE(E519:G519)</f>
        <v>63.188354700024398</v>
      </c>
      <c r="I519" s="86">
        <f t="shared" si="56"/>
        <v>3.5346977393261749</v>
      </c>
      <c r="J519" s="86">
        <f t="shared" si="57"/>
        <v>5.9815867962554927</v>
      </c>
      <c r="L519" s="87">
        <v>64.145310556301098</v>
      </c>
      <c r="M519" s="86">
        <v>68.380004678699905</v>
      </c>
      <c r="N519" s="86">
        <v>59.274157104023502</v>
      </c>
      <c r="O519" s="86">
        <f t="shared" ref="O519:O582" si="62">AVERAGE(L519:N519)</f>
        <v>63.933157446341511</v>
      </c>
      <c r="P519" s="86">
        <f t="shared" si="58"/>
        <v>4.5566294253383361</v>
      </c>
      <c r="Q519" s="86">
        <f t="shared" si="59"/>
        <v>5.9984924404058599</v>
      </c>
      <c r="S519" s="86">
        <f t="shared" si="60"/>
        <v>1.6905644150367216E-2</v>
      </c>
      <c r="T519" s="87">
        <v>0.94799414800000004</v>
      </c>
      <c r="U519" s="87">
        <v>0</v>
      </c>
    </row>
    <row r="520" spans="2:21">
      <c r="B520" s="87" t="s">
        <v>6286</v>
      </c>
      <c r="C520" s="87" t="s">
        <v>841</v>
      </c>
      <c r="D520" s="87"/>
      <c r="E520" s="87">
        <v>47.788315638920899</v>
      </c>
      <c r="F520" s="86">
        <v>53.566184841280702</v>
      </c>
      <c r="G520" s="86">
        <v>57.343112031200903</v>
      </c>
      <c r="H520" s="86">
        <f t="shared" si="61"/>
        <v>52.899204170467499</v>
      </c>
      <c r="I520" s="86">
        <f t="shared" si="56"/>
        <v>4.8121908665295647</v>
      </c>
      <c r="J520" s="86">
        <f t="shared" si="57"/>
        <v>5.7251741131065064</v>
      </c>
      <c r="L520" s="87">
        <v>58.031937537072899</v>
      </c>
      <c r="M520" s="86">
        <v>59.377156191151499</v>
      </c>
      <c r="N520" s="86">
        <v>53.509683837942298</v>
      </c>
      <c r="O520" s="86">
        <f t="shared" si="62"/>
        <v>56.972925855388901</v>
      </c>
      <c r="P520" s="86">
        <f t="shared" si="58"/>
        <v>3.0737497068525217</v>
      </c>
      <c r="Q520" s="86">
        <f t="shared" si="59"/>
        <v>5.8322045928752857</v>
      </c>
      <c r="S520" s="86">
        <f t="shared" si="60"/>
        <v>0.10703047976877966</v>
      </c>
      <c r="T520" s="87">
        <v>0.83333347999999996</v>
      </c>
      <c r="U520" s="87">
        <v>0</v>
      </c>
    </row>
    <row r="521" spans="2:21">
      <c r="B521" s="87" t="s">
        <v>6287</v>
      </c>
      <c r="C521" s="87" t="s">
        <v>1513</v>
      </c>
      <c r="D521" s="87" t="s">
        <v>1514</v>
      </c>
      <c r="E521" s="87">
        <v>124.568603237771</v>
      </c>
      <c r="F521" s="86">
        <v>125.76861280518401</v>
      </c>
      <c r="G521" s="86">
        <v>129.94027815414901</v>
      </c>
      <c r="H521" s="86">
        <f t="shared" si="61"/>
        <v>126.75916473236801</v>
      </c>
      <c r="I521" s="86">
        <f t="shared" si="56"/>
        <v>2.8195066398480311</v>
      </c>
      <c r="J521" s="86">
        <f t="shared" si="57"/>
        <v>6.9859462481351144</v>
      </c>
      <c r="L521" s="87">
        <v>114.347536557898</v>
      </c>
      <c r="M521" s="86">
        <v>145.532975508845</v>
      </c>
      <c r="N521" s="86">
        <v>122.800189689108</v>
      </c>
      <c r="O521" s="86">
        <f t="shared" si="62"/>
        <v>127.56023391861699</v>
      </c>
      <c r="P521" s="86">
        <f t="shared" si="58"/>
        <v>16.128435027645214</v>
      </c>
      <c r="Q521" s="86">
        <f t="shared" si="59"/>
        <v>6.9950348380789729</v>
      </c>
      <c r="S521" s="86">
        <f t="shared" si="60"/>
        <v>9.0885899438585237E-3</v>
      </c>
      <c r="T521" s="87">
        <v>0.94240603899999997</v>
      </c>
      <c r="U521" s="87">
        <v>0</v>
      </c>
    </row>
    <row r="522" spans="2:21">
      <c r="B522" s="87" t="s">
        <v>6288</v>
      </c>
      <c r="C522" s="87" t="s">
        <v>841</v>
      </c>
      <c r="D522" s="87" t="s">
        <v>1515</v>
      </c>
      <c r="E522" s="87">
        <v>61.008621347913703</v>
      </c>
      <c r="F522" s="86">
        <v>46.0080702787806</v>
      </c>
      <c r="G522" s="86">
        <v>49.067439115048998</v>
      </c>
      <c r="H522" s="86">
        <f t="shared" si="61"/>
        <v>52.028043580581105</v>
      </c>
      <c r="I522" s="86">
        <f t="shared" si="56"/>
        <v>7.9264126309077456</v>
      </c>
      <c r="J522" s="86">
        <f t="shared" si="57"/>
        <v>5.7012175533136213</v>
      </c>
      <c r="L522" s="87">
        <v>55.022874109224702</v>
      </c>
      <c r="M522" s="86">
        <v>57.777443231674503</v>
      </c>
      <c r="N522" s="86">
        <v>48.178389896237199</v>
      </c>
      <c r="O522" s="86">
        <f t="shared" si="62"/>
        <v>53.659569079045468</v>
      </c>
      <c r="P522" s="86">
        <f t="shared" si="58"/>
        <v>4.9426113227854076</v>
      </c>
      <c r="Q522" s="86">
        <f t="shared" si="59"/>
        <v>5.745763563760482</v>
      </c>
      <c r="S522" s="86">
        <f t="shared" si="60"/>
        <v>4.4546010446860254E-2</v>
      </c>
      <c r="T522" s="87">
        <v>1</v>
      </c>
      <c r="U522" s="87">
        <v>0</v>
      </c>
    </row>
    <row r="523" spans="2:21">
      <c r="B523" s="87" t="s">
        <v>6289</v>
      </c>
      <c r="C523" s="87" t="s">
        <v>1516</v>
      </c>
      <c r="D523" s="87" t="s">
        <v>1349</v>
      </c>
      <c r="E523" s="87">
        <v>175.95194215036199</v>
      </c>
      <c r="F523" s="86">
        <v>200.701008805105</v>
      </c>
      <c r="G523" s="86">
        <v>242.45843379413299</v>
      </c>
      <c r="H523" s="86">
        <f t="shared" si="61"/>
        <v>206.37046158319995</v>
      </c>
      <c r="I523" s="86">
        <f t="shared" si="56"/>
        <v>33.613767697076668</v>
      </c>
      <c r="J523" s="86">
        <f t="shared" si="57"/>
        <v>7.689092678088759</v>
      </c>
      <c r="L523" s="87">
        <v>202.523871508046</v>
      </c>
      <c r="M523" s="86">
        <v>212.80968661761801</v>
      </c>
      <c r="N523" s="86">
        <v>224.66918646911799</v>
      </c>
      <c r="O523" s="86">
        <f t="shared" si="62"/>
        <v>213.33424819826067</v>
      </c>
      <c r="P523" s="86">
        <f t="shared" si="58"/>
        <v>11.08197262765905</v>
      </c>
      <c r="Q523" s="86">
        <f t="shared" si="59"/>
        <v>7.7369717810486929</v>
      </c>
      <c r="S523" s="86">
        <f t="shared" si="60"/>
        <v>4.7879102959932966E-2</v>
      </c>
      <c r="T523" s="87">
        <v>0.99607025699999996</v>
      </c>
      <c r="U523" s="87">
        <v>0</v>
      </c>
    </row>
    <row r="524" spans="2:21">
      <c r="B524" s="87" t="s">
        <v>6290</v>
      </c>
      <c r="C524" s="87" t="s">
        <v>1517</v>
      </c>
      <c r="D524" s="87" t="s">
        <v>1518</v>
      </c>
      <c r="E524" s="87">
        <v>119.59520652130099</v>
      </c>
      <c r="F524" s="86">
        <v>130.14600358770301</v>
      </c>
      <c r="G524" s="86">
        <v>132.72319241605601</v>
      </c>
      <c r="H524" s="86">
        <f t="shared" si="61"/>
        <v>127.48813417501999</v>
      </c>
      <c r="I524" s="86">
        <f t="shared" si="56"/>
        <v>6.9558756295939173</v>
      </c>
      <c r="J524" s="86">
        <f t="shared" si="57"/>
        <v>6.9942191657726962</v>
      </c>
      <c r="L524" s="87">
        <v>131.377052918365</v>
      </c>
      <c r="M524" s="86">
        <v>135.52935168173201</v>
      </c>
      <c r="N524" s="86">
        <v>141.44549866850801</v>
      </c>
      <c r="O524" s="86">
        <f t="shared" si="62"/>
        <v>136.117301089535</v>
      </c>
      <c r="P524" s="86">
        <f t="shared" si="58"/>
        <v>5.0599074433723734</v>
      </c>
      <c r="Q524" s="86">
        <f t="shared" si="59"/>
        <v>7.0887066409644159</v>
      </c>
      <c r="S524" s="86">
        <f t="shared" si="60"/>
        <v>9.4487475191719225E-2</v>
      </c>
      <c r="T524" s="87">
        <v>0.84178788000000004</v>
      </c>
      <c r="U524" s="87">
        <v>0</v>
      </c>
    </row>
    <row r="525" spans="2:21">
      <c r="B525" s="87" t="s">
        <v>6291</v>
      </c>
      <c r="C525" s="87" t="s">
        <v>832</v>
      </c>
      <c r="D525" s="87" t="s">
        <v>1519</v>
      </c>
      <c r="E525" s="87">
        <v>114.334907077325</v>
      </c>
      <c r="F525" s="86">
        <v>108.393294884526</v>
      </c>
      <c r="G525" s="86">
        <v>118.817374368709</v>
      </c>
      <c r="H525" s="86">
        <f t="shared" si="61"/>
        <v>113.84852544351999</v>
      </c>
      <c r="I525" s="86">
        <f t="shared" si="56"/>
        <v>5.22903275887791</v>
      </c>
      <c r="J525" s="86">
        <f t="shared" si="57"/>
        <v>6.8309717957060219</v>
      </c>
      <c r="L525" s="87">
        <v>116.45466253230801</v>
      </c>
      <c r="M525" s="86">
        <v>134.98255175</v>
      </c>
      <c r="N525" s="86">
        <v>128.86159737809601</v>
      </c>
      <c r="O525" s="86">
        <f t="shared" si="62"/>
        <v>126.766270553468</v>
      </c>
      <c r="P525" s="86">
        <f t="shared" si="58"/>
        <v>9.4399928809438762</v>
      </c>
      <c r="Q525" s="86">
        <f t="shared" si="59"/>
        <v>6.986027119964433</v>
      </c>
      <c r="S525" s="86">
        <f t="shared" si="60"/>
        <v>0.15505532425841076</v>
      </c>
      <c r="T525" s="87">
        <v>0.59972641000000004</v>
      </c>
      <c r="U525" s="87">
        <v>0</v>
      </c>
    </row>
    <row r="526" spans="2:21">
      <c r="B526" s="87" t="s">
        <v>6292</v>
      </c>
      <c r="C526" s="87" t="s">
        <v>841</v>
      </c>
      <c r="D526" s="87"/>
      <c r="E526" s="87">
        <v>48.849599742011598</v>
      </c>
      <c r="F526" s="86">
        <v>61.017289641327302</v>
      </c>
      <c r="G526" s="86">
        <v>59.773295310780902</v>
      </c>
      <c r="H526" s="86">
        <f t="shared" si="61"/>
        <v>56.546728231373265</v>
      </c>
      <c r="I526" s="86">
        <f t="shared" si="56"/>
        <v>6.6948652495711363</v>
      </c>
      <c r="J526" s="86">
        <f t="shared" si="57"/>
        <v>5.8213716478217608</v>
      </c>
      <c r="L526" s="87">
        <v>56.652765170682798</v>
      </c>
      <c r="M526" s="86">
        <v>66.032712648678199</v>
      </c>
      <c r="N526" s="86">
        <v>56.658511167198498</v>
      </c>
      <c r="O526" s="86">
        <f t="shared" si="62"/>
        <v>59.781329662186501</v>
      </c>
      <c r="P526" s="86">
        <f t="shared" si="58"/>
        <v>5.4138572374017597</v>
      </c>
      <c r="Q526" s="86">
        <f t="shared" si="59"/>
        <v>5.9016230808245629</v>
      </c>
      <c r="S526" s="86">
        <f t="shared" si="60"/>
        <v>8.0251433002801062E-2</v>
      </c>
      <c r="T526" s="87">
        <v>0.95510654299999997</v>
      </c>
      <c r="U526" s="87">
        <v>0</v>
      </c>
    </row>
    <row r="527" spans="2:21">
      <c r="B527" s="87" t="s">
        <v>6293</v>
      </c>
      <c r="C527" s="87" t="s">
        <v>1520</v>
      </c>
      <c r="D527" s="87" t="s">
        <v>1521</v>
      </c>
      <c r="E527" s="87">
        <v>52.210373044091703</v>
      </c>
      <c r="F527" s="86">
        <v>45.179191165375499</v>
      </c>
      <c r="G527" s="86">
        <v>54.246073181771003</v>
      </c>
      <c r="H527" s="86">
        <f t="shared" si="61"/>
        <v>50.545212463746076</v>
      </c>
      <c r="I527" s="86">
        <f t="shared" si="56"/>
        <v>4.7572741347920875</v>
      </c>
      <c r="J527" s="86">
        <f t="shared" si="57"/>
        <v>5.6595025444457727</v>
      </c>
      <c r="L527" s="87">
        <v>55.505603907793002</v>
      </c>
      <c r="M527" s="86">
        <v>51.2713413046759</v>
      </c>
      <c r="N527" s="86">
        <v>56.197315945880398</v>
      </c>
      <c r="O527" s="86">
        <f t="shared" si="62"/>
        <v>54.324753719449767</v>
      </c>
      <c r="P527" s="86">
        <f t="shared" si="58"/>
        <v>2.6668543111557734</v>
      </c>
      <c r="Q527" s="86">
        <f t="shared" si="59"/>
        <v>5.7635378238699193</v>
      </c>
      <c r="S527" s="86">
        <f t="shared" si="60"/>
        <v>0.10403527942414612</v>
      </c>
      <c r="T527" s="87">
        <v>0.84378697499999999</v>
      </c>
      <c r="U527" s="87">
        <v>0</v>
      </c>
    </row>
    <row r="528" spans="2:21">
      <c r="B528" s="87" t="s">
        <v>6294</v>
      </c>
      <c r="C528" s="87" t="s">
        <v>1522</v>
      </c>
      <c r="D528" s="87" t="s">
        <v>1523</v>
      </c>
      <c r="E528" s="87">
        <v>40.363598662278001</v>
      </c>
      <c r="F528" s="86">
        <v>38.225942964837998</v>
      </c>
      <c r="G528" s="86">
        <v>36.863640304549698</v>
      </c>
      <c r="H528" s="86">
        <f t="shared" si="61"/>
        <v>38.484393977221906</v>
      </c>
      <c r="I528" s="86">
        <f t="shared" si="56"/>
        <v>1.7642349108918993</v>
      </c>
      <c r="J528" s="86">
        <f t="shared" si="57"/>
        <v>5.2662016239133251</v>
      </c>
      <c r="L528" s="87">
        <v>44.274044703608503</v>
      </c>
      <c r="M528" s="86">
        <v>44.366441671602701</v>
      </c>
      <c r="N528" s="86">
        <v>37.750683028781602</v>
      </c>
      <c r="O528" s="86">
        <f t="shared" si="62"/>
        <v>42.130389801330928</v>
      </c>
      <c r="P528" s="86">
        <f t="shared" si="58"/>
        <v>3.7932186675776425</v>
      </c>
      <c r="Q528" s="86">
        <f t="shared" si="59"/>
        <v>5.3967893590392624</v>
      </c>
      <c r="S528" s="86">
        <f t="shared" si="60"/>
        <v>0.13058773512593649</v>
      </c>
      <c r="T528" s="87">
        <v>0.76456006499999996</v>
      </c>
      <c r="U528" s="87">
        <v>0</v>
      </c>
    </row>
    <row r="529" spans="2:21">
      <c r="B529" s="87" t="s">
        <v>6295</v>
      </c>
      <c r="C529" s="87" t="s">
        <v>1524</v>
      </c>
      <c r="D529" s="87" t="s">
        <v>970</v>
      </c>
      <c r="E529" s="87">
        <v>75.808101749710005</v>
      </c>
      <c r="F529" s="86">
        <v>91.075847773435498</v>
      </c>
      <c r="G529" s="86">
        <v>91.785815581839501</v>
      </c>
      <c r="H529" s="86">
        <f t="shared" si="61"/>
        <v>86.223255034995006</v>
      </c>
      <c r="I529" s="86">
        <f t="shared" si="56"/>
        <v>9.0267700225069234</v>
      </c>
      <c r="J529" s="86">
        <f t="shared" si="57"/>
        <v>6.4300051219619192</v>
      </c>
      <c r="L529" s="87">
        <v>68.057013288196003</v>
      </c>
      <c r="M529" s="86">
        <v>79.210364992934899</v>
      </c>
      <c r="N529" s="86">
        <v>74.449903078501904</v>
      </c>
      <c r="O529" s="86">
        <f t="shared" si="62"/>
        <v>73.905760453210931</v>
      </c>
      <c r="P529" s="86">
        <f t="shared" si="58"/>
        <v>5.596550898535134</v>
      </c>
      <c r="Q529" s="86">
        <f t="shared" si="59"/>
        <v>6.2076149119434385</v>
      </c>
      <c r="S529" s="86">
        <f t="shared" si="60"/>
        <v>-0.22239021001847945</v>
      </c>
      <c r="T529" s="87">
        <v>0.100561417</v>
      </c>
      <c r="U529" s="87">
        <v>0</v>
      </c>
    </row>
    <row r="530" spans="2:21">
      <c r="B530" s="87" t="s">
        <v>6296</v>
      </c>
      <c r="C530" s="87" t="s">
        <v>832</v>
      </c>
      <c r="D530" s="87" t="s">
        <v>1525</v>
      </c>
      <c r="E530" s="87">
        <v>69.709850949993196</v>
      </c>
      <c r="F530" s="86">
        <v>63.635683412413002</v>
      </c>
      <c r="G530" s="86">
        <v>74.647169971537707</v>
      </c>
      <c r="H530" s="86">
        <f t="shared" si="61"/>
        <v>69.330901444647964</v>
      </c>
      <c r="I530" s="86">
        <f t="shared" si="56"/>
        <v>5.5155154887052085</v>
      </c>
      <c r="J530" s="86">
        <f t="shared" si="57"/>
        <v>6.11542661354573</v>
      </c>
      <c r="L530" s="87">
        <v>75.507580487550797</v>
      </c>
      <c r="M530" s="86">
        <v>67.547083632666698</v>
      </c>
      <c r="N530" s="86">
        <v>73.227313726751007</v>
      </c>
      <c r="O530" s="86">
        <f t="shared" si="62"/>
        <v>72.093992615656177</v>
      </c>
      <c r="P530" s="86">
        <f t="shared" si="58"/>
        <v>4.0994743687203163</v>
      </c>
      <c r="Q530" s="86">
        <f t="shared" si="59"/>
        <v>6.1718071437476043</v>
      </c>
      <c r="S530" s="86">
        <f t="shared" si="60"/>
        <v>5.6380530201873377E-2</v>
      </c>
      <c r="T530" s="87">
        <v>0.97194550700000004</v>
      </c>
      <c r="U530" s="87">
        <v>0</v>
      </c>
    </row>
    <row r="531" spans="2:21">
      <c r="B531" s="87" t="s">
        <v>6297</v>
      </c>
      <c r="C531" s="87" t="s">
        <v>1526</v>
      </c>
      <c r="D531" s="87" t="s">
        <v>1527</v>
      </c>
      <c r="E531" s="87">
        <v>297.03495297189801</v>
      </c>
      <c r="F531" s="86">
        <v>287.97491170818103</v>
      </c>
      <c r="G531" s="86">
        <v>279.705325654891</v>
      </c>
      <c r="H531" s="86">
        <f t="shared" si="61"/>
        <v>288.23839677832336</v>
      </c>
      <c r="I531" s="86">
        <f t="shared" si="56"/>
        <v>8.6678177197740958</v>
      </c>
      <c r="J531" s="86">
        <f t="shared" si="57"/>
        <v>8.1711187222057902</v>
      </c>
      <c r="L531" s="87">
        <v>285.45026686478502</v>
      </c>
      <c r="M531" s="86">
        <v>264.794589245032</v>
      </c>
      <c r="N531" s="86">
        <v>281.82482312302398</v>
      </c>
      <c r="O531" s="86">
        <f t="shared" si="62"/>
        <v>277.35655974428033</v>
      </c>
      <c r="P531" s="86">
        <f t="shared" si="58"/>
        <v>11.028974916063488</v>
      </c>
      <c r="Q531" s="86">
        <f t="shared" si="59"/>
        <v>8.1155980367401668</v>
      </c>
      <c r="S531" s="86">
        <f t="shared" si="60"/>
        <v>-5.552068546562125E-2</v>
      </c>
      <c r="T531" s="87">
        <v>0.65574582800000003</v>
      </c>
      <c r="U531" s="87">
        <v>0</v>
      </c>
    </row>
    <row r="532" spans="2:21">
      <c r="B532" s="87" t="s">
        <v>6298</v>
      </c>
      <c r="C532" s="87" t="s">
        <v>832</v>
      </c>
      <c r="D532" s="87" t="s">
        <v>1528</v>
      </c>
      <c r="E532" s="87">
        <v>60.346555958084103</v>
      </c>
      <c r="F532" s="86">
        <v>56.543672579142402</v>
      </c>
      <c r="G532" s="86">
        <v>53.579618457187898</v>
      </c>
      <c r="H532" s="86">
        <f t="shared" si="61"/>
        <v>56.823282331471468</v>
      </c>
      <c r="I532" s="86">
        <f t="shared" si="56"/>
        <v>3.3921227860230805</v>
      </c>
      <c r="J532" s="86">
        <f t="shared" si="57"/>
        <v>5.8284102644395652</v>
      </c>
      <c r="L532" s="87">
        <v>56.114877372595998</v>
      </c>
      <c r="M532" s="86">
        <v>51.360522071731502</v>
      </c>
      <c r="N532" s="86">
        <v>51.521220214777003</v>
      </c>
      <c r="O532" s="86">
        <f t="shared" si="62"/>
        <v>52.998873219701501</v>
      </c>
      <c r="P532" s="86">
        <f t="shared" si="58"/>
        <v>2.6997346876936597</v>
      </c>
      <c r="Q532" s="86">
        <f t="shared" si="59"/>
        <v>5.7278897825324595</v>
      </c>
      <c r="S532" s="86">
        <f t="shared" si="60"/>
        <v>-0.10052048190710605</v>
      </c>
      <c r="T532" s="87">
        <v>0.52700650000000004</v>
      </c>
      <c r="U532" s="87">
        <v>0</v>
      </c>
    </row>
    <row r="533" spans="2:21">
      <c r="B533" s="87" t="s">
        <v>6299</v>
      </c>
      <c r="C533" s="87" t="s">
        <v>841</v>
      </c>
      <c r="D533" s="87" t="s">
        <v>1529</v>
      </c>
      <c r="E533" s="87">
        <v>64.330508796467299</v>
      </c>
      <c r="F533" s="86">
        <v>67.7806460929786</v>
      </c>
      <c r="G533" s="86">
        <v>68.049025649146898</v>
      </c>
      <c r="H533" s="86">
        <f t="shared" si="61"/>
        <v>66.720060179530932</v>
      </c>
      <c r="I533" s="86">
        <f t="shared" si="56"/>
        <v>2.0737583648458817</v>
      </c>
      <c r="J533" s="86">
        <f t="shared" si="57"/>
        <v>6.0600486849389998</v>
      </c>
      <c r="L533" s="87">
        <v>67.672150391619297</v>
      </c>
      <c r="M533" s="86">
        <v>70.521842231282093</v>
      </c>
      <c r="N533" s="86">
        <v>63.320841934925802</v>
      </c>
      <c r="O533" s="86">
        <f t="shared" si="62"/>
        <v>67.171611519275729</v>
      </c>
      <c r="P533" s="86">
        <f t="shared" si="58"/>
        <v>3.6265004741590858</v>
      </c>
      <c r="Q533" s="86">
        <f t="shared" si="59"/>
        <v>6.0697797360214256</v>
      </c>
      <c r="S533" s="86">
        <f t="shared" si="60"/>
        <v>9.7310510824265752E-3</v>
      </c>
      <c r="T533" s="87">
        <v>0.92339318599999998</v>
      </c>
      <c r="U533" s="87">
        <v>0</v>
      </c>
    </row>
    <row r="534" spans="2:21">
      <c r="B534" s="87" t="s">
        <v>6300</v>
      </c>
      <c r="C534" s="87" t="s">
        <v>1530</v>
      </c>
      <c r="D534" s="87" t="s">
        <v>1531</v>
      </c>
      <c r="E534" s="87">
        <v>846.57414749061604</v>
      </c>
      <c r="F534" s="86">
        <v>647.77145056850497</v>
      </c>
      <c r="G534" s="86">
        <v>532.01839323442096</v>
      </c>
      <c r="H534" s="86">
        <f t="shared" si="61"/>
        <v>675.45466376451407</v>
      </c>
      <c r="I534" s="86">
        <f t="shared" si="56"/>
        <v>159.0946286131703</v>
      </c>
      <c r="J534" s="86">
        <f t="shared" si="57"/>
        <v>9.3997151294854433</v>
      </c>
      <c r="L534" s="87">
        <v>713.67461523244901</v>
      </c>
      <c r="M534" s="86">
        <v>569.27101207632995</v>
      </c>
      <c r="N534" s="86">
        <v>504.06662095058402</v>
      </c>
      <c r="O534" s="86">
        <f t="shared" si="62"/>
        <v>595.67074941978763</v>
      </c>
      <c r="P534" s="86">
        <f t="shared" si="58"/>
        <v>107.26876253396992</v>
      </c>
      <c r="Q534" s="86">
        <f t="shared" si="59"/>
        <v>9.21837130664853</v>
      </c>
      <c r="S534" s="86">
        <f t="shared" si="60"/>
        <v>-0.18134382283691367</v>
      </c>
      <c r="T534" s="87">
        <v>0.54244166000000005</v>
      </c>
      <c r="U534" s="87">
        <v>0</v>
      </c>
    </row>
    <row r="535" spans="2:21">
      <c r="B535" s="87" t="s">
        <v>6301</v>
      </c>
      <c r="C535" s="87" t="s">
        <v>1532</v>
      </c>
      <c r="D535" s="87" t="s">
        <v>1533</v>
      </c>
      <c r="E535" s="87">
        <v>89.284957604316801</v>
      </c>
      <c r="F535" s="86">
        <v>96.640576088150198</v>
      </c>
      <c r="G535" s="86">
        <v>92.793543937514798</v>
      </c>
      <c r="H535" s="86">
        <f t="shared" si="61"/>
        <v>92.906359209993937</v>
      </c>
      <c r="I535" s="86">
        <f t="shared" si="56"/>
        <v>3.6791067236771324</v>
      </c>
      <c r="J535" s="86">
        <f t="shared" si="57"/>
        <v>6.5377054437744366</v>
      </c>
      <c r="L535" s="87">
        <v>76.946881974795801</v>
      </c>
      <c r="M535" s="86">
        <v>81.107460734661601</v>
      </c>
      <c r="N535" s="86">
        <v>80.531463114681799</v>
      </c>
      <c r="O535" s="86">
        <f t="shared" si="62"/>
        <v>79.528601941379733</v>
      </c>
      <c r="P535" s="86">
        <f t="shared" si="58"/>
        <v>2.2543073889665548</v>
      </c>
      <c r="Q535" s="86">
        <f t="shared" si="59"/>
        <v>6.3134019044410428</v>
      </c>
      <c r="S535" s="86">
        <f t="shared" si="60"/>
        <v>-0.22430353933339353</v>
      </c>
      <c r="T535" s="87">
        <v>0.130446963</v>
      </c>
      <c r="U535" s="87">
        <v>0</v>
      </c>
    </row>
    <row r="536" spans="2:21">
      <c r="B536" s="87" t="s">
        <v>6302</v>
      </c>
      <c r="C536" s="87" t="s">
        <v>832</v>
      </c>
      <c r="D536" s="87" t="s">
        <v>1534</v>
      </c>
      <c r="E536" s="87">
        <v>222.18618216942301</v>
      </c>
      <c r="F536" s="86">
        <v>180.613747847659</v>
      </c>
      <c r="G536" s="86">
        <v>177.73432206086301</v>
      </c>
      <c r="H536" s="86">
        <f t="shared" si="61"/>
        <v>193.511417359315</v>
      </c>
      <c r="I536" s="86">
        <f t="shared" si="56"/>
        <v>24.874773886443212</v>
      </c>
      <c r="J536" s="86">
        <f t="shared" si="57"/>
        <v>7.5962748790474039</v>
      </c>
      <c r="L536" s="87">
        <v>225.64258462308399</v>
      </c>
      <c r="M536" s="86">
        <v>183.867671501286</v>
      </c>
      <c r="N536" s="86">
        <v>194.11660038262701</v>
      </c>
      <c r="O536" s="86">
        <f t="shared" si="62"/>
        <v>201.20895216899899</v>
      </c>
      <c r="P536" s="86">
        <f t="shared" si="58"/>
        <v>21.771815082341735</v>
      </c>
      <c r="Q536" s="86">
        <f t="shared" si="59"/>
        <v>7.6525506845926365</v>
      </c>
      <c r="S536" s="86">
        <f t="shared" si="60"/>
        <v>5.6275805545233142E-2</v>
      </c>
      <c r="T536" s="87">
        <v>0.98103776399999998</v>
      </c>
      <c r="U536" s="87">
        <v>0</v>
      </c>
    </row>
    <row r="537" spans="2:21">
      <c r="B537" s="87" t="s">
        <v>6303</v>
      </c>
      <c r="C537" s="87" t="s">
        <v>1535</v>
      </c>
      <c r="D537" s="87" t="s">
        <v>1536</v>
      </c>
      <c r="E537" s="87">
        <v>85.437344216808498</v>
      </c>
      <c r="F537" s="86">
        <v>79.044762794909303</v>
      </c>
      <c r="G537" s="86">
        <v>90.938924687476302</v>
      </c>
      <c r="H537" s="86">
        <f t="shared" si="61"/>
        <v>85.140343899731363</v>
      </c>
      <c r="I537" s="86">
        <f t="shared" si="56"/>
        <v>5.9526404790568508</v>
      </c>
      <c r="J537" s="86">
        <f t="shared" si="57"/>
        <v>6.4117710123670379</v>
      </c>
      <c r="L537" s="87">
        <v>92.442762435163402</v>
      </c>
      <c r="M537" s="86">
        <v>88.133601925559901</v>
      </c>
      <c r="N537" s="86">
        <v>94.715054400293496</v>
      </c>
      <c r="O537" s="86">
        <f t="shared" si="62"/>
        <v>91.763806253672257</v>
      </c>
      <c r="P537" s="86">
        <f t="shared" si="58"/>
        <v>3.3428453885250224</v>
      </c>
      <c r="Q537" s="86">
        <f t="shared" si="59"/>
        <v>6.5198533287586482</v>
      </c>
      <c r="S537" s="86">
        <f t="shared" si="60"/>
        <v>0.10808231639161166</v>
      </c>
      <c r="T537" s="87">
        <v>0.80028306400000004</v>
      </c>
      <c r="U537" s="87">
        <v>0</v>
      </c>
    </row>
    <row r="538" spans="2:21">
      <c r="B538" s="87" t="s">
        <v>6304</v>
      </c>
      <c r="C538" s="87" t="s">
        <v>1537</v>
      </c>
      <c r="D538" s="87" t="s">
        <v>1538</v>
      </c>
      <c r="E538" s="87">
        <v>142.12668820755201</v>
      </c>
      <c r="F538" s="86">
        <v>150.23715336968101</v>
      </c>
      <c r="G538" s="86">
        <v>136.99697897720799</v>
      </c>
      <c r="H538" s="86">
        <f t="shared" si="61"/>
        <v>143.120273518147</v>
      </c>
      <c r="I538" s="86">
        <f t="shared" si="56"/>
        <v>6.6757743605402968</v>
      </c>
      <c r="J538" s="86">
        <f t="shared" si="57"/>
        <v>7.1610842394243139</v>
      </c>
      <c r="L538" s="87">
        <v>164.36078089402201</v>
      </c>
      <c r="M538" s="86">
        <v>145.349415679765</v>
      </c>
      <c r="N538" s="86">
        <v>167.18567671784399</v>
      </c>
      <c r="O538" s="86">
        <f t="shared" si="62"/>
        <v>158.96529109721033</v>
      </c>
      <c r="P538" s="86">
        <f t="shared" si="58"/>
        <v>11.875986554446994</v>
      </c>
      <c r="Q538" s="86">
        <f t="shared" si="59"/>
        <v>7.312567987811299</v>
      </c>
      <c r="S538" s="86">
        <f t="shared" si="60"/>
        <v>0.15148374838698592</v>
      </c>
      <c r="T538" s="87">
        <v>0.65574582800000003</v>
      </c>
      <c r="U538" s="87">
        <v>0</v>
      </c>
    </row>
    <row r="539" spans="2:21">
      <c r="B539" s="87" t="s">
        <v>6305</v>
      </c>
      <c r="C539" s="87" t="s">
        <v>832</v>
      </c>
      <c r="D539" s="87" t="s">
        <v>1539</v>
      </c>
      <c r="E539" s="87">
        <v>140.83211523365699</v>
      </c>
      <c r="F539" s="86">
        <v>181.24684911614401</v>
      </c>
      <c r="G539" s="86">
        <v>195.546767387491</v>
      </c>
      <c r="H539" s="86">
        <f t="shared" si="61"/>
        <v>172.54191057909733</v>
      </c>
      <c r="I539" s="86">
        <f t="shared" si="56"/>
        <v>28.377019862541861</v>
      </c>
      <c r="J539" s="86">
        <f t="shared" si="57"/>
        <v>7.4308030261039582</v>
      </c>
      <c r="L539" s="87">
        <v>135.05614554082399</v>
      </c>
      <c r="M539" s="86">
        <v>153.480304925512</v>
      </c>
      <c r="N539" s="86">
        <v>202.527703179274</v>
      </c>
      <c r="O539" s="86">
        <f t="shared" si="62"/>
        <v>163.68805121520333</v>
      </c>
      <c r="P539" s="86">
        <f t="shared" si="58"/>
        <v>34.874795135967538</v>
      </c>
      <c r="Q539" s="86">
        <f t="shared" si="59"/>
        <v>7.3548052025963475</v>
      </c>
      <c r="S539" s="86">
        <f t="shared" si="60"/>
        <v>-7.5997823507610668E-2</v>
      </c>
      <c r="T539" s="87">
        <v>0.79220139300000003</v>
      </c>
      <c r="U539" s="87">
        <v>0</v>
      </c>
    </row>
    <row r="540" spans="2:21">
      <c r="B540" s="87" t="s">
        <v>6306</v>
      </c>
      <c r="C540" s="87" t="s">
        <v>841</v>
      </c>
      <c r="D540" s="87" t="s">
        <v>1540</v>
      </c>
      <c r="E540" s="87">
        <v>129.00959771716299</v>
      </c>
      <c r="F540" s="86">
        <v>122.638728639419</v>
      </c>
      <c r="G540" s="86">
        <v>118.00567233717101</v>
      </c>
      <c r="H540" s="86">
        <f t="shared" si="61"/>
        <v>123.21799956458433</v>
      </c>
      <c r="I540" s="86">
        <f t="shared" si="56"/>
        <v>5.5247859275870912</v>
      </c>
      <c r="J540" s="86">
        <f t="shared" si="57"/>
        <v>6.9450692086792127</v>
      </c>
      <c r="L540" s="87">
        <v>134.732269892045</v>
      </c>
      <c r="M540" s="86">
        <v>126.268464426099</v>
      </c>
      <c r="N540" s="86">
        <v>121.795809247847</v>
      </c>
      <c r="O540" s="86">
        <f t="shared" si="62"/>
        <v>127.59884785533033</v>
      </c>
      <c r="P540" s="86">
        <f t="shared" si="58"/>
        <v>6.5700413660266159</v>
      </c>
      <c r="Q540" s="86">
        <f t="shared" si="59"/>
        <v>6.9954714922246426</v>
      </c>
      <c r="S540" s="86">
        <f t="shared" si="60"/>
        <v>5.0402283545428833E-2</v>
      </c>
      <c r="T540" s="87">
        <v>0.98994563099999999</v>
      </c>
      <c r="U540" s="87">
        <v>0</v>
      </c>
    </row>
    <row r="541" spans="2:21">
      <c r="B541" s="87" t="s">
        <v>6307</v>
      </c>
      <c r="C541" s="87" t="s">
        <v>1541</v>
      </c>
      <c r="D541" s="87" t="s">
        <v>1542</v>
      </c>
      <c r="E541" s="87">
        <v>247.911396888339</v>
      </c>
      <c r="F541" s="86">
        <v>252.799202459707</v>
      </c>
      <c r="G541" s="86">
        <v>237.01751562381401</v>
      </c>
      <c r="H541" s="86">
        <f t="shared" si="61"/>
        <v>245.90937165728667</v>
      </c>
      <c r="I541" s="86">
        <f t="shared" si="56"/>
        <v>8.07907721313995</v>
      </c>
      <c r="J541" s="86">
        <f t="shared" si="57"/>
        <v>7.9419829071644159</v>
      </c>
      <c r="L541" s="87">
        <v>250.194920123103</v>
      </c>
      <c r="M541" s="86">
        <v>260.15320439052698</v>
      </c>
      <c r="N541" s="86">
        <v>258.12170036258601</v>
      </c>
      <c r="O541" s="86">
        <f t="shared" si="62"/>
        <v>256.15660829207201</v>
      </c>
      <c r="P541" s="86">
        <f t="shared" si="58"/>
        <v>5.2619432267845463</v>
      </c>
      <c r="Q541" s="86">
        <f t="shared" si="59"/>
        <v>8.000882300490586</v>
      </c>
      <c r="S541" s="86">
        <f t="shared" si="60"/>
        <v>5.8899393326169433E-2</v>
      </c>
      <c r="T541" s="87">
        <v>0.96158329600000003</v>
      </c>
      <c r="U541" s="87">
        <v>0</v>
      </c>
    </row>
    <row r="542" spans="2:21">
      <c r="B542" s="87" t="s">
        <v>6308</v>
      </c>
      <c r="C542" s="87" t="s">
        <v>841</v>
      </c>
      <c r="D542" s="87" t="s">
        <v>1543</v>
      </c>
      <c r="E542" s="87">
        <v>136.487565494855</v>
      </c>
      <c r="F542" s="86">
        <v>148.765338609521</v>
      </c>
      <c r="G542" s="86">
        <v>150.29467263821201</v>
      </c>
      <c r="H542" s="86">
        <f t="shared" si="61"/>
        <v>145.18252558086269</v>
      </c>
      <c r="I542" s="86">
        <f t="shared" si="56"/>
        <v>7.5687821884222473</v>
      </c>
      <c r="J542" s="86">
        <f t="shared" si="57"/>
        <v>7.1817240082947116</v>
      </c>
      <c r="L542" s="87">
        <v>143.352645921479</v>
      </c>
      <c r="M542" s="86">
        <v>136.28177063019399</v>
      </c>
      <c r="N542" s="86">
        <v>139.30218271908399</v>
      </c>
      <c r="O542" s="86">
        <f t="shared" si="62"/>
        <v>139.64553309025231</v>
      </c>
      <c r="P542" s="86">
        <f t="shared" si="58"/>
        <v>3.5479200180193295</v>
      </c>
      <c r="Q542" s="86">
        <f t="shared" si="59"/>
        <v>7.1256256159410318</v>
      </c>
      <c r="S542" s="86">
        <f t="shared" si="60"/>
        <v>-5.6098392353679749E-2</v>
      </c>
      <c r="T542" s="87">
        <v>0.62591422100000005</v>
      </c>
      <c r="U542" s="87">
        <v>0</v>
      </c>
    </row>
    <row r="543" spans="2:21">
      <c r="B543" s="87" t="s">
        <v>6309</v>
      </c>
      <c r="C543" s="87" t="s">
        <v>1544</v>
      </c>
      <c r="D543" s="87" t="s">
        <v>1545</v>
      </c>
      <c r="E543" s="87">
        <v>73.578139527261797</v>
      </c>
      <c r="F543" s="86">
        <v>62.273808139669399</v>
      </c>
      <c r="G543" s="86">
        <v>60.745342385303601</v>
      </c>
      <c r="H543" s="86">
        <f t="shared" si="61"/>
        <v>65.532430017411613</v>
      </c>
      <c r="I543" s="86">
        <f t="shared" si="56"/>
        <v>7.0095743828165267</v>
      </c>
      <c r="J543" s="86">
        <f t="shared" si="57"/>
        <v>6.0341371243884847</v>
      </c>
      <c r="L543" s="87">
        <v>70.835899513048801</v>
      </c>
      <c r="M543" s="86">
        <v>74.151672304721501</v>
      </c>
      <c r="N543" s="86">
        <v>64.558794788988195</v>
      </c>
      <c r="O543" s="86">
        <f t="shared" si="62"/>
        <v>69.848788868919499</v>
      </c>
      <c r="P543" s="86">
        <f t="shared" si="58"/>
        <v>4.8720237402726632</v>
      </c>
      <c r="Q543" s="86">
        <f t="shared" si="59"/>
        <v>6.1261631953760443</v>
      </c>
      <c r="S543" s="86">
        <f t="shared" si="60"/>
        <v>9.2026070987559716E-2</v>
      </c>
      <c r="T543" s="87">
        <v>0.89983489900000002</v>
      </c>
      <c r="U543" s="87">
        <v>0</v>
      </c>
    </row>
    <row r="544" spans="2:21">
      <c r="B544" s="87" t="s">
        <v>6310</v>
      </c>
      <c r="C544" s="87" t="s">
        <v>841</v>
      </c>
      <c r="D544" s="87" t="s">
        <v>1546</v>
      </c>
      <c r="E544" s="87">
        <v>54.158798412943298</v>
      </c>
      <c r="F544" s="86">
        <v>51.033958450850598</v>
      </c>
      <c r="G544" s="86">
        <v>57.712820496495198</v>
      </c>
      <c r="H544" s="86">
        <f t="shared" si="61"/>
        <v>54.301859120096367</v>
      </c>
      <c r="I544" s="86">
        <f t="shared" si="56"/>
        <v>3.3417284944525854</v>
      </c>
      <c r="J544" s="86">
        <f t="shared" si="57"/>
        <v>5.7629296869764648</v>
      </c>
      <c r="L544" s="87">
        <v>58.306682001933403</v>
      </c>
      <c r="M544" s="86">
        <v>64.059587440931097</v>
      </c>
      <c r="N544" s="86">
        <v>63.509143020665597</v>
      </c>
      <c r="O544" s="86">
        <f t="shared" si="62"/>
        <v>61.958470821176697</v>
      </c>
      <c r="P544" s="86">
        <f t="shared" si="58"/>
        <v>3.1744949913668337</v>
      </c>
      <c r="Q544" s="86">
        <f t="shared" si="59"/>
        <v>5.9532296327216008</v>
      </c>
      <c r="S544" s="86">
        <f t="shared" si="60"/>
        <v>0.19029994574513656</v>
      </c>
      <c r="T544" s="87">
        <v>0.47158745699999999</v>
      </c>
      <c r="U544" s="87">
        <v>0</v>
      </c>
    </row>
    <row r="545" spans="2:21">
      <c r="B545" s="87" t="s">
        <v>6311</v>
      </c>
      <c r="C545" s="87" t="s">
        <v>841</v>
      </c>
      <c r="D545" s="87" t="s">
        <v>1547</v>
      </c>
      <c r="E545" s="87">
        <v>75.901495144293506</v>
      </c>
      <c r="F545" s="86">
        <v>75.986538353004605</v>
      </c>
      <c r="G545" s="86">
        <v>73.133745231987405</v>
      </c>
      <c r="H545" s="86">
        <f t="shared" si="61"/>
        <v>75.00725957642851</v>
      </c>
      <c r="I545" s="86">
        <f t="shared" si="56"/>
        <v>1.623068108847221</v>
      </c>
      <c r="J545" s="86">
        <f t="shared" si="57"/>
        <v>6.228958328470072</v>
      </c>
      <c r="L545" s="87">
        <v>78.436453756401804</v>
      </c>
      <c r="M545" s="86">
        <v>77.585005308524899</v>
      </c>
      <c r="N545" s="86">
        <v>67.113840745893796</v>
      </c>
      <c r="O545" s="86">
        <f t="shared" si="62"/>
        <v>74.378433270273504</v>
      </c>
      <c r="P545" s="86">
        <f t="shared" si="58"/>
        <v>6.3057092799940522</v>
      </c>
      <c r="Q545" s="86">
        <f t="shared" si="59"/>
        <v>6.2168124537943399</v>
      </c>
      <c r="S545" s="86">
        <f t="shared" si="60"/>
        <v>-1.2145874675731382E-2</v>
      </c>
      <c r="T545" s="87">
        <v>0.89181580699999996</v>
      </c>
      <c r="U545" s="87">
        <v>0</v>
      </c>
    </row>
    <row r="546" spans="2:21">
      <c r="B546" s="87" t="s">
        <v>6312</v>
      </c>
      <c r="C546" s="87" t="s">
        <v>832</v>
      </c>
      <c r="D546" s="87" t="s">
        <v>1548</v>
      </c>
      <c r="E546" s="87">
        <v>258.98964753994397</v>
      </c>
      <c r="F546" s="86">
        <v>236.36210789667501</v>
      </c>
      <c r="G546" s="86">
        <v>201.5317035434</v>
      </c>
      <c r="H546" s="86">
        <f t="shared" si="61"/>
        <v>232.294486326673</v>
      </c>
      <c r="I546" s="86">
        <f t="shared" si="56"/>
        <v>28.944135692831551</v>
      </c>
      <c r="J546" s="86">
        <f t="shared" si="57"/>
        <v>7.8598111009443956</v>
      </c>
      <c r="L546" s="87">
        <v>231.54442838147401</v>
      </c>
      <c r="M546" s="86">
        <v>232.442113081043</v>
      </c>
      <c r="N546" s="86">
        <v>229.72222681150501</v>
      </c>
      <c r="O546" s="86">
        <f t="shared" si="62"/>
        <v>231.23625609134069</v>
      </c>
      <c r="P546" s="86">
        <f t="shared" si="58"/>
        <v>1.3858834547355865</v>
      </c>
      <c r="Q546" s="86">
        <f t="shared" si="59"/>
        <v>7.8532238089901973</v>
      </c>
      <c r="S546" s="86">
        <f t="shared" si="60"/>
        <v>-6.5872919541978296E-3</v>
      </c>
      <c r="T546" s="87">
        <v>0.89686612200000004</v>
      </c>
      <c r="U546" s="87">
        <v>0</v>
      </c>
    </row>
    <row r="547" spans="2:21">
      <c r="B547" s="87" t="s">
        <v>6313</v>
      </c>
      <c r="C547" s="87" t="s">
        <v>832</v>
      </c>
      <c r="D547" s="87" t="s">
        <v>1549</v>
      </c>
      <c r="E547" s="87">
        <v>30.901175266959498</v>
      </c>
      <c r="F547" s="86">
        <v>29.771913415909399</v>
      </c>
      <c r="G547" s="86">
        <v>28.743055161963699</v>
      </c>
      <c r="H547" s="86">
        <f t="shared" si="61"/>
        <v>29.805381281610863</v>
      </c>
      <c r="I547" s="86">
        <f t="shared" si="56"/>
        <v>1.0794492440234178</v>
      </c>
      <c r="J547" s="86">
        <f t="shared" si="57"/>
        <v>4.8975009238099521</v>
      </c>
      <c r="L547" s="87">
        <v>21.790973837260601</v>
      </c>
      <c r="M547" s="86">
        <v>24.9236467882554</v>
      </c>
      <c r="N547" s="86">
        <v>18.460487151688199</v>
      </c>
      <c r="O547" s="86">
        <f t="shared" si="62"/>
        <v>21.725035925734733</v>
      </c>
      <c r="P547" s="86">
        <f t="shared" si="58"/>
        <v>3.2320843086265794</v>
      </c>
      <c r="Q547" s="86">
        <f t="shared" si="59"/>
        <v>4.4412866576502363</v>
      </c>
      <c r="S547" s="86">
        <f t="shared" si="60"/>
        <v>-0.456214266159715</v>
      </c>
      <c r="T547" s="87">
        <v>1.0085039999999999E-3</v>
      </c>
      <c r="U547" s="87">
        <v>0</v>
      </c>
    </row>
    <row r="548" spans="2:21">
      <c r="B548" s="87" t="s">
        <v>6314</v>
      </c>
      <c r="C548" s="87" t="s">
        <v>1020</v>
      </c>
      <c r="D548" s="87" t="s">
        <v>957</v>
      </c>
      <c r="E548" s="87">
        <v>45.766144798034397</v>
      </c>
      <c r="F548" s="86">
        <v>39.465951275476002</v>
      </c>
      <c r="G548" s="86">
        <v>42.9340092256679</v>
      </c>
      <c r="H548" s="86">
        <f t="shared" si="61"/>
        <v>42.722035099726099</v>
      </c>
      <c r="I548" s="86">
        <f t="shared" si="56"/>
        <v>3.1554412334843573</v>
      </c>
      <c r="J548" s="86">
        <f t="shared" si="57"/>
        <v>5.4169084675296686</v>
      </c>
      <c r="L548" s="87">
        <v>49.698079840589998</v>
      </c>
      <c r="M548" s="86">
        <v>49.102354981053601</v>
      </c>
      <c r="N548" s="86">
        <v>46.029835559520301</v>
      </c>
      <c r="O548" s="86">
        <f t="shared" si="62"/>
        <v>48.276756793721297</v>
      </c>
      <c r="P548" s="86">
        <f t="shared" si="58"/>
        <v>1.9685561464166881</v>
      </c>
      <c r="Q548" s="86">
        <f t="shared" si="59"/>
        <v>5.593256854767036</v>
      </c>
      <c r="S548" s="86">
        <f t="shared" si="60"/>
        <v>0.17634838723736704</v>
      </c>
      <c r="T548" s="87">
        <v>0.44679435299999998</v>
      </c>
      <c r="U548" s="87">
        <v>0</v>
      </c>
    </row>
    <row r="549" spans="2:21">
      <c r="B549" s="87" t="s">
        <v>6315</v>
      </c>
      <c r="C549" s="87" t="s">
        <v>841</v>
      </c>
      <c r="D549" s="87"/>
      <c r="E549" s="87">
        <v>17.890028104275501</v>
      </c>
      <c r="F549" s="86">
        <v>25.8795395318141</v>
      </c>
      <c r="G549" s="86">
        <v>19.577052379478101</v>
      </c>
      <c r="H549" s="86">
        <f t="shared" si="61"/>
        <v>21.115540005189235</v>
      </c>
      <c r="I549" s="86">
        <f t="shared" si="56"/>
        <v>4.2110902796712857</v>
      </c>
      <c r="J549" s="86">
        <f t="shared" si="57"/>
        <v>4.4002332377332634</v>
      </c>
      <c r="L549" s="87">
        <v>25.724980103014101</v>
      </c>
      <c r="M549" s="86">
        <v>33.327079754997698</v>
      </c>
      <c r="N549" s="86">
        <v>31.743032785219999</v>
      </c>
      <c r="O549" s="86">
        <f t="shared" si="62"/>
        <v>30.265030881077266</v>
      </c>
      <c r="P549" s="86">
        <f t="shared" si="58"/>
        <v>4.0107788521881309</v>
      </c>
      <c r="Q549" s="86">
        <f t="shared" si="59"/>
        <v>4.9195799179974031</v>
      </c>
      <c r="S549" s="86">
        <f t="shared" si="60"/>
        <v>0.51934668026413977</v>
      </c>
      <c r="T549" s="87">
        <v>0.103214789</v>
      </c>
      <c r="U549" s="87">
        <v>0</v>
      </c>
    </row>
    <row r="550" spans="2:21">
      <c r="B550" s="87" t="s">
        <v>6316</v>
      </c>
      <c r="C550" s="87" t="s">
        <v>1550</v>
      </c>
      <c r="D550" s="87" t="s">
        <v>1551</v>
      </c>
      <c r="E550" s="87">
        <v>254.27976880597501</v>
      </c>
      <c r="F550" s="86">
        <v>268.81144132179298</v>
      </c>
      <c r="G550" s="86">
        <v>274.263381010861</v>
      </c>
      <c r="H550" s="86">
        <f t="shared" si="61"/>
        <v>265.78486371287636</v>
      </c>
      <c r="I550" s="86">
        <f t="shared" si="56"/>
        <v>10.329875033412252</v>
      </c>
      <c r="J550" s="86">
        <f t="shared" si="57"/>
        <v>8.0541151361188277</v>
      </c>
      <c r="L550" s="87">
        <v>317.59778517591099</v>
      </c>
      <c r="M550" s="86">
        <v>320.93462987616499</v>
      </c>
      <c r="N550" s="86">
        <v>287.73723651886303</v>
      </c>
      <c r="O550" s="86">
        <f t="shared" si="62"/>
        <v>308.75655052364635</v>
      </c>
      <c r="P550" s="86">
        <f t="shared" si="58"/>
        <v>18.279559733816431</v>
      </c>
      <c r="Q550" s="86">
        <f t="shared" si="59"/>
        <v>8.270325934756185</v>
      </c>
      <c r="S550" s="86">
        <f t="shared" si="60"/>
        <v>0.21621079863735967</v>
      </c>
      <c r="T550" s="87">
        <v>0.376429609</v>
      </c>
      <c r="U550" s="87">
        <v>0</v>
      </c>
    </row>
    <row r="551" spans="2:21">
      <c r="B551" s="87" t="s">
        <v>6317</v>
      </c>
      <c r="C551" s="87" t="s">
        <v>1552</v>
      </c>
      <c r="D551" s="87" t="s">
        <v>1553</v>
      </c>
      <c r="E551" s="87">
        <v>107.990260492475</v>
      </c>
      <c r="F551" s="86">
        <v>102.910005474146</v>
      </c>
      <c r="G551" s="86">
        <v>98.981196462896307</v>
      </c>
      <c r="H551" s="86">
        <f t="shared" si="61"/>
        <v>103.29382080983912</v>
      </c>
      <c r="I551" s="86">
        <f t="shared" si="56"/>
        <v>4.5167791988536576</v>
      </c>
      <c r="J551" s="86">
        <f t="shared" si="57"/>
        <v>6.6906101423935596</v>
      </c>
      <c r="L551" s="87">
        <v>112.50510395515001</v>
      </c>
      <c r="M551" s="86">
        <v>114.935092072318</v>
      </c>
      <c r="N551" s="86">
        <v>103.593135565734</v>
      </c>
      <c r="O551" s="86">
        <f t="shared" si="62"/>
        <v>110.34444386440066</v>
      </c>
      <c r="P551" s="86">
        <f t="shared" si="58"/>
        <v>5.9717110923192243</v>
      </c>
      <c r="Q551" s="86">
        <f t="shared" si="59"/>
        <v>6.7858701776969097</v>
      </c>
      <c r="S551" s="86">
        <f t="shared" si="60"/>
        <v>9.5260035303350643E-2</v>
      </c>
      <c r="T551" s="87">
        <v>0.85116730299999999</v>
      </c>
      <c r="U551" s="87">
        <v>0</v>
      </c>
    </row>
    <row r="552" spans="2:21">
      <c r="B552" s="87" t="s">
        <v>6318</v>
      </c>
      <c r="C552" s="87" t="s">
        <v>841</v>
      </c>
      <c r="D552" s="87"/>
      <c r="E552" s="87">
        <v>2.82129420962948</v>
      </c>
      <c r="F552" s="86">
        <v>1.5912209586896799</v>
      </c>
      <c r="G552" s="86">
        <v>1.28757320274131</v>
      </c>
      <c r="H552" s="86">
        <f t="shared" si="61"/>
        <v>1.9000294570201568</v>
      </c>
      <c r="I552" s="86">
        <f t="shared" si="56"/>
        <v>0.81215580292414125</v>
      </c>
      <c r="J552" s="86">
        <f t="shared" si="57"/>
        <v>0.92602178548646996</v>
      </c>
      <c r="L552" s="87">
        <v>0.67192112209365296</v>
      </c>
      <c r="M552" s="86">
        <v>0.82973739370969202</v>
      </c>
      <c r="N552" s="86">
        <v>0.324875388846602</v>
      </c>
      <c r="O552" s="86">
        <f t="shared" si="62"/>
        <v>0.60884463488331564</v>
      </c>
      <c r="P552" s="86">
        <f t="shared" si="58"/>
        <v>0.25827387289017745</v>
      </c>
      <c r="Q552" s="86">
        <f t="shared" si="59"/>
        <v>-0.71585396705059257</v>
      </c>
      <c r="S552" s="86">
        <f t="shared" si="60"/>
        <v>-1.6418757525370624</v>
      </c>
      <c r="T552" s="87">
        <v>3.3588469999999999E-3</v>
      </c>
      <c r="U552" s="87">
        <v>1</v>
      </c>
    </row>
    <row r="553" spans="2:21">
      <c r="B553" s="87" t="s">
        <v>6319</v>
      </c>
      <c r="C553" s="87" t="s">
        <v>1554</v>
      </c>
      <c r="D553" s="87" t="s">
        <v>1555</v>
      </c>
      <c r="E553" s="87">
        <v>348.29921941657301</v>
      </c>
      <c r="F553" s="86">
        <v>396.55519195747797</v>
      </c>
      <c r="G553" s="86">
        <v>440.48962178427502</v>
      </c>
      <c r="H553" s="86">
        <f t="shared" si="61"/>
        <v>395.114677719442</v>
      </c>
      <c r="I553" s="86">
        <f t="shared" si="56"/>
        <v>46.112079579348695</v>
      </c>
      <c r="J553" s="86">
        <f t="shared" si="57"/>
        <v>8.6261276303189405</v>
      </c>
      <c r="L553" s="87">
        <v>346.39400291489198</v>
      </c>
      <c r="M553" s="86">
        <v>451.412537721653</v>
      </c>
      <c r="N553" s="86">
        <v>396.78790981524998</v>
      </c>
      <c r="O553" s="86">
        <f t="shared" si="62"/>
        <v>398.19815015059834</v>
      </c>
      <c r="P553" s="86">
        <f t="shared" si="58"/>
        <v>52.523468531621894</v>
      </c>
      <c r="Q553" s="86">
        <f t="shared" si="59"/>
        <v>8.6373427087368135</v>
      </c>
      <c r="S553" s="86">
        <f t="shared" si="60"/>
        <v>1.1215078417873897E-2</v>
      </c>
      <c r="T553" s="87">
        <v>0.95312726199999998</v>
      </c>
      <c r="U553" s="87">
        <v>0</v>
      </c>
    </row>
    <row r="554" spans="2:21">
      <c r="B554" s="87" t="s">
        <v>6320</v>
      </c>
      <c r="C554" s="87" t="s">
        <v>841</v>
      </c>
      <c r="D554" s="87" t="s">
        <v>1556</v>
      </c>
      <c r="E554" s="87">
        <v>49.427479474710097</v>
      </c>
      <c r="F554" s="86">
        <v>46.0304940976078</v>
      </c>
      <c r="G554" s="86">
        <v>50.805303052807801</v>
      </c>
      <c r="H554" s="86">
        <f t="shared" si="61"/>
        <v>48.754425541708564</v>
      </c>
      <c r="I554" s="86">
        <f t="shared" si="56"/>
        <v>2.4575295190925281</v>
      </c>
      <c r="J554" s="86">
        <f t="shared" si="57"/>
        <v>5.6074612761555755</v>
      </c>
      <c r="L554" s="87">
        <v>53.290705248735101</v>
      </c>
      <c r="M554" s="86">
        <v>52.196806665371902</v>
      </c>
      <c r="N554" s="86">
        <v>56.5317615680244</v>
      </c>
      <c r="O554" s="86">
        <f t="shared" si="62"/>
        <v>54.006424494043806</v>
      </c>
      <c r="P554" s="86">
        <f t="shared" si="58"/>
        <v>2.2543622225779676</v>
      </c>
      <c r="Q554" s="86">
        <f t="shared" si="59"/>
        <v>5.7550591324299383</v>
      </c>
      <c r="S554" s="86">
        <f t="shared" si="60"/>
        <v>0.14759785627436245</v>
      </c>
      <c r="T554" s="87">
        <v>0.70900849099999996</v>
      </c>
      <c r="U554" s="87">
        <v>0</v>
      </c>
    </row>
    <row r="555" spans="2:21">
      <c r="B555" s="87" t="s">
        <v>6321</v>
      </c>
      <c r="C555" s="87" t="s">
        <v>841</v>
      </c>
      <c r="D555" s="87" t="s">
        <v>1557</v>
      </c>
      <c r="E555" s="87">
        <v>76.7788274205965</v>
      </c>
      <c r="F555" s="86">
        <v>85.910846458187905</v>
      </c>
      <c r="G555" s="86">
        <v>99.958720198772099</v>
      </c>
      <c r="H555" s="86">
        <f t="shared" si="61"/>
        <v>87.549464692518825</v>
      </c>
      <c r="I555" s="86">
        <f t="shared" si="56"/>
        <v>11.676500314321292</v>
      </c>
      <c r="J555" s="86">
        <f t="shared" si="57"/>
        <v>6.4520264524404336</v>
      </c>
      <c r="L555" s="87">
        <v>99.142339048694893</v>
      </c>
      <c r="M555" s="86">
        <v>98.714443740000306</v>
      </c>
      <c r="N555" s="86">
        <v>93.445781907052194</v>
      </c>
      <c r="O555" s="86">
        <f t="shared" si="62"/>
        <v>97.100854898582455</v>
      </c>
      <c r="P555" s="86">
        <f t="shared" si="58"/>
        <v>3.1726081587333219</v>
      </c>
      <c r="Q555" s="86">
        <f t="shared" si="59"/>
        <v>6.6014120924115005</v>
      </c>
      <c r="S555" s="86">
        <f t="shared" si="60"/>
        <v>0.14938563997106644</v>
      </c>
      <c r="T555" s="87">
        <v>0.69051647100000002</v>
      </c>
      <c r="U555" s="87">
        <v>0</v>
      </c>
    </row>
    <row r="556" spans="2:21">
      <c r="B556" s="87" t="s">
        <v>6322</v>
      </c>
      <c r="C556" s="87" t="s">
        <v>1558</v>
      </c>
      <c r="D556" s="87" t="s">
        <v>844</v>
      </c>
      <c r="E556" s="87">
        <v>78.727254263976207</v>
      </c>
      <c r="F556" s="86">
        <v>74.812158771817593</v>
      </c>
      <c r="G556" s="86">
        <v>84.322007616503001</v>
      </c>
      <c r="H556" s="86">
        <f t="shared" si="61"/>
        <v>79.287140217432281</v>
      </c>
      <c r="I556" s="86">
        <f t="shared" si="56"/>
        <v>4.7795826672262036</v>
      </c>
      <c r="J556" s="86">
        <f t="shared" si="57"/>
        <v>6.3090149854192088</v>
      </c>
      <c r="L556" s="87">
        <v>72.046080028647594</v>
      </c>
      <c r="M556" s="86">
        <v>70.664693472733603</v>
      </c>
      <c r="N556" s="86">
        <v>71.580295128576097</v>
      </c>
      <c r="O556" s="86">
        <f t="shared" si="62"/>
        <v>71.43035620998576</v>
      </c>
      <c r="P556" s="86">
        <f t="shared" si="58"/>
        <v>0.7027933292910572</v>
      </c>
      <c r="Q556" s="86">
        <f t="shared" si="59"/>
        <v>6.1584654106882564</v>
      </c>
      <c r="S556" s="86">
        <f t="shared" si="60"/>
        <v>-0.15054957473095237</v>
      </c>
      <c r="T556" s="87">
        <v>0.158039243</v>
      </c>
      <c r="U556" s="87">
        <v>0</v>
      </c>
    </row>
    <row r="557" spans="2:21">
      <c r="B557" s="87" t="s">
        <v>6323</v>
      </c>
      <c r="C557" s="87" t="s">
        <v>1559</v>
      </c>
      <c r="D557" s="87" t="s">
        <v>1560</v>
      </c>
      <c r="E557" s="87">
        <v>181.56513130655</v>
      </c>
      <c r="F557" s="86">
        <v>193.979125710331</v>
      </c>
      <c r="G557" s="86">
        <v>172.39292198874401</v>
      </c>
      <c r="H557" s="86">
        <f t="shared" si="61"/>
        <v>182.64572633520834</v>
      </c>
      <c r="I557" s="86">
        <f t="shared" si="56"/>
        <v>10.833596447599243</v>
      </c>
      <c r="J557" s="86">
        <f t="shared" si="57"/>
        <v>7.5129041867424684</v>
      </c>
      <c r="L557" s="87">
        <v>185.70220011863299</v>
      </c>
      <c r="M557" s="86">
        <v>200.63424497521601</v>
      </c>
      <c r="N557" s="86">
        <v>188.78751077525601</v>
      </c>
      <c r="O557" s="86">
        <f t="shared" si="62"/>
        <v>191.70798528970167</v>
      </c>
      <c r="P557" s="86">
        <f t="shared" si="58"/>
        <v>7.8827894454879868</v>
      </c>
      <c r="Q557" s="86">
        <f t="shared" si="59"/>
        <v>7.582766621188294</v>
      </c>
      <c r="S557" s="86">
        <f t="shared" si="60"/>
        <v>6.9862434445825183E-2</v>
      </c>
      <c r="T557" s="87">
        <v>0.94823491199999999</v>
      </c>
      <c r="U557" s="87">
        <v>0</v>
      </c>
    </row>
    <row r="558" spans="2:21">
      <c r="B558" s="87" t="s">
        <v>6324</v>
      </c>
      <c r="C558" s="87" t="s">
        <v>1561</v>
      </c>
      <c r="D558" s="87" t="s">
        <v>945</v>
      </c>
      <c r="E558" s="87">
        <v>91.208980274566699</v>
      </c>
      <c r="F558" s="86">
        <v>104.759699055536</v>
      </c>
      <c r="G558" s="86">
        <v>108.61481494586801</v>
      </c>
      <c r="H558" s="86">
        <f t="shared" si="61"/>
        <v>101.52783142532355</v>
      </c>
      <c r="I558" s="86">
        <f t="shared" si="56"/>
        <v>9.1419087960655059</v>
      </c>
      <c r="J558" s="86">
        <f t="shared" si="57"/>
        <v>6.6657314517211539</v>
      </c>
      <c r="L558" s="87">
        <v>127.919628259261</v>
      </c>
      <c r="M558" s="86">
        <v>126.75792757324</v>
      </c>
      <c r="N558" s="86">
        <v>122.619588720819</v>
      </c>
      <c r="O558" s="86">
        <f t="shared" si="62"/>
        <v>125.76571485110667</v>
      </c>
      <c r="P558" s="86">
        <f t="shared" si="58"/>
        <v>2.7858516367054742</v>
      </c>
      <c r="Q558" s="86">
        <f t="shared" si="59"/>
        <v>6.9745948706901855</v>
      </c>
      <c r="S558" s="86">
        <f t="shared" si="60"/>
        <v>0.30886341896903158</v>
      </c>
      <c r="T558" s="87">
        <v>2.7882062999999999E-2</v>
      </c>
      <c r="U558" s="87">
        <v>0</v>
      </c>
    </row>
    <row r="559" spans="2:21">
      <c r="B559" s="87" t="s">
        <v>6325</v>
      </c>
      <c r="C559" s="87" t="s">
        <v>841</v>
      </c>
      <c r="D559" s="87"/>
      <c r="E559" s="87">
        <v>20.718181998171801</v>
      </c>
      <c r="F559" s="86">
        <v>19.669727299198101</v>
      </c>
      <c r="G559" s="86">
        <v>18.0739148021337</v>
      </c>
      <c r="H559" s="86">
        <f t="shared" si="61"/>
        <v>19.487274699834533</v>
      </c>
      <c r="I559" s="86">
        <f t="shared" si="56"/>
        <v>1.3315419498730379</v>
      </c>
      <c r="J559" s="86">
        <f t="shared" si="57"/>
        <v>4.2844604383333023</v>
      </c>
      <c r="L559" s="87">
        <v>20.728956424815799</v>
      </c>
      <c r="M559" s="86">
        <v>18.3961954844271</v>
      </c>
      <c r="N559" s="86">
        <v>17.114080629965301</v>
      </c>
      <c r="O559" s="86">
        <f t="shared" si="62"/>
        <v>18.746410846402735</v>
      </c>
      <c r="P559" s="86">
        <f t="shared" si="58"/>
        <v>1.8327083381901763</v>
      </c>
      <c r="Q559" s="86">
        <f t="shared" si="59"/>
        <v>4.2285425011756397</v>
      </c>
      <c r="S559" s="86">
        <f t="shared" si="60"/>
        <v>-5.5917937157662627E-2</v>
      </c>
      <c r="T559" s="87">
        <v>0.82512933600000005</v>
      </c>
      <c r="U559" s="87">
        <v>0</v>
      </c>
    </row>
    <row r="560" spans="2:21">
      <c r="B560" s="87" t="s">
        <v>6326</v>
      </c>
      <c r="C560" s="87" t="s">
        <v>841</v>
      </c>
      <c r="D560" s="87" t="s">
        <v>1562</v>
      </c>
      <c r="E560" s="87">
        <v>86.538791608181796</v>
      </c>
      <c r="F560" s="86">
        <v>84.461744319706398</v>
      </c>
      <c r="G560" s="86">
        <v>85.509194973068901</v>
      </c>
      <c r="H560" s="86">
        <f t="shared" si="61"/>
        <v>85.50324363365236</v>
      </c>
      <c r="I560" s="86">
        <f t="shared" si="56"/>
        <v>1.0385364333866143</v>
      </c>
      <c r="J560" s="86">
        <f t="shared" si="57"/>
        <v>6.4179072457095456</v>
      </c>
      <c r="L560" s="87">
        <v>81.068858195729106</v>
      </c>
      <c r="M560" s="86">
        <v>91.9818537652895</v>
      </c>
      <c r="N560" s="86">
        <v>86.301370384817005</v>
      </c>
      <c r="O560" s="86">
        <f t="shared" si="62"/>
        <v>86.450694115278523</v>
      </c>
      <c r="P560" s="86">
        <f t="shared" si="58"/>
        <v>5.4580299795503509</v>
      </c>
      <c r="Q560" s="86">
        <f t="shared" si="59"/>
        <v>6.43380564224422</v>
      </c>
      <c r="S560" s="86">
        <f t="shared" si="60"/>
        <v>1.5898396534673672E-2</v>
      </c>
      <c r="T560" s="87">
        <v>0.95393430400000001</v>
      </c>
      <c r="U560" s="87">
        <v>0</v>
      </c>
    </row>
    <row r="561" spans="2:21">
      <c r="B561" s="87" t="s">
        <v>6327</v>
      </c>
      <c r="C561" s="87" t="s">
        <v>841</v>
      </c>
      <c r="D561" s="87" t="s">
        <v>957</v>
      </c>
      <c r="E561" s="87">
        <v>142.99205614939399</v>
      </c>
      <c r="F561" s="86">
        <v>167.453381136003</v>
      </c>
      <c r="G561" s="86">
        <v>172.54657504357399</v>
      </c>
      <c r="H561" s="86">
        <f t="shared" si="61"/>
        <v>160.99733744299033</v>
      </c>
      <c r="I561" s="86">
        <f t="shared" si="56"/>
        <v>15.799613029792132</v>
      </c>
      <c r="J561" s="86">
        <f t="shared" si="57"/>
        <v>7.3308930191732706</v>
      </c>
      <c r="L561" s="87">
        <v>141.68738018276301</v>
      </c>
      <c r="M561" s="86">
        <v>163.70969037709301</v>
      </c>
      <c r="N561" s="86">
        <v>166.66391027002601</v>
      </c>
      <c r="O561" s="86">
        <f t="shared" si="62"/>
        <v>157.35366027662735</v>
      </c>
      <c r="P561" s="86">
        <f t="shared" si="58"/>
        <v>13.64756765062946</v>
      </c>
      <c r="Q561" s="86">
        <f t="shared" si="59"/>
        <v>7.2978669280012749</v>
      </c>
      <c r="S561" s="86">
        <f t="shared" si="60"/>
        <v>-3.3026091171994662E-2</v>
      </c>
      <c r="T561" s="87">
        <v>0.80692611000000003</v>
      </c>
      <c r="U561" s="87">
        <v>0</v>
      </c>
    </row>
    <row r="562" spans="2:21">
      <c r="B562" s="87" t="s">
        <v>6328</v>
      </c>
      <c r="C562" s="87" t="s">
        <v>1563</v>
      </c>
      <c r="D562" s="87" t="s">
        <v>1564</v>
      </c>
      <c r="E562" s="87">
        <v>94.028672145548697</v>
      </c>
      <c r="F562" s="86">
        <v>102.379925415299</v>
      </c>
      <c r="G562" s="86">
        <v>100.886354965943</v>
      </c>
      <c r="H562" s="86">
        <f t="shared" si="61"/>
        <v>99.098317508930222</v>
      </c>
      <c r="I562" s="86">
        <f t="shared" si="56"/>
        <v>4.4535004496058255</v>
      </c>
      <c r="J562" s="86">
        <f t="shared" si="57"/>
        <v>6.6307886584330502</v>
      </c>
      <c r="L562" s="87">
        <v>101.047924803062</v>
      </c>
      <c r="M562" s="86">
        <v>105.34204738538899</v>
      </c>
      <c r="N562" s="86">
        <v>101.820987666088</v>
      </c>
      <c r="O562" s="86">
        <f t="shared" si="62"/>
        <v>102.73698661817967</v>
      </c>
      <c r="P562" s="86">
        <f t="shared" si="58"/>
        <v>2.2889217435699782</v>
      </c>
      <c r="Q562" s="86">
        <f t="shared" si="59"/>
        <v>6.6828118534587002</v>
      </c>
      <c r="S562" s="86">
        <f t="shared" si="60"/>
        <v>5.2023195025649435E-2</v>
      </c>
      <c r="T562" s="87">
        <v>0.98103776399999998</v>
      </c>
      <c r="U562" s="87">
        <v>0</v>
      </c>
    </row>
    <row r="563" spans="2:21">
      <c r="B563" s="87" t="s">
        <v>6329</v>
      </c>
      <c r="C563" s="87" t="s">
        <v>1565</v>
      </c>
      <c r="D563" s="87" t="s">
        <v>1566</v>
      </c>
      <c r="E563" s="87">
        <v>62.771134565944998</v>
      </c>
      <c r="F563" s="86">
        <v>56.365124485975201</v>
      </c>
      <c r="G563" s="86">
        <v>60.586122715993</v>
      </c>
      <c r="H563" s="86">
        <f t="shared" si="61"/>
        <v>59.907460589304399</v>
      </c>
      <c r="I563" s="86">
        <f t="shared" si="56"/>
        <v>3.256482457778604</v>
      </c>
      <c r="J563" s="86">
        <f t="shared" si="57"/>
        <v>5.9046637754465872</v>
      </c>
      <c r="L563" s="87">
        <v>63.422592455229797</v>
      </c>
      <c r="M563" s="86">
        <v>68.429106350954697</v>
      </c>
      <c r="N563" s="86">
        <v>69.133074098269006</v>
      </c>
      <c r="O563" s="86">
        <f t="shared" si="62"/>
        <v>66.994924301484502</v>
      </c>
      <c r="P563" s="86">
        <f t="shared" si="58"/>
        <v>3.1136889314989138</v>
      </c>
      <c r="Q563" s="86">
        <f t="shared" si="59"/>
        <v>6.0659798925105699</v>
      </c>
      <c r="S563" s="86">
        <f t="shared" si="60"/>
        <v>0.16131611706398297</v>
      </c>
      <c r="T563" s="87">
        <v>0.69364235600000002</v>
      </c>
      <c r="U563" s="87">
        <v>0</v>
      </c>
    </row>
    <row r="564" spans="2:21">
      <c r="B564" s="87" t="s">
        <v>6330</v>
      </c>
      <c r="C564" s="87" t="s">
        <v>1567</v>
      </c>
      <c r="D564" s="87" t="s">
        <v>1568</v>
      </c>
      <c r="E564" s="87">
        <v>225.68208206154</v>
      </c>
      <c r="F564" s="86">
        <v>203.064071036396</v>
      </c>
      <c r="G564" s="86">
        <v>203.914714256705</v>
      </c>
      <c r="H564" s="86">
        <f t="shared" si="61"/>
        <v>210.88695578488034</v>
      </c>
      <c r="I564" s="86">
        <f t="shared" si="56"/>
        <v>12.820012466015523</v>
      </c>
      <c r="J564" s="86">
        <f t="shared" si="57"/>
        <v>7.7203260511156051</v>
      </c>
      <c r="L564" s="87">
        <v>247.85969422447801</v>
      </c>
      <c r="M564" s="86">
        <v>215.152573776298</v>
      </c>
      <c r="N564" s="86">
        <v>229.52919741273701</v>
      </c>
      <c r="O564" s="86">
        <f t="shared" si="62"/>
        <v>230.84715513783763</v>
      </c>
      <c r="P564" s="86">
        <f t="shared" si="58"/>
        <v>16.393342899689589</v>
      </c>
      <c r="Q564" s="86">
        <f t="shared" si="59"/>
        <v>7.8507941431114379</v>
      </c>
      <c r="S564" s="86">
        <f t="shared" si="60"/>
        <v>0.13046809199583337</v>
      </c>
      <c r="T564" s="87">
        <v>0.70563621200000004</v>
      </c>
      <c r="U564" s="87">
        <v>0</v>
      </c>
    </row>
    <row r="565" spans="2:21">
      <c r="B565" s="87" t="s">
        <v>6331</v>
      </c>
      <c r="C565" s="87" t="s">
        <v>1569</v>
      </c>
      <c r="D565" s="87" t="s">
        <v>1570</v>
      </c>
      <c r="E565" s="87">
        <v>86.293513128315496</v>
      </c>
      <c r="F565" s="86">
        <v>74.373030621173896</v>
      </c>
      <c r="G565" s="86">
        <v>79.789449294417807</v>
      </c>
      <c r="H565" s="86">
        <f t="shared" si="61"/>
        <v>80.151997681302404</v>
      </c>
      <c r="I565" s="86">
        <f t="shared" si="56"/>
        <v>5.9685054075866999</v>
      </c>
      <c r="J565" s="86">
        <f t="shared" si="57"/>
        <v>6.3246665729589191</v>
      </c>
      <c r="L565" s="87">
        <v>74.489365463123306</v>
      </c>
      <c r="M565" s="86">
        <v>73.932039447140099</v>
      </c>
      <c r="N565" s="86">
        <v>64.069812753303495</v>
      </c>
      <c r="O565" s="86">
        <f t="shared" si="62"/>
        <v>70.830405887855633</v>
      </c>
      <c r="P565" s="86">
        <f t="shared" si="58"/>
        <v>5.8614731697959739</v>
      </c>
      <c r="Q565" s="86">
        <f t="shared" si="59"/>
        <v>6.1462969044448572</v>
      </c>
      <c r="S565" s="86">
        <f t="shared" si="60"/>
        <v>-0.17836966851406219</v>
      </c>
      <c r="T565" s="87">
        <v>0.14612109200000001</v>
      </c>
      <c r="U565" s="87">
        <v>0</v>
      </c>
    </row>
    <row r="566" spans="2:21">
      <c r="B566" s="87" t="s">
        <v>6332</v>
      </c>
      <c r="C566" s="87" t="s">
        <v>1571</v>
      </c>
      <c r="D566" s="87" t="s">
        <v>1502</v>
      </c>
      <c r="E566" s="87">
        <v>82.148450798579901</v>
      </c>
      <c r="F566" s="86">
        <v>85.670199829453495</v>
      </c>
      <c r="G566" s="86">
        <v>82.970216814492304</v>
      </c>
      <c r="H566" s="86">
        <f t="shared" si="61"/>
        <v>83.596289147508571</v>
      </c>
      <c r="I566" s="86">
        <f t="shared" si="56"/>
        <v>1.8424586789779285</v>
      </c>
      <c r="J566" s="86">
        <f t="shared" si="57"/>
        <v>6.3853669971539349</v>
      </c>
      <c r="L566" s="87">
        <v>76.159480568134001</v>
      </c>
      <c r="M566" s="86">
        <v>65.086704471126495</v>
      </c>
      <c r="N566" s="86">
        <v>63.0087267315646</v>
      </c>
      <c r="O566" s="86">
        <f t="shared" si="62"/>
        <v>68.084970590275034</v>
      </c>
      <c r="P566" s="86">
        <f t="shared" si="58"/>
        <v>7.0694965456131822</v>
      </c>
      <c r="Q566" s="86">
        <f t="shared" si="59"/>
        <v>6.0892644607033963</v>
      </c>
      <c r="S566" s="86">
        <f t="shared" si="60"/>
        <v>-0.29610253645053919</v>
      </c>
      <c r="T566" s="87">
        <v>5.7913601000000002E-2</v>
      </c>
      <c r="U566" s="87">
        <v>0</v>
      </c>
    </row>
    <row r="567" spans="2:21">
      <c r="B567" s="87" t="s">
        <v>6333</v>
      </c>
      <c r="C567" s="87" t="s">
        <v>1572</v>
      </c>
      <c r="D567" s="87" t="s">
        <v>1573</v>
      </c>
      <c r="E567" s="87">
        <v>104.665577186362</v>
      </c>
      <c r="F567" s="86">
        <v>107.734821832969</v>
      </c>
      <c r="G567" s="86">
        <v>111.146019388695</v>
      </c>
      <c r="H567" s="86">
        <f t="shared" si="61"/>
        <v>107.84880613600866</v>
      </c>
      <c r="I567" s="86">
        <f t="shared" si="56"/>
        <v>3.2417244022972107</v>
      </c>
      <c r="J567" s="86">
        <f t="shared" si="57"/>
        <v>6.7528663960255919</v>
      </c>
      <c r="L567" s="87">
        <v>106.729762955483</v>
      </c>
      <c r="M567" s="86">
        <v>107.080074565424</v>
      </c>
      <c r="N567" s="86">
        <v>102.148366176259</v>
      </c>
      <c r="O567" s="86">
        <f t="shared" si="62"/>
        <v>105.31940123238867</v>
      </c>
      <c r="P567" s="86">
        <f t="shared" si="58"/>
        <v>2.7517770715334673</v>
      </c>
      <c r="Q567" s="86">
        <f t="shared" si="59"/>
        <v>6.7186274142060221</v>
      </c>
      <c r="S567" s="86">
        <f t="shared" si="60"/>
        <v>-3.4238981819568658E-2</v>
      </c>
      <c r="T567" s="87">
        <v>0.726788938</v>
      </c>
      <c r="U567" s="87">
        <v>0</v>
      </c>
    </row>
    <row r="568" spans="2:21">
      <c r="B568" s="87" t="s">
        <v>6334</v>
      </c>
      <c r="C568" s="87" t="s">
        <v>841</v>
      </c>
      <c r="D568" s="87"/>
      <c r="E568" s="87">
        <v>40.618239909707299</v>
      </c>
      <c r="F568" s="86">
        <v>40.455372141686397</v>
      </c>
      <c r="G568" s="86">
        <v>45.465832028842698</v>
      </c>
      <c r="H568" s="86">
        <f t="shared" si="61"/>
        <v>42.179814693412133</v>
      </c>
      <c r="I568" s="86">
        <f t="shared" si="56"/>
        <v>2.8469393959176017</v>
      </c>
      <c r="J568" s="86">
        <f t="shared" si="57"/>
        <v>5.3984808519089009</v>
      </c>
      <c r="L568" s="87">
        <v>39.525360054110301</v>
      </c>
      <c r="M568" s="86">
        <v>43.608838402816097</v>
      </c>
      <c r="N568" s="86">
        <v>43.727647204129603</v>
      </c>
      <c r="O568" s="86">
        <f t="shared" si="62"/>
        <v>42.287281887018672</v>
      </c>
      <c r="P568" s="86">
        <f t="shared" si="58"/>
        <v>2.3926320321226413</v>
      </c>
      <c r="Q568" s="86">
        <f t="shared" si="59"/>
        <v>5.402151925669191</v>
      </c>
      <c r="S568" s="86">
        <f t="shared" si="60"/>
        <v>3.6710737602907327E-3</v>
      </c>
      <c r="T568" s="87">
        <v>0.94064721699999998</v>
      </c>
      <c r="U568" s="87">
        <v>0</v>
      </c>
    </row>
    <row r="569" spans="2:21">
      <c r="B569" s="87" t="s">
        <v>6335</v>
      </c>
      <c r="C569" s="87" t="s">
        <v>1574</v>
      </c>
      <c r="D569" s="87" t="s">
        <v>1575</v>
      </c>
      <c r="E569" s="87">
        <v>17.750895539726098</v>
      </c>
      <c r="F569" s="86">
        <v>16.8969201376093</v>
      </c>
      <c r="G569" s="86">
        <v>17.9079588368127</v>
      </c>
      <c r="H569" s="86">
        <f t="shared" si="61"/>
        <v>17.518591504716031</v>
      </c>
      <c r="I569" s="86">
        <f t="shared" si="56"/>
        <v>0.54408058808709048</v>
      </c>
      <c r="J569" s="86">
        <f t="shared" si="57"/>
        <v>4.1308148817644215</v>
      </c>
      <c r="L569" s="87">
        <v>18.2333864350217</v>
      </c>
      <c r="M569" s="86">
        <v>17.434894159939301</v>
      </c>
      <c r="N569" s="86">
        <v>20.089292638265199</v>
      </c>
      <c r="O569" s="86">
        <f t="shared" si="62"/>
        <v>18.585857744408735</v>
      </c>
      <c r="P569" s="86">
        <f t="shared" si="58"/>
        <v>1.3618497855455531</v>
      </c>
      <c r="Q569" s="86">
        <f t="shared" si="59"/>
        <v>4.2161333655486786</v>
      </c>
      <c r="S569" s="86">
        <f t="shared" si="60"/>
        <v>8.5318483784256674E-2</v>
      </c>
      <c r="T569" s="87">
        <v>0.92638575400000001</v>
      </c>
      <c r="U569" s="87">
        <v>0</v>
      </c>
    </row>
    <row r="570" spans="2:21">
      <c r="B570" s="87" t="s">
        <v>6336</v>
      </c>
      <c r="C570" s="87" t="s">
        <v>832</v>
      </c>
      <c r="D570" s="87" t="s">
        <v>1576</v>
      </c>
      <c r="E570" s="87">
        <v>82.241160255962399</v>
      </c>
      <c r="F570" s="86">
        <v>68.785115999819297</v>
      </c>
      <c r="G570" s="86">
        <v>72.221301529660195</v>
      </c>
      <c r="H570" s="86">
        <f t="shared" si="61"/>
        <v>74.415859261813964</v>
      </c>
      <c r="I570" s="86">
        <f t="shared" si="56"/>
        <v>6.9913049200873338</v>
      </c>
      <c r="J570" s="86">
        <f t="shared" si="57"/>
        <v>6.2175382113837694</v>
      </c>
      <c r="L570" s="87">
        <v>78.401823975493897</v>
      </c>
      <c r="M570" s="86">
        <v>76.485375312026093</v>
      </c>
      <c r="N570" s="86">
        <v>68.090549446977505</v>
      </c>
      <c r="O570" s="86">
        <f t="shared" si="62"/>
        <v>74.325916244832499</v>
      </c>
      <c r="P570" s="86">
        <f t="shared" si="58"/>
        <v>5.4843452843316864</v>
      </c>
      <c r="Q570" s="86">
        <f t="shared" si="59"/>
        <v>6.2157934377996771</v>
      </c>
      <c r="S570" s="86">
        <f t="shared" si="60"/>
        <v>-1.7447735840924669E-3</v>
      </c>
      <c r="T570" s="87">
        <v>0.91764953500000002</v>
      </c>
      <c r="U570" s="87">
        <v>0</v>
      </c>
    </row>
    <row r="571" spans="2:21">
      <c r="B571" s="87" t="s">
        <v>6337</v>
      </c>
      <c r="C571" s="87" t="s">
        <v>841</v>
      </c>
      <c r="D571" s="87"/>
      <c r="E571" s="87">
        <v>0.48006784011473103</v>
      </c>
      <c r="F571" s="86">
        <v>0.42306271520717798</v>
      </c>
      <c r="G571" s="86">
        <v>0.456441294093479</v>
      </c>
      <c r="H571" s="86">
        <f t="shared" si="61"/>
        <v>0.45319061647179604</v>
      </c>
      <c r="I571" s="86">
        <f t="shared" si="56"/>
        <v>2.8641250761471893E-2</v>
      </c>
      <c r="J571" s="86">
        <f t="shared" si="57"/>
        <v>-1.1418101051096836</v>
      </c>
      <c r="L571" s="87">
        <v>0</v>
      </c>
      <c r="M571" s="86">
        <v>0</v>
      </c>
      <c r="N571" s="86">
        <v>0.11516746588742</v>
      </c>
      <c r="O571" s="86">
        <f t="shared" si="62"/>
        <v>3.8389155295806665E-2</v>
      </c>
      <c r="P571" s="86">
        <f t="shared" si="58"/>
        <v>6.6491967431988971E-2</v>
      </c>
      <c r="Q571" s="86">
        <f t="shared" si="59"/>
        <v>-4.7031573738971844</v>
      </c>
      <c r="S571" s="86">
        <f t="shared" si="60"/>
        <v>-3.5613472687874999</v>
      </c>
      <c r="T571" s="87">
        <v>0.244129028</v>
      </c>
      <c r="U571" s="87">
        <v>0</v>
      </c>
    </row>
    <row r="572" spans="2:21">
      <c r="B572" s="87" t="s">
        <v>6338</v>
      </c>
      <c r="C572" s="87" t="s">
        <v>1577</v>
      </c>
      <c r="D572" s="87"/>
      <c r="E572" s="87">
        <v>93.135036247258199</v>
      </c>
      <c r="F572" s="86">
        <v>101.85730645232201</v>
      </c>
      <c r="G572" s="86">
        <v>84.994361286859998</v>
      </c>
      <c r="H572" s="86">
        <f t="shared" si="61"/>
        <v>93.328901328813402</v>
      </c>
      <c r="I572" s="86">
        <f t="shared" si="56"/>
        <v>8.4331439965015083</v>
      </c>
      <c r="J572" s="86">
        <f t="shared" si="57"/>
        <v>6.5442520071228136</v>
      </c>
      <c r="L572" s="87">
        <v>80.424058889761696</v>
      </c>
      <c r="M572" s="86">
        <v>91.826741027068095</v>
      </c>
      <c r="N572" s="86">
        <v>97.496457840318698</v>
      </c>
      <c r="O572" s="86">
        <f t="shared" si="62"/>
        <v>89.915752585716177</v>
      </c>
      <c r="P572" s="86">
        <f t="shared" si="58"/>
        <v>8.6951485955664065</v>
      </c>
      <c r="Q572" s="86">
        <f t="shared" si="59"/>
        <v>6.4905019824451848</v>
      </c>
      <c r="S572" s="86">
        <f t="shared" si="60"/>
        <v>-5.3750024677629439E-2</v>
      </c>
      <c r="T572" s="87">
        <v>0.79568055299999996</v>
      </c>
      <c r="U572" s="87">
        <v>0</v>
      </c>
    </row>
    <row r="573" spans="2:21">
      <c r="B573" s="87" t="s">
        <v>6339</v>
      </c>
      <c r="C573" s="87" t="s">
        <v>1578</v>
      </c>
      <c r="D573" s="87" t="s">
        <v>1579</v>
      </c>
      <c r="E573" s="87">
        <v>26.6308351223866</v>
      </c>
      <c r="F573" s="86">
        <v>25.493326806216999</v>
      </c>
      <c r="G573" s="86">
        <v>34.058148909067597</v>
      </c>
      <c r="H573" s="86">
        <f t="shared" si="61"/>
        <v>28.7274369458904</v>
      </c>
      <c r="I573" s="86">
        <f t="shared" si="56"/>
        <v>4.6514351353221111</v>
      </c>
      <c r="J573" s="86">
        <f t="shared" si="57"/>
        <v>4.8443573766404064</v>
      </c>
      <c r="L573" s="87">
        <v>23.131163048428501</v>
      </c>
      <c r="M573" s="86">
        <v>26.436009661070202</v>
      </c>
      <c r="N573" s="86">
        <v>32.569804752001602</v>
      </c>
      <c r="O573" s="86">
        <f t="shared" si="62"/>
        <v>27.378992487166769</v>
      </c>
      <c r="P573" s="86">
        <f t="shared" si="58"/>
        <v>4.7894573554675386</v>
      </c>
      <c r="Q573" s="86">
        <f t="shared" si="59"/>
        <v>4.7749974530787949</v>
      </c>
      <c r="S573" s="86">
        <f t="shared" si="60"/>
        <v>-6.9359923561611664E-2</v>
      </c>
      <c r="T573" s="87">
        <v>0.83842181900000001</v>
      </c>
      <c r="U573" s="87">
        <v>0</v>
      </c>
    </row>
    <row r="574" spans="2:21">
      <c r="B574" s="87" t="s">
        <v>6340</v>
      </c>
      <c r="C574" s="87" t="s">
        <v>841</v>
      </c>
      <c r="D574" s="87" t="s">
        <v>1580</v>
      </c>
      <c r="E574" s="87">
        <v>59.483017158257198</v>
      </c>
      <c r="F574" s="86">
        <v>59.842549871274301</v>
      </c>
      <c r="G574" s="86">
        <v>63.446522369392802</v>
      </c>
      <c r="H574" s="86">
        <f t="shared" si="61"/>
        <v>60.924029799641431</v>
      </c>
      <c r="I574" s="86">
        <f t="shared" si="56"/>
        <v>2.191926667630673</v>
      </c>
      <c r="J574" s="86">
        <f t="shared" si="57"/>
        <v>5.9289394664512285</v>
      </c>
      <c r="L574" s="87">
        <v>54.737781497259803</v>
      </c>
      <c r="M574" s="86">
        <v>54.042456745986797</v>
      </c>
      <c r="N574" s="86">
        <v>58.771210959854699</v>
      </c>
      <c r="O574" s="86">
        <f t="shared" si="62"/>
        <v>55.850483067700431</v>
      </c>
      <c r="P574" s="86">
        <f t="shared" si="58"/>
        <v>2.5532053760790849</v>
      </c>
      <c r="Q574" s="86">
        <f t="shared" si="59"/>
        <v>5.8034978539551618</v>
      </c>
      <c r="S574" s="86">
        <f t="shared" si="60"/>
        <v>-0.12544161249606589</v>
      </c>
      <c r="T574" s="87">
        <v>0.30652349299999998</v>
      </c>
      <c r="U574" s="87">
        <v>0</v>
      </c>
    </row>
    <row r="575" spans="2:21">
      <c r="B575" s="87" t="s">
        <v>6341</v>
      </c>
      <c r="C575" s="87" t="s">
        <v>1581</v>
      </c>
      <c r="D575" s="87" t="s">
        <v>1189</v>
      </c>
      <c r="E575" s="87">
        <v>190.02158947699201</v>
      </c>
      <c r="F575" s="86">
        <v>173.52181678419399</v>
      </c>
      <c r="G575" s="86">
        <v>186.10868258592799</v>
      </c>
      <c r="H575" s="86">
        <f t="shared" si="61"/>
        <v>183.21736294903801</v>
      </c>
      <c r="I575" s="86">
        <f t="shared" si="56"/>
        <v>8.621509244935023</v>
      </c>
      <c r="J575" s="86">
        <f t="shared" si="57"/>
        <v>7.5174124194841747</v>
      </c>
      <c r="L575" s="87">
        <v>169.31380818897199</v>
      </c>
      <c r="M575" s="86">
        <v>160.228737306596</v>
      </c>
      <c r="N575" s="86">
        <v>173.353554984949</v>
      </c>
      <c r="O575" s="86">
        <f t="shared" si="62"/>
        <v>167.63203349350567</v>
      </c>
      <c r="P575" s="86">
        <f t="shared" si="58"/>
        <v>6.7220892858719887</v>
      </c>
      <c r="Q575" s="86">
        <f t="shared" si="59"/>
        <v>7.3891540556752142</v>
      </c>
      <c r="S575" s="86">
        <f t="shared" si="60"/>
        <v>-0.12825836380896041</v>
      </c>
      <c r="T575" s="87">
        <v>0.23099916400000001</v>
      </c>
      <c r="U575" s="87">
        <v>0</v>
      </c>
    </row>
    <row r="576" spans="2:21">
      <c r="B576" s="87" t="s">
        <v>6342</v>
      </c>
      <c r="C576" s="87" t="s">
        <v>841</v>
      </c>
      <c r="D576" s="87"/>
      <c r="E576" s="87">
        <v>76.977142977432806</v>
      </c>
      <c r="F576" s="86">
        <v>104.765364851681</v>
      </c>
      <c r="G576" s="86">
        <v>95.275246026138902</v>
      </c>
      <c r="H576" s="86">
        <f t="shared" si="61"/>
        <v>92.339251285084231</v>
      </c>
      <c r="I576" s="86">
        <f t="shared" si="56"/>
        <v>14.124849293806184</v>
      </c>
      <c r="J576" s="86">
        <f t="shared" si="57"/>
        <v>6.5288721295090451</v>
      </c>
      <c r="L576" s="87">
        <v>87.325459566557001</v>
      </c>
      <c r="M576" s="86">
        <v>90.421382242218797</v>
      </c>
      <c r="N576" s="86">
        <v>90.912920059563106</v>
      </c>
      <c r="O576" s="86">
        <f t="shared" si="62"/>
        <v>89.553253956112982</v>
      </c>
      <c r="P576" s="86">
        <f t="shared" si="58"/>
        <v>1.9449172830926991</v>
      </c>
      <c r="Q576" s="86">
        <f t="shared" si="59"/>
        <v>6.4846739489976351</v>
      </c>
      <c r="S576" s="86">
        <f t="shared" si="60"/>
        <v>-4.4198180511410001E-2</v>
      </c>
      <c r="T576" s="87">
        <v>0.858845886</v>
      </c>
      <c r="U576" s="87">
        <v>0</v>
      </c>
    </row>
    <row r="577" spans="2:21">
      <c r="B577" s="87" t="s">
        <v>6343</v>
      </c>
      <c r="C577" s="87" t="s">
        <v>841</v>
      </c>
      <c r="D577" s="87" t="s">
        <v>1582</v>
      </c>
      <c r="E577" s="87">
        <v>65.809299749060997</v>
      </c>
      <c r="F577" s="86">
        <v>60.599816706065198</v>
      </c>
      <c r="G577" s="86">
        <v>64.197622752592096</v>
      </c>
      <c r="H577" s="86">
        <f t="shared" si="61"/>
        <v>63.535579735906104</v>
      </c>
      <c r="I577" s="86">
        <f t="shared" si="56"/>
        <v>2.6670965694500488</v>
      </c>
      <c r="J577" s="86">
        <f t="shared" si="57"/>
        <v>5.9894928180059006</v>
      </c>
      <c r="L577" s="87">
        <v>71.140685716977401</v>
      </c>
      <c r="M577" s="86">
        <v>58.092592922029098</v>
      </c>
      <c r="N577" s="86">
        <v>64.269844157729494</v>
      </c>
      <c r="O577" s="86">
        <f t="shared" si="62"/>
        <v>64.501040932245331</v>
      </c>
      <c r="P577" s="86">
        <f t="shared" si="58"/>
        <v>6.5271180744495005</v>
      </c>
      <c r="Q577" s="86">
        <f t="shared" si="59"/>
        <v>6.0112505381468262</v>
      </c>
      <c r="S577" s="86">
        <f t="shared" si="60"/>
        <v>2.1757720140926147E-2</v>
      </c>
      <c r="T577" s="87">
        <v>0.96538624699999998</v>
      </c>
      <c r="U577" s="87">
        <v>0</v>
      </c>
    </row>
    <row r="578" spans="2:21">
      <c r="B578" s="87" t="s">
        <v>6344</v>
      </c>
      <c r="C578" s="87" t="s">
        <v>841</v>
      </c>
      <c r="D578" s="87"/>
      <c r="E578" s="87">
        <v>7.9521582308659902</v>
      </c>
      <c r="F578" s="86">
        <v>9.4778813029711504</v>
      </c>
      <c r="G578" s="86">
        <v>11.465136385041999</v>
      </c>
      <c r="H578" s="86">
        <f t="shared" si="61"/>
        <v>9.6317253062930472</v>
      </c>
      <c r="I578" s="86">
        <f t="shared" si="56"/>
        <v>1.7615348026502438</v>
      </c>
      <c r="J578" s="86">
        <f t="shared" si="57"/>
        <v>3.2677942474859152</v>
      </c>
      <c r="L578" s="87">
        <v>7.2185181237337099</v>
      </c>
      <c r="M578" s="86">
        <v>11.707267635137899</v>
      </c>
      <c r="N578" s="86">
        <v>10.508038439245301</v>
      </c>
      <c r="O578" s="86">
        <f t="shared" si="62"/>
        <v>9.8112747327056358</v>
      </c>
      <c r="P578" s="86">
        <f t="shared" si="58"/>
        <v>2.3240756853200879</v>
      </c>
      <c r="Q578" s="86">
        <f t="shared" si="59"/>
        <v>3.2944405911925387</v>
      </c>
      <c r="S578" s="86">
        <f t="shared" si="60"/>
        <v>2.6646343706623214E-2</v>
      </c>
      <c r="T578" s="87">
        <v>0.99799106900000001</v>
      </c>
      <c r="U578" s="87">
        <v>0</v>
      </c>
    </row>
    <row r="579" spans="2:21">
      <c r="B579" s="87" t="s">
        <v>6345</v>
      </c>
      <c r="C579" s="87" t="s">
        <v>1583</v>
      </c>
      <c r="D579" s="87" t="s">
        <v>1584</v>
      </c>
      <c r="E579" s="87">
        <v>190.60193464555201</v>
      </c>
      <c r="F579" s="86">
        <v>184.131436438999</v>
      </c>
      <c r="G579" s="86">
        <v>164.21188744534899</v>
      </c>
      <c r="H579" s="86">
        <f t="shared" si="61"/>
        <v>179.64841950996666</v>
      </c>
      <c r="I579" s="86">
        <f t="shared" si="56"/>
        <v>13.754334894742406</v>
      </c>
      <c r="J579" s="86">
        <f t="shared" si="57"/>
        <v>7.4890324327954954</v>
      </c>
      <c r="L579" s="87">
        <v>174.84947413767401</v>
      </c>
      <c r="M579" s="86">
        <v>177.626244226105</v>
      </c>
      <c r="N579" s="86">
        <v>175.55840581213499</v>
      </c>
      <c r="O579" s="86">
        <f t="shared" si="62"/>
        <v>176.01137472530468</v>
      </c>
      <c r="P579" s="86">
        <f t="shared" si="58"/>
        <v>1.4427399828884113</v>
      </c>
      <c r="Q579" s="86">
        <f t="shared" si="59"/>
        <v>7.4595248557368494</v>
      </c>
      <c r="S579" s="86">
        <f t="shared" si="60"/>
        <v>-2.9507577058647039E-2</v>
      </c>
      <c r="T579" s="87">
        <v>0.77487619799999996</v>
      </c>
      <c r="U579" s="87">
        <v>0</v>
      </c>
    </row>
    <row r="580" spans="2:21">
      <c r="B580" s="87" t="s">
        <v>6346</v>
      </c>
      <c r="C580" s="87" t="s">
        <v>841</v>
      </c>
      <c r="D580" s="87" t="s">
        <v>1585</v>
      </c>
      <c r="E580" s="87">
        <v>189.18758584266101</v>
      </c>
      <c r="F580" s="86">
        <v>178.91502252798901</v>
      </c>
      <c r="G580" s="86">
        <v>193.18392196661699</v>
      </c>
      <c r="H580" s="86">
        <f t="shared" si="61"/>
        <v>187.09551011242237</v>
      </c>
      <c r="I580" s="86">
        <f t="shared" si="56"/>
        <v>7.3609074469938651</v>
      </c>
      <c r="J580" s="86">
        <f t="shared" si="57"/>
        <v>7.5476311272082306</v>
      </c>
      <c r="L580" s="87">
        <v>179.30858471803</v>
      </c>
      <c r="M580" s="86">
        <v>158.49749618565099</v>
      </c>
      <c r="N580" s="86">
        <v>186.019961124329</v>
      </c>
      <c r="O580" s="86">
        <f t="shared" si="62"/>
        <v>174.60868067600333</v>
      </c>
      <c r="P580" s="86">
        <f t="shared" si="58"/>
        <v>14.350551995598781</v>
      </c>
      <c r="Q580" s="86">
        <f t="shared" si="59"/>
        <v>7.4479814741539432</v>
      </c>
      <c r="S580" s="86">
        <f t="shared" si="60"/>
        <v>-9.9649653054288218E-2</v>
      </c>
      <c r="T580" s="87">
        <v>0.46433336400000003</v>
      </c>
      <c r="U580" s="87">
        <v>0</v>
      </c>
    </row>
    <row r="581" spans="2:21">
      <c r="B581" s="87" t="s">
        <v>6347</v>
      </c>
      <c r="C581" s="87" t="s">
        <v>841</v>
      </c>
      <c r="D581" s="87"/>
      <c r="E581" s="87">
        <v>62.528836174943699</v>
      </c>
      <c r="F581" s="86">
        <v>62.295984814256897</v>
      </c>
      <c r="G581" s="86">
        <v>66.9827599082181</v>
      </c>
      <c r="H581" s="86">
        <f t="shared" si="61"/>
        <v>63.935860299139563</v>
      </c>
      <c r="I581" s="86">
        <f t="shared" si="56"/>
        <v>2.6412597108000604</v>
      </c>
      <c r="J581" s="86">
        <f t="shared" si="57"/>
        <v>5.998553430822418</v>
      </c>
      <c r="L581" s="87">
        <v>81.033687324494494</v>
      </c>
      <c r="M581" s="86">
        <v>71.854129400846105</v>
      </c>
      <c r="N581" s="86">
        <v>67.372967544140494</v>
      </c>
      <c r="O581" s="86">
        <f t="shared" si="62"/>
        <v>73.420261423160369</v>
      </c>
      <c r="P581" s="86">
        <f t="shared" si="58"/>
        <v>6.9637197935318573</v>
      </c>
      <c r="Q581" s="86">
        <f t="shared" si="59"/>
        <v>6.1981063462524393</v>
      </c>
      <c r="S581" s="86">
        <f t="shared" si="60"/>
        <v>0.1995529154300211</v>
      </c>
      <c r="T581" s="87">
        <v>0.487541528</v>
      </c>
      <c r="U581" s="87">
        <v>0</v>
      </c>
    </row>
    <row r="582" spans="2:21">
      <c r="B582" s="87" t="s">
        <v>6348</v>
      </c>
      <c r="C582" s="87" t="s">
        <v>1586</v>
      </c>
      <c r="D582" s="87" t="s">
        <v>1587</v>
      </c>
      <c r="E582" s="87">
        <v>46.763234787079497</v>
      </c>
      <c r="F582" s="86">
        <v>44.822984962085798</v>
      </c>
      <c r="G582" s="86">
        <v>49.297721996858201</v>
      </c>
      <c r="H582" s="86">
        <f t="shared" si="61"/>
        <v>46.961313915341158</v>
      </c>
      <c r="I582" s="86">
        <f t="shared" ref="I582:I645" si="63">STDEV(E582:G582)</f>
        <v>2.2439350232082491</v>
      </c>
      <c r="J582" s="86">
        <f t="shared" ref="J582:J645" si="64">LOG(H582,2)</f>
        <v>5.5534008685957339</v>
      </c>
      <c r="L582" s="87">
        <v>49.3578684506627</v>
      </c>
      <c r="M582" s="86">
        <v>54.619618021093402</v>
      </c>
      <c r="N582" s="86">
        <v>43.9266753172408</v>
      </c>
      <c r="O582" s="86">
        <f t="shared" si="62"/>
        <v>49.301387262998965</v>
      </c>
      <c r="P582" s="86">
        <f t="shared" ref="P582:P645" si="65">STDEV(L582:N582)</f>
        <v>5.3466951016855804</v>
      </c>
      <c r="Q582" s="86">
        <f t="shared" ref="Q582:Q645" si="66">LOG(O582,2)</f>
        <v>5.6235563372165265</v>
      </c>
      <c r="S582" s="86">
        <f t="shared" ref="S582:S645" si="67">LOG(O582/H582,2)</f>
        <v>7.0155468620792361E-2</v>
      </c>
      <c r="T582" s="87">
        <v>0.95313182500000004</v>
      </c>
      <c r="U582" s="87">
        <v>0</v>
      </c>
    </row>
    <row r="583" spans="2:21">
      <c r="B583" s="87" t="s">
        <v>6349</v>
      </c>
      <c r="C583" s="87" t="s">
        <v>1588</v>
      </c>
      <c r="D583" s="87" t="s">
        <v>1589</v>
      </c>
      <c r="E583" s="87">
        <v>41.142572898370197</v>
      </c>
      <c r="F583" s="86">
        <v>48.898859483975897</v>
      </c>
      <c r="G583" s="86">
        <v>46.647668815828098</v>
      </c>
      <c r="H583" s="86">
        <f t="shared" ref="H583:H646" si="68">AVERAGE(E583:G583)</f>
        <v>45.563033732724733</v>
      </c>
      <c r="I583" s="86">
        <f t="shared" si="63"/>
        <v>3.9902782292887444</v>
      </c>
      <c r="J583" s="86">
        <f t="shared" si="64"/>
        <v>5.5097919043882833</v>
      </c>
      <c r="L583" s="87">
        <v>50.178963165365502</v>
      </c>
      <c r="M583" s="86">
        <v>54.566985516494398</v>
      </c>
      <c r="N583" s="86">
        <v>44.594390496683999</v>
      </c>
      <c r="O583" s="86">
        <f t="shared" ref="O583:O646" si="69">AVERAGE(L583:N583)</f>
        <v>49.780113059514633</v>
      </c>
      <c r="P583" s="86">
        <f t="shared" si="65"/>
        <v>4.9982470839775148</v>
      </c>
      <c r="Q583" s="86">
        <f t="shared" si="66"/>
        <v>5.6374976018277634</v>
      </c>
      <c r="S583" s="86">
        <f t="shared" si="67"/>
        <v>0.1277056974394796</v>
      </c>
      <c r="T583" s="87">
        <v>0.78024281100000004</v>
      </c>
      <c r="U583" s="87">
        <v>0</v>
      </c>
    </row>
    <row r="584" spans="2:21">
      <c r="B584" s="87" t="s">
        <v>6350</v>
      </c>
      <c r="C584" s="87" t="s">
        <v>1590</v>
      </c>
      <c r="D584" s="87" t="s">
        <v>1519</v>
      </c>
      <c r="E584" s="87">
        <v>69.961610664995902</v>
      </c>
      <c r="F584" s="86">
        <v>61.730685496523201</v>
      </c>
      <c r="G584" s="86">
        <v>70.732661229520502</v>
      </c>
      <c r="H584" s="86">
        <f t="shared" si="68"/>
        <v>67.47498579701319</v>
      </c>
      <c r="I584" s="86">
        <f t="shared" si="63"/>
        <v>4.9896261583329631</v>
      </c>
      <c r="J584" s="86">
        <f t="shared" si="64"/>
        <v>6.0762808629028573</v>
      </c>
      <c r="L584" s="87">
        <v>78.239422244339593</v>
      </c>
      <c r="M584" s="86">
        <v>82.338833582022204</v>
      </c>
      <c r="N584" s="86">
        <v>71.137752291081</v>
      </c>
      <c r="O584" s="86">
        <f t="shared" si="69"/>
        <v>77.238669372480928</v>
      </c>
      <c r="P584" s="86">
        <f t="shared" si="65"/>
        <v>5.6672025951494165</v>
      </c>
      <c r="Q584" s="86">
        <f t="shared" si="66"/>
        <v>6.2712514053921531</v>
      </c>
      <c r="S584" s="86">
        <f t="shared" si="67"/>
        <v>0.19497054248929571</v>
      </c>
      <c r="T584" s="87">
        <v>0.44642488800000002</v>
      </c>
      <c r="U584" s="87">
        <v>0</v>
      </c>
    </row>
    <row r="585" spans="2:21">
      <c r="B585" s="87" t="s">
        <v>6351</v>
      </c>
      <c r="C585" s="87" t="s">
        <v>841</v>
      </c>
      <c r="D585" s="87" t="s">
        <v>1591</v>
      </c>
      <c r="E585" s="87">
        <v>70.989413212841995</v>
      </c>
      <c r="F585" s="86">
        <v>74.188626656433897</v>
      </c>
      <c r="G585" s="86">
        <v>77.395032830953596</v>
      </c>
      <c r="H585" s="86">
        <f t="shared" si="68"/>
        <v>74.191024233409834</v>
      </c>
      <c r="I585" s="86">
        <f t="shared" si="63"/>
        <v>3.2028104821024876</v>
      </c>
      <c r="J585" s="86">
        <f t="shared" si="64"/>
        <v>6.2131727523907072</v>
      </c>
      <c r="L585" s="87">
        <v>73.859865553499404</v>
      </c>
      <c r="M585" s="86">
        <v>79.651647512712202</v>
      </c>
      <c r="N585" s="86">
        <v>83.508285703006806</v>
      </c>
      <c r="O585" s="86">
        <f t="shared" si="69"/>
        <v>79.006599589739466</v>
      </c>
      <c r="P585" s="86">
        <f t="shared" si="65"/>
        <v>4.8564460217893579</v>
      </c>
      <c r="Q585" s="86">
        <f t="shared" si="66"/>
        <v>6.3039012646038763</v>
      </c>
      <c r="S585" s="86">
        <f t="shared" si="67"/>
        <v>9.0728512213170034E-2</v>
      </c>
      <c r="T585" s="87">
        <v>0.858845886</v>
      </c>
      <c r="U585" s="87">
        <v>0</v>
      </c>
    </row>
    <row r="586" spans="2:21">
      <c r="B586" s="87" t="s">
        <v>6352</v>
      </c>
      <c r="C586" s="87" t="s">
        <v>1592</v>
      </c>
      <c r="D586" s="87" t="s">
        <v>1593</v>
      </c>
      <c r="E586" s="87">
        <v>105.402587126729</v>
      </c>
      <c r="F586" s="86">
        <v>99.379058966455304</v>
      </c>
      <c r="G586" s="86">
        <v>106.60537532241</v>
      </c>
      <c r="H586" s="86">
        <f t="shared" si="68"/>
        <v>103.79567380519809</v>
      </c>
      <c r="I586" s="86">
        <f t="shared" si="63"/>
        <v>3.8718909897193243</v>
      </c>
      <c r="J586" s="86">
        <f t="shared" si="64"/>
        <v>6.697602503317774</v>
      </c>
      <c r="L586" s="87">
        <v>109.199242462923</v>
      </c>
      <c r="M586" s="86">
        <v>102.76788979624401</v>
      </c>
      <c r="N586" s="86">
        <v>95.810472582495606</v>
      </c>
      <c r="O586" s="86">
        <f t="shared" si="69"/>
        <v>102.59253494722087</v>
      </c>
      <c r="P586" s="86">
        <f t="shared" si="65"/>
        <v>6.6961072064347098</v>
      </c>
      <c r="Q586" s="86">
        <f t="shared" si="66"/>
        <v>6.6807819481422834</v>
      </c>
      <c r="S586" s="86">
        <f t="shared" si="67"/>
        <v>-1.6820555175490332E-2</v>
      </c>
      <c r="T586" s="87">
        <v>0.82367909800000005</v>
      </c>
      <c r="U586" s="87">
        <v>0</v>
      </c>
    </row>
    <row r="587" spans="2:21">
      <c r="B587" s="87" t="s">
        <v>6353</v>
      </c>
      <c r="C587" s="87" t="s">
        <v>841</v>
      </c>
      <c r="D587" s="87"/>
      <c r="E587" s="87">
        <v>126.91093337657099</v>
      </c>
      <c r="F587" s="86">
        <v>114.893339154741</v>
      </c>
      <c r="G587" s="86">
        <v>127.126987739977</v>
      </c>
      <c r="H587" s="86">
        <f t="shared" si="68"/>
        <v>122.97708675709633</v>
      </c>
      <c r="I587" s="86">
        <f t="shared" si="63"/>
        <v>7.0015642070844324</v>
      </c>
      <c r="J587" s="86">
        <f t="shared" si="64"/>
        <v>6.9422457256537884</v>
      </c>
      <c r="L587" s="87">
        <v>153.343782649492</v>
      </c>
      <c r="M587" s="86">
        <v>140.33667464680099</v>
      </c>
      <c r="N587" s="86">
        <v>127.95981409703199</v>
      </c>
      <c r="O587" s="86">
        <f t="shared" si="69"/>
        <v>140.54675713110831</v>
      </c>
      <c r="P587" s="86">
        <f t="shared" si="65"/>
        <v>12.693288220777513</v>
      </c>
      <c r="Q587" s="86">
        <f t="shared" si="66"/>
        <v>7.1349063562297887</v>
      </c>
      <c r="S587" s="86">
        <f t="shared" si="67"/>
        <v>0.19266063057600039</v>
      </c>
      <c r="T587" s="87">
        <v>0.43353537599999997</v>
      </c>
      <c r="U587" s="87">
        <v>0</v>
      </c>
    </row>
    <row r="588" spans="2:21">
      <c r="B588" s="87" t="s">
        <v>6354</v>
      </c>
      <c r="C588" s="87" t="s">
        <v>1594</v>
      </c>
      <c r="D588" s="87" t="s">
        <v>1595</v>
      </c>
      <c r="E588" s="87">
        <v>81.450534458490196</v>
      </c>
      <c r="F588" s="86">
        <v>74.351982372310204</v>
      </c>
      <c r="G588" s="86">
        <v>75.980776394829206</v>
      </c>
      <c r="H588" s="86">
        <f t="shared" si="68"/>
        <v>77.26109774187654</v>
      </c>
      <c r="I588" s="86">
        <f t="shared" si="63"/>
        <v>3.7184375070493516</v>
      </c>
      <c r="J588" s="86">
        <f t="shared" si="64"/>
        <v>6.2716702707164691</v>
      </c>
      <c r="L588" s="87">
        <v>74.116177430940098</v>
      </c>
      <c r="M588" s="86">
        <v>71.185397131069294</v>
      </c>
      <c r="N588" s="86">
        <v>82.583499929027695</v>
      </c>
      <c r="O588" s="86">
        <f t="shared" si="69"/>
        <v>75.961691497012353</v>
      </c>
      <c r="P588" s="86">
        <f t="shared" si="65"/>
        <v>5.9189212255494432</v>
      </c>
      <c r="Q588" s="86">
        <f t="shared" si="66"/>
        <v>6.2472001263250228</v>
      </c>
      <c r="S588" s="86">
        <f t="shared" si="67"/>
        <v>-2.4470144391445348E-2</v>
      </c>
      <c r="T588" s="87">
        <v>0.858845886</v>
      </c>
      <c r="U588" s="87">
        <v>0</v>
      </c>
    </row>
    <row r="589" spans="2:21">
      <c r="B589" s="87" t="s">
        <v>6355</v>
      </c>
      <c r="C589" s="87" t="s">
        <v>841</v>
      </c>
      <c r="D589" s="87" t="s">
        <v>1596</v>
      </c>
      <c r="E589" s="87">
        <v>61.260863802786901</v>
      </c>
      <c r="F589" s="86">
        <v>52.348009171395098</v>
      </c>
      <c r="G589" s="86">
        <v>56.795427670941301</v>
      </c>
      <c r="H589" s="86">
        <f t="shared" si="68"/>
        <v>56.801433548374433</v>
      </c>
      <c r="I589" s="86">
        <f t="shared" si="63"/>
        <v>4.4564303509651513</v>
      </c>
      <c r="J589" s="86">
        <f t="shared" si="64"/>
        <v>5.8278554356566206</v>
      </c>
      <c r="L589" s="87">
        <v>54.101936402020002</v>
      </c>
      <c r="M589" s="86">
        <v>56.884320401758302</v>
      </c>
      <c r="N589" s="86">
        <v>49.132793675123501</v>
      </c>
      <c r="O589" s="86">
        <f t="shared" si="69"/>
        <v>53.373016826300606</v>
      </c>
      <c r="P589" s="86">
        <f t="shared" si="65"/>
        <v>3.9268351708893534</v>
      </c>
      <c r="Q589" s="86">
        <f t="shared" si="66"/>
        <v>5.7380386545991193</v>
      </c>
      <c r="S589" s="86">
        <f t="shared" si="67"/>
        <v>-8.9816781057501488E-2</v>
      </c>
      <c r="T589" s="87">
        <v>0.53369036000000003</v>
      </c>
      <c r="U589" s="87">
        <v>0</v>
      </c>
    </row>
    <row r="590" spans="2:21">
      <c r="B590" s="87" t="s">
        <v>6356</v>
      </c>
      <c r="C590" s="87" t="s">
        <v>832</v>
      </c>
      <c r="D590" s="87" t="s">
        <v>1597</v>
      </c>
      <c r="E590" s="87">
        <v>182.64990730148301</v>
      </c>
      <c r="F590" s="86">
        <v>223.17832512465401</v>
      </c>
      <c r="G590" s="86">
        <v>216.101580759288</v>
      </c>
      <c r="H590" s="86">
        <f t="shared" si="68"/>
        <v>207.30993772847501</v>
      </c>
      <c r="I590" s="86">
        <f t="shared" si="63"/>
        <v>21.647353260810274</v>
      </c>
      <c r="J590" s="86">
        <f t="shared" si="64"/>
        <v>7.6956454657394051</v>
      </c>
      <c r="L590" s="87">
        <v>181.15964903869599</v>
      </c>
      <c r="M590" s="86">
        <v>162.90201403955299</v>
      </c>
      <c r="N590" s="86">
        <v>194.71973983911201</v>
      </c>
      <c r="O590" s="86">
        <f t="shared" si="69"/>
        <v>179.59380097245366</v>
      </c>
      <c r="P590" s="86">
        <f t="shared" si="65"/>
        <v>15.966553444275222</v>
      </c>
      <c r="Q590" s="86">
        <f t="shared" si="66"/>
        <v>7.4885937433023066</v>
      </c>
      <c r="S590" s="86">
        <f t="shared" si="67"/>
        <v>-0.20705172243709777</v>
      </c>
      <c r="T590" s="87">
        <v>0.15741925600000001</v>
      </c>
      <c r="U590" s="87">
        <v>0</v>
      </c>
    </row>
    <row r="591" spans="2:21">
      <c r="B591" s="87" t="s">
        <v>6357</v>
      </c>
      <c r="C591" s="87" t="s">
        <v>1598</v>
      </c>
      <c r="D591" s="87" t="s">
        <v>1599</v>
      </c>
      <c r="E591" s="87">
        <v>60.422149887546702</v>
      </c>
      <c r="F591" s="86">
        <v>52.954820433671202</v>
      </c>
      <c r="G591" s="86">
        <v>48.649702639801497</v>
      </c>
      <c r="H591" s="86">
        <f t="shared" si="68"/>
        <v>54.00889098700646</v>
      </c>
      <c r="I591" s="86">
        <f t="shared" si="63"/>
        <v>5.9565868665530513</v>
      </c>
      <c r="J591" s="86">
        <f t="shared" si="64"/>
        <v>5.7551250193303352</v>
      </c>
      <c r="L591" s="87">
        <v>50.207480376684003</v>
      </c>
      <c r="M591" s="86">
        <v>51.521266392853498</v>
      </c>
      <c r="N591" s="86">
        <v>50.7729236959768</v>
      </c>
      <c r="O591" s="86">
        <f t="shared" si="69"/>
        <v>50.833890155171439</v>
      </c>
      <c r="P591" s="86">
        <f t="shared" si="65"/>
        <v>0.65901146115274511</v>
      </c>
      <c r="Q591" s="86">
        <f t="shared" si="66"/>
        <v>5.6677187347396778</v>
      </c>
      <c r="S591" s="86">
        <f t="shared" si="67"/>
        <v>-8.7406284590656663E-2</v>
      </c>
      <c r="T591" s="87">
        <v>0.55537331199999995</v>
      </c>
      <c r="U591" s="87">
        <v>0</v>
      </c>
    </row>
    <row r="592" spans="2:21">
      <c r="B592" s="87" t="s">
        <v>6358</v>
      </c>
      <c r="C592" s="87" t="s">
        <v>841</v>
      </c>
      <c r="D592" s="87"/>
      <c r="E592" s="87">
        <v>56.621700046408698</v>
      </c>
      <c r="F592" s="86">
        <v>44.497649454795997</v>
      </c>
      <c r="G592" s="86">
        <v>47.269810730776797</v>
      </c>
      <c r="H592" s="86">
        <f t="shared" si="68"/>
        <v>49.4630534106605</v>
      </c>
      <c r="I592" s="86">
        <f t="shared" si="63"/>
        <v>6.3526282573942092</v>
      </c>
      <c r="J592" s="86">
        <f t="shared" si="64"/>
        <v>5.6282793965733156</v>
      </c>
      <c r="L592" s="87">
        <v>49.952273008250103</v>
      </c>
      <c r="M592" s="86">
        <v>48.774810981179897</v>
      </c>
      <c r="N592" s="86">
        <v>49.032943010698702</v>
      </c>
      <c r="O592" s="86">
        <f t="shared" si="69"/>
        <v>49.253342333376231</v>
      </c>
      <c r="P592" s="86">
        <f t="shared" si="65"/>
        <v>0.61889910516626667</v>
      </c>
      <c r="Q592" s="86">
        <f t="shared" si="66"/>
        <v>5.6221497241096507</v>
      </c>
      <c r="S592" s="86">
        <f t="shared" si="67"/>
        <v>-6.1296724636651125E-3</v>
      </c>
      <c r="T592" s="87">
        <v>0.91676302600000004</v>
      </c>
      <c r="U592" s="87">
        <v>0</v>
      </c>
    </row>
    <row r="593" spans="2:21">
      <c r="B593" s="87" t="s">
        <v>6359</v>
      </c>
      <c r="C593" s="87" t="s">
        <v>1600</v>
      </c>
      <c r="D593" s="87" t="s">
        <v>1601</v>
      </c>
      <c r="E593" s="87">
        <v>334.41640652247497</v>
      </c>
      <c r="F593" s="86">
        <v>289.88628551038403</v>
      </c>
      <c r="G593" s="86">
        <v>293.29387994535898</v>
      </c>
      <c r="H593" s="86">
        <f t="shared" si="68"/>
        <v>305.86552399273933</v>
      </c>
      <c r="I593" s="86">
        <f t="shared" si="63"/>
        <v>24.7844224237401</v>
      </c>
      <c r="J593" s="86">
        <f t="shared" si="64"/>
        <v>8.2567536906958168</v>
      </c>
      <c r="L593" s="87">
        <v>300.380193202854</v>
      </c>
      <c r="M593" s="86">
        <v>252.02453684530801</v>
      </c>
      <c r="N593" s="86">
        <v>247.42198563653</v>
      </c>
      <c r="O593" s="86">
        <f t="shared" si="69"/>
        <v>266.6089052282307</v>
      </c>
      <c r="P593" s="86">
        <f t="shared" si="65"/>
        <v>29.337191208533579</v>
      </c>
      <c r="Q593" s="86">
        <f t="shared" si="66"/>
        <v>8.0585811596766241</v>
      </c>
      <c r="S593" s="86">
        <f t="shared" si="67"/>
        <v>-0.19817253101919283</v>
      </c>
      <c r="T593" s="87">
        <v>0.16611414999999999</v>
      </c>
      <c r="U593" s="87">
        <v>0</v>
      </c>
    </row>
    <row r="594" spans="2:21">
      <c r="B594" s="87" t="s">
        <v>6360</v>
      </c>
      <c r="C594" s="87" t="s">
        <v>1602</v>
      </c>
      <c r="D594" s="87" t="s">
        <v>1603</v>
      </c>
      <c r="E594" s="87">
        <v>205.76202327123599</v>
      </c>
      <c r="F594" s="86">
        <v>200.525740271666</v>
      </c>
      <c r="G594" s="86">
        <v>235.96242799463499</v>
      </c>
      <c r="H594" s="86">
        <f t="shared" si="68"/>
        <v>214.08339717917897</v>
      </c>
      <c r="I594" s="86">
        <f t="shared" si="63"/>
        <v>19.127824156987941</v>
      </c>
      <c r="J594" s="86">
        <f t="shared" si="64"/>
        <v>7.7420291044330103</v>
      </c>
      <c r="L594" s="87">
        <v>218.69033339387499</v>
      </c>
      <c r="M594" s="86">
        <v>229.37774560089801</v>
      </c>
      <c r="N594" s="86">
        <v>216.771413604397</v>
      </c>
      <c r="O594" s="86">
        <f t="shared" si="69"/>
        <v>221.61316419972334</v>
      </c>
      <c r="P594" s="86">
        <f t="shared" si="65"/>
        <v>6.7924300910067039</v>
      </c>
      <c r="Q594" s="86">
        <f t="shared" si="66"/>
        <v>7.7918997722519459</v>
      </c>
      <c r="S594" s="86">
        <f t="shared" si="67"/>
        <v>4.9870667818936253E-2</v>
      </c>
      <c r="T594" s="87">
        <v>0.98871275000000003</v>
      </c>
      <c r="U594" s="87">
        <v>0</v>
      </c>
    </row>
    <row r="595" spans="2:21">
      <c r="B595" s="87" t="s">
        <v>6361</v>
      </c>
      <c r="C595" s="87" t="s">
        <v>1604</v>
      </c>
      <c r="D595" s="87" t="s">
        <v>1595</v>
      </c>
      <c r="E595" s="87">
        <v>49.859219698872302</v>
      </c>
      <c r="F595" s="86">
        <v>43.697320122350099</v>
      </c>
      <c r="G595" s="86">
        <v>50.140324222089397</v>
      </c>
      <c r="H595" s="86">
        <f t="shared" si="68"/>
        <v>47.89895468110393</v>
      </c>
      <c r="I595" s="86">
        <f t="shared" si="63"/>
        <v>3.6414357968017463</v>
      </c>
      <c r="J595" s="86">
        <f t="shared" si="64"/>
        <v>5.5819222666558517</v>
      </c>
      <c r="L595" s="87">
        <v>53.500502098297503</v>
      </c>
      <c r="M595" s="86">
        <v>54.815492881022998</v>
      </c>
      <c r="N595" s="86">
        <v>57.834096999986798</v>
      </c>
      <c r="O595" s="86">
        <f t="shared" si="69"/>
        <v>55.383363993102428</v>
      </c>
      <c r="P595" s="86">
        <f t="shared" si="65"/>
        <v>2.2219067021226646</v>
      </c>
      <c r="Q595" s="86">
        <f t="shared" si="66"/>
        <v>5.7913807807476951</v>
      </c>
      <c r="S595" s="86">
        <f t="shared" si="67"/>
        <v>0.20945851409184274</v>
      </c>
      <c r="T595" s="87">
        <v>0.46622574700000002</v>
      </c>
      <c r="U595" s="87">
        <v>0</v>
      </c>
    </row>
    <row r="596" spans="2:21">
      <c r="B596" s="87" t="s">
        <v>6362</v>
      </c>
      <c r="C596" s="87" t="s">
        <v>1605</v>
      </c>
      <c r="D596" s="87" t="s">
        <v>1606</v>
      </c>
      <c r="E596" s="87">
        <v>421.00387227102902</v>
      </c>
      <c r="F596" s="86">
        <v>379.554845442084</v>
      </c>
      <c r="G596" s="86">
        <v>376.53368322144797</v>
      </c>
      <c r="H596" s="86">
        <f t="shared" si="68"/>
        <v>392.36413364485367</v>
      </c>
      <c r="I596" s="86">
        <f t="shared" si="63"/>
        <v>24.848698692740033</v>
      </c>
      <c r="J596" s="86">
        <f t="shared" si="64"/>
        <v>8.6160493593195824</v>
      </c>
      <c r="L596" s="87">
        <v>394.51311942004099</v>
      </c>
      <c r="M596" s="86">
        <v>373.59224240022598</v>
      </c>
      <c r="N596" s="86">
        <v>352.68843865505698</v>
      </c>
      <c r="O596" s="86">
        <f t="shared" si="69"/>
        <v>373.59793349177471</v>
      </c>
      <c r="P596" s="86">
        <f t="shared" si="65"/>
        <v>20.912340963282855</v>
      </c>
      <c r="Q596" s="86">
        <f t="shared" si="66"/>
        <v>8.5453426647649824</v>
      </c>
      <c r="S596" s="86">
        <f t="shared" si="67"/>
        <v>-7.0706694554599728E-2</v>
      </c>
      <c r="T596" s="87">
        <v>0.60422036999999995</v>
      </c>
      <c r="U596" s="87">
        <v>0</v>
      </c>
    </row>
    <row r="597" spans="2:21">
      <c r="B597" s="87" t="s">
        <v>6363</v>
      </c>
      <c r="C597" s="87" t="s">
        <v>1607</v>
      </c>
      <c r="D597" s="87" t="s">
        <v>1608</v>
      </c>
      <c r="E597" s="87">
        <v>57.243837364231801</v>
      </c>
      <c r="F597" s="86">
        <v>55.535725777457202</v>
      </c>
      <c r="G597" s="86">
        <v>57.568208964297902</v>
      </c>
      <c r="H597" s="86">
        <f t="shared" si="68"/>
        <v>56.782590701995638</v>
      </c>
      <c r="I597" s="86">
        <f t="shared" si="63"/>
        <v>1.0919287242148799</v>
      </c>
      <c r="J597" s="86">
        <f t="shared" si="64"/>
        <v>5.8273767683183975</v>
      </c>
      <c r="L597" s="87">
        <v>62.742618794556101</v>
      </c>
      <c r="M597" s="86">
        <v>74.196163083969395</v>
      </c>
      <c r="N597" s="86">
        <v>60.386745833930398</v>
      </c>
      <c r="O597" s="86">
        <f t="shared" si="69"/>
        <v>65.775175904151965</v>
      </c>
      <c r="P597" s="86">
        <f t="shared" si="65"/>
        <v>7.3873068951843992</v>
      </c>
      <c r="Q597" s="86">
        <f t="shared" si="66"/>
        <v>6.0394712965181077</v>
      </c>
      <c r="S597" s="86">
        <f t="shared" si="67"/>
        <v>0.2120945281997095</v>
      </c>
      <c r="T597" s="87">
        <v>0.30668676</v>
      </c>
      <c r="U597" s="87">
        <v>0</v>
      </c>
    </row>
    <row r="598" spans="2:21">
      <c r="B598" s="87" t="s">
        <v>6364</v>
      </c>
      <c r="C598" s="87" t="s">
        <v>1609</v>
      </c>
      <c r="D598" s="87" t="s">
        <v>1610</v>
      </c>
      <c r="E598" s="87">
        <v>157.63089607905101</v>
      </c>
      <c r="F598" s="86">
        <v>154.709658440418</v>
      </c>
      <c r="G598" s="86">
        <v>136.445451933698</v>
      </c>
      <c r="H598" s="86">
        <f t="shared" si="68"/>
        <v>149.59533548438901</v>
      </c>
      <c r="I598" s="86">
        <f t="shared" si="63"/>
        <v>11.481419136278058</v>
      </c>
      <c r="J598" s="86">
        <f t="shared" si="64"/>
        <v>7.2249213811870758</v>
      </c>
      <c r="L598" s="87">
        <v>180.462953093343</v>
      </c>
      <c r="M598" s="86">
        <v>192.268479193053</v>
      </c>
      <c r="N598" s="86">
        <v>155.63989474001201</v>
      </c>
      <c r="O598" s="86">
        <f t="shared" si="69"/>
        <v>176.12377567546935</v>
      </c>
      <c r="P598" s="86">
        <f t="shared" si="65"/>
        <v>18.695845668389211</v>
      </c>
      <c r="Q598" s="86">
        <f t="shared" si="66"/>
        <v>7.4604458674490663</v>
      </c>
      <c r="S598" s="86">
        <f t="shared" si="67"/>
        <v>0.23552448626198977</v>
      </c>
      <c r="T598" s="87">
        <v>0.28010851199999998</v>
      </c>
      <c r="U598" s="87">
        <v>0</v>
      </c>
    </row>
    <row r="599" spans="2:21">
      <c r="B599" s="87" t="s">
        <v>6365</v>
      </c>
      <c r="C599" s="87" t="s">
        <v>832</v>
      </c>
      <c r="D599" s="87" t="s">
        <v>1611</v>
      </c>
      <c r="E599" s="87">
        <v>48.3180579452373</v>
      </c>
      <c r="F599" s="86">
        <v>47.696361996552497</v>
      </c>
      <c r="G599" s="86">
        <v>49.949200705911402</v>
      </c>
      <c r="H599" s="86">
        <f t="shared" si="68"/>
        <v>48.654540215900397</v>
      </c>
      <c r="I599" s="86">
        <f t="shared" si="63"/>
        <v>1.1635015261912727</v>
      </c>
      <c r="J599" s="86">
        <f t="shared" si="64"/>
        <v>5.6045025317815176</v>
      </c>
      <c r="L599" s="87">
        <v>44.8467567571263</v>
      </c>
      <c r="M599" s="86">
        <v>41.195288935976201</v>
      </c>
      <c r="N599" s="86">
        <v>40.545722549188604</v>
      </c>
      <c r="O599" s="86">
        <f t="shared" si="69"/>
        <v>42.195922747430366</v>
      </c>
      <c r="P599" s="86">
        <f t="shared" si="65"/>
        <v>2.318550157519033</v>
      </c>
      <c r="Q599" s="86">
        <f t="shared" si="66"/>
        <v>5.399031697700301</v>
      </c>
      <c r="S599" s="86">
        <f t="shared" si="67"/>
        <v>-0.20547083408121633</v>
      </c>
      <c r="T599" s="87">
        <v>2.2046475999999999E-2</v>
      </c>
      <c r="U599" s="87">
        <v>0</v>
      </c>
    </row>
    <row r="600" spans="2:21">
      <c r="B600" s="87" t="s">
        <v>6366</v>
      </c>
      <c r="C600" s="87" t="s">
        <v>1612</v>
      </c>
      <c r="D600" s="87" t="s">
        <v>1613</v>
      </c>
      <c r="E600" s="87">
        <v>57.403566450082401</v>
      </c>
      <c r="F600" s="86">
        <v>66.704490607949893</v>
      </c>
      <c r="G600" s="86">
        <v>67.649267934252293</v>
      </c>
      <c r="H600" s="86">
        <f t="shared" si="68"/>
        <v>63.919108330761532</v>
      </c>
      <c r="I600" s="86">
        <f t="shared" si="63"/>
        <v>5.6623639540598729</v>
      </c>
      <c r="J600" s="86">
        <f t="shared" si="64"/>
        <v>5.9981753777502327</v>
      </c>
      <c r="L600" s="87">
        <v>49.744705843139101</v>
      </c>
      <c r="M600" s="86">
        <v>59.735191308119703</v>
      </c>
      <c r="N600" s="86">
        <v>62.0333850348147</v>
      </c>
      <c r="O600" s="86">
        <f t="shared" si="69"/>
        <v>57.171094062024501</v>
      </c>
      <c r="P600" s="86">
        <f t="shared" si="65"/>
        <v>6.5332882291044649</v>
      </c>
      <c r="Q600" s="86">
        <f t="shared" si="66"/>
        <v>5.8372139937431555</v>
      </c>
      <c r="S600" s="86">
        <f t="shared" si="67"/>
        <v>-0.16096138400707677</v>
      </c>
      <c r="T600" s="87">
        <v>0.25530181000000002</v>
      </c>
      <c r="U600" s="87">
        <v>0</v>
      </c>
    </row>
    <row r="601" spans="2:21">
      <c r="B601" s="87" t="s">
        <v>6367</v>
      </c>
      <c r="C601" s="87" t="s">
        <v>841</v>
      </c>
      <c r="D601" s="87" t="s">
        <v>1614</v>
      </c>
      <c r="E601" s="87">
        <v>0.35553613550816698</v>
      </c>
      <c r="F601" s="86">
        <v>0.52219731696810701</v>
      </c>
      <c r="G601" s="86">
        <v>0.45071789228666398</v>
      </c>
      <c r="H601" s="86">
        <f t="shared" si="68"/>
        <v>0.44281711492097936</v>
      </c>
      <c r="I601" s="86">
        <f t="shared" si="63"/>
        <v>8.3611028361349149E-2</v>
      </c>
      <c r="J601" s="86">
        <f t="shared" si="64"/>
        <v>-1.1752171113983183</v>
      </c>
      <c r="L601" s="87">
        <v>0.282248997995453</v>
      </c>
      <c r="M601" s="86">
        <v>0.12447918803974301</v>
      </c>
      <c r="N601" s="86">
        <v>0.34117007919627401</v>
      </c>
      <c r="O601" s="86">
        <f t="shared" si="69"/>
        <v>0.24929942174382336</v>
      </c>
      <c r="P601" s="86">
        <f t="shared" si="65"/>
        <v>0.11204013347423485</v>
      </c>
      <c r="Q601" s="86">
        <f t="shared" si="66"/>
        <v>-2.0040485584209087</v>
      </c>
      <c r="S601" s="86">
        <f t="shared" si="67"/>
        <v>-0.82883144702259037</v>
      </c>
      <c r="T601" s="87">
        <v>0.79814207100000001</v>
      </c>
      <c r="U601" s="87">
        <v>0</v>
      </c>
    </row>
    <row r="602" spans="2:21">
      <c r="B602" s="87" t="s">
        <v>6368</v>
      </c>
      <c r="C602" s="87" t="s">
        <v>1615</v>
      </c>
      <c r="D602" s="87" t="s">
        <v>1616</v>
      </c>
      <c r="E602" s="87">
        <v>450.426454151938</v>
      </c>
      <c r="F602" s="86">
        <v>523.66362535122005</v>
      </c>
      <c r="G602" s="86">
        <v>393.49553236963402</v>
      </c>
      <c r="H602" s="86">
        <f t="shared" si="68"/>
        <v>455.86187062426399</v>
      </c>
      <c r="I602" s="86">
        <f t="shared" si="63"/>
        <v>65.25404908345871</v>
      </c>
      <c r="J602" s="86">
        <f t="shared" si="64"/>
        <v>8.8324529335644453</v>
      </c>
      <c r="L602" s="87">
        <v>447.38321798529103</v>
      </c>
      <c r="M602" s="86">
        <v>592.85054648318305</v>
      </c>
      <c r="N602" s="86">
        <v>453.44051479351901</v>
      </c>
      <c r="O602" s="86">
        <f t="shared" si="69"/>
        <v>497.89142642066435</v>
      </c>
      <c r="P602" s="86">
        <f t="shared" si="65"/>
        <v>82.292761367216713</v>
      </c>
      <c r="Q602" s="86">
        <f t="shared" si="66"/>
        <v>8.9596873625056901</v>
      </c>
      <c r="S602" s="86">
        <f t="shared" si="67"/>
        <v>0.12723442894124293</v>
      </c>
      <c r="T602" s="87">
        <v>0.84476576299999995</v>
      </c>
      <c r="U602" s="87">
        <v>0</v>
      </c>
    </row>
    <row r="603" spans="2:21">
      <c r="B603" s="87" t="s">
        <v>6369</v>
      </c>
      <c r="C603" s="87" t="s">
        <v>1617</v>
      </c>
      <c r="D603" s="87" t="s">
        <v>1618</v>
      </c>
      <c r="E603" s="87">
        <v>91.182679403027294</v>
      </c>
      <c r="F603" s="86">
        <v>90.495002591269895</v>
      </c>
      <c r="G603" s="86">
        <v>103.557077012622</v>
      </c>
      <c r="H603" s="86">
        <f t="shared" si="68"/>
        <v>95.078253002306397</v>
      </c>
      <c r="I603" s="86">
        <f t="shared" si="63"/>
        <v>7.3509228874873598</v>
      </c>
      <c r="J603" s="86">
        <f t="shared" si="64"/>
        <v>6.5710434898792789</v>
      </c>
      <c r="L603" s="87">
        <v>103.532743149144</v>
      </c>
      <c r="M603" s="86">
        <v>97.045911971707596</v>
      </c>
      <c r="N603" s="86">
        <v>102.10900379423499</v>
      </c>
      <c r="O603" s="86">
        <f t="shared" si="69"/>
        <v>100.89588630502885</v>
      </c>
      <c r="P603" s="86">
        <f t="shared" si="65"/>
        <v>3.4093232778813407</v>
      </c>
      <c r="Q603" s="86">
        <f t="shared" si="66"/>
        <v>6.656723544314942</v>
      </c>
      <c r="S603" s="86">
        <f t="shared" si="67"/>
        <v>8.5680054435662484E-2</v>
      </c>
      <c r="T603" s="87">
        <v>0.89137222000000005</v>
      </c>
      <c r="U603" s="87">
        <v>0</v>
      </c>
    </row>
    <row r="604" spans="2:21">
      <c r="B604" s="87" t="s">
        <v>6370</v>
      </c>
      <c r="C604" s="87" t="s">
        <v>841</v>
      </c>
      <c r="D604" s="87"/>
      <c r="E604" s="87">
        <v>84.044184278547206</v>
      </c>
      <c r="F604" s="86">
        <v>71.245388405178005</v>
      </c>
      <c r="G604" s="86">
        <v>69.539270041001302</v>
      </c>
      <c r="H604" s="86">
        <f t="shared" si="68"/>
        <v>74.942947574908843</v>
      </c>
      <c r="I604" s="86">
        <f t="shared" si="63"/>
        <v>7.927931137433391</v>
      </c>
      <c r="J604" s="86">
        <f t="shared" si="64"/>
        <v>6.2277208161903124</v>
      </c>
      <c r="L604" s="87">
        <v>90.903174883247104</v>
      </c>
      <c r="M604" s="86">
        <v>86.901315001084001</v>
      </c>
      <c r="N604" s="86">
        <v>75.206569983444396</v>
      </c>
      <c r="O604" s="86">
        <f t="shared" si="69"/>
        <v>84.337019955925157</v>
      </c>
      <c r="P604" s="86">
        <f t="shared" si="65"/>
        <v>8.156442738970048</v>
      </c>
      <c r="Q604" s="86">
        <f t="shared" si="66"/>
        <v>6.3980941398531739</v>
      </c>
      <c r="S604" s="86">
        <f t="shared" si="67"/>
        <v>0.17037332366286093</v>
      </c>
      <c r="T604" s="87">
        <v>0.673413123</v>
      </c>
      <c r="U604" s="87">
        <v>0</v>
      </c>
    </row>
    <row r="605" spans="2:21">
      <c r="B605" s="87" t="s">
        <v>6371</v>
      </c>
      <c r="C605" s="87" t="s">
        <v>1619</v>
      </c>
      <c r="D605" s="87" t="s">
        <v>1620</v>
      </c>
      <c r="E605" s="87">
        <v>256.79100504250198</v>
      </c>
      <c r="F605" s="86">
        <v>275.58145622287901</v>
      </c>
      <c r="G605" s="86">
        <v>284.16700094777298</v>
      </c>
      <c r="H605" s="86">
        <f t="shared" si="68"/>
        <v>272.17982073771799</v>
      </c>
      <c r="I605" s="86">
        <f t="shared" si="63"/>
        <v>14.001415318880575</v>
      </c>
      <c r="J605" s="86">
        <f t="shared" si="64"/>
        <v>8.0884162999642104</v>
      </c>
      <c r="L605" s="87">
        <v>282.68355494331001</v>
      </c>
      <c r="M605" s="86">
        <v>282.45736964572899</v>
      </c>
      <c r="N605" s="86">
        <v>268.18156863071101</v>
      </c>
      <c r="O605" s="86">
        <f t="shared" si="69"/>
        <v>277.77416440658334</v>
      </c>
      <c r="P605" s="86">
        <f t="shared" si="65"/>
        <v>8.3082013839743407</v>
      </c>
      <c r="Q605" s="86">
        <f t="shared" si="66"/>
        <v>8.1177686112113445</v>
      </c>
      <c r="S605" s="86">
        <f t="shared" si="67"/>
        <v>2.9352311247135016E-2</v>
      </c>
      <c r="T605" s="87">
        <v>0.97342599699999999</v>
      </c>
      <c r="U605" s="87">
        <v>0</v>
      </c>
    </row>
    <row r="606" spans="2:21">
      <c r="B606" s="87" t="s">
        <v>6372</v>
      </c>
      <c r="C606" s="87" t="s">
        <v>841</v>
      </c>
      <c r="D606" s="87" t="s">
        <v>1621</v>
      </c>
      <c r="E606" s="87">
        <v>107.70203874348999</v>
      </c>
      <c r="F606" s="86">
        <v>114.586610765835</v>
      </c>
      <c r="G606" s="86">
        <v>120.78447390449099</v>
      </c>
      <c r="H606" s="86">
        <f t="shared" si="68"/>
        <v>114.35770780460534</v>
      </c>
      <c r="I606" s="86">
        <f t="shared" si="63"/>
        <v>6.5442207221099755</v>
      </c>
      <c r="J606" s="86">
        <f t="shared" si="64"/>
        <v>6.8374097976469406</v>
      </c>
      <c r="L606" s="87">
        <v>109.975420211919</v>
      </c>
      <c r="M606" s="86">
        <v>118.847434546409</v>
      </c>
      <c r="N606" s="86">
        <v>114.89017339486099</v>
      </c>
      <c r="O606" s="86">
        <f t="shared" si="69"/>
        <v>114.57100938439633</v>
      </c>
      <c r="P606" s="86">
        <f t="shared" si="65"/>
        <v>4.4446100883014408</v>
      </c>
      <c r="Q606" s="86">
        <f t="shared" si="66"/>
        <v>6.8400982259420635</v>
      </c>
      <c r="S606" s="86">
        <f t="shared" si="67"/>
        <v>2.6884282951224248E-3</v>
      </c>
      <c r="T606" s="87">
        <v>0.90146501800000001</v>
      </c>
      <c r="U606" s="87">
        <v>0</v>
      </c>
    </row>
    <row r="607" spans="2:21">
      <c r="B607" s="87" t="s">
        <v>6373</v>
      </c>
      <c r="C607" s="87" t="s">
        <v>1622</v>
      </c>
      <c r="D607" s="87" t="s">
        <v>1259</v>
      </c>
      <c r="E607" s="87">
        <v>41.326017311872</v>
      </c>
      <c r="F607" s="86">
        <v>38.265600465828797</v>
      </c>
      <c r="G607" s="86">
        <v>36.741753060856198</v>
      </c>
      <c r="H607" s="86">
        <f t="shared" si="68"/>
        <v>38.777790279519003</v>
      </c>
      <c r="I607" s="86">
        <f t="shared" si="63"/>
        <v>2.3346570379225664</v>
      </c>
      <c r="J607" s="86">
        <f t="shared" si="64"/>
        <v>5.2771586898841729</v>
      </c>
      <c r="L607" s="87">
        <v>41.225564012092001</v>
      </c>
      <c r="M607" s="86">
        <v>37.771843375669398</v>
      </c>
      <c r="N607" s="86">
        <v>38.932221395113103</v>
      </c>
      <c r="O607" s="86">
        <f t="shared" si="69"/>
        <v>39.30987626095817</v>
      </c>
      <c r="P607" s="86">
        <f t="shared" si="65"/>
        <v>1.7575590905813598</v>
      </c>
      <c r="Q607" s="86">
        <f t="shared" si="66"/>
        <v>5.2968199173625976</v>
      </c>
      <c r="S607" s="86">
        <f t="shared" si="67"/>
        <v>1.9661227478426056E-2</v>
      </c>
      <c r="T607" s="87">
        <v>0.962684392</v>
      </c>
      <c r="U607" s="87">
        <v>0</v>
      </c>
    </row>
    <row r="608" spans="2:21">
      <c r="B608" s="87" t="s">
        <v>6374</v>
      </c>
      <c r="C608" s="87" t="s">
        <v>841</v>
      </c>
      <c r="D608" s="87" t="s">
        <v>1623</v>
      </c>
      <c r="E608" s="87">
        <v>103.12517470888599</v>
      </c>
      <c r="F608" s="86">
        <v>103.194269676771</v>
      </c>
      <c r="G608" s="86">
        <v>91.458279931108905</v>
      </c>
      <c r="H608" s="86">
        <f t="shared" si="68"/>
        <v>99.259241438921961</v>
      </c>
      <c r="I608" s="86">
        <f t="shared" si="63"/>
        <v>6.7559191723578618</v>
      </c>
      <c r="J608" s="86">
        <f t="shared" si="64"/>
        <v>6.6331295241699157</v>
      </c>
      <c r="L608" s="87">
        <v>101.646841152024</v>
      </c>
      <c r="M608" s="86">
        <v>107.293569938543</v>
      </c>
      <c r="N608" s="86">
        <v>109.249046114666</v>
      </c>
      <c r="O608" s="86">
        <f t="shared" si="69"/>
        <v>106.06315240174433</v>
      </c>
      <c r="P608" s="86">
        <f t="shared" si="65"/>
        <v>3.9476354390509467</v>
      </c>
      <c r="Q608" s="86">
        <f t="shared" si="66"/>
        <v>6.7287797236863662</v>
      </c>
      <c r="S608" s="86">
        <f t="shared" si="67"/>
        <v>9.5650199516450901E-2</v>
      </c>
      <c r="T608" s="87">
        <v>0.86411935799999995</v>
      </c>
      <c r="U608" s="87">
        <v>0</v>
      </c>
    </row>
    <row r="609" spans="2:21">
      <c r="B609" s="87" t="s">
        <v>6375</v>
      </c>
      <c r="C609" s="87" t="s">
        <v>841</v>
      </c>
      <c r="D609" s="87"/>
      <c r="E609" s="87">
        <v>0</v>
      </c>
      <c r="F609" s="86">
        <v>0.52466439090653905</v>
      </c>
      <c r="G609" s="86">
        <v>0.56605908519466897</v>
      </c>
      <c r="H609" s="86">
        <f t="shared" si="68"/>
        <v>0.36357449203373599</v>
      </c>
      <c r="I609" s="86">
        <f t="shared" si="63"/>
        <v>0.31554427363207499</v>
      </c>
      <c r="J609" s="86">
        <f t="shared" si="64"/>
        <v>-1.459677109621933</v>
      </c>
      <c r="L609" s="87">
        <v>0.708956144571256</v>
      </c>
      <c r="M609" s="86">
        <v>2.8140137705677399</v>
      </c>
      <c r="N609" s="86">
        <v>1.4282579430920199</v>
      </c>
      <c r="O609" s="86">
        <f t="shared" si="69"/>
        <v>1.6504092860770054</v>
      </c>
      <c r="P609" s="86">
        <f t="shared" si="65"/>
        <v>1.0699674371605947</v>
      </c>
      <c r="Q609" s="86">
        <f t="shared" si="66"/>
        <v>0.72282384372648989</v>
      </c>
      <c r="S609" s="86">
        <f t="shared" si="67"/>
        <v>2.182500953348423</v>
      </c>
      <c r="T609" s="87">
        <v>0.121936621</v>
      </c>
      <c r="U609" s="87">
        <v>0</v>
      </c>
    </row>
    <row r="610" spans="2:21">
      <c r="B610" s="87" t="s">
        <v>6376</v>
      </c>
      <c r="C610" s="87" t="s">
        <v>1624</v>
      </c>
      <c r="D610" s="87" t="s">
        <v>1625</v>
      </c>
      <c r="E610" s="87">
        <v>39.729278409494903</v>
      </c>
      <c r="F610" s="86">
        <v>38.063533794737403</v>
      </c>
      <c r="G610" s="86">
        <v>38.505701155347801</v>
      </c>
      <c r="H610" s="86">
        <f t="shared" si="68"/>
        <v>38.76617111986004</v>
      </c>
      <c r="I610" s="86">
        <f t="shared" si="63"/>
        <v>0.86287874710654267</v>
      </c>
      <c r="J610" s="86">
        <f t="shared" si="64"/>
        <v>5.2767263440549881</v>
      </c>
      <c r="L610" s="87">
        <v>47.0806410663942</v>
      </c>
      <c r="M610" s="86">
        <v>48.802493271245602</v>
      </c>
      <c r="N610" s="86">
        <v>47.170308260988598</v>
      </c>
      <c r="O610" s="86">
        <f t="shared" si="69"/>
        <v>47.684480866209469</v>
      </c>
      <c r="P610" s="86">
        <f t="shared" si="65"/>
        <v>0.96926459483859195</v>
      </c>
      <c r="Q610" s="86">
        <f t="shared" si="66"/>
        <v>5.5754479057653974</v>
      </c>
      <c r="S610" s="86">
        <f t="shared" si="67"/>
        <v>0.2987215617104097</v>
      </c>
      <c r="T610" s="87">
        <v>9.5236923000000001E-2</v>
      </c>
      <c r="U610" s="87">
        <v>0</v>
      </c>
    </row>
    <row r="611" spans="2:21">
      <c r="B611" s="87" t="s">
        <v>6377</v>
      </c>
      <c r="C611" s="87" t="s">
        <v>1626</v>
      </c>
      <c r="D611" s="87" t="s">
        <v>1627</v>
      </c>
      <c r="E611" s="87">
        <v>77.585231364274506</v>
      </c>
      <c r="F611" s="86">
        <v>70.5793910979949</v>
      </c>
      <c r="G611" s="86">
        <v>69.554239682903997</v>
      </c>
      <c r="H611" s="86">
        <f t="shared" si="68"/>
        <v>72.572954048391125</v>
      </c>
      <c r="I611" s="86">
        <f t="shared" si="63"/>
        <v>4.3709182987622839</v>
      </c>
      <c r="J611" s="86">
        <f t="shared" si="64"/>
        <v>6.181360090353202</v>
      </c>
      <c r="L611" s="87">
        <v>76.847233556137795</v>
      </c>
      <c r="M611" s="86">
        <v>70.008998220120404</v>
      </c>
      <c r="N611" s="86">
        <v>63.867328566586501</v>
      </c>
      <c r="O611" s="86">
        <f t="shared" si="69"/>
        <v>70.24118678094824</v>
      </c>
      <c r="P611" s="86">
        <f t="shared" si="65"/>
        <v>6.4930668432012251</v>
      </c>
      <c r="Q611" s="86">
        <f t="shared" si="66"/>
        <v>6.1342453154514702</v>
      </c>
      <c r="S611" s="86">
        <f t="shared" si="67"/>
        <v>-4.7114774901730973E-2</v>
      </c>
      <c r="T611" s="87">
        <v>0.71926385000000004</v>
      </c>
      <c r="U611" s="87">
        <v>0</v>
      </c>
    </row>
    <row r="612" spans="2:21">
      <c r="B612" s="87" t="s">
        <v>6378</v>
      </c>
      <c r="C612" s="87" t="s">
        <v>832</v>
      </c>
      <c r="D612" s="87" t="s">
        <v>1628</v>
      </c>
      <c r="E612" s="87">
        <v>85.185837043939202</v>
      </c>
      <c r="F612" s="86">
        <v>84.090642530317496</v>
      </c>
      <c r="G612" s="86">
        <v>79.894666908818806</v>
      </c>
      <c r="H612" s="86">
        <f t="shared" si="68"/>
        <v>83.057048827691844</v>
      </c>
      <c r="I612" s="86">
        <f t="shared" si="63"/>
        <v>2.7929119761063119</v>
      </c>
      <c r="J612" s="86">
        <f t="shared" si="64"/>
        <v>6.3760307059073078</v>
      </c>
      <c r="L612" s="87">
        <v>78.635310358558499</v>
      </c>
      <c r="M612" s="86">
        <v>81.845337924751405</v>
      </c>
      <c r="N612" s="86">
        <v>75.882284237656407</v>
      </c>
      <c r="O612" s="86">
        <f t="shared" si="69"/>
        <v>78.787644173655437</v>
      </c>
      <c r="P612" s="86">
        <f t="shared" si="65"/>
        <v>2.9844440876335421</v>
      </c>
      <c r="Q612" s="86">
        <f t="shared" si="66"/>
        <v>6.2998974924995723</v>
      </c>
      <c r="S612" s="86">
        <f t="shared" si="67"/>
        <v>-7.6133213407735142E-2</v>
      </c>
      <c r="T612" s="87">
        <v>0.63902203599999996</v>
      </c>
      <c r="U612" s="87">
        <v>0</v>
      </c>
    </row>
    <row r="613" spans="2:21">
      <c r="B613" s="87" t="s">
        <v>6379</v>
      </c>
      <c r="C613" s="87" t="s">
        <v>1629</v>
      </c>
      <c r="D613" s="87" t="s">
        <v>1490</v>
      </c>
      <c r="E613" s="87">
        <v>131.050836338637</v>
      </c>
      <c r="F613" s="86">
        <v>133.467902783081</v>
      </c>
      <c r="G613" s="86">
        <v>128.54632314105999</v>
      </c>
      <c r="H613" s="86">
        <f t="shared" si="68"/>
        <v>131.02168742092599</v>
      </c>
      <c r="I613" s="86">
        <f t="shared" si="63"/>
        <v>2.4609192972833789</v>
      </c>
      <c r="J613" s="86">
        <f t="shared" si="64"/>
        <v>7.0336618240181314</v>
      </c>
      <c r="L613" s="87">
        <v>140.408980577503</v>
      </c>
      <c r="M613" s="86">
        <v>136.55974143511199</v>
      </c>
      <c r="N613" s="86">
        <v>123.65404409016</v>
      </c>
      <c r="O613" s="86">
        <f t="shared" si="69"/>
        <v>133.54092203425833</v>
      </c>
      <c r="P613" s="86">
        <f t="shared" si="65"/>
        <v>8.7759288457092843</v>
      </c>
      <c r="Q613" s="86">
        <f t="shared" si="66"/>
        <v>7.0611380962509473</v>
      </c>
      <c r="S613" s="86">
        <f t="shared" si="67"/>
        <v>2.7476272232816009E-2</v>
      </c>
      <c r="T613" s="87">
        <v>0.96793640000000003</v>
      </c>
      <c r="U613" s="87">
        <v>0</v>
      </c>
    </row>
    <row r="614" spans="2:21">
      <c r="B614" s="87" t="s">
        <v>6380</v>
      </c>
      <c r="C614" s="87" t="s">
        <v>1630</v>
      </c>
      <c r="D614" s="87" t="s">
        <v>1631</v>
      </c>
      <c r="E614" s="87">
        <v>255.799784352042</v>
      </c>
      <c r="F614" s="86">
        <v>243.30913655267301</v>
      </c>
      <c r="G614" s="86">
        <v>215.20169649930099</v>
      </c>
      <c r="H614" s="86">
        <f t="shared" si="68"/>
        <v>238.10353913467199</v>
      </c>
      <c r="I614" s="86">
        <f t="shared" si="63"/>
        <v>20.793625650267035</v>
      </c>
      <c r="J614" s="86">
        <f t="shared" si="64"/>
        <v>7.8954452545412819</v>
      </c>
      <c r="L614" s="87">
        <v>220.221420578833</v>
      </c>
      <c r="M614" s="86">
        <v>226.220177730893</v>
      </c>
      <c r="N614" s="86">
        <v>240.752352552838</v>
      </c>
      <c r="O614" s="86">
        <f t="shared" si="69"/>
        <v>229.06465028752135</v>
      </c>
      <c r="P614" s="86">
        <f t="shared" si="65"/>
        <v>10.556896325358322</v>
      </c>
      <c r="Q614" s="86">
        <f t="shared" si="66"/>
        <v>7.8396110260261747</v>
      </c>
      <c r="S614" s="86">
        <f t="shared" si="67"/>
        <v>-5.583422851510688E-2</v>
      </c>
      <c r="T614" s="87">
        <v>0.68059282099999996</v>
      </c>
      <c r="U614" s="87">
        <v>0</v>
      </c>
    </row>
    <row r="615" spans="2:21">
      <c r="B615" s="87" t="s">
        <v>6381</v>
      </c>
      <c r="C615" s="87" t="s">
        <v>1632</v>
      </c>
      <c r="D615" s="87" t="s">
        <v>1186</v>
      </c>
      <c r="E615" s="87">
        <v>155.10595527816901</v>
      </c>
      <c r="F615" s="86">
        <v>146.22444708913</v>
      </c>
      <c r="G615" s="86">
        <v>137.18364031653601</v>
      </c>
      <c r="H615" s="86">
        <f t="shared" si="68"/>
        <v>146.17134756127834</v>
      </c>
      <c r="I615" s="86">
        <f t="shared" si="63"/>
        <v>8.9612754709297384</v>
      </c>
      <c r="J615" s="86">
        <f t="shared" si="64"/>
        <v>7.1915167323756659</v>
      </c>
      <c r="L615" s="87">
        <v>163.306421855786</v>
      </c>
      <c r="M615" s="86">
        <v>159.41832630178999</v>
      </c>
      <c r="N615" s="86">
        <v>136.790421753347</v>
      </c>
      <c r="O615" s="86">
        <f t="shared" si="69"/>
        <v>153.17172330364099</v>
      </c>
      <c r="P615" s="86">
        <f t="shared" si="65"/>
        <v>14.319203962528755</v>
      </c>
      <c r="Q615" s="86">
        <f t="shared" si="66"/>
        <v>7.2590061788464491</v>
      </c>
      <c r="S615" s="86">
        <f t="shared" si="67"/>
        <v>6.7489446470783143E-2</v>
      </c>
      <c r="T615" s="87">
        <v>0.95312726199999998</v>
      </c>
      <c r="U615" s="87">
        <v>0</v>
      </c>
    </row>
    <row r="616" spans="2:21">
      <c r="B616" s="87" t="s">
        <v>6382</v>
      </c>
      <c r="C616" s="87" t="s">
        <v>841</v>
      </c>
      <c r="D616" s="87"/>
      <c r="E616" s="87">
        <v>82.277155891335696</v>
      </c>
      <c r="F616" s="86">
        <v>80.732061651949905</v>
      </c>
      <c r="G616" s="86">
        <v>75.365389954351201</v>
      </c>
      <c r="H616" s="86">
        <f t="shared" si="68"/>
        <v>79.458202499212277</v>
      </c>
      <c r="I616" s="86">
        <f t="shared" si="63"/>
        <v>3.6276941640213933</v>
      </c>
      <c r="J616" s="86">
        <f t="shared" si="64"/>
        <v>6.3121242520837697</v>
      </c>
      <c r="L616" s="87">
        <v>90.1398620219381</v>
      </c>
      <c r="M616" s="86">
        <v>86.374678273839095</v>
      </c>
      <c r="N616" s="86">
        <v>87.372014180153798</v>
      </c>
      <c r="O616" s="86">
        <f t="shared" si="69"/>
        <v>87.962184825310331</v>
      </c>
      <c r="P616" s="86">
        <f t="shared" si="65"/>
        <v>1.9507378622051139</v>
      </c>
      <c r="Q616" s="86">
        <f t="shared" si="66"/>
        <v>6.458811533521974</v>
      </c>
      <c r="S616" s="86">
        <f t="shared" si="67"/>
        <v>0.14668728143820389</v>
      </c>
      <c r="T616" s="87">
        <v>0.57913676300000005</v>
      </c>
      <c r="U616" s="87">
        <v>0</v>
      </c>
    </row>
    <row r="617" spans="2:21">
      <c r="B617" s="87" t="s">
        <v>6383</v>
      </c>
      <c r="C617" s="87" t="s">
        <v>841</v>
      </c>
      <c r="D617" s="87" t="s">
        <v>1633</v>
      </c>
      <c r="E617" s="87">
        <v>54.726713798914801</v>
      </c>
      <c r="F617" s="86">
        <v>58.893206303911398</v>
      </c>
      <c r="G617" s="86">
        <v>59.670324700223297</v>
      </c>
      <c r="H617" s="86">
        <f t="shared" si="68"/>
        <v>57.763414934349832</v>
      </c>
      <c r="I617" s="86">
        <f t="shared" si="63"/>
        <v>2.6584099740137712</v>
      </c>
      <c r="J617" s="86">
        <f t="shared" si="64"/>
        <v>5.8520841307969462</v>
      </c>
      <c r="L617" s="87">
        <v>58.5370829114621</v>
      </c>
      <c r="M617" s="86">
        <v>64.119123969593502</v>
      </c>
      <c r="N617" s="86">
        <v>61.353591494217298</v>
      </c>
      <c r="O617" s="86">
        <f t="shared" si="69"/>
        <v>61.336599458424303</v>
      </c>
      <c r="P617" s="86">
        <f t="shared" si="65"/>
        <v>2.7910593223051494</v>
      </c>
      <c r="Q617" s="86">
        <f t="shared" si="66"/>
        <v>5.9386762797436896</v>
      </c>
      <c r="S617" s="86">
        <f t="shared" si="67"/>
        <v>8.659214894674247E-2</v>
      </c>
      <c r="T617" s="87">
        <v>0.90718128099999995</v>
      </c>
      <c r="U617" s="87">
        <v>0</v>
      </c>
    </row>
    <row r="618" spans="2:21">
      <c r="B618" s="87" t="s">
        <v>6384</v>
      </c>
      <c r="C618" s="87" t="s">
        <v>1634</v>
      </c>
      <c r="D618" s="87" t="s">
        <v>1635</v>
      </c>
      <c r="E618" s="87">
        <v>84.903889966237003</v>
      </c>
      <c r="F618" s="86">
        <v>85.970345674701804</v>
      </c>
      <c r="G618" s="86">
        <v>91.966752634240194</v>
      </c>
      <c r="H618" s="86">
        <f t="shared" si="68"/>
        <v>87.613662758393005</v>
      </c>
      <c r="I618" s="86">
        <f t="shared" si="63"/>
        <v>3.8074106089219999</v>
      </c>
      <c r="J618" s="86">
        <f t="shared" si="64"/>
        <v>6.4530839607958299</v>
      </c>
      <c r="L618" s="87">
        <v>108.346199983415</v>
      </c>
      <c r="M618" s="86">
        <v>103.437238909895</v>
      </c>
      <c r="N618" s="86">
        <v>106.312021550941</v>
      </c>
      <c r="O618" s="86">
        <f t="shared" si="69"/>
        <v>106.03182014808367</v>
      </c>
      <c r="P618" s="86">
        <f t="shared" si="65"/>
        <v>2.4664467002057999</v>
      </c>
      <c r="Q618" s="86">
        <f t="shared" si="66"/>
        <v>6.7283534723069813</v>
      </c>
      <c r="S618" s="86">
        <f t="shared" si="67"/>
        <v>0.2752695115111517</v>
      </c>
      <c r="T618" s="87">
        <v>2.8919927000000002E-2</v>
      </c>
      <c r="U618" s="87">
        <v>0</v>
      </c>
    </row>
    <row r="619" spans="2:21">
      <c r="B619" s="87" t="s">
        <v>6385</v>
      </c>
      <c r="C619" s="87" t="s">
        <v>1636</v>
      </c>
      <c r="D619" s="87" t="s">
        <v>1637</v>
      </c>
      <c r="E619" s="87">
        <v>110.902116990187</v>
      </c>
      <c r="F619" s="86">
        <v>114.34865831172</v>
      </c>
      <c r="G619" s="86">
        <v>116.751495973207</v>
      </c>
      <c r="H619" s="86">
        <f t="shared" si="68"/>
        <v>114.00075709170467</v>
      </c>
      <c r="I619" s="86">
        <f t="shared" si="63"/>
        <v>2.9401675234440554</v>
      </c>
      <c r="J619" s="86">
        <f t="shared" si="64"/>
        <v>6.8328995952947498</v>
      </c>
      <c r="L619" s="87">
        <v>123.081858127145</v>
      </c>
      <c r="M619" s="86">
        <v>129.18074468672799</v>
      </c>
      <c r="N619" s="86">
        <v>118.853708433663</v>
      </c>
      <c r="O619" s="86">
        <f t="shared" si="69"/>
        <v>123.70543708251201</v>
      </c>
      <c r="P619" s="86">
        <f t="shared" si="65"/>
        <v>5.1916815655635205</v>
      </c>
      <c r="Q619" s="86">
        <f t="shared" si="66"/>
        <v>6.9507651005950235</v>
      </c>
      <c r="S619" s="86">
        <f t="shared" si="67"/>
        <v>0.11786550530027347</v>
      </c>
      <c r="T619" s="87">
        <v>0.72788162499999998</v>
      </c>
      <c r="U619" s="87">
        <v>0</v>
      </c>
    </row>
    <row r="620" spans="2:21">
      <c r="B620" s="87" t="s">
        <v>6386</v>
      </c>
      <c r="C620" s="87" t="s">
        <v>1638</v>
      </c>
      <c r="D620" s="87" t="s">
        <v>1639</v>
      </c>
      <c r="E620" s="87">
        <v>83.9061016776066</v>
      </c>
      <c r="F620" s="86">
        <v>73.343552371978205</v>
      </c>
      <c r="G620" s="86">
        <v>64.778132038994997</v>
      </c>
      <c r="H620" s="86">
        <f t="shared" si="68"/>
        <v>74.00926202952661</v>
      </c>
      <c r="I620" s="86">
        <f t="shared" si="63"/>
        <v>9.5813455545150354</v>
      </c>
      <c r="J620" s="86">
        <f t="shared" si="64"/>
        <v>6.2096339257358082</v>
      </c>
      <c r="L620" s="87">
        <v>114.328104018971</v>
      </c>
      <c r="M620" s="86">
        <v>91.273245212983099</v>
      </c>
      <c r="N620" s="86">
        <v>109.355237303245</v>
      </c>
      <c r="O620" s="86">
        <f t="shared" si="69"/>
        <v>104.98552884506637</v>
      </c>
      <c r="P620" s="86">
        <f t="shared" si="65"/>
        <v>12.132699314172338</v>
      </c>
      <c r="Q620" s="86">
        <f t="shared" si="66"/>
        <v>6.7140466709779094</v>
      </c>
      <c r="S620" s="86">
        <f t="shared" si="67"/>
        <v>0.50441274524210156</v>
      </c>
      <c r="T620" s="87">
        <v>2.9114319999999998E-3</v>
      </c>
      <c r="U620" s="87">
        <v>0</v>
      </c>
    </row>
    <row r="621" spans="2:21">
      <c r="B621" s="87" t="s">
        <v>6387</v>
      </c>
      <c r="C621" s="87" t="s">
        <v>841</v>
      </c>
      <c r="D621" s="87" t="s">
        <v>1640</v>
      </c>
      <c r="E621" s="87">
        <v>148.75388808030601</v>
      </c>
      <c r="F621" s="86">
        <v>126.896625958209</v>
      </c>
      <c r="G621" s="86">
        <v>130.70818876313299</v>
      </c>
      <c r="H621" s="86">
        <f t="shared" si="68"/>
        <v>135.45290093388266</v>
      </c>
      <c r="I621" s="86">
        <f t="shared" si="63"/>
        <v>11.675581229898546</v>
      </c>
      <c r="J621" s="86">
        <f t="shared" si="64"/>
        <v>7.0816474811966028</v>
      </c>
      <c r="L621" s="87">
        <v>151.53152615458399</v>
      </c>
      <c r="M621" s="86">
        <v>147.63550878918801</v>
      </c>
      <c r="N621" s="86">
        <v>154.412994647517</v>
      </c>
      <c r="O621" s="86">
        <f t="shared" si="69"/>
        <v>151.19334319709634</v>
      </c>
      <c r="P621" s="86">
        <f t="shared" si="65"/>
        <v>3.4013753724800315</v>
      </c>
      <c r="Q621" s="86">
        <f t="shared" si="66"/>
        <v>7.2402508111594193</v>
      </c>
      <c r="S621" s="86">
        <f t="shared" si="67"/>
        <v>0.15860332996281606</v>
      </c>
      <c r="T621" s="87">
        <v>0.552002039</v>
      </c>
      <c r="U621" s="87">
        <v>0</v>
      </c>
    </row>
    <row r="622" spans="2:21">
      <c r="B622" s="87" t="s">
        <v>6388</v>
      </c>
      <c r="C622" s="87" t="s">
        <v>841</v>
      </c>
      <c r="D622" s="87"/>
      <c r="E622" s="87">
        <v>323.685741197357</v>
      </c>
      <c r="F622" s="86">
        <v>326.34000194293702</v>
      </c>
      <c r="G622" s="86">
        <v>272.324287088522</v>
      </c>
      <c r="H622" s="86">
        <f t="shared" si="68"/>
        <v>307.45001007627201</v>
      </c>
      <c r="I622" s="86">
        <f t="shared" si="63"/>
        <v>30.448704185654499</v>
      </c>
      <c r="J622" s="86">
        <f t="shared" si="64"/>
        <v>8.2642080438755698</v>
      </c>
      <c r="L622" s="87">
        <v>333.35286716822498</v>
      </c>
      <c r="M622" s="86">
        <v>316.72543880636101</v>
      </c>
      <c r="N622" s="86">
        <v>295.05904760356901</v>
      </c>
      <c r="O622" s="86">
        <f t="shared" si="69"/>
        <v>315.04578452605165</v>
      </c>
      <c r="P622" s="86">
        <f t="shared" si="65"/>
        <v>19.202085383849017</v>
      </c>
      <c r="Q622" s="86">
        <f t="shared" si="66"/>
        <v>8.2994176955581214</v>
      </c>
      <c r="S622" s="86">
        <f t="shared" si="67"/>
        <v>3.5209651682552509E-2</v>
      </c>
      <c r="T622" s="87">
        <v>0.99531827500000003</v>
      </c>
      <c r="U622" s="87">
        <v>0</v>
      </c>
    </row>
    <row r="623" spans="2:21">
      <c r="B623" s="87" t="s">
        <v>6389</v>
      </c>
      <c r="C623" s="87" t="s">
        <v>1641</v>
      </c>
      <c r="D623" s="87" t="s">
        <v>1642</v>
      </c>
      <c r="E623" s="87">
        <v>174.01310716503201</v>
      </c>
      <c r="F623" s="86">
        <v>171.921098780558</v>
      </c>
      <c r="G623" s="86">
        <v>160.977453529332</v>
      </c>
      <c r="H623" s="86">
        <f t="shared" si="68"/>
        <v>168.97055315830733</v>
      </c>
      <c r="I623" s="86">
        <f t="shared" si="63"/>
        <v>7.000811097952985</v>
      </c>
      <c r="J623" s="86">
        <f t="shared" si="64"/>
        <v>7.4006280367907769</v>
      </c>
      <c r="L623" s="87">
        <v>173.182043085842</v>
      </c>
      <c r="M623" s="86">
        <v>190.27954199117301</v>
      </c>
      <c r="N623" s="86">
        <v>184.77352508471199</v>
      </c>
      <c r="O623" s="86">
        <f t="shared" si="69"/>
        <v>182.74503672057565</v>
      </c>
      <c r="P623" s="86">
        <f t="shared" si="65"/>
        <v>8.7273816799213098</v>
      </c>
      <c r="Q623" s="86">
        <f t="shared" si="66"/>
        <v>7.5136884134854105</v>
      </c>
      <c r="S623" s="86">
        <f t="shared" si="67"/>
        <v>0.11306037669463323</v>
      </c>
      <c r="T623" s="87">
        <v>0.76456006499999996</v>
      </c>
      <c r="U623" s="87">
        <v>0</v>
      </c>
    </row>
    <row r="624" spans="2:21">
      <c r="B624" s="87" t="s">
        <v>6390</v>
      </c>
      <c r="C624" s="87" t="s">
        <v>841</v>
      </c>
      <c r="D624" s="87" t="s">
        <v>1643</v>
      </c>
      <c r="E624" s="87">
        <v>37.2668047678807</v>
      </c>
      <c r="F624" s="86">
        <v>36.163726328767403</v>
      </c>
      <c r="G624" s="86">
        <v>35.944751909861502</v>
      </c>
      <c r="H624" s="86">
        <f t="shared" si="68"/>
        <v>36.458427668836542</v>
      </c>
      <c r="I624" s="86">
        <f t="shared" si="63"/>
        <v>0.70858492767493242</v>
      </c>
      <c r="J624" s="86">
        <f t="shared" si="64"/>
        <v>5.1881804389499386</v>
      </c>
      <c r="L624" s="87">
        <v>39.631860372378597</v>
      </c>
      <c r="M624" s="86">
        <v>32.1291068935857</v>
      </c>
      <c r="N624" s="86">
        <v>37.104595099369902</v>
      </c>
      <c r="O624" s="86">
        <f t="shared" si="69"/>
        <v>36.288520788444735</v>
      </c>
      <c r="P624" s="86">
        <f t="shared" si="65"/>
        <v>3.817369565761052</v>
      </c>
      <c r="Q624" s="86">
        <f t="shared" si="66"/>
        <v>5.1814413450176637</v>
      </c>
      <c r="S624" s="86">
        <f t="shared" si="67"/>
        <v>-6.7390939322749151E-3</v>
      </c>
      <c r="T624" s="87">
        <v>0.91801516999999999</v>
      </c>
      <c r="U624" s="87">
        <v>0</v>
      </c>
    </row>
    <row r="625" spans="2:21">
      <c r="B625" s="87" t="s">
        <v>6391</v>
      </c>
      <c r="C625" s="87" t="s">
        <v>841</v>
      </c>
      <c r="D625" s="87" t="s">
        <v>1621</v>
      </c>
      <c r="E625" s="87">
        <v>110.07546895389299</v>
      </c>
      <c r="F625" s="86">
        <v>93.199166145882899</v>
      </c>
      <c r="G625" s="86">
        <v>96.291652206805693</v>
      </c>
      <c r="H625" s="86">
        <f t="shared" si="68"/>
        <v>99.855429102193852</v>
      </c>
      <c r="I625" s="86">
        <f t="shared" si="63"/>
        <v>8.9848638518894237</v>
      </c>
      <c r="J625" s="86">
        <f t="shared" si="64"/>
        <v>6.6417689634768076</v>
      </c>
      <c r="L625" s="87">
        <v>115.457480742515</v>
      </c>
      <c r="M625" s="86">
        <v>115.446666957609</v>
      </c>
      <c r="N625" s="86">
        <v>107.582298306559</v>
      </c>
      <c r="O625" s="86">
        <f t="shared" si="69"/>
        <v>112.82881533556099</v>
      </c>
      <c r="P625" s="86">
        <f t="shared" si="65"/>
        <v>4.5436202455962356</v>
      </c>
      <c r="Q625" s="86">
        <f t="shared" si="66"/>
        <v>6.8179917542557824</v>
      </c>
      <c r="S625" s="86">
        <f t="shared" si="67"/>
        <v>0.17622279077897529</v>
      </c>
      <c r="T625" s="87">
        <v>0.487433795</v>
      </c>
      <c r="U625" s="87">
        <v>0</v>
      </c>
    </row>
    <row r="626" spans="2:21">
      <c r="B626" s="87" t="s">
        <v>6392</v>
      </c>
      <c r="C626" s="87" t="s">
        <v>1644</v>
      </c>
      <c r="D626" s="87" t="s">
        <v>1645</v>
      </c>
      <c r="E626" s="87">
        <v>0.394490529485583</v>
      </c>
      <c r="F626" s="86">
        <v>0.115882395904575</v>
      </c>
      <c r="G626" s="86">
        <v>0.31256306008575202</v>
      </c>
      <c r="H626" s="86">
        <f t="shared" si="68"/>
        <v>0.27431199515863663</v>
      </c>
      <c r="I626" s="86">
        <f t="shared" si="63"/>
        <v>0.14318862035936031</v>
      </c>
      <c r="J626" s="86">
        <f t="shared" si="64"/>
        <v>-1.8661103849231606</v>
      </c>
      <c r="L626" s="87">
        <v>0.39146708852412798</v>
      </c>
      <c r="M626" s="86">
        <v>0.20717666600701601</v>
      </c>
      <c r="N626" s="86">
        <v>0.50473393745442996</v>
      </c>
      <c r="O626" s="86">
        <f t="shared" si="69"/>
        <v>0.36779256399519134</v>
      </c>
      <c r="P626" s="86">
        <f t="shared" si="65"/>
        <v>0.15018470222216668</v>
      </c>
      <c r="Q626" s="86">
        <f t="shared" si="66"/>
        <v>-1.4430357831519451</v>
      </c>
      <c r="S626" s="86">
        <f t="shared" si="67"/>
        <v>0.42307460177121553</v>
      </c>
      <c r="T626" s="87">
        <v>0.84693848299999996</v>
      </c>
      <c r="U626" s="87">
        <v>0</v>
      </c>
    </row>
    <row r="627" spans="2:21">
      <c r="B627" s="87" t="s">
        <v>6393</v>
      </c>
      <c r="C627" s="87" t="s">
        <v>1646</v>
      </c>
      <c r="D627" s="87" t="s">
        <v>1647</v>
      </c>
      <c r="E627" s="87">
        <v>12.205724834917</v>
      </c>
      <c r="F627" s="86">
        <v>7.9958853174156603</v>
      </c>
      <c r="G627" s="86">
        <v>8.6267404583667595</v>
      </c>
      <c r="H627" s="86">
        <f t="shared" si="68"/>
        <v>9.6094502035664728</v>
      </c>
      <c r="I627" s="86">
        <f t="shared" si="63"/>
        <v>2.2704572277983717</v>
      </c>
      <c r="J627" s="86">
        <f t="shared" si="64"/>
        <v>3.2644538908035505</v>
      </c>
      <c r="L627" s="87">
        <v>4.2446217169973304</v>
      </c>
      <c r="M627" s="86">
        <v>3.0632549902466</v>
      </c>
      <c r="N627" s="86">
        <v>4.8715838070378501</v>
      </c>
      <c r="O627" s="86">
        <f t="shared" si="69"/>
        <v>4.0598201714272601</v>
      </c>
      <c r="P627" s="86">
        <f t="shared" si="65"/>
        <v>0.91821946496642282</v>
      </c>
      <c r="Q627" s="86">
        <f t="shared" si="66"/>
        <v>2.0214158250617134</v>
      </c>
      <c r="S627" s="86">
        <f t="shared" si="67"/>
        <v>-1.2430380657418376</v>
      </c>
      <c r="T627" s="91">
        <v>1.91E-7</v>
      </c>
      <c r="U627" s="87">
        <v>1</v>
      </c>
    </row>
    <row r="628" spans="2:21">
      <c r="B628" s="87" t="s">
        <v>6394</v>
      </c>
      <c r="C628" s="87" t="s">
        <v>841</v>
      </c>
      <c r="D628" s="87" t="s">
        <v>916</v>
      </c>
      <c r="E628" s="87">
        <v>104.627943246058</v>
      </c>
      <c r="F628" s="86">
        <v>101.750757968332</v>
      </c>
      <c r="G628" s="86">
        <v>104.10314844069499</v>
      </c>
      <c r="H628" s="86">
        <f t="shared" si="68"/>
        <v>103.49394988502833</v>
      </c>
      <c r="I628" s="86">
        <f t="shared" si="63"/>
        <v>1.5322829179888984</v>
      </c>
      <c r="J628" s="86">
        <f t="shared" si="64"/>
        <v>6.6934026219825258</v>
      </c>
      <c r="L628" s="87">
        <v>102.34517851656</v>
      </c>
      <c r="M628" s="86">
        <v>107.16748154636799</v>
      </c>
      <c r="N628" s="86">
        <v>108.886292912375</v>
      </c>
      <c r="O628" s="86">
        <f t="shared" si="69"/>
        <v>106.13298432510099</v>
      </c>
      <c r="P628" s="86">
        <f t="shared" si="65"/>
        <v>3.39104449401529</v>
      </c>
      <c r="Q628" s="86">
        <f t="shared" si="66"/>
        <v>6.7297292807773994</v>
      </c>
      <c r="S628" s="86">
        <f t="shared" si="67"/>
        <v>3.6326658794872617E-2</v>
      </c>
      <c r="T628" s="87">
        <v>0.99728423799999999</v>
      </c>
      <c r="U628" s="87">
        <v>0</v>
      </c>
    </row>
    <row r="629" spans="2:21">
      <c r="B629" s="87" t="s">
        <v>6395</v>
      </c>
      <c r="C629" s="87" t="s">
        <v>1648</v>
      </c>
      <c r="D629" s="87" t="s">
        <v>866</v>
      </c>
      <c r="E629" s="87">
        <v>98.622632371395795</v>
      </c>
      <c r="F629" s="86">
        <v>104.363133930727</v>
      </c>
      <c r="G629" s="86">
        <v>110.736627001809</v>
      </c>
      <c r="H629" s="86">
        <f t="shared" si="68"/>
        <v>104.57413110131058</v>
      </c>
      <c r="I629" s="86">
        <f t="shared" si="63"/>
        <v>6.0597529925662554</v>
      </c>
      <c r="J629" s="86">
        <f t="shared" si="64"/>
        <v>6.7083822005605169</v>
      </c>
      <c r="L629" s="87">
        <v>97.121120533843296</v>
      </c>
      <c r="M629" s="86">
        <v>97.586786726320696</v>
      </c>
      <c r="N629" s="86">
        <v>105.603558937638</v>
      </c>
      <c r="O629" s="86">
        <f t="shared" si="69"/>
        <v>100.10382206593401</v>
      </c>
      <c r="P629" s="86">
        <f t="shared" si="65"/>
        <v>4.7685994268956469</v>
      </c>
      <c r="Q629" s="86">
        <f t="shared" si="66"/>
        <v>6.6453532485670239</v>
      </c>
      <c r="S629" s="86">
        <f t="shared" si="67"/>
        <v>-6.3028951993492247E-2</v>
      </c>
      <c r="T629" s="87">
        <v>0.60216181300000005</v>
      </c>
      <c r="U629" s="87">
        <v>0</v>
      </c>
    </row>
    <row r="630" spans="2:21">
      <c r="B630" s="87" t="s">
        <v>6396</v>
      </c>
      <c r="C630" s="87" t="s">
        <v>981</v>
      </c>
      <c r="D630" s="87" t="s">
        <v>1649</v>
      </c>
      <c r="E630" s="87">
        <v>84.011872020077902</v>
      </c>
      <c r="F630" s="86">
        <v>95.605122591568701</v>
      </c>
      <c r="G630" s="86">
        <v>98.834754881041405</v>
      </c>
      <c r="H630" s="86">
        <f t="shared" si="68"/>
        <v>92.817249830896003</v>
      </c>
      <c r="I630" s="86">
        <f t="shared" si="63"/>
        <v>7.7947828689923746</v>
      </c>
      <c r="J630" s="86">
        <f t="shared" si="64"/>
        <v>6.536321046068081</v>
      </c>
      <c r="L630" s="87">
        <v>93.238761217813504</v>
      </c>
      <c r="M630" s="86">
        <v>96.771964918215502</v>
      </c>
      <c r="N630" s="86">
        <v>103.72749760926899</v>
      </c>
      <c r="O630" s="86">
        <f t="shared" si="69"/>
        <v>97.912741248432667</v>
      </c>
      <c r="P630" s="86">
        <f t="shared" si="65"/>
        <v>5.3366118229686226</v>
      </c>
      <c r="Q630" s="86">
        <f t="shared" si="66"/>
        <v>6.6134247028254425</v>
      </c>
      <c r="S630" s="86">
        <f t="shared" si="67"/>
        <v>7.7103656757361944E-2</v>
      </c>
      <c r="T630" s="87">
        <v>0.91676302600000004</v>
      </c>
      <c r="U630" s="87">
        <v>0</v>
      </c>
    </row>
    <row r="631" spans="2:21">
      <c r="B631" s="87" t="s">
        <v>6397</v>
      </c>
      <c r="C631" s="87" t="s">
        <v>1650</v>
      </c>
      <c r="D631" s="87" t="s">
        <v>1651</v>
      </c>
      <c r="E631" s="87">
        <v>57.266713255065397</v>
      </c>
      <c r="F631" s="86">
        <v>51.123117331177703</v>
      </c>
      <c r="G631" s="86">
        <v>53.430191570446802</v>
      </c>
      <c r="H631" s="86">
        <f t="shared" si="68"/>
        <v>53.940007385563298</v>
      </c>
      <c r="I631" s="86">
        <f t="shared" si="63"/>
        <v>3.1033654059761555</v>
      </c>
      <c r="J631" s="86">
        <f t="shared" si="64"/>
        <v>5.7532838139973048</v>
      </c>
      <c r="L631" s="87">
        <v>58.324739371489002</v>
      </c>
      <c r="M631" s="86">
        <v>52.570228520355897</v>
      </c>
      <c r="N631" s="86">
        <v>51.512620410075598</v>
      </c>
      <c r="O631" s="86">
        <f t="shared" si="69"/>
        <v>54.135862767306833</v>
      </c>
      <c r="P631" s="86">
        <f t="shared" si="65"/>
        <v>3.6660127021781066</v>
      </c>
      <c r="Q631" s="86">
        <f t="shared" si="66"/>
        <v>5.7585127313659967</v>
      </c>
      <c r="S631" s="86">
        <f t="shared" si="67"/>
        <v>5.2289173686912108E-3</v>
      </c>
      <c r="T631" s="87">
        <v>0.91764953500000002</v>
      </c>
      <c r="U631" s="87">
        <v>0</v>
      </c>
    </row>
    <row r="632" spans="2:21">
      <c r="B632" s="87" t="s">
        <v>6398</v>
      </c>
      <c r="C632" s="87" t="s">
        <v>1652</v>
      </c>
      <c r="D632" s="87" t="s">
        <v>1280</v>
      </c>
      <c r="E632" s="87">
        <v>67.666083877041004</v>
      </c>
      <c r="F632" s="86">
        <v>64.218161063785203</v>
      </c>
      <c r="G632" s="86">
        <v>70.170406989251305</v>
      </c>
      <c r="H632" s="86">
        <f t="shared" si="68"/>
        <v>67.351550643359175</v>
      </c>
      <c r="I632" s="86">
        <f t="shared" si="63"/>
        <v>2.9885625734832315</v>
      </c>
      <c r="J632" s="86">
        <f t="shared" si="64"/>
        <v>6.0736392563096357</v>
      </c>
      <c r="L632" s="87">
        <v>75.553148085156707</v>
      </c>
      <c r="M632" s="86">
        <v>70.382517368494604</v>
      </c>
      <c r="N632" s="86">
        <v>72.923538671801595</v>
      </c>
      <c r="O632" s="86">
        <f t="shared" si="69"/>
        <v>72.953068041817644</v>
      </c>
      <c r="P632" s="86">
        <f t="shared" si="65"/>
        <v>2.5854418364744878</v>
      </c>
      <c r="Q632" s="86">
        <f t="shared" si="66"/>
        <v>6.1888967468570026</v>
      </c>
      <c r="S632" s="86">
        <f t="shared" si="67"/>
        <v>0.11525749054736713</v>
      </c>
      <c r="T632" s="87">
        <v>0.74553484400000003</v>
      </c>
      <c r="U632" s="87">
        <v>0</v>
      </c>
    </row>
    <row r="633" spans="2:21">
      <c r="B633" s="87" t="s">
        <v>6399</v>
      </c>
      <c r="C633" s="87" t="s">
        <v>841</v>
      </c>
      <c r="D633" s="87"/>
      <c r="E633" s="87">
        <v>59.599010386008203</v>
      </c>
      <c r="F633" s="86">
        <v>66.763029366003295</v>
      </c>
      <c r="G633" s="86">
        <v>66.533030986096605</v>
      </c>
      <c r="H633" s="86">
        <f t="shared" si="68"/>
        <v>64.298356912702701</v>
      </c>
      <c r="I633" s="86">
        <f t="shared" si="63"/>
        <v>4.0713779175061431</v>
      </c>
      <c r="J633" s="86">
        <f t="shared" si="64"/>
        <v>6.0067099661235863</v>
      </c>
      <c r="L633" s="87">
        <v>60.554585516997001</v>
      </c>
      <c r="M633" s="86">
        <v>65.558550880586196</v>
      </c>
      <c r="N633" s="86">
        <v>71.844175043299103</v>
      </c>
      <c r="O633" s="86">
        <f t="shared" si="69"/>
        <v>65.985770480294093</v>
      </c>
      <c r="P633" s="86">
        <f t="shared" si="65"/>
        <v>5.6569068719467595</v>
      </c>
      <c r="Q633" s="86">
        <f t="shared" si="66"/>
        <v>6.0440830425276886</v>
      </c>
      <c r="S633" s="86">
        <f t="shared" si="67"/>
        <v>3.7373076404102624E-2</v>
      </c>
      <c r="T633" s="87">
        <v>1</v>
      </c>
      <c r="U633" s="87">
        <v>0</v>
      </c>
    </row>
    <row r="634" spans="2:21">
      <c r="B634" s="87" t="s">
        <v>6400</v>
      </c>
      <c r="C634" s="87" t="s">
        <v>1653</v>
      </c>
      <c r="D634" s="87" t="s">
        <v>1654</v>
      </c>
      <c r="E634" s="87">
        <v>1511.16645695949</v>
      </c>
      <c r="F634" s="86">
        <v>1446.6239883482299</v>
      </c>
      <c r="G634" s="86">
        <v>1649.4757898580799</v>
      </c>
      <c r="H634" s="86">
        <f t="shared" si="68"/>
        <v>1535.7554117219333</v>
      </c>
      <c r="I634" s="86">
        <f t="shared" si="63"/>
        <v>103.63723204611367</v>
      </c>
      <c r="J634" s="86">
        <f t="shared" si="64"/>
        <v>10.58473275176704</v>
      </c>
      <c r="L634" s="87">
        <v>1337.46736927548</v>
      </c>
      <c r="M634" s="86">
        <v>1327.11193290898</v>
      </c>
      <c r="N634" s="86">
        <v>1521.65572594793</v>
      </c>
      <c r="O634" s="86">
        <f t="shared" si="69"/>
        <v>1395.4116760441302</v>
      </c>
      <c r="P634" s="86">
        <f t="shared" si="65"/>
        <v>109.45308980412578</v>
      </c>
      <c r="Q634" s="86">
        <f t="shared" si="66"/>
        <v>10.446475095152939</v>
      </c>
      <c r="S634" s="86">
        <f t="shared" si="67"/>
        <v>-0.138257656614101</v>
      </c>
      <c r="T634" s="87">
        <v>0.296668235</v>
      </c>
      <c r="U634" s="87">
        <v>0</v>
      </c>
    </row>
    <row r="635" spans="2:21">
      <c r="B635" s="87" t="s">
        <v>6401</v>
      </c>
      <c r="C635" s="87" t="s">
        <v>1655</v>
      </c>
      <c r="D635" s="87" t="s">
        <v>1656</v>
      </c>
      <c r="E635" s="87">
        <v>34.204833608174603</v>
      </c>
      <c r="F635" s="86">
        <v>36.035877706039997</v>
      </c>
      <c r="G635" s="86">
        <v>38.675248937027803</v>
      </c>
      <c r="H635" s="86">
        <f t="shared" si="68"/>
        <v>36.305320083747468</v>
      </c>
      <c r="I635" s="86">
        <f t="shared" si="63"/>
        <v>2.2473546002555778</v>
      </c>
      <c r="J635" s="86">
        <f t="shared" si="64"/>
        <v>5.1821090672421706</v>
      </c>
      <c r="L635" s="87">
        <v>39.251011307972</v>
      </c>
      <c r="M635" s="86">
        <v>38.133112532905201</v>
      </c>
      <c r="N635" s="86">
        <v>38.9101509748211</v>
      </c>
      <c r="O635" s="86">
        <f t="shared" si="69"/>
        <v>38.764758271899439</v>
      </c>
      <c r="P635" s="86">
        <f t="shared" si="65"/>
        <v>0.57295610335444824</v>
      </c>
      <c r="Q635" s="86">
        <f t="shared" si="66"/>
        <v>5.2766737635232568</v>
      </c>
      <c r="S635" s="86">
        <f t="shared" si="67"/>
        <v>9.4564696281086436E-2</v>
      </c>
      <c r="T635" s="87">
        <v>0.858845886</v>
      </c>
      <c r="U635" s="87">
        <v>0</v>
      </c>
    </row>
    <row r="636" spans="2:21">
      <c r="B636" s="87" t="s">
        <v>6402</v>
      </c>
      <c r="C636" s="87" t="s">
        <v>832</v>
      </c>
      <c r="D636" s="87" t="s">
        <v>938</v>
      </c>
      <c r="E636" s="87">
        <v>73.854446417650394</v>
      </c>
      <c r="F636" s="86">
        <v>93.350494842688903</v>
      </c>
      <c r="G636" s="86">
        <v>107.482717813596</v>
      </c>
      <c r="H636" s="86">
        <f t="shared" si="68"/>
        <v>91.562553024645084</v>
      </c>
      <c r="I636" s="86">
        <f t="shared" si="63"/>
        <v>16.885280904633404</v>
      </c>
      <c r="J636" s="86">
        <f t="shared" si="64"/>
        <v>6.5166857847866932</v>
      </c>
      <c r="L636" s="87">
        <v>84.313779530783506</v>
      </c>
      <c r="M636" s="86">
        <v>92.233295685682606</v>
      </c>
      <c r="N636" s="86">
        <v>109.72024185907701</v>
      </c>
      <c r="O636" s="86">
        <f t="shared" si="69"/>
        <v>95.422439025181049</v>
      </c>
      <c r="P636" s="86">
        <f t="shared" si="65"/>
        <v>13.000002247678628</v>
      </c>
      <c r="Q636" s="86">
        <f t="shared" si="66"/>
        <v>6.5762566573839942</v>
      </c>
      <c r="S636" s="86">
        <f t="shared" si="67"/>
        <v>5.9570872597301143E-2</v>
      </c>
      <c r="T636" s="87">
        <v>0.97463738600000005</v>
      </c>
      <c r="U636" s="87">
        <v>0</v>
      </c>
    </row>
    <row r="637" spans="2:21">
      <c r="B637" s="87" t="s">
        <v>6403</v>
      </c>
      <c r="C637" s="87" t="s">
        <v>1657</v>
      </c>
      <c r="D637" s="87" t="s">
        <v>1324</v>
      </c>
      <c r="E637" s="87">
        <v>130.05898631419501</v>
      </c>
      <c r="F637" s="86">
        <v>139.58661275184801</v>
      </c>
      <c r="G637" s="86">
        <v>153.873548972766</v>
      </c>
      <c r="H637" s="86">
        <f t="shared" si="68"/>
        <v>141.17304934626966</v>
      </c>
      <c r="I637" s="86">
        <f t="shared" si="63"/>
        <v>11.986281093643729</v>
      </c>
      <c r="J637" s="86">
        <f t="shared" si="64"/>
        <v>7.1413208868427809</v>
      </c>
      <c r="L637" s="87">
        <v>146.246755955655</v>
      </c>
      <c r="M637" s="86">
        <v>148.06055376639901</v>
      </c>
      <c r="N637" s="86">
        <v>152.476698550854</v>
      </c>
      <c r="O637" s="86">
        <f t="shared" si="69"/>
        <v>148.92800275763599</v>
      </c>
      <c r="P637" s="86">
        <f t="shared" si="65"/>
        <v>3.2042779216490014</v>
      </c>
      <c r="Q637" s="86">
        <f t="shared" si="66"/>
        <v>7.2184712374570275</v>
      </c>
      <c r="S637" s="86">
        <f t="shared" si="67"/>
        <v>7.715035061424759E-2</v>
      </c>
      <c r="T637" s="87">
        <v>0.91447635100000002</v>
      </c>
      <c r="U637" s="87">
        <v>0</v>
      </c>
    </row>
    <row r="638" spans="2:21">
      <c r="B638" s="87" t="s">
        <v>6404</v>
      </c>
      <c r="C638" s="87" t="s">
        <v>841</v>
      </c>
      <c r="D638" s="87"/>
      <c r="E638" s="87">
        <v>48.140615873375602</v>
      </c>
      <c r="F638" s="86">
        <v>46.259168652914298</v>
      </c>
      <c r="G638" s="86">
        <v>35.556858903639998</v>
      </c>
      <c r="H638" s="86">
        <f t="shared" si="68"/>
        <v>43.318881143309966</v>
      </c>
      <c r="I638" s="86">
        <f t="shared" si="63"/>
        <v>6.7876139288923776</v>
      </c>
      <c r="J638" s="86">
        <f t="shared" si="64"/>
        <v>5.4369240758335176</v>
      </c>
      <c r="L638" s="87">
        <v>47.609720370506402</v>
      </c>
      <c r="M638" s="86">
        <v>52.135734746070199</v>
      </c>
      <c r="N638" s="86">
        <v>42.150049700415501</v>
      </c>
      <c r="O638" s="86">
        <f t="shared" si="69"/>
        <v>47.298501605664036</v>
      </c>
      <c r="P638" s="86">
        <f t="shared" si="65"/>
        <v>5.0001119284917488</v>
      </c>
      <c r="Q638" s="86">
        <f t="shared" si="66"/>
        <v>5.5637225752740491</v>
      </c>
      <c r="S638" s="86">
        <f t="shared" si="67"/>
        <v>0.12679849944053118</v>
      </c>
      <c r="T638" s="87">
        <v>0.86613705299999999</v>
      </c>
      <c r="U638" s="87">
        <v>0</v>
      </c>
    </row>
    <row r="639" spans="2:21">
      <c r="B639" s="87" t="s">
        <v>6405</v>
      </c>
      <c r="C639" s="87" t="s">
        <v>841</v>
      </c>
      <c r="D639" s="87" t="s">
        <v>1032</v>
      </c>
      <c r="E639" s="87">
        <v>51.127224972218798</v>
      </c>
      <c r="F639" s="86">
        <v>43.786991023942903</v>
      </c>
      <c r="G639" s="86">
        <v>44.959467468207698</v>
      </c>
      <c r="H639" s="86">
        <f t="shared" si="68"/>
        <v>46.624561154789802</v>
      </c>
      <c r="I639" s="86">
        <f t="shared" si="63"/>
        <v>3.9432424909808885</v>
      </c>
      <c r="J639" s="86">
        <f t="shared" si="64"/>
        <v>5.5430182412142077</v>
      </c>
      <c r="L639" s="87">
        <v>56.594956226631098</v>
      </c>
      <c r="M639" s="86">
        <v>46.8942739247627</v>
      </c>
      <c r="N639" s="86">
        <v>54.013541501199803</v>
      </c>
      <c r="O639" s="86">
        <f t="shared" si="69"/>
        <v>52.500923884197867</v>
      </c>
      <c r="P639" s="86">
        <f t="shared" si="65"/>
        <v>5.0241236372022282</v>
      </c>
      <c r="Q639" s="86">
        <f t="shared" si="66"/>
        <v>5.7142709056932253</v>
      </c>
      <c r="S639" s="86">
        <f t="shared" si="67"/>
        <v>0.17125266447901683</v>
      </c>
      <c r="T639" s="87">
        <v>0.67637404099999998</v>
      </c>
      <c r="U639" s="87">
        <v>0</v>
      </c>
    </row>
    <row r="640" spans="2:21">
      <c r="B640" s="87" t="s">
        <v>6406</v>
      </c>
      <c r="C640" s="87" t="s">
        <v>1658</v>
      </c>
      <c r="D640" s="87" t="s">
        <v>1659</v>
      </c>
      <c r="E640" s="87">
        <v>79.087038143038797</v>
      </c>
      <c r="F640" s="86">
        <v>68.470512200858195</v>
      </c>
      <c r="G640" s="86">
        <v>72.467925114824197</v>
      </c>
      <c r="H640" s="86">
        <f t="shared" si="68"/>
        <v>73.341825152907063</v>
      </c>
      <c r="I640" s="86">
        <f t="shared" si="63"/>
        <v>5.3619429060434198</v>
      </c>
      <c r="J640" s="86">
        <f t="shared" si="64"/>
        <v>6.1965642636678382</v>
      </c>
      <c r="L640" s="87">
        <v>69.339170507549596</v>
      </c>
      <c r="M640" s="86">
        <v>73.027790316649401</v>
      </c>
      <c r="N640" s="86">
        <v>69.970192464498197</v>
      </c>
      <c r="O640" s="86">
        <f t="shared" si="69"/>
        <v>70.779051096232408</v>
      </c>
      <c r="P640" s="86">
        <f t="shared" si="65"/>
        <v>1.9728578860675856</v>
      </c>
      <c r="Q640" s="86">
        <f t="shared" si="66"/>
        <v>6.1452505151990167</v>
      </c>
      <c r="S640" s="86">
        <f t="shared" si="67"/>
        <v>-5.1313748468822223E-2</v>
      </c>
      <c r="T640" s="87">
        <v>0.71110456600000005</v>
      </c>
      <c r="U640" s="87">
        <v>0</v>
      </c>
    </row>
    <row r="641" spans="2:21">
      <c r="B641" s="87" t="s">
        <v>6407</v>
      </c>
      <c r="C641" s="87" t="s">
        <v>1660</v>
      </c>
      <c r="D641" s="87" t="s">
        <v>1661</v>
      </c>
      <c r="E641" s="87">
        <v>92.938133422211195</v>
      </c>
      <c r="F641" s="86">
        <v>100.642653734833</v>
      </c>
      <c r="G641" s="86">
        <v>99.082083064032304</v>
      </c>
      <c r="H641" s="86">
        <f t="shared" si="68"/>
        <v>97.554290073692172</v>
      </c>
      <c r="I641" s="86">
        <f t="shared" si="63"/>
        <v>4.0731464346251851</v>
      </c>
      <c r="J641" s="86">
        <f t="shared" si="64"/>
        <v>6.60813341346178</v>
      </c>
      <c r="L641" s="87">
        <v>97.599167675986294</v>
      </c>
      <c r="M641" s="86">
        <v>108.372099770684</v>
      </c>
      <c r="N641" s="86">
        <v>102.739726648592</v>
      </c>
      <c r="O641" s="86">
        <f t="shared" si="69"/>
        <v>102.90366469842077</v>
      </c>
      <c r="P641" s="86">
        <f t="shared" si="65"/>
        <v>5.3883367788565542</v>
      </c>
      <c r="Q641" s="86">
        <f t="shared" si="66"/>
        <v>6.6851505514827334</v>
      </c>
      <c r="S641" s="86">
        <f t="shared" si="67"/>
        <v>7.7017138020952766E-2</v>
      </c>
      <c r="T641" s="87">
        <v>0.91422976600000005</v>
      </c>
      <c r="U641" s="87">
        <v>0</v>
      </c>
    </row>
    <row r="642" spans="2:21">
      <c r="B642" s="87" t="s">
        <v>6408</v>
      </c>
      <c r="C642" s="87" t="s">
        <v>841</v>
      </c>
      <c r="D642" s="87"/>
      <c r="E642" s="87">
        <v>29.321466356613801</v>
      </c>
      <c r="F642" s="86">
        <v>36.464175168004502</v>
      </c>
      <c r="G642" s="86">
        <v>28.161439488434802</v>
      </c>
      <c r="H642" s="86">
        <f t="shared" si="68"/>
        <v>31.315693671017698</v>
      </c>
      <c r="I642" s="86">
        <f t="shared" si="63"/>
        <v>4.4962831180138183</v>
      </c>
      <c r="J642" s="86">
        <f t="shared" si="64"/>
        <v>4.9688139311876487</v>
      </c>
      <c r="L642" s="87">
        <v>38.815348915276303</v>
      </c>
      <c r="M642" s="86">
        <v>54.091598034246502</v>
      </c>
      <c r="N642" s="86">
        <v>39.705570817957998</v>
      </c>
      <c r="O642" s="86">
        <f t="shared" si="69"/>
        <v>44.204172589160265</v>
      </c>
      <c r="P642" s="86">
        <f t="shared" si="65"/>
        <v>8.5743227259129551</v>
      </c>
      <c r="Q642" s="86">
        <f t="shared" si="66"/>
        <v>5.4661106520508183</v>
      </c>
      <c r="S642" s="86">
        <f t="shared" si="67"/>
        <v>0.49729672086316962</v>
      </c>
      <c r="T642" s="87">
        <v>4.8855163E-2</v>
      </c>
      <c r="U642" s="87">
        <v>0</v>
      </c>
    </row>
    <row r="643" spans="2:21">
      <c r="B643" s="87" t="s">
        <v>6409</v>
      </c>
      <c r="C643" s="87" t="s">
        <v>1662</v>
      </c>
      <c r="D643" s="87" t="s">
        <v>1326</v>
      </c>
      <c r="E643" s="87">
        <v>68.816176274510795</v>
      </c>
      <c r="F643" s="86">
        <v>51.202529826384797</v>
      </c>
      <c r="G643" s="86">
        <v>55.407924026952401</v>
      </c>
      <c r="H643" s="86">
        <f t="shared" si="68"/>
        <v>58.475543375949336</v>
      </c>
      <c r="I643" s="86">
        <f t="shared" si="63"/>
        <v>9.1987962067136664</v>
      </c>
      <c r="J643" s="86">
        <f t="shared" si="64"/>
        <v>5.8697614575727206</v>
      </c>
      <c r="L643" s="87">
        <v>60.889368227698803</v>
      </c>
      <c r="M643" s="86">
        <v>57.916380191938302</v>
      </c>
      <c r="N643" s="86">
        <v>56.840717034758697</v>
      </c>
      <c r="O643" s="86">
        <f t="shared" si="69"/>
        <v>58.548821818131934</v>
      </c>
      <c r="P643" s="86">
        <f t="shared" si="65"/>
        <v>2.0971125216427158</v>
      </c>
      <c r="Q643" s="86">
        <f t="shared" si="66"/>
        <v>5.8715682344568858</v>
      </c>
      <c r="S643" s="86">
        <f t="shared" si="67"/>
        <v>1.8067768841654285E-3</v>
      </c>
      <c r="T643" s="87">
        <v>0.93814703600000005</v>
      </c>
      <c r="U643" s="87">
        <v>0</v>
      </c>
    </row>
    <row r="644" spans="2:21">
      <c r="B644" s="87" t="s">
        <v>6410</v>
      </c>
      <c r="C644" s="87" t="s">
        <v>841</v>
      </c>
      <c r="D644" s="87" t="s">
        <v>1663</v>
      </c>
      <c r="E644" s="87">
        <v>65.344578905271803</v>
      </c>
      <c r="F644" s="86">
        <v>61.103613551730596</v>
      </c>
      <c r="G644" s="86">
        <v>65.382264249834293</v>
      </c>
      <c r="H644" s="86">
        <f t="shared" si="68"/>
        <v>63.943485568945562</v>
      </c>
      <c r="I644" s="86">
        <f t="shared" si="63"/>
        <v>2.4594734907941489</v>
      </c>
      <c r="J644" s="86">
        <f t="shared" si="64"/>
        <v>5.998725482671337</v>
      </c>
      <c r="L644" s="87">
        <v>58.504925115745003</v>
      </c>
      <c r="M644" s="86">
        <v>58.365179292134599</v>
      </c>
      <c r="N644" s="86">
        <v>58.7167921716755</v>
      </c>
      <c r="O644" s="86">
        <f t="shared" si="69"/>
        <v>58.52896552651837</v>
      </c>
      <c r="P644" s="86">
        <f t="shared" si="65"/>
        <v>0.17703491259459314</v>
      </c>
      <c r="Q644" s="86">
        <f t="shared" si="66"/>
        <v>5.871078874786436</v>
      </c>
      <c r="S644" s="86">
        <f t="shared" si="67"/>
        <v>-0.12764660788490054</v>
      </c>
      <c r="T644" s="87">
        <v>0.30442993499999998</v>
      </c>
      <c r="U644" s="87">
        <v>0</v>
      </c>
    </row>
    <row r="645" spans="2:21">
      <c r="B645" s="87" t="s">
        <v>6411</v>
      </c>
      <c r="C645" s="87" t="s">
        <v>1664</v>
      </c>
      <c r="D645" s="87" t="s">
        <v>1053</v>
      </c>
      <c r="E645" s="87">
        <v>73.970370374702895</v>
      </c>
      <c r="F645" s="86">
        <v>84.116493266889904</v>
      </c>
      <c r="G645" s="86">
        <v>78.202115208851495</v>
      </c>
      <c r="H645" s="86">
        <f t="shared" si="68"/>
        <v>78.762992950148103</v>
      </c>
      <c r="I645" s="86">
        <f t="shared" si="63"/>
        <v>5.0962623869215955</v>
      </c>
      <c r="J645" s="86">
        <f t="shared" si="64"/>
        <v>6.2994460287816807</v>
      </c>
      <c r="L645" s="87">
        <v>78.782751565480794</v>
      </c>
      <c r="M645" s="86">
        <v>87.457945887741403</v>
      </c>
      <c r="N645" s="86">
        <v>86.571907596054601</v>
      </c>
      <c r="O645" s="86">
        <f t="shared" si="69"/>
        <v>84.270868349758928</v>
      </c>
      <c r="P645" s="86">
        <f t="shared" si="65"/>
        <v>4.7734510934951855</v>
      </c>
      <c r="Q645" s="86">
        <f t="shared" si="66"/>
        <v>6.3969620860682799</v>
      </c>
      <c r="S645" s="86">
        <f t="shared" si="67"/>
        <v>9.7516057286599303E-2</v>
      </c>
      <c r="T645" s="87">
        <v>0.851844771</v>
      </c>
      <c r="U645" s="87">
        <v>0</v>
      </c>
    </row>
    <row r="646" spans="2:21">
      <c r="B646" s="87" t="s">
        <v>6412</v>
      </c>
      <c r="C646" s="87" t="s">
        <v>832</v>
      </c>
      <c r="D646" s="87" t="s">
        <v>1665</v>
      </c>
      <c r="E646" s="87">
        <v>85.671784007571404</v>
      </c>
      <c r="F646" s="86">
        <v>95.201905156953899</v>
      </c>
      <c r="G646" s="86">
        <v>96.432425822692906</v>
      </c>
      <c r="H646" s="86">
        <f t="shared" si="68"/>
        <v>92.43537166240607</v>
      </c>
      <c r="I646" s="86">
        <f t="shared" ref="I646:I709" si="70">STDEV(E646:G646)</f>
        <v>5.889663296885197</v>
      </c>
      <c r="J646" s="86">
        <f t="shared" ref="J646:J709" si="71">LOG(H646,2)</f>
        <v>6.5303731192227543</v>
      </c>
      <c r="L646" s="87">
        <v>88.8272498449507</v>
      </c>
      <c r="M646" s="86">
        <v>113.575881956176</v>
      </c>
      <c r="N646" s="86">
        <v>109.223338615811</v>
      </c>
      <c r="O646" s="86">
        <f t="shared" si="69"/>
        <v>103.87549013897923</v>
      </c>
      <c r="P646" s="86">
        <f t="shared" ref="P646:P709" si="72">STDEV(L646:N646)</f>
        <v>13.212619359633393</v>
      </c>
      <c r="Q646" s="86">
        <f t="shared" ref="Q646:Q709" si="73">LOG(O646,2)</f>
        <v>6.6987114741773857</v>
      </c>
      <c r="S646" s="86">
        <f t="shared" ref="S646:S709" si="74">LOG(O646/H646,2)</f>
        <v>0.16833835495463059</v>
      </c>
      <c r="T646" s="87">
        <v>0.61066627600000001</v>
      </c>
      <c r="U646" s="87">
        <v>0</v>
      </c>
    </row>
    <row r="647" spans="2:21">
      <c r="B647" s="87" t="s">
        <v>6413</v>
      </c>
      <c r="C647" s="87" t="s">
        <v>1666</v>
      </c>
      <c r="D647" s="87" t="s">
        <v>1002</v>
      </c>
      <c r="E647" s="87">
        <v>111.018615269459</v>
      </c>
      <c r="F647" s="86">
        <v>120.750869732517</v>
      </c>
      <c r="G647" s="86">
        <v>122.21215649352899</v>
      </c>
      <c r="H647" s="86">
        <f t="shared" ref="H647:H710" si="75">AVERAGE(E647:G647)</f>
        <v>117.99388049850167</v>
      </c>
      <c r="I647" s="86">
        <f t="shared" si="70"/>
        <v>6.0847829469173274</v>
      </c>
      <c r="J647" s="86">
        <f t="shared" si="71"/>
        <v>6.882568228994062</v>
      </c>
      <c r="L647" s="87">
        <v>107.60570945529101</v>
      </c>
      <c r="M647" s="86">
        <v>112.540723083405</v>
      </c>
      <c r="N647" s="86">
        <v>117.327558113454</v>
      </c>
      <c r="O647" s="86">
        <f t="shared" ref="O647:O710" si="76">AVERAGE(L647:N647)</f>
        <v>112.49133021738334</v>
      </c>
      <c r="P647" s="86">
        <f t="shared" si="72"/>
        <v>4.8611125346433601</v>
      </c>
      <c r="Q647" s="86">
        <f t="shared" si="73"/>
        <v>6.81367000602265</v>
      </c>
      <c r="S647" s="86">
        <f t="shared" si="74"/>
        <v>-6.8898222971411655E-2</v>
      </c>
      <c r="T647" s="87">
        <v>0.65105175500000001</v>
      </c>
      <c r="U647" s="87">
        <v>0</v>
      </c>
    </row>
    <row r="648" spans="2:21">
      <c r="B648" s="87" t="s">
        <v>6414</v>
      </c>
      <c r="C648" s="87" t="s">
        <v>841</v>
      </c>
      <c r="D648" s="87" t="s">
        <v>1667</v>
      </c>
      <c r="E648" s="87">
        <v>114.559478037208</v>
      </c>
      <c r="F648" s="86">
        <v>104.42011544010001</v>
      </c>
      <c r="G648" s="86">
        <v>112.72654710483999</v>
      </c>
      <c r="H648" s="86">
        <f t="shared" si="75"/>
        <v>110.56871352738267</v>
      </c>
      <c r="I648" s="86">
        <f t="shared" si="70"/>
        <v>5.4031336074457608</v>
      </c>
      <c r="J648" s="86">
        <f t="shared" si="71"/>
        <v>6.7887994087629027</v>
      </c>
      <c r="L648" s="87">
        <v>125.60987449165501</v>
      </c>
      <c r="M648" s="86">
        <v>115.82376653943</v>
      </c>
      <c r="N648" s="86">
        <v>132.355502620523</v>
      </c>
      <c r="O648" s="86">
        <f t="shared" si="76"/>
        <v>124.59638121720268</v>
      </c>
      <c r="P648" s="86">
        <f t="shared" si="72"/>
        <v>8.3123372721965598</v>
      </c>
      <c r="Q648" s="86">
        <f t="shared" si="73"/>
        <v>6.9611183570466588</v>
      </c>
      <c r="S648" s="86">
        <f t="shared" si="74"/>
        <v>0.17231894828375668</v>
      </c>
      <c r="T648" s="87">
        <v>0.458024979</v>
      </c>
      <c r="U648" s="87">
        <v>0</v>
      </c>
    </row>
    <row r="649" spans="2:21">
      <c r="B649" s="87" t="s">
        <v>6415</v>
      </c>
      <c r="C649" s="87" t="s">
        <v>1668</v>
      </c>
      <c r="D649" s="87" t="s">
        <v>1326</v>
      </c>
      <c r="E649" s="87">
        <v>100.743845414021</v>
      </c>
      <c r="F649" s="86">
        <v>80.591674637825406</v>
      </c>
      <c r="G649" s="86">
        <v>76.106485887360407</v>
      </c>
      <c r="H649" s="86">
        <f t="shared" si="75"/>
        <v>85.814001979735608</v>
      </c>
      <c r="I649" s="86">
        <f t="shared" si="70"/>
        <v>13.122667345514413</v>
      </c>
      <c r="J649" s="86">
        <f t="shared" si="71"/>
        <v>6.4231411614770657</v>
      </c>
      <c r="L649" s="87">
        <v>99.971727844464894</v>
      </c>
      <c r="M649" s="86">
        <v>82.634361546327298</v>
      </c>
      <c r="N649" s="86">
        <v>81.979612205085402</v>
      </c>
      <c r="O649" s="86">
        <f t="shared" si="76"/>
        <v>88.195233865292536</v>
      </c>
      <c r="P649" s="86">
        <f t="shared" si="72"/>
        <v>10.203995884263986</v>
      </c>
      <c r="Q649" s="86">
        <f t="shared" si="73"/>
        <v>6.4626287884853797</v>
      </c>
      <c r="S649" s="86">
        <f t="shared" si="74"/>
        <v>3.9487627008313687E-2</v>
      </c>
      <c r="T649" s="87">
        <v>1</v>
      </c>
      <c r="U649" s="87">
        <v>0</v>
      </c>
    </row>
    <row r="650" spans="2:21">
      <c r="B650" s="87" t="s">
        <v>6416</v>
      </c>
      <c r="C650" s="87" t="s">
        <v>1669</v>
      </c>
      <c r="D650" s="87" t="s">
        <v>1670</v>
      </c>
      <c r="E650" s="87">
        <v>81.574190350030804</v>
      </c>
      <c r="F650" s="86">
        <v>94.452118528806494</v>
      </c>
      <c r="G650" s="86">
        <v>101.071856672736</v>
      </c>
      <c r="H650" s="86">
        <f t="shared" si="75"/>
        <v>92.366055183857767</v>
      </c>
      <c r="I650" s="86">
        <f t="shared" si="70"/>
        <v>9.9148118094718338</v>
      </c>
      <c r="J650" s="86">
        <f t="shared" si="71"/>
        <v>6.5292908489583974</v>
      </c>
      <c r="L650" s="87">
        <v>88.213227719380598</v>
      </c>
      <c r="M650" s="86">
        <v>94.014032664158293</v>
      </c>
      <c r="N650" s="86">
        <v>101.955707535906</v>
      </c>
      <c r="O650" s="86">
        <f t="shared" si="76"/>
        <v>94.727655973148288</v>
      </c>
      <c r="P650" s="86">
        <f t="shared" si="72"/>
        <v>6.8989768478559492</v>
      </c>
      <c r="Q650" s="86">
        <f t="shared" si="73"/>
        <v>6.5657137804587364</v>
      </c>
      <c r="S650" s="86">
        <f t="shared" si="74"/>
        <v>3.6422931500339949E-2</v>
      </c>
      <c r="T650" s="87">
        <v>1</v>
      </c>
      <c r="U650" s="87">
        <v>0</v>
      </c>
    </row>
    <row r="651" spans="2:21">
      <c r="B651" s="87" t="s">
        <v>6417</v>
      </c>
      <c r="C651" s="87" t="s">
        <v>841</v>
      </c>
      <c r="D651" s="87" t="s">
        <v>1671</v>
      </c>
      <c r="E651" s="87">
        <v>54.607716813050601</v>
      </c>
      <c r="F651" s="86">
        <v>56.055809764951</v>
      </c>
      <c r="G651" s="86">
        <v>63.473867459874498</v>
      </c>
      <c r="H651" s="86">
        <f t="shared" si="75"/>
        <v>58.045798012625369</v>
      </c>
      <c r="I651" s="86">
        <f t="shared" si="70"/>
        <v>4.7562797165910586</v>
      </c>
      <c r="J651" s="86">
        <f t="shared" si="71"/>
        <v>5.8591197277703575</v>
      </c>
      <c r="L651" s="87">
        <v>59.667662183380003</v>
      </c>
      <c r="M651" s="86">
        <v>60.036016012548998</v>
      </c>
      <c r="N651" s="86">
        <v>63.630024902799299</v>
      </c>
      <c r="O651" s="86">
        <f t="shared" si="76"/>
        <v>61.111234366242769</v>
      </c>
      <c r="P651" s="86">
        <f t="shared" si="72"/>
        <v>2.1890980930855801</v>
      </c>
      <c r="Q651" s="86">
        <f t="shared" si="73"/>
        <v>5.9333657167415117</v>
      </c>
      <c r="S651" s="86">
        <f t="shared" si="74"/>
        <v>7.4245988971154045E-2</v>
      </c>
      <c r="T651" s="87">
        <v>0.94234390999999995</v>
      </c>
      <c r="U651" s="87">
        <v>0</v>
      </c>
    </row>
    <row r="652" spans="2:21">
      <c r="B652" s="87" t="s">
        <v>6418</v>
      </c>
      <c r="C652" s="87" t="s">
        <v>841</v>
      </c>
      <c r="D652" s="87" t="s">
        <v>1672</v>
      </c>
      <c r="E652" s="87">
        <v>47.716472716268598</v>
      </c>
      <c r="F652" s="86">
        <v>45.201964294399303</v>
      </c>
      <c r="G652" s="86">
        <v>46.631029504685202</v>
      </c>
      <c r="H652" s="86">
        <f t="shared" si="75"/>
        <v>46.516488838451039</v>
      </c>
      <c r="I652" s="86">
        <f t="shared" si="70"/>
        <v>1.2611612997864021</v>
      </c>
      <c r="J652" s="86">
        <f t="shared" si="71"/>
        <v>5.5396702981789705</v>
      </c>
      <c r="L652" s="87">
        <v>49.277242291922398</v>
      </c>
      <c r="M652" s="86">
        <v>45.182244525809402</v>
      </c>
      <c r="N652" s="86">
        <v>52.259572122076499</v>
      </c>
      <c r="O652" s="86">
        <f t="shared" si="76"/>
        <v>48.906352979936095</v>
      </c>
      <c r="P652" s="86">
        <f t="shared" si="72"/>
        <v>3.5532113133798</v>
      </c>
      <c r="Q652" s="86">
        <f t="shared" si="73"/>
        <v>5.6119499796420733</v>
      </c>
      <c r="S652" s="86">
        <f t="shared" si="74"/>
        <v>7.2279681463102319E-2</v>
      </c>
      <c r="T652" s="87">
        <v>0.94634521199999999</v>
      </c>
      <c r="U652" s="87">
        <v>0</v>
      </c>
    </row>
    <row r="653" spans="2:21">
      <c r="B653" s="87" t="s">
        <v>6419</v>
      </c>
      <c r="C653" s="87" t="s">
        <v>1673</v>
      </c>
      <c r="D653" s="87" t="s">
        <v>1674</v>
      </c>
      <c r="E653" s="87">
        <v>238.54638590489699</v>
      </c>
      <c r="F653" s="86">
        <v>278.025941934787</v>
      </c>
      <c r="G653" s="86">
        <v>253.638319814656</v>
      </c>
      <c r="H653" s="86">
        <f t="shared" si="75"/>
        <v>256.73688255144668</v>
      </c>
      <c r="I653" s="86">
        <f t="shared" si="70"/>
        <v>19.921336660843739</v>
      </c>
      <c r="J653" s="86">
        <f t="shared" si="71"/>
        <v>8.004146756633979</v>
      </c>
      <c r="L653" s="87">
        <v>254.577664012399</v>
      </c>
      <c r="M653" s="86">
        <v>279.77968602232698</v>
      </c>
      <c r="N653" s="86">
        <v>269.65610547122498</v>
      </c>
      <c r="O653" s="86">
        <f t="shared" si="76"/>
        <v>268.00448516865032</v>
      </c>
      <c r="P653" s="86">
        <f t="shared" si="72"/>
        <v>12.681930671831134</v>
      </c>
      <c r="Q653" s="86">
        <f t="shared" si="73"/>
        <v>8.0661133347727869</v>
      </c>
      <c r="S653" s="86">
        <f t="shared" si="74"/>
        <v>6.196657813880839E-2</v>
      </c>
      <c r="T653" s="87">
        <v>0.95540296700000005</v>
      </c>
      <c r="U653" s="87">
        <v>0</v>
      </c>
    </row>
    <row r="654" spans="2:21">
      <c r="B654" s="87" t="s">
        <v>6420</v>
      </c>
      <c r="C654" s="87" t="s">
        <v>1675</v>
      </c>
      <c r="D654" s="87" t="s">
        <v>1490</v>
      </c>
      <c r="E654" s="87">
        <v>55.248203362114602</v>
      </c>
      <c r="F654" s="86">
        <v>51.260749930956798</v>
      </c>
      <c r="G654" s="86">
        <v>53.098584009419099</v>
      </c>
      <c r="H654" s="86">
        <f t="shared" si="75"/>
        <v>53.202512434163502</v>
      </c>
      <c r="I654" s="86">
        <f t="shared" si="70"/>
        <v>1.9957572634254457</v>
      </c>
      <c r="J654" s="86">
        <f t="shared" si="71"/>
        <v>5.7334224720183586</v>
      </c>
      <c r="L654" s="87">
        <v>53.665874333713703</v>
      </c>
      <c r="M654" s="86">
        <v>50.4027324577795</v>
      </c>
      <c r="N654" s="86">
        <v>57.326031485387503</v>
      </c>
      <c r="O654" s="86">
        <f t="shared" si="76"/>
        <v>53.798212758960233</v>
      </c>
      <c r="P654" s="86">
        <f t="shared" si="72"/>
        <v>3.4635462246831685</v>
      </c>
      <c r="Q654" s="86">
        <f t="shared" si="73"/>
        <v>5.7494863404087795</v>
      </c>
      <c r="S654" s="86">
        <f t="shared" si="74"/>
        <v>1.6063868390420396E-2</v>
      </c>
      <c r="T654" s="87">
        <v>0.95406975100000002</v>
      </c>
      <c r="U654" s="87">
        <v>0</v>
      </c>
    </row>
    <row r="655" spans="2:21">
      <c r="B655" s="87" t="s">
        <v>6421</v>
      </c>
      <c r="C655" s="87" t="s">
        <v>1676</v>
      </c>
      <c r="D655" s="87" t="s">
        <v>1677</v>
      </c>
      <c r="E655" s="87">
        <v>70.636297658986507</v>
      </c>
      <c r="F655" s="86">
        <v>67.008124135610501</v>
      </c>
      <c r="G655" s="86">
        <v>77.700121609663</v>
      </c>
      <c r="H655" s="86">
        <f t="shared" si="75"/>
        <v>71.781514468086669</v>
      </c>
      <c r="I655" s="86">
        <f t="shared" si="70"/>
        <v>5.4372183744236739</v>
      </c>
      <c r="J655" s="86">
        <f t="shared" si="71"/>
        <v>6.1655404567784533</v>
      </c>
      <c r="L655" s="87">
        <v>69.051262381774805</v>
      </c>
      <c r="M655" s="86">
        <v>75.237841865705903</v>
      </c>
      <c r="N655" s="86">
        <v>84.284400692872097</v>
      </c>
      <c r="O655" s="86">
        <f t="shared" si="76"/>
        <v>76.19116831345093</v>
      </c>
      <c r="P655" s="86">
        <f t="shared" si="72"/>
        <v>7.6611845812663093</v>
      </c>
      <c r="Q655" s="86">
        <f t="shared" si="73"/>
        <v>6.2515518725427199</v>
      </c>
      <c r="S655" s="86">
        <f t="shared" si="74"/>
        <v>8.6011415764266755E-2</v>
      </c>
      <c r="T655" s="87">
        <v>0.91676302600000004</v>
      </c>
      <c r="U655" s="87">
        <v>0</v>
      </c>
    </row>
    <row r="656" spans="2:21">
      <c r="B656" s="87" t="s">
        <v>6422</v>
      </c>
      <c r="C656" s="87" t="s">
        <v>1678</v>
      </c>
      <c r="D656" s="87" t="s">
        <v>1679</v>
      </c>
      <c r="E656" s="87">
        <v>1037.3503300273501</v>
      </c>
      <c r="F656" s="86">
        <v>930.36235702640101</v>
      </c>
      <c r="G656" s="86">
        <v>973.53169191381903</v>
      </c>
      <c r="H656" s="86">
        <f t="shared" si="75"/>
        <v>980.41479298919</v>
      </c>
      <c r="I656" s="86">
        <f t="shared" si="70"/>
        <v>53.825081532899532</v>
      </c>
      <c r="J656" s="86">
        <f t="shared" si="71"/>
        <v>9.9372484422486895</v>
      </c>
      <c r="L656" s="87">
        <v>901.21577491727601</v>
      </c>
      <c r="M656" s="86">
        <v>891.03715162815104</v>
      </c>
      <c r="N656" s="86">
        <v>942.543456800125</v>
      </c>
      <c r="O656" s="86">
        <f t="shared" si="76"/>
        <v>911.59879444851731</v>
      </c>
      <c r="P656" s="86">
        <f t="shared" si="72"/>
        <v>27.277833291094296</v>
      </c>
      <c r="Q656" s="86">
        <f t="shared" si="73"/>
        <v>9.8322552064750219</v>
      </c>
      <c r="S656" s="86">
        <f t="shared" si="74"/>
        <v>-0.10499323577366804</v>
      </c>
      <c r="T656" s="87">
        <v>0.36915114599999999</v>
      </c>
      <c r="U656" s="87">
        <v>0</v>
      </c>
    </row>
    <row r="657" spans="2:21">
      <c r="B657" s="87" t="s">
        <v>6423</v>
      </c>
      <c r="C657" s="87" t="s">
        <v>832</v>
      </c>
      <c r="D657" s="87" t="s">
        <v>1680</v>
      </c>
      <c r="E657" s="87">
        <v>56.417203287329201</v>
      </c>
      <c r="F657" s="86">
        <v>59.029452503570703</v>
      </c>
      <c r="G657" s="86">
        <v>64.608387407212604</v>
      </c>
      <c r="H657" s="86">
        <f t="shared" si="75"/>
        <v>60.018347732704171</v>
      </c>
      <c r="I657" s="86">
        <f t="shared" si="70"/>
        <v>4.1841737119901827</v>
      </c>
      <c r="J657" s="86">
        <f t="shared" si="71"/>
        <v>5.9073316978847981</v>
      </c>
      <c r="L657" s="87">
        <v>64.988555503832501</v>
      </c>
      <c r="M657" s="86">
        <v>61.294190545580001</v>
      </c>
      <c r="N657" s="86">
        <v>71.997384251312297</v>
      </c>
      <c r="O657" s="86">
        <f t="shared" si="76"/>
        <v>66.093376766908264</v>
      </c>
      <c r="P657" s="86">
        <f t="shared" si="72"/>
        <v>5.4364566946785393</v>
      </c>
      <c r="Q657" s="86">
        <f t="shared" si="73"/>
        <v>6.0464338010486225</v>
      </c>
      <c r="S657" s="86">
        <f t="shared" si="74"/>
        <v>0.13910210316382488</v>
      </c>
      <c r="T657" s="87">
        <v>0.72381813500000003</v>
      </c>
      <c r="U657" s="87">
        <v>0</v>
      </c>
    </row>
    <row r="658" spans="2:21">
      <c r="B658" s="87" t="s">
        <v>6424</v>
      </c>
      <c r="C658" s="87" t="s">
        <v>832</v>
      </c>
      <c r="D658" s="87" t="s">
        <v>1681</v>
      </c>
      <c r="E658" s="87">
        <v>77.254395357593395</v>
      </c>
      <c r="F658" s="86">
        <v>74.045442677261406</v>
      </c>
      <c r="G658" s="86">
        <v>90.091705554128495</v>
      </c>
      <c r="H658" s="86">
        <f t="shared" si="75"/>
        <v>80.463847862994442</v>
      </c>
      <c r="I658" s="86">
        <f t="shared" si="70"/>
        <v>8.4909408852434876</v>
      </c>
      <c r="J658" s="86">
        <f t="shared" si="71"/>
        <v>6.330268825643893</v>
      </c>
      <c r="L658" s="87">
        <v>87.043858507129698</v>
      </c>
      <c r="M658" s="86">
        <v>85.003367376408093</v>
      </c>
      <c r="N658" s="86">
        <v>82.297610757735299</v>
      </c>
      <c r="O658" s="86">
        <f t="shared" si="76"/>
        <v>84.781612213757697</v>
      </c>
      <c r="P658" s="86">
        <f t="shared" si="72"/>
        <v>2.3808818615755443</v>
      </c>
      <c r="Q658" s="86">
        <f t="shared" si="73"/>
        <v>6.4056794959427661</v>
      </c>
      <c r="S658" s="86">
        <f t="shared" si="74"/>
        <v>7.5410670298873647E-2</v>
      </c>
      <c r="T658" s="87">
        <v>0.92835804300000002</v>
      </c>
      <c r="U658" s="87">
        <v>0</v>
      </c>
    </row>
    <row r="659" spans="2:21">
      <c r="B659" s="87" t="s">
        <v>6425</v>
      </c>
      <c r="C659" s="87" t="s">
        <v>1682</v>
      </c>
      <c r="D659" s="87" t="s">
        <v>1683</v>
      </c>
      <c r="E659" s="87">
        <v>275.07380124658499</v>
      </c>
      <c r="F659" s="86">
        <v>288.58388909686801</v>
      </c>
      <c r="G659" s="86">
        <v>241.58923396318201</v>
      </c>
      <c r="H659" s="86">
        <f t="shared" si="75"/>
        <v>268.41564143554496</v>
      </c>
      <c r="I659" s="86">
        <f t="shared" si="70"/>
        <v>24.194477093657778</v>
      </c>
      <c r="J659" s="86">
        <f t="shared" si="71"/>
        <v>8.0683249342039893</v>
      </c>
      <c r="L659" s="87">
        <v>301.68879834894</v>
      </c>
      <c r="M659" s="86">
        <v>274.60634849967499</v>
      </c>
      <c r="N659" s="86">
        <v>275.30214993443099</v>
      </c>
      <c r="O659" s="86">
        <f t="shared" si="76"/>
        <v>283.86576559434866</v>
      </c>
      <c r="P659" s="86">
        <f t="shared" si="72"/>
        <v>15.439119383487482</v>
      </c>
      <c r="Q659" s="86">
        <f t="shared" si="73"/>
        <v>8.149065059318314</v>
      </c>
      <c r="S659" s="86">
        <f t="shared" si="74"/>
        <v>8.0740125114325254E-2</v>
      </c>
      <c r="T659" s="87">
        <v>0.91676302600000004</v>
      </c>
      <c r="U659" s="87">
        <v>0</v>
      </c>
    </row>
    <row r="660" spans="2:21">
      <c r="B660" s="87" t="s">
        <v>6426</v>
      </c>
      <c r="C660" s="87" t="s">
        <v>832</v>
      </c>
      <c r="D660" s="87" t="s">
        <v>1684</v>
      </c>
      <c r="E660" s="87">
        <v>168.89459881109599</v>
      </c>
      <c r="F660" s="86">
        <v>172.81080055932199</v>
      </c>
      <c r="G660" s="86">
        <v>177.53200638407199</v>
      </c>
      <c r="H660" s="86">
        <f t="shared" si="75"/>
        <v>173.07913525149664</v>
      </c>
      <c r="I660" s="86">
        <f t="shared" si="70"/>
        <v>4.3249514477846054</v>
      </c>
      <c r="J660" s="86">
        <f t="shared" si="71"/>
        <v>7.4352880075844565</v>
      </c>
      <c r="L660" s="87">
        <v>98.638567000683295</v>
      </c>
      <c r="M660" s="86">
        <v>102.66193327745999</v>
      </c>
      <c r="N660" s="86">
        <v>93.053907955743796</v>
      </c>
      <c r="O660" s="86">
        <f t="shared" si="76"/>
        <v>98.118136077962347</v>
      </c>
      <c r="P660" s="86">
        <f t="shared" si="72"/>
        <v>4.8251086935610097</v>
      </c>
      <c r="Q660" s="86">
        <f t="shared" si="73"/>
        <v>6.6164479225800452</v>
      </c>
      <c r="S660" s="86">
        <f t="shared" si="74"/>
        <v>-0.81884008500441063</v>
      </c>
      <c r="T660" s="91">
        <v>4.5399999999999996E-22</v>
      </c>
      <c r="U660" s="87">
        <v>0</v>
      </c>
    </row>
    <row r="661" spans="2:21">
      <c r="B661" s="87" t="s">
        <v>6427</v>
      </c>
      <c r="C661" s="87" t="s">
        <v>1685</v>
      </c>
      <c r="D661" s="87" t="s">
        <v>1045</v>
      </c>
      <c r="E661" s="87">
        <v>163.321695493703</v>
      </c>
      <c r="F661" s="86">
        <v>180.99106038556201</v>
      </c>
      <c r="G661" s="86">
        <v>205.78059527635199</v>
      </c>
      <c r="H661" s="86">
        <f t="shared" si="75"/>
        <v>183.36445038520569</v>
      </c>
      <c r="I661" s="86">
        <f t="shared" si="70"/>
        <v>21.328719552661006</v>
      </c>
      <c r="J661" s="86">
        <f t="shared" si="71"/>
        <v>7.5185701546385397</v>
      </c>
      <c r="L661" s="87">
        <v>158.81169593871999</v>
      </c>
      <c r="M661" s="86">
        <v>166.18639225248501</v>
      </c>
      <c r="N661" s="86">
        <v>183.33445134083601</v>
      </c>
      <c r="O661" s="86">
        <f t="shared" si="76"/>
        <v>169.44417984401366</v>
      </c>
      <c r="P661" s="86">
        <f t="shared" si="72"/>
        <v>12.581783185289801</v>
      </c>
      <c r="Q661" s="86">
        <f t="shared" si="73"/>
        <v>7.4046662730151365</v>
      </c>
      <c r="S661" s="86">
        <f t="shared" si="74"/>
        <v>-0.11390388162340231</v>
      </c>
      <c r="T661" s="87">
        <v>0.45544842099999999</v>
      </c>
      <c r="U661" s="87">
        <v>0</v>
      </c>
    </row>
    <row r="662" spans="2:21">
      <c r="B662" s="87" t="s">
        <v>6428</v>
      </c>
      <c r="C662" s="87" t="s">
        <v>841</v>
      </c>
      <c r="D662" s="87"/>
      <c r="E662" s="87">
        <v>2430.7755016369301</v>
      </c>
      <c r="F662" s="86">
        <v>2460.0673826582201</v>
      </c>
      <c r="G662" s="86">
        <v>2898.3793954288899</v>
      </c>
      <c r="H662" s="86">
        <f t="shared" si="75"/>
        <v>2596.4074265746804</v>
      </c>
      <c r="I662" s="86">
        <f t="shared" si="70"/>
        <v>261.92519171264769</v>
      </c>
      <c r="J662" s="86">
        <f t="shared" si="71"/>
        <v>11.342301072536277</v>
      </c>
      <c r="L662" s="87">
        <v>2271.5157430961499</v>
      </c>
      <c r="M662" s="86">
        <v>2478.0598332209702</v>
      </c>
      <c r="N662" s="86">
        <v>2993.2254719072098</v>
      </c>
      <c r="O662" s="86">
        <f t="shared" si="76"/>
        <v>2580.9336827414431</v>
      </c>
      <c r="P662" s="86">
        <f t="shared" si="72"/>
        <v>371.69006558085903</v>
      </c>
      <c r="Q662" s="86">
        <f t="shared" si="73"/>
        <v>11.333677356427472</v>
      </c>
      <c r="S662" s="86">
        <f t="shared" si="74"/>
        <v>-8.6237161088045435E-3</v>
      </c>
      <c r="T662" s="87">
        <v>0.91422976600000005</v>
      </c>
      <c r="U662" s="87">
        <v>0</v>
      </c>
    </row>
    <row r="663" spans="2:21">
      <c r="B663" s="87" t="s">
        <v>6429</v>
      </c>
      <c r="C663" s="87" t="s">
        <v>841</v>
      </c>
      <c r="D663" s="87"/>
      <c r="E663" s="87">
        <v>152.71649617209101</v>
      </c>
      <c r="F663" s="86">
        <v>161.122359503479</v>
      </c>
      <c r="G663" s="86">
        <v>168.351408662572</v>
      </c>
      <c r="H663" s="86">
        <f t="shared" si="75"/>
        <v>160.73008811271401</v>
      </c>
      <c r="I663" s="86">
        <f t="shared" si="70"/>
        <v>7.8248341694414911</v>
      </c>
      <c r="J663" s="86">
        <f t="shared" si="71"/>
        <v>7.3284962115558594</v>
      </c>
      <c r="L663" s="87">
        <v>157.69267464276999</v>
      </c>
      <c r="M663" s="86">
        <v>160.854538565052</v>
      </c>
      <c r="N663" s="86">
        <v>194.506137938168</v>
      </c>
      <c r="O663" s="86">
        <f t="shared" si="76"/>
        <v>171.01778371532998</v>
      </c>
      <c r="P663" s="86">
        <f t="shared" si="72"/>
        <v>20.40285357343161</v>
      </c>
      <c r="Q663" s="86">
        <f t="shared" si="73"/>
        <v>7.4180025449671385</v>
      </c>
      <c r="S663" s="86">
        <f t="shared" si="74"/>
        <v>8.9506333411279018E-2</v>
      </c>
      <c r="T663" s="87">
        <v>0.90375330300000001</v>
      </c>
      <c r="U663" s="87">
        <v>0</v>
      </c>
    </row>
    <row r="664" spans="2:21">
      <c r="B664" s="87" t="s">
        <v>6430</v>
      </c>
      <c r="C664" s="87" t="s">
        <v>1686</v>
      </c>
      <c r="D664" s="87" t="s">
        <v>1687</v>
      </c>
      <c r="E664" s="87">
        <v>322.409944471573</v>
      </c>
      <c r="F664" s="86">
        <v>300.55563341148297</v>
      </c>
      <c r="G664" s="86">
        <v>317.04693655654103</v>
      </c>
      <c r="H664" s="86">
        <f t="shared" si="75"/>
        <v>313.33750481319902</v>
      </c>
      <c r="I664" s="86">
        <f t="shared" si="70"/>
        <v>11.38958475413737</v>
      </c>
      <c r="J664" s="86">
        <f t="shared" si="71"/>
        <v>8.2915736526521044</v>
      </c>
      <c r="L664" s="87">
        <v>319.516390997901</v>
      </c>
      <c r="M664" s="86">
        <v>305.52251488211198</v>
      </c>
      <c r="N664" s="86">
        <v>312.41935985870799</v>
      </c>
      <c r="O664" s="86">
        <f t="shared" si="76"/>
        <v>312.48608857957362</v>
      </c>
      <c r="P664" s="86">
        <f t="shared" si="72"/>
        <v>6.9971766969009632</v>
      </c>
      <c r="Q664" s="86">
        <f t="shared" si="73"/>
        <v>8.2876481543206619</v>
      </c>
      <c r="S664" s="86">
        <f t="shared" si="74"/>
        <v>-3.9254983314430643E-3</v>
      </c>
      <c r="T664" s="87">
        <v>0.87953648100000004</v>
      </c>
      <c r="U664" s="87">
        <v>0</v>
      </c>
    </row>
    <row r="665" spans="2:21">
      <c r="B665" s="87" t="s">
        <v>6431</v>
      </c>
      <c r="C665" s="87" t="s">
        <v>841</v>
      </c>
      <c r="D665" s="87"/>
      <c r="E665" s="87">
        <v>78.343601136795499</v>
      </c>
      <c r="F665" s="86">
        <v>73.0547754904443</v>
      </c>
      <c r="G665" s="86">
        <v>79.684751221861603</v>
      </c>
      <c r="H665" s="86">
        <f t="shared" si="75"/>
        <v>77.027709283033801</v>
      </c>
      <c r="I665" s="86">
        <f t="shared" si="70"/>
        <v>3.5053991324659308</v>
      </c>
      <c r="J665" s="86">
        <f t="shared" si="71"/>
        <v>6.2673056167213748</v>
      </c>
      <c r="L665" s="87">
        <v>93.562992392739702</v>
      </c>
      <c r="M665" s="86">
        <v>83.962712082060307</v>
      </c>
      <c r="N665" s="86">
        <v>86.105025248720807</v>
      </c>
      <c r="O665" s="86">
        <f t="shared" si="76"/>
        <v>87.876909907840286</v>
      </c>
      <c r="P665" s="86">
        <f t="shared" si="72"/>
        <v>5.039447087213218</v>
      </c>
      <c r="Q665" s="86">
        <f t="shared" si="73"/>
        <v>6.4574122348008602</v>
      </c>
      <c r="S665" s="86">
        <f t="shared" si="74"/>
        <v>0.1901066180794859</v>
      </c>
      <c r="T665" s="87">
        <v>0.55478147700000002</v>
      </c>
      <c r="U665" s="87">
        <v>0</v>
      </c>
    </row>
    <row r="666" spans="2:21">
      <c r="B666" s="87" t="s">
        <v>6432</v>
      </c>
      <c r="C666" s="87" t="s">
        <v>1688</v>
      </c>
      <c r="D666" s="87" t="s">
        <v>1689</v>
      </c>
      <c r="E666" s="87">
        <v>80.041734925862201</v>
      </c>
      <c r="F666" s="86">
        <v>85.741413628147995</v>
      </c>
      <c r="G666" s="86">
        <v>79.687991141812603</v>
      </c>
      <c r="H666" s="86">
        <f t="shared" si="75"/>
        <v>81.823713231940943</v>
      </c>
      <c r="I666" s="86">
        <f t="shared" si="70"/>
        <v>3.3974352035056037</v>
      </c>
      <c r="J666" s="86">
        <f t="shared" si="71"/>
        <v>6.354447104366451</v>
      </c>
      <c r="L666" s="87">
        <v>87.792107907667997</v>
      </c>
      <c r="M666" s="86">
        <v>91.498722069432802</v>
      </c>
      <c r="N666" s="86">
        <v>90.739613490775099</v>
      </c>
      <c r="O666" s="86">
        <f t="shared" si="76"/>
        <v>90.010147822625299</v>
      </c>
      <c r="P666" s="86">
        <f t="shared" si="72"/>
        <v>1.9580187069601189</v>
      </c>
      <c r="Q666" s="86">
        <f t="shared" si="73"/>
        <v>6.4920157561971319</v>
      </c>
      <c r="S666" s="86">
        <f t="shared" si="74"/>
        <v>0.13756865183068168</v>
      </c>
      <c r="T666" s="87">
        <v>0.66911573899999999</v>
      </c>
      <c r="U666" s="87">
        <v>0</v>
      </c>
    </row>
    <row r="667" spans="2:21">
      <c r="B667" s="87" t="s">
        <v>6433</v>
      </c>
      <c r="C667" s="87" t="s">
        <v>1690</v>
      </c>
      <c r="D667" s="87" t="s">
        <v>1691</v>
      </c>
      <c r="E667" s="87">
        <v>101.918526185182</v>
      </c>
      <c r="F667" s="86">
        <v>79.168881686611201</v>
      </c>
      <c r="G667" s="86">
        <v>117.283649272899</v>
      </c>
      <c r="H667" s="86">
        <f t="shared" si="75"/>
        <v>99.457019048230734</v>
      </c>
      <c r="I667" s="86">
        <f t="shared" si="70"/>
        <v>19.176238945062462</v>
      </c>
      <c r="J667" s="86">
        <f t="shared" si="71"/>
        <v>6.6360012858432045</v>
      </c>
      <c r="L667" s="87">
        <v>93.750314086757697</v>
      </c>
      <c r="M667" s="86">
        <v>99.2721524616952</v>
      </c>
      <c r="N667" s="86">
        <v>95.930343557100898</v>
      </c>
      <c r="O667" s="86">
        <f t="shared" si="76"/>
        <v>96.317603368517936</v>
      </c>
      <c r="P667" s="86">
        <f t="shared" si="72"/>
        <v>2.7812141918390925</v>
      </c>
      <c r="Q667" s="86">
        <f t="shared" si="73"/>
        <v>6.5897275894416758</v>
      </c>
      <c r="S667" s="86">
        <f t="shared" si="74"/>
        <v>-4.6273696401528612E-2</v>
      </c>
      <c r="T667" s="87">
        <v>0.84596525</v>
      </c>
      <c r="U667" s="87">
        <v>0</v>
      </c>
    </row>
    <row r="668" spans="2:21">
      <c r="B668" s="87" t="s">
        <v>6434</v>
      </c>
      <c r="C668" s="87" t="s">
        <v>841</v>
      </c>
      <c r="D668" s="87"/>
      <c r="E668" s="87">
        <v>1.14561643663743</v>
      </c>
      <c r="F668" s="86">
        <v>0.54362079663859397</v>
      </c>
      <c r="G668" s="86">
        <v>1.5081714088053799</v>
      </c>
      <c r="H668" s="86">
        <f t="shared" si="75"/>
        <v>1.0658028806938014</v>
      </c>
      <c r="I668" s="86">
        <f t="shared" si="70"/>
        <v>0.48720336990019431</v>
      </c>
      <c r="J668" s="86">
        <f t="shared" si="71"/>
        <v>9.1940637588559443E-2</v>
      </c>
      <c r="L668" s="87">
        <v>0.10493873002395</v>
      </c>
      <c r="M668" s="86">
        <v>1.4809831602677099</v>
      </c>
      <c r="N668" s="86">
        <v>0.930198762936851</v>
      </c>
      <c r="O668" s="86">
        <f t="shared" si="76"/>
        <v>0.83870688440950358</v>
      </c>
      <c r="P668" s="86">
        <f t="shared" si="72"/>
        <v>0.69256959316632261</v>
      </c>
      <c r="Q668" s="86">
        <f t="shared" si="73"/>
        <v>-0.25376139661167912</v>
      </c>
      <c r="S668" s="86">
        <f t="shared" si="74"/>
        <v>-0.34570203420023859</v>
      </c>
      <c r="T668" s="87">
        <v>0.84589858100000004</v>
      </c>
      <c r="U668" s="87">
        <v>0</v>
      </c>
    </row>
    <row r="669" spans="2:21">
      <c r="B669" s="87" t="s">
        <v>6435</v>
      </c>
      <c r="C669" s="87" t="s">
        <v>1692</v>
      </c>
      <c r="D669" s="87" t="s">
        <v>1693</v>
      </c>
      <c r="E669" s="87">
        <v>19.651728105395801</v>
      </c>
      <c r="F669" s="86">
        <v>20.812910499877599</v>
      </c>
      <c r="G669" s="86">
        <v>26.644361555561701</v>
      </c>
      <c r="H669" s="86">
        <f t="shared" si="75"/>
        <v>22.369666720278371</v>
      </c>
      <c r="I669" s="86">
        <f t="shared" si="70"/>
        <v>3.7472454002122584</v>
      </c>
      <c r="J669" s="86">
        <f t="shared" si="71"/>
        <v>4.4834718571143712</v>
      </c>
      <c r="L669" s="87">
        <v>24.975417745700199</v>
      </c>
      <c r="M669" s="86">
        <v>30.5452776805216</v>
      </c>
      <c r="N669" s="86">
        <v>26.637510029555301</v>
      </c>
      <c r="O669" s="86">
        <f t="shared" si="76"/>
        <v>27.386068485259035</v>
      </c>
      <c r="P669" s="86">
        <f t="shared" si="72"/>
        <v>2.8593862531295655</v>
      </c>
      <c r="Q669" s="86">
        <f t="shared" si="73"/>
        <v>4.7753702640364599</v>
      </c>
      <c r="S669" s="86">
        <f t="shared" si="74"/>
        <v>0.29189840692208913</v>
      </c>
      <c r="T669" s="87">
        <v>0.35653617199999998</v>
      </c>
      <c r="U669" s="87">
        <v>0</v>
      </c>
    </row>
    <row r="670" spans="2:21">
      <c r="B670" s="87" t="s">
        <v>6436</v>
      </c>
      <c r="C670" s="87" t="s">
        <v>841</v>
      </c>
      <c r="D670" s="87"/>
      <c r="E670" s="87">
        <v>118.916804561753</v>
      </c>
      <c r="F670" s="86">
        <v>131.67827010823399</v>
      </c>
      <c r="G670" s="86">
        <v>141.11643342390099</v>
      </c>
      <c r="H670" s="86">
        <f t="shared" si="75"/>
        <v>130.57050269796267</v>
      </c>
      <c r="I670" s="86">
        <f t="shared" si="70"/>
        <v>11.141195711445112</v>
      </c>
      <c r="J670" s="86">
        <f t="shared" si="71"/>
        <v>7.0286852029079547</v>
      </c>
      <c r="L670" s="87">
        <v>111.71310803994101</v>
      </c>
      <c r="M670" s="86">
        <v>120.597281509022</v>
      </c>
      <c r="N670" s="86">
        <v>137.04928440602899</v>
      </c>
      <c r="O670" s="86">
        <f t="shared" si="76"/>
        <v>123.11989131833066</v>
      </c>
      <c r="P670" s="86">
        <f t="shared" si="72"/>
        <v>12.855081812298748</v>
      </c>
      <c r="Q670" s="86">
        <f t="shared" si="73"/>
        <v>6.9439200530432963</v>
      </c>
      <c r="S670" s="86">
        <f t="shared" si="74"/>
        <v>-8.4765149864658634E-2</v>
      </c>
      <c r="T670" s="87">
        <v>0.59299716599999996</v>
      </c>
      <c r="U670" s="87">
        <v>0</v>
      </c>
    </row>
    <row r="671" spans="2:21">
      <c r="B671" s="87" t="s">
        <v>6437</v>
      </c>
      <c r="C671" s="87" t="s">
        <v>1694</v>
      </c>
      <c r="D671" s="87" t="s">
        <v>1695</v>
      </c>
      <c r="E671" s="87">
        <v>209.972915271803</v>
      </c>
      <c r="F671" s="86">
        <v>220.23201395096601</v>
      </c>
      <c r="G671" s="86">
        <v>186.362204721849</v>
      </c>
      <c r="H671" s="86">
        <f t="shared" si="75"/>
        <v>205.52237798153934</v>
      </c>
      <c r="I671" s="86">
        <f t="shared" si="70"/>
        <v>17.367972130712772</v>
      </c>
      <c r="J671" s="86">
        <f t="shared" si="71"/>
        <v>7.6831516778193905</v>
      </c>
      <c r="L671" s="87">
        <v>214.95422563554601</v>
      </c>
      <c r="M671" s="86">
        <v>222.15497902238801</v>
      </c>
      <c r="N671" s="86">
        <v>223.46768254202499</v>
      </c>
      <c r="O671" s="86">
        <f t="shared" si="76"/>
        <v>220.19229573331964</v>
      </c>
      <c r="P671" s="86">
        <f t="shared" si="72"/>
        <v>4.5835391778089702</v>
      </c>
      <c r="Q671" s="86">
        <f t="shared" si="73"/>
        <v>7.7826201813755542</v>
      </c>
      <c r="S671" s="86">
        <f t="shared" si="74"/>
        <v>9.9468503556163296E-2</v>
      </c>
      <c r="T671" s="87">
        <v>0.84476576299999995</v>
      </c>
      <c r="U671" s="87">
        <v>0</v>
      </c>
    </row>
    <row r="672" spans="2:21">
      <c r="B672" s="87" t="s">
        <v>6438</v>
      </c>
      <c r="C672" s="87" t="s">
        <v>841</v>
      </c>
      <c r="D672" s="87" t="s">
        <v>1696</v>
      </c>
      <c r="E672" s="87">
        <v>51.893182269005699</v>
      </c>
      <c r="F672" s="86">
        <v>50.210010984950898</v>
      </c>
      <c r="G672" s="86">
        <v>55.485471992934798</v>
      </c>
      <c r="H672" s="86">
        <f t="shared" si="75"/>
        <v>52.529555082297129</v>
      </c>
      <c r="I672" s="86">
        <f t="shared" si="70"/>
        <v>2.6946892176672184</v>
      </c>
      <c r="J672" s="86">
        <f t="shared" si="71"/>
        <v>5.7150574600142585</v>
      </c>
      <c r="L672" s="87">
        <v>52.026345373430701</v>
      </c>
      <c r="M672" s="86">
        <v>54.271898444860803</v>
      </c>
      <c r="N672" s="86">
        <v>54.673309837616202</v>
      </c>
      <c r="O672" s="86">
        <f t="shared" si="76"/>
        <v>53.657184551969237</v>
      </c>
      <c r="P672" s="86">
        <f t="shared" si="72"/>
        <v>1.4265378004983389</v>
      </c>
      <c r="Q672" s="86">
        <f t="shared" si="73"/>
        <v>5.745699451769168</v>
      </c>
      <c r="S672" s="86">
        <f t="shared" si="74"/>
        <v>3.0641991754909666E-2</v>
      </c>
      <c r="T672" s="87">
        <v>0.98283620000000005</v>
      </c>
      <c r="U672" s="87">
        <v>0</v>
      </c>
    </row>
    <row r="673" spans="2:21">
      <c r="B673" s="87" t="s">
        <v>6439</v>
      </c>
      <c r="C673" s="87" t="s">
        <v>841</v>
      </c>
      <c r="D673" s="87"/>
      <c r="E673" s="87">
        <v>175.17437284186499</v>
      </c>
      <c r="F673" s="86">
        <v>179.297046716859</v>
      </c>
      <c r="G673" s="86">
        <v>182.19324632174099</v>
      </c>
      <c r="H673" s="86">
        <f t="shared" si="75"/>
        <v>178.88822196015499</v>
      </c>
      <c r="I673" s="86">
        <f t="shared" si="70"/>
        <v>3.5272509824078577</v>
      </c>
      <c r="J673" s="86">
        <f t="shared" si="71"/>
        <v>7.4829145929328753</v>
      </c>
      <c r="L673" s="87">
        <v>215.29942794230601</v>
      </c>
      <c r="M673" s="86">
        <v>226.43144393553101</v>
      </c>
      <c r="N673" s="86">
        <v>215.58954000692501</v>
      </c>
      <c r="O673" s="86">
        <f t="shared" si="76"/>
        <v>219.10680396158736</v>
      </c>
      <c r="P673" s="86">
        <f t="shared" si="72"/>
        <v>6.3449826093874737</v>
      </c>
      <c r="Q673" s="86">
        <f t="shared" si="73"/>
        <v>7.7754904750578095</v>
      </c>
      <c r="S673" s="86">
        <f t="shared" si="74"/>
        <v>0.29257588212493418</v>
      </c>
      <c r="T673" s="87">
        <v>1.3845372E-2</v>
      </c>
      <c r="U673" s="87">
        <v>0</v>
      </c>
    </row>
    <row r="674" spans="2:21">
      <c r="B674" s="87" t="s">
        <v>6440</v>
      </c>
      <c r="C674" s="87" t="s">
        <v>1697</v>
      </c>
      <c r="D674" s="87" t="s">
        <v>1037</v>
      </c>
      <c r="E674" s="87">
        <v>53.376373976392699</v>
      </c>
      <c r="F674" s="86">
        <v>53.652044337637498</v>
      </c>
      <c r="G674" s="86">
        <v>56.951425103936401</v>
      </c>
      <c r="H674" s="86">
        <f t="shared" si="75"/>
        <v>54.659947805988871</v>
      </c>
      <c r="I674" s="86">
        <f t="shared" si="70"/>
        <v>1.9892585785347041</v>
      </c>
      <c r="J674" s="86">
        <f t="shared" si="71"/>
        <v>5.7724121771400494</v>
      </c>
      <c r="L674" s="87">
        <v>70.326081969928296</v>
      </c>
      <c r="M674" s="86">
        <v>59.9684839360445</v>
      </c>
      <c r="N674" s="86">
        <v>61.517374960383997</v>
      </c>
      <c r="O674" s="86">
        <f t="shared" si="76"/>
        <v>63.937313622118928</v>
      </c>
      <c r="P674" s="86">
        <f t="shared" si="72"/>
        <v>5.5867733623978308</v>
      </c>
      <c r="Q674" s="86">
        <f t="shared" si="73"/>
        <v>5.998586224281607</v>
      </c>
      <c r="S674" s="86">
        <f t="shared" si="74"/>
        <v>0.22617404714155906</v>
      </c>
      <c r="T674" s="87">
        <v>0.296668235</v>
      </c>
      <c r="U674" s="87">
        <v>0</v>
      </c>
    </row>
    <row r="675" spans="2:21">
      <c r="B675" s="87" t="s">
        <v>6441</v>
      </c>
      <c r="C675" s="87" t="s">
        <v>1698</v>
      </c>
      <c r="D675" s="87" t="s">
        <v>1699</v>
      </c>
      <c r="E675" s="87">
        <v>69.948210624646407</v>
      </c>
      <c r="F675" s="86">
        <v>99.948566467695699</v>
      </c>
      <c r="G675" s="86">
        <v>99.758562569219094</v>
      </c>
      <c r="H675" s="86">
        <f t="shared" si="75"/>
        <v>89.88511322052041</v>
      </c>
      <c r="I675" s="86">
        <f t="shared" si="70"/>
        <v>17.266125483396134</v>
      </c>
      <c r="J675" s="86">
        <f t="shared" si="71"/>
        <v>6.490010291145996</v>
      </c>
      <c r="L675" s="87">
        <v>98.9618452641282</v>
      </c>
      <c r="M675" s="86">
        <v>105.48212851877</v>
      </c>
      <c r="N675" s="86">
        <v>115.065996754479</v>
      </c>
      <c r="O675" s="86">
        <f t="shared" si="76"/>
        <v>106.50332351245906</v>
      </c>
      <c r="P675" s="86">
        <f t="shared" si="72"/>
        <v>8.1004970969313792</v>
      </c>
      <c r="Q675" s="86">
        <f t="shared" si="73"/>
        <v>6.7347546412599177</v>
      </c>
      <c r="S675" s="86">
        <f t="shared" si="74"/>
        <v>0.24474435011392157</v>
      </c>
      <c r="T675" s="87">
        <v>0.47835443100000002</v>
      </c>
      <c r="U675" s="87">
        <v>0</v>
      </c>
    </row>
    <row r="676" spans="2:21">
      <c r="B676" s="87" t="s">
        <v>6442</v>
      </c>
      <c r="C676" s="87" t="s">
        <v>1700</v>
      </c>
      <c r="D676" s="87" t="s">
        <v>1701</v>
      </c>
      <c r="E676" s="87">
        <v>46.947810834749397</v>
      </c>
      <c r="F676" s="86">
        <v>48.341136722937797</v>
      </c>
      <c r="G676" s="86">
        <v>41.113278328272898</v>
      </c>
      <c r="H676" s="86">
        <f t="shared" si="75"/>
        <v>45.467408628653367</v>
      </c>
      <c r="I676" s="86">
        <f t="shared" si="70"/>
        <v>3.8346026211580861</v>
      </c>
      <c r="J676" s="86">
        <f t="shared" si="71"/>
        <v>5.5067608762927396</v>
      </c>
      <c r="L676" s="87">
        <v>50.020794644749699</v>
      </c>
      <c r="M676" s="86">
        <v>41.0065361802558</v>
      </c>
      <c r="N676" s="86">
        <v>43.391036412289601</v>
      </c>
      <c r="O676" s="86">
        <f t="shared" si="76"/>
        <v>44.806122412431698</v>
      </c>
      <c r="P676" s="86">
        <f t="shared" si="72"/>
        <v>4.6707670897855316</v>
      </c>
      <c r="Q676" s="86">
        <f t="shared" si="73"/>
        <v>5.4856239738345423</v>
      </c>
      <c r="S676" s="86">
        <f t="shared" si="74"/>
        <v>-2.113690245819741E-2</v>
      </c>
      <c r="T676" s="87">
        <v>0.90794284300000005</v>
      </c>
      <c r="U676" s="87">
        <v>0</v>
      </c>
    </row>
    <row r="677" spans="2:21">
      <c r="B677" s="87" t="s">
        <v>6443</v>
      </c>
      <c r="C677" s="87" t="s">
        <v>1148</v>
      </c>
      <c r="D677" s="87" t="s">
        <v>1149</v>
      </c>
      <c r="E677" s="87">
        <v>351.25732974548498</v>
      </c>
      <c r="F677" s="86">
        <v>347.02837890317602</v>
      </c>
      <c r="G677" s="86">
        <v>338.16704097615599</v>
      </c>
      <c r="H677" s="86">
        <f t="shared" si="75"/>
        <v>345.484249874939</v>
      </c>
      <c r="I677" s="86">
        <f t="shared" si="70"/>
        <v>6.680356716372887</v>
      </c>
      <c r="J677" s="86">
        <f t="shared" si="71"/>
        <v>8.4324761315163155</v>
      </c>
      <c r="L677" s="87">
        <v>302.825066260722</v>
      </c>
      <c r="M677" s="86">
        <v>319.79814828731799</v>
      </c>
      <c r="N677" s="86">
        <v>317.67948823513001</v>
      </c>
      <c r="O677" s="86">
        <f t="shared" si="76"/>
        <v>313.43423426105664</v>
      </c>
      <c r="P677" s="86">
        <f t="shared" si="72"/>
        <v>9.2486763565754693</v>
      </c>
      <c r="Q677" s="86">
        <f t="shared" si="73"/>
        <v>8.2920189538268065</v>
      </c>
      <c r="S677" s="86">
        <f t="shared" si="74"/>
        <v>-0.14045717768950711</v>
      </c>
      <c r="T677" s="87">
        <v>0.197343934</v>
      </c>
      <c r="U677" s="87">
        <v>0</v>
      </c>
    </row>
    <row r="678" spans="2:21">
      <c r="B678" s="87" t="s">
        <v>6444</v>
      </c>
      <c r="C678" s="87" t="s">
        <v>832</v>
      </c>
      <c r="D678" s="87" t="s">
        <v>1458</v>
      </c>
      <c r="E678" s="87">
        <v>73.0489265028788</v>
      </c>
      <c r="F678" s="86">
        <v>89.550084535396095</v>
      </c>
      <c r="G678" s="86">
        <v>88.274996476785105</v>
      </c>
      <c r="H678" s="86">
        <f t="shared" si="75"/>
        <v>83.624669171686676</v>
      </c>
      <c r="I678" s="86">
        <f t="shared" si="70"/>
        <v>9.1810245690192769</v>
      </c>
      <c r="J678" s="86">
        <f t="shared" si="71"/>
        <v>6.3858566931937952</v>
      </c>
      <c r="L678" s="87">
        <v>84.490976744909901</v>
      </c>
      <c r="M678" s="86">
        <v>97.356016459354507</v>
      </c>
      <c r="N678" s="86">
        <v>93.562333067143101</v>
      </c>
      <c r="O678" s="86">
        <f t="shared" si="76"/>
        <v>91.803108757135831</v>
      </c>
      <c r="P678" s="86">
        <f t="shared" si="72"/>
        <v>6.6104814002650096</v>
      </c>
      <c r="Q678" s="86">
        <f t="shared" si="73"/>
        <v>6.5204711037831355</v>
      </c>
      <c r="S678" s="86">
        <f t="shared" si="74"/>
        <v>0.13461441058934015</v>
      </c>
      <c r="T678" s="87">
        <v>0.73143567600000003</v>
      </c>
      <c r="U678" s="87">
        <v>0</v>
      </c>
    </row>
    <row r="679" spans="2:21">
      <c r="B679" s="87" t="s">
        <v>6445</v>
      </c>
      <c r="C679" s="87" t="s">
        <v>1702</v>
      </c>
      <c r="D679" s="87" t="s">
        <v>1703</v>
      </c>
      <c r="E679" s="87">
        <v>999.52599661687498</v>
      </c>
      <c r="F679" s="86">
        <v>1168.9401300757299</v>
      </c>
      <c r="G679" s="86">
        <v>857.50698774963303</v>
      </c>
      <c r="H679" s="86">
        <f t="shared" si="75"/>
        <v>1008.6577048140794</v>
      </c>
      <c r="I679" s="86">
        <f t="shared" si="70"/>
        <v>155.91725884495776</v>
      </c>
      <c r="J679" s="86">
        <f t="shared" si="71"/>
        <v>9.9782209533088118</v>
      </c>
      <c r="L679" s="87">
        <v>840.78077938560602</v>
      </c>
      <c r="M679" s="86">
        <v>983.34030620932197</v>
      </c>
      <c r="N679" s="86">
        <v>754.94001401191895</v>
      </c>
      <c r="O679" s="86">
        <f t="shared" si="76"/>
        <v>859.68703320228235</v>
      </c>
      <c r="P679" s="86">
        <f t="shared" si="72"/>
        <v>115.3679253258894</v>
      </c>
      <c r="Q679" s="86">
        <f t="shared" si="73"/>
        <v>9.7476677358410893</v>
      </c>
      <c r="S679" s="86">
        <f t="shared" si="74"/>
        <v>-0.23055321746772134</v>
      </c>
      <c r="T679" s="87">
        <v>0.206082241</v>
      </c>
      <c r="U679" s="87">
        <v>0</v>
      </c>
    </row>
    <row r="680" spans="2:21">
      <c r="B680" s="87" t="s">
        <v>6446</v>
      </c>
      <c r="C680" s="87" t="s">
        <v>841</v>
      </c>
      <c r="D680" s="87"/>
      <c r="E680" s="87">
        <v>60.412557216448</v>
      </c>
      <c r="F680" s="86">
        <v>53.0715168681064</v>
      </c>
      <c r="G680" s="86">
        <v>63.761293588849803</v>
      </c>
      <c r="H680" s="86">
        <f t="shared" si="75"/>
        <v>59.081789224468075</v>
      </c>
      <c r="I680" s="86">
        <f t="shared" si="70"/>
        <v>5.4677270571230627</v>
      </c>
      <c r="J680" s="86">
        <f t="shared" si="71"/>
        <v>5.8846416120222376</v>
      </c>
      <c r="L680" s="87">
        <v>60.929852371293101</v>
      </c>
      <c r="M680" s="86">
        <v>68.309883134446196</v>
      </c>
      <c r="N680" s="86">
        <v>57.303048416295802</v>
      </c>
      <c r="O680" s="86">
        <f t="shared" si="76"/>
        <v>62.180927974011702</v>
      </c>
      <c r="P680" s="86">
        <f t="shared" si="72"/>
        <v>5.6090547555678656</v>
      </c>
      <c r="Q680" s="86">
        <f t="shared" si="73"/>
        <v>5.9584002421793159</v>
      </c>
      <c r="S680" s="86">
        <f t="shared" si="74"/>
        <v>7.3758630157077829E-2</v>
      </c>
      <c r="T680" s="87">
        <v>0.93993923000000001</v>
      </c>
      <c r="U680" s="87">
        <v>0</v>
      </c>
    </row>
    <row r="681" spans="2:21">
      <c r="B681" s="87" t="s">
        <v>6447</v>
      </c>
      <c r="C681" s="87" t="s">
        <v>1031</v>
      </c>
      <c r="D681" s="87" t="s">
        <v>1704</v>
      </c>
      <c r="E681" s="87">
        <v>159.790580582188</v>
      </c>
      <c r="F681" s="86">
        <v>187.755233008945</v>
      </c>
      <c r="G681" s="86">
        <v>168.86045674988301</v>
      </c>
      <c r="H681" s="86">
        <f t="shared" si="75"/>
        <v>172.13542344700534</v>
      </c>
      <c r="I681" s="86">
        <f t="shared" si="70"/>
        <v>14.267077538437112</v>
      </c>
      <c r="J681" s="86">
        <f t="shared" si="71"/>
        <v>7.4274002073883842</v>
      </c>
      <c r="L681" s="87">
        <v>139.05780911240399</v>
      </c>
      <c r="M681" s="86">
        <v>166.60073230904899</v>
      </c>
      <c r="N681" s="86">
        <v>186.22579233995799</v>
      </c>
      <c r="O681" s="86">
        <f t="shared" si="76"/>
        <v>163.96144458713698</v>
      </c>
      <c r="P681" s="86">
        <f t="shared" si="72"/>
        <v>23.694493879337905</v>
      </c>
      <c r="Q681" s="86">
        <f t="shared" si="73"/>
        <v>7.3572127958232016</v>
      </c>
      <c r="S681" s="86">
        <f t="shared" si="74"/>
        <v>-7.0187411565183655E-2</v>
      </c>
      <c r="T681" s="87">
        <v>0.71200255800000001</v>
      </c>
      <c r="U681" s="87">
        <v>0</v>
      </c>
    </row>
    <row r="682" spans="2:21">
      <c r="B682" s="87" t="s">
        <v>6448</v>
      </c>
      <c r="C682" s="87" t="s">
        <v>841</v>
      </c>
      <c r="D682" s="87" t="s">
        <v>955</v>
      </c>
      <c r="E682" s="87">
        <v>358.56208838465398</v>
      </c>
      <c r="F682" s="86">
        <v>427.57697004461801</v>
      </c>
      <c r="G682" s="86">
        <v>447.87907137512502</v>
      </c>
      <c r="H682" s="86">
        <f t="shared" si="75"/>
        <v>411.33937660146563</v>
      </c>
      <c r="I682" s="86">
        <f t="shared" si="70"/>
        <v>46.820139291215817</v>
      </c>
      <c r="J682" s="86">
        <f t="shared" si="71"/>
        <v>8.6841853742035919</v>
      </c>
      <c r="L682" s="87">
        <v>416.07262369035902</v>
      </c>
      <c r="M682" s="86">
        <v>429.51522296921701</v>
      </c>
      <c r="N682" s="86">
        <v>407.46568233642802</v>
      </c>
      <c r="O682" s="86">
        <f t="shared" si="76"/>
        <v>417.68450966533464</v>
      </c>
      <c r="P682" s="86">
        <f t="shared" si="72"/>
        <v>11.112794105286735</v>
      </c>
      <c r="Q682" s="86">
        <f t="shared" si="73"/>
        <v>8.7062698301789574</v>
      </c>
      <c r="S682" s="86">
        <f t="shared" si="74"/>
        <v>2.2084455975365624E-2</v>
      </c>
      <c r="T682" s="87">
        <v>0.96158329600000003</v>
      </c>
      <c r="U682" s="87">
        <v>0</v>
      </c>
    </row>
    <row r="683" spans="2:21">
      <c r="B683" s="87" t="s">
        <v>6449</v>
      </c>
      <c r="C683" s="87" t="s">
        <v>1705</v>
      </c>
      <c r="D683" s="87" t="s">
        <v>1706</v>
      </c>
      <c r="E683" s="87">
        <v>191.01646690880901</v>
      </c>
      <c r="F683" s="86">
        <v>170.08791135730701</v>
      </c>
      <c r="G683" s="86">
        <v>168.37278526198301</v>
      </c>
      <c r="H683" s="86">
        <f t="shared" si="75"/>
        <v>176.49238784269969</v>
      </c>
      <c r="I683" s="86">
        <f t="shared" si="70"/>
        <v>12.607421184352566</v>
      </c>
      <c r="J683" s="86">
        <f t="shared" si="71"/>
        <v>7.4634621508439123</v>
      </c>
      <c r="L683" s="87">
        <v>155.98589908954801</v>
      </c>
      <c r="M683" s="86">
        <v>156.74550388688701</v>
      </c>
      <c r="N683" s="86">
        <v>175.34246681359599</v>
      </c>
      <c r="O683" s="86">
        <f t="shared" si="76"/>
        <v>162.69128993001033</v>
      </c>
      <c r="P683" s="86">
        <f t="shared" si="72"/>
        <v>10.962821592403303</v>
      </c>
      <c r="Q683" s="86">
        <f t="shared" si="73"/>
        <v>7.3459932046994334</v>
      </c>
      <c r="S683" s="86">
        <f t="shared" si="74"/>
        <v>-0.11746894614447997</v>
      </c>
      <c r="T683" s="87">
        <v>0.50723224700000002</v>
      </c>
      <c r="U683" s="87">
        <v>0</v>
      </c>
    </row>
    <row r="684" spans="2:21">
      <c r="B684" s="87" t="s">
        <v>6450</v>
      </c>
      <c r="C684" s="87" t="s">
        <v>1707</v>
      </c>
      <c r="D684" s="87" t="s">
        <v>1708</v>
      </c>
      <c r="E684" s="87">
        <v>152.87817747079899</v>
      </c>
      <c r="F684" s="86">
        <v>138.70684191068</v>
      </c>
      <c r="G684" s="86">
        <v>152.51458479682299</v>
      </c>
      <c r="H684" s="86">
        <f t="shared" si="75"/>
        <v>148.03320139276732</v>
      </c>
      <c r="I684" s="86">
        <f t="shared" si="70"/>
        <v>8.0789099388458592</v>
      </c>
      <c r="J684" s="86">
        <f t="shared" si="71"/>
        <v>7.2097769744989781</v>
      </c>
      <c r="L684" s="87">
        <v>156.75839469147499</v>
      </c>
      <c r="M684" s="86">
        <v>140.16753319691199</v>
      </c>
      <c r="N684" s="86">
        <v>140.919553628182</v>
      </c>
      <c r="O684" s="86">
        <f t="shared" si="76"/>
        <v>145.94849383885631</v>
      </c>
      <c r="P684" s="86">
        <f t="shared" si="72"/>
        <v>9.3691969247554052</v>
      </c>
      <c r="Q684" s="86">
        <f t="shared" si="73"/>
        <v>7.189315512348891</v>
      </c>
      <c r="S684" s="86">
        <f t="shared" si="74"/>
        <v>-2.046146215008799E-2</v>
      </c>
      <c r="T684" s="87">
        <v>0.83634953300000003</v>
      </c>
      <c r="U684" s="87">
        <v>0</v>
      </c>
    </row>
    <row r="685" spans="2:21">
      <c r="B685" s="87" t="s">
        <v>6451</v>
      </c>
      <c r="C685" s="87" t="s">
        <v>1709</v>
      </c>
      <c r="D685" s="87" t="s">
        <v>1710</v>
      </c>
      <c r="E685" s="87">
        <v>37.0833653838625</v>
      </c>
      <c r="F685" s="86">
        <v>42.2814826897486</v>
      </c>
      <c r="G685" s="86">
        <v>36.381580492099403</v>
      </c>
      <c r="H685" s="86">
        <f t="shared" si="75"/>
        <v>38.582142855236832</v>
      </c>
      <c r="I685" s="86">
        <f t="shared" si="70"/>
        <v>3.2228809964038216</v>
      </c>
      <c r="J685" s="86">
        <f t="shared" si="71"/>
        <v>5.2698613678951993</v>
      </c>
      <c r="L685" s="87">
        <v>41.736100531712999</v>
      </c>
      <c r="M685" s="86">
        <v>48.739869298901802</v>
      </c>
      <c r="N685" s="86">
        <v>37.726342536402399</v>
      </c>
      <c r="O685" s="86">
        <f t="shared" si="76"/>
        <v>42.734104122339069</v>
      </c>
      <c r="P685" s="86">
        <f t="shared" si="72"/>
        <v>5.5741771870159349</v>
      </c>
      <c r="Q685" s="86">
        <f t="shared" si="73"/>
        <v>5.4173159729317701</v>
      </c>
      <c r="S685" s="86">
        <f t="shared" si="74"/>
        <v>0.14745460503657173</v>
      </c>
      <c r="T685" s="87">
        <v>0.75417411999999995</v>
      </c>
      <c r="U685" s="87">
        <v>0</v>
      </c>
    </row>
    <row r="686" spans="2:21">
      <c r="B686" s="87" t="s">
        <v>6452</v>
      </c>
      <c r="C686" s="87" t="s">
        <v>832</v>
      </c>
      <c r="D686" s="87" t="s">
        <v>1711</v>
      </c>
      <c r="E686" s="87">
        <v>85.747764012921806</v>
      </c>
      <c r="F686" s="86">
        <v>82.186938988157806</v>
      </c>
      <c r="G686" s="86">
        <v>87.423986506319295</v>
      </c>
      <c r="H686" s="86">
        <f t="shared" si="75"/>
        <v>85.119563169132974</v>
      </c>
      <c r="I686" s="86">
        <f t="shared" si="70"/>
        <v>2.6744427273682847</v>
      </c>
      <c r="J686" s="86">
        <f t="shared" si="71"/>
        <v>6.4114188418808036</v>
      </c>
      <c r="L686" s="87">
        <v>74.841838801276893</v>
      </c>
      <c r="M686" s="86">
        <v>81.547219246137004</v>
      </c>
      <c r="N686" s="86">
        <v>82.855180663359405</v>
      </c>
      <c r="O686" s="86">
        <f t="shared" si="76"/>
        <v>79.748079570257758</v>
      </c>
      <c r="P686" s="86">
        <f t="shared" si="72"/>
        <v>4.2989637855700931</v>
      </c>
      <c r="Q686" s="86">
        <f t="shared" si="73"/>
        <v>6.3173778723501384</v>
      </c>
      <c r="S686" s="86">
        <f t="shared" si="74"/>
        <v>-9.404096953066618E-2</v>
      </c>
      <c r="T686" s="87">
        <v>0.51403578000000005</v>
      </c>
      <c r="U686" s="87">
        <v>0</v>
      </c>
    </row>
    <row r="687" spans="2:21">
      <c r="B687" s="87" t="s">
        <v>6453</v>
      </c>
      <c r="C687" s="87" t="s">
        <v>1712</v>
      </c>
      <c r="D687" s="87" t="s">
        <v>1713</v>
      </c>
      <c r="E687" s="87">
        <v>137.968953411234</v>
      </c>
      <c r="F687" s="86">
        <v>132.178357828656</v>
      </c>
      <c r="G687" s="86">
        <v>144.65809124593699</v>
      </c>
      <c r="H687" s="86">
        <f t="shared" si="75"/>
        <v>138.26846749527564</v>
      </c>
      <c r="I687" s="86">
        <f t="shared" si="70"/>
        <v>6.2452556438070976</v>
      </c>
      <c r="J687" s="86">
        <f t="shared" si="71"/>
        <v>7.1113283731968835</v>
      </c>
      <c r="L687" s="87">
        <v>140.928151868686</v>
      </c>
      <c r="M687" s="86">
        <v>146.750138421636</v>
      </c>
      <c r="N687" s="86">
        <v>147.476947349966</v>
      </c>
      <c r="O687" s="86">
        <f t="shared" si="76"/>
        <v>145.05174588009601</v>
      </c>
      <c r="P687" s="86">
        <f t="shared" si="72"/>
        <v>3.5895798476670415</v>
      </c>
      <c r="Q687" s="86">
        <f t="shared" si="73"/>
        <v>7.180423850063467</v>
      </c>
      <c r="S687" s="86">
        <f t="shared" si="74"/>
        <v>6.9095476866582475E-2</v>
      </c>
      <c r="T687" s="87">
        <v>0.92821161600000002</v>
      </c>
      <c r="U687" s="87">
        <v>0</v>
      </c>
    </row>
    <row r="688" spans="2:21">
      <c r="B688" s="87" t="s">
        <v>6454</v>
      </c>
      <c r="C688" s="87" t="s">
        <v>832</v>
      </c>
      <c r="D688" s="87" t="s">
        <v>1714</v>
      </c>
      <c r="E688" s="87">
        <v>51.3997292342018</v>
      </c>
      <c r="F688" s="86">
        <v>55.6791100870268</v>
      </c>
      <c r="G688" s="86">
        <v>56.625294104576298</v>
      </c>
      <c r="H688" s="86">
        <f t="shared" si="75"/>
        <v>54.568044475268302</v>
      </c>
      <c r="I688" s="86">
        <f t="shared" si="70"/>
        <v>2.7843279528186384</v>
      </c>
      <c r="J688" s="86">
        <f t="shared" si="71"/>
        <v>5.7699844384626147</v>
      </c>
      <c r="L688" s="87">
        <v>82.174572572213805</v>
      </c>
      <c r="M688" s="86">
        <v>89.480926465473203</v>
      </c>
      <c r="N688" s="86">
        <v>93.054918027905302</v>
      </c>
      <c r="O688" s="86">
        <f t="shared" si="76"/>
        <v>88.236805688530765</v>
      </c>
      <c r="P688" s="86">
        <f t="shared" si="72"/>
        <v>5.5458413869774112</v>
      </c>
      <c r="Q688" s="86">
        <f t="shared" si="73"/>
        <v>6.4633086589271445</v>
      </c>
      <c r="S688" s="86">
        <f t="shared" si="74"/>
        <v>0.69332422046452957</v>
      </c>
      <c r="T688" s="91">
        <v>3.1300000000000002E-9</v>
      </c>
      <c r="U688" s="87">
        <v>0</v>
      </c>
    </row>
    <row r="689" spans="2:21">
      <c r="B689" s="87" t="s">
        <v>6455</v>
      </c>
      <c r="C689" s="87" t="s">
        <v>841</v>
      </c>
      <c r="D689" s="87" t="s">
        <v>1715</v>
      </c>
      <c r="E689" s="87">
        <v>842.85660710143304</v>
      </c>
      <c r="F689" s="86">
        <v>794.82907619548496</v>
      </c>
      <c r="G689" s="86">
        <v>863.15544876403999</v>
      </c>
      <c r="H689" s="86">
        <f t="shared" si="75"/>
        <v>833.613710686986</v>
      </c>
      <c r="I689" s="86">
        <f t="shared" si="70"/>
        <v>35.08841187187582</v>
      </c>
      <c r="J689" s="86">
        <f t="shared" si="71"/>
        <v>9.7032351960109331</v>
      </c>
      <c r="L689" s="87">
        <v>805.11148666152098</v>
      </c>
      <c r="M689" s="86">
        <v>767.40919286906899</v>
      </c>
      <c r="N689" s="86">
        <v>855.766251209708</v>
      </c>
      <c r="O689" s="86">
        <f t="shared" si="76"/>
        <v>809.42897691343262</v>
      </c>
      <c r="P689" s="86">
        <f t="shared" si="72"/>
        <v>44.336474614128782</v>
      </c>
      <c r="Q689" s="86">
        <f t="shared" si="73"/>
        <v>9.6607606870412788</v>
      </c>
      <c r="S689" s="86">
        <f t="shared" si="74"/>
        <v>-4.2474508969654372E-2</v>
      </c>
      <c r="T689" s="87">
        <v>0.72279621299999997</v>
      </c>
      <c r="U689" s="87">
        <v>0</v>
      </c>
    </row>
    <row r="690" spans="2:21">
      <c r="B690" s="87" t="s">
        <v>6456</v>
      </c>
      <c r="C690" s="87" t="s">
        <v>841</v>
      </c>
      <c r="D690" s="87"/>
      <c r="E690" s="87">
        <v>277.23917766625698</v>
      </c>
      <c r="F690" s="86">
        <v>273.66141644468001</v>
      </c>
      <c r="G690" s="86">
        <v>274.916894576647</v>
      </c>
      <c r="H690" s="86">
        <f t="shared" si="75"/>
        <v>275.27249622919464</v>
      </c>
      <c r="I690" s="86">
        <f t="shared" si="70"/>
        <v>1.8151950972625355</v>
      </c>
      <c r="J690" s="86">
        <f t="shared" si="71"/>
        <v>8.1047166604565977</v>
      </c>
      <c r="L690" s="87">
        <v>296.682970071841</v>
      </c>
      <c r="M690" s="86">
        <v>290.95544623635698</v>
      </c>
      <c r="N690" s="86">
        <v>285.11872174055202</v>
      </c>
      <c r="O690" s="86">
        <f t="shared" si="76"/>
        <v>290.91904601624998</v>
      </c>
      <c r="P690" s="86">
        <f t="shared" si="72"/>
        <v>5.7822100964032659</v>
      </c>
      <c r="Q690" s="86">
        <f t="shared" si="73"/>
        <v>8.1844739402992808</v>
      </c>
      <c r="S690" s="86">
        <f t="shared" si="74"/>
        <v>7.975727984268402E-2</v>
      </c>
      <c r="T690" s="87">
        <v>0.89971220399999996</v>
      </c>
      <c r="U690" s="87">
        <v>0</v>
      </c>
    </row>
    <row r="691" spans="2:21">
      <c r="B691" s="87" t="s">
        <v>6457</v>
      </c>
      <c r="C691" s="87" t="s">
        <v>841</v>
      </c>
      <c r="D691" s="87" t="s">
        <v>1109</v>
      </c>
      <c r="E691" s="87">
        <v>50.160029470811203</v>
      </c>
      <c r="F691" s="86">
        <v>41.1988426485578</v>
      </c>
      <c r="G691" s="86">
        <v>44.778233424964696</v>
      </c>
      <c r="H691" s="86">
        <f t="shared" si="75"/>
        <v>45.379035181444571</v>
      </c>
      <c r="I691" s="86">
        <f t="shared" si="70"/>
        <v>4.5107027588585336</v>
      </c>
      <c r="J691" s="86">
        <f t="shared" si="71"/>
        <v>5.5039540306110899</v>
      </c>
      <c r="L691" s="87">
        <v>46.195675054268897</v>
      </c>
      <c r="M691" s="86">
        <v>44.795747751342702</v>
      </c>
      <c r="N691" s="86">
        <v>43.011661230542799</v>
      </c>
      <c r="O691" s="86">
        <f t="shared" si="76"/>
        <v>44.667694678718135</v>
      </c>
      <c r="P691" s="86">
        <f t="shared" si="72"/>
        <v>1.5958647184132386</v>
      </c>
      <c r="Q691" s="86">
        <f t="shared" si="73"/>
        <v>5.481159893262479</v>
      </c>
      <c r="S691" s="86">
        <f t="shared" si="74"/>
        <v>-2.2794137348610674E-2</v>
      </c>
      <c r="T691" s="87">
        <v>0.84178788000000004</v>
      </c>
      <c r="U691" s="87">
        <v>0</v>
      </c>
    </row>
    <row r="692" spans="2:21">
      <c r="B692" s="87" t="s">
        <v>6458</v>
      </c>
      <c r="C692" s="87" t="s">
        <v>841</v>
      </c>
      <c r="D692" s="87"/>
      <c r="E692" s="87">
        <v>28.787996706880001</v>
      </c>
      <c r="F692" s="86">
        <v>26.899422863117099</v>
      </c>
      <c r="G692" s="86">
        <v>30.259612577179301</v>
      </c>
      <c r="H692" s="86">
        <f t="shared" si="75"/>
        <v>28.649010715725467</v>
      </c>
      <c r="I692" s="86">
        <f t="shared" si="70"/>
        <v>1.6844009492770007</v>
      </c>
      <c r="J692" s="86">
        <f t="shared" si="71"/>
        <v>4.8404134167610371</v>
      </c>
      <c r="L692" s="87">
        <v>42.8366856179655</v>
      </c>
      <c r="M692" s="86">
        <v>52.067230985011598</v>
      </c>
      <c r="N692" s="86">
        <v>52.1029955046032</v>
      </c>
      <c r="O692" s="86">
        <f t="shared" si="76"/>
        <v>49.002304035860099</v>
      </c>
      <c r="P692" s="86">
        <f t="shared" si="72"/>
        <v>5.3396121236964609</v>
      </c>
      <c r="Q692" s="86">
        <f t="shared" si="73"/>
        <v>5.6147776796858659</v>
      </c>
      <c r="S692" s="86">
        <f t="shared" si="74"/>
        <v>0.77436426292482852</v>
      </c>
      <c r="T692" s="91">
        <v>2.6699999999999999E-11</v>
      </c>
      <c r="U692" s="87">
        <v>0</v>
      </c>
    </row>
    <row r="693" spans="2:21">
      <c r="B693" s="87" t="s">
        <v>6459</v>
      </c>
      <c r="C693" s="87" t="s">
        <v>841</v>
      </c>
      <c r="D693" s="87"/>
      <c r="E693" s="87">
        <v>172.19556645211199</v>
      </c>
      <c r="F693" s="86">
        <v>173.52453336841</v>
      </c>
      <c r="G693" s="86">
        <v>197.52028055360299</v>
      </c>
      <c r="H693" s="86">
        <f t="shared" si="75"/>
        <v>181.08012679137502</v>
      </c>
      <c r="I693" s="86">
        <f t="shared" si="70"/>
        <v>14.253088439367382</v>
      </c>
      <c r="J693" s="86">
        <f t="shared" si="71"/>
        <v>7.5004844116411284</v>
      </c>
      <c r="L693" s="87">
        <v>178.79742164064101</v>
      </c>
      <c r="M693" s="86">
        <v>183.27465485785399</v>
      </c>
      <c r="N693" s="86">
        <v>189.80150551028399</v>
      </c>
      <c r="O693" s="86">
        <f t="shared" si="76"/>
        <v>183.95786066959298</v>
      </c>
      <c r="P693" s="86">
        <f t="shared" si="72"/>
        <v>5.5337639169402308</v>
      </c>
      <c r="Q693" s="86">
        <f t="shared" si="73"/>
        <v>7.5232315149398712</v>
      </c>
      <c r="S693" s="86">
        <f t="shared" si="74"/>
        <v>2.2747103298742469E-2</v>
      </c>
      <c r="T693" s="87">
        <v>0.96158329600000003</v>
      </c>
      <c r="U693" s="87">
        <v>0</v>
      </c>
    </row>
    <row r="694" spans="2:21">
      <c r="B694" s="87" t="s">
        <v>6460</v>
      </c>
      <c r="C694" s="87" t="s">
        <v>1716</v>
      </c>
      <c r="D694" s="87" t="s">
        <v>1189</v>
      </c>
      <c r="E694" s="87">
        <v>324.60101072430501</v>
      </c>
      <c r="F694" s="86">
        <v>331.07128625681298</v>
      </c>
      <c r="G694" s="86">
        <v>264.570650572852</v>
      </c>
      <c r="H694" s="86">
        <f t="shared" si="75"/>
        <v>306.74764918465667</v>
      </c>
      <c r="I694" s="86">
        <f t="shared" si="70"/>
        <v>36.669340398918713</v>
      </c>
      <c r="J694" s="86">
        <f t="shared" si="71"/>
        <v>8.2609084773544019</v>
      </c>
      <c r="L694" s="87">
        <v>271.31439295562097</v>
      </c>
      <c r="M694" s="86">
        <v>288.883289059427</v>
      </c>
      <c r="N694" s="86">
        <v>300.68395579728599</v>
      </c>
      <c r="O694" s="86">
        <f t="shared" si="76"/>
        <v>286.96054593744469</v>
      </c>
      <c r="P694" s="86">
        <f t="shared" si="72"/>
        <v>14.778887346903874</v>
      </c>
      <c r="Q694" s="86">
        <f t="shared" si="73"/>
        <v>8.1647085848876184</v>
      </c>
      <c r="S694" s="86">
        <f t="shared" si="74"/>
        <v>-9.6199892466782261E-2</v>
      </c>
      <c r="T694" s="87">
        <v>0.57032894999999995</v>
      </c>
      <c r="U694" s="87">
        <v>0</v>
      </c>
    </row>
    <row r="695" spans="2:21">
      <c r="B695" s="87" t="s">
        <v>6461</v>
      </c>
      <c r="C695" s="87" t="s">
        <v>832</v>
      </c>
      <c r="D695" s="87" t="s">
        <v>1717</v>
      </c>
      <c r="E695" s="87">
        <v>74.526105322728895</v>
      </c>
      <c r="F695" s="86">
        <v>80.798584982594207</v>
      </c>
      <c r="G695" s="86">
        <v>78.776459359829602</v>
      </c>
      <c r="H695" s="86">
        <f t="shared" si="75"/>
        <v>78.033716555050901</v>
      </c>
      <c r="I695" s="86">
        <f t="shared" si="70"/>
        <v>3.2015231416302323</v>
      </c>
      <c r="J695" s="86">
        <f t="shared" si="71"/>
        <v>6.2860257085617679</v>
      </c>
      <c r="L695" s="87">
        <v>78.9211287637808</v>
      </c>
      <c r="M695" s="86">
        <v>77.708939017146704</v>
      </c>
      <c r="N695" s="86">
        <v>70.771351783441403</v>
      </c>
      <c r="O695" s="86">
        <f t="shared" si="76"/>
        <v>75.800473188122965</v>
      </c>
      <c r="P695" s="86">
        <f t="shared" si="72"/>
        <v>4.3973170880357175</v>
      </c>
      <c r="Q695" s="86">
        <f t="shared" si="73"/>
        <v>6.2441349494054652</v>
      </c>
      <c r="S695" s="86">
        <f t="shared" si="74"/>
        <v>-4.1890759156301825E-2</v>
      </c>
      <c r="T695" s="87">
        <v>0.70215671300000004</v>
      </c>
      <c r="U695" s="87">
        <v>0</v>
      </c>
    </row>
    <row r="696" spans="2:21">
      <c r="B696" s="87" t="s">
        <v>6462</v>
      </c>
      <c r="C696" s="87" t="s">
        <v>1718</v>
      </c>
      <c r="D696" s="87" t="s">
        <v>1719</v>
      </c>
      <c r="E696" s="87">
        <v>55.010168894583899</v>
      </c>
      <c r="F696" s="86">
        <v>62.841913048551199</v>
      </c>
      <c r="G696" s="86">
        <v>67.584743111955106</v>
      </c>
      <c r="H696" s="86">
        <f t="shared" si="75"/>
        <v>61.812275018363401</v>
      </c>
      <c r="I696" s="86">
        <f t="shared" si="70"/>
        <v>6.3502043307244005</v>
      </c>
      <c r="J696" s="86">
        <f t="shared" si="71"/>
        <v>5.9498214597098551</v>
      </c>
      <c r="L696" s="87">
        <v>59.575664999046197</v>
      </c>
      <c r="M696" s="86">
        <v>75.613280198369097</v>
      </c>
      <c r="N696" s="86">
        <v>63.431757558831499</v>
      </c>
      <c r="O696" s="86">
        <f t="shared" si="76"/>
        <v>66.206900918748929</v>
      </c>
      <c r="P696" s="86">
        <f t="shared" si="72"/>
        <v>8.3712209874938885</v>
      </c>
      <c r="Q696" s="86">
        <f t="shared" si="73"/>
        <v>6.0489096956414983</v>
      </c>
      <c r="S696" s="86">
        <f t="shared" si="74"/>
        <v>9.9088235931642663E-2</v>
      </c>
      <c r="T696" s="87">
        <v>0.91487672499999995</v>
      </c>
      <c r="U696" s="87">
        <v>0</v>
      </c>
    </row>
    <row r="697" spans="2:21">
      <c r="B697" s="87" t="s">
        <v>6463</v>
      </c>
      <c r="C697" s="87" t="s">
        <v>832</v>
      </c>
      <c r="D697" s="87" t="s">
        <v>1720</v>
      </c>
      <c r="E697" s="87">
        <v>169.944015400615</v>
      </c>
      <c r="F697" s="86">
        <v>196.618396892536</v>
      </c>
      <c r="G697" s="86">
        <v>203.68692748921501</v>
      </c>
      <c r="H697" s="86">
        <f t="shared" si="75"/>
        <v>190.08311326078865</v>
      </c>
      <c r="I697" s="86">
        <f t="shared" si="70"/>
        <v>17.795462291418158</v>
      </c>
      <c r="J697" s="86">
        <f t="shared" si="71"/>
        <v>7.5704865602827693</v>
      </c>
      <c r="L697" s="87">
        <v>158.35154418966499</v>
      </c>
      <c r="M697" s="86">
        <v>173.710509323449</v>
      </c>
      <c r="N697" s="86">
        <v>184.72861528342099</v>
      </c>
      <c r="O697" s="86">
        <f t="shared" si="76"/>
        <v>172.26355626551165</v>
      </c>
      <c r="P697" s="86">
        <f t="shared" si="72"/>
        <v>13.247932847624577</v>
      </c>
      <c r="Q697" s="86">
        <f t="shared" si="73"/>
        <v>7.4284737099319624</v>
      </c>
      <c r="S697" s="86">
        <f t="shared" si="74"/>
        <v>-0.14201285035080685</v>
      </c>
      <c r="T697" s="87">
        <v>0.275919099</v>
      </c>
      <c r="U697" s="87">
        <v>0</v>
      </c>
    </row>
    <row r="698" spans="2:21">
      <c r="B698" s="87" t="s">
        <v>6464</v>
      </c>
      <c r="C698" s="87" t="s">
        <v>841</v>
      </c>
      <c r="D698" s="87"/>
      <c r="E698" s="87">
        <v>129.56704376261101</v>
      </c>
      <c r="F698" s="86">
        <v>105.220115332026</v>
      </c>
      <c r="G698" s="86">
        <v>128.764111272035</v>
      </c>
      <c r="H698" s="86">
        <f t="shared" si="75"/>
        <v>121.18375678889066</v>
      </c>
      <c r="I698" s="86">
        <f t="shared" si="70"/>
        <v>13.830746963508583</v>
      </c>
      <c r="J698" s="86">
        <f t="shared" si="71"/>
        <v>6.921052525792132</v>
      </c>
      <c r="L698" s="87">
        <v>136.48078842627601</v>
      </c>
      <c r="M698" s="86">
        <v>124.655664863293</v>
      </c>
      <c r="N698" s="86">
        <v>116.41025404778701</v>
      </c>
      <c r="O698" s="86">
        <f t="shared" si="76"/>
        <v>125.84890244578533</v>
      </c>
      <c r="P698" s="86">
        <f t="shared" si="72"/>
        <v>10.088332345126787</v>
      </c>
      <c r="Q698" s="86">
        <f t="shared" si="73"/>
        <v>6.9755488242877028</v>
      </c>
      <c r="S698" s="86">
        <f t="shared" si="74"/>
        <v>5.4496298495570909E-2</v>
      </c>
      <c r="T698" s="87">
        <v>0.98103776399999998</v>
      </c>
      <c r="U698" s="87">
        <v>0</v>
      </c>
    </row>
    <row r="699" spans="2:21">
      <c r="B699" s="87" t="s">
        <v>6465</v>
      </c>
      <c r="C699" s="87" t="s">
        <v>1721</v>
      </c>
      <c r="D699" s="87" t="s">
        <v>1722</v>
      </c>
      <c r="E699" s="87">
        <v>102.344462664459</v>
      </c>
      <c r="F699" s="86">
        <v>89.001818711710001</v>
      </c>
      <c r="G699" s="86">
        <v>105.52352167823599</v>
      </c>
      <c r="H699" s="86">
        <f t="shared" si="75"/>
        <v>98.956601018135004</v>
      </c>
      <c r="I699" s="86">
        <f t="shared" si="70"/>
        <v>8.7664058843692239</v>
      </c>
      <c r="J699" s="86">
        <f t="shared" si="71"/>
        <v>6.628724042064051</v>
      </c>
      <c r="L699" s="87">
        <v>107.723354181372</v>
      </c>
      <c r="M699" s="86">
        <v>107.78119410126899</v>
      </c>
      <c r="N699" s="86">
        <v>98.209056535497098</v>
      </c>
      <c r="O699" s="86">
        <f t="shared" si="76"/>
        <v>104.57120160604603</v>
      </c>
      <c r="P699" s="86">
        <f t="shared" si="72"/>
        <v>5.5098551512826539</v>
      </c>
      <c r="Q699" s="86">
        <f t="shared" si="73"/>
        <v>6.7083417849486926</v>
      </c>
      <c r="S699" s="86">
        <f t="shared" si="74"/>
        <v>7.9617742884640963E-2</v>
      </c>
      <c r="T699" s="87">
        <v>0.93493662399999999</v>
      </c>
      <c r="U699" s="87">
        <v>0</v>
      </c>
    </row>
    <row r="700" spans="2:21">
      <c r="B700" s="87" t="s">
        <v>6466</v>
      </c>
      <c r="C700" s="87" t="s">
        <v>1723</v>
      </c>
      <c r="D700" s="87" t="s">
        <v>1724</v>
      </c>
      <c r="E700" s="87">
        <v>133.22810529369599</v>
      </c>
      <c r="F700" s="86">
        <v>137.558078592138</v>
      </c>
      <c r="G700" s="86">
        <v>125.497827973949</v>
      </c>
      <c r="H700" s="86">
        <f t="shared" si="75"/>
        <v>132.09467061992768</v>
      </c>
      <c r="I700" s="86">
        <f t="shared" si="70"/>
        <v>6.1094939940356179</v>
      </c>
      <c r="J700" s="86">
        <f t="shared" si="71"/>
        <v>7.045428451777334</v>
      </c>
      <c r="L700" s="87">
        <v>147.432424628185</v>
      </c>
      <c r="M700" s="86">
        <v>141.98305791944199</v>
      </c>
      <c r="N700" s="86">
        <v>132.831424379585</v>
      </c>
      <c r="O700" s="86">
        <f t="shared" si="76"/>
        <v>140.74896897573731</v>
      </c>
      <c r="P700" s="86">
        <f t="shared" si="72"/>
        <v>7.3783150993729514</v>
      </c>
      <c r="Q700" s="86">
        <f t="shared" si="73"/>
        <v>7.1369805439875913</v>
      </c>
      <c r="S700" s="86">
        <f t="shared" si="74"/>
        <v>9.1552092210257785E-2</v>
      </c>
      <c r="T700" s="87">
        <v>0.86262815400000004</v>
      </c>
      <c r="U700" s="87">
        <v>0</v>
      </c>
    </row>
    <row r="701" spans="2:21">
      <c r="B701" s="87" t="s">
        <v>6467</v>
      </c>
      <c r="C701" s="87" t="s">
        <v>1725</v>
      </c>
      <c r="D701" s="87" t="s">
        <v>1726</v>
      </c>
      <c r="E701" s="87">
        <v>0.57107767989478897</v>
      </c>
      <c r="F701" s="86">
        <v>0.85555167671239996</v>
      </c>
      <c r="G701" s="86">
        <v>0.92305254149191096</v>
      </c>
      <c r="H701" s="86">
        <f t="shared" si="75"/>
        <v>0.78322729936636659</v>
      </c>
      <c r="I701" s="86">
        <f t="shared" si="70"/>
        <v>0.18680119771550388</v>
      </c>
      <c r="J701" s="86">
        <f t="shared" si="71"/>
        <v>-0.3524970439727042</v>
      </c>
      <c r="L701" s="87">
        <v>0.81604921776933104</v>
      </c>
      <c r="M701" s="86">
        <v>0.65981491062153896</v>
      </c>
      <c r="N701" s="86">
        <v>0.21920091694584401</v>
      </c>
      <c r="O701" s="86">
        <f t="shared" si="76"/>
        <v>0.56502168177890466</v>
      </c>
      <c r="P701" s="86">
        <f t="shared" si="72"/>
        <v>0.30950975869070757</v>
      </c>
      <c r="Q701" s="86">
        <f t="shared" si="73"/>
        <v>-0.82362186524496594</v>
      </c>
      <c r="S701" s="86">
        <f t="shared" si="74"/>
        <v>-0.47112482127226168</v>
      </c>
      <c r="T701" s="87">
        <v>0.60216181300000005</v>
      </c>
      <c r="U701" s="87">
        <v>0</v>
      </c>
    </row>
    <row r="702" spans="2:21">
      <c r="B702" s="87" t="s">
        <v>6468</v>
      </c>
      <c r="C702" s="87" t="s">
        <v>1727</v>
      </c>
      <c r="D702" s="87" t="s">
        <v>1728</v>
      </c>
      <c r="E702" s="87">
        <v>35.676891495925801</v>
      </c>
      <c r="F702" s="86">
        <v>35.102579644150502</v>
      </c>
      <c r="G702" s="86">
        <v>36.747807135729701</v>
      </c>
      <c r="H702" s="86">
        <f t="shared" si="75"/>
        <v>35.842426091935337</v>
      </c>
      <c r="I702" s="86">
        <f t="shared" si="70"/>
        <v>0.83501176735362559</v>
      </c>
      <c r="J702" s="86">
        <f t="shared" si="71"/>
        <v>5.1635963883192613</v>
      </c>
      <c r="L702" s="87">
        <v>37.575942786752996</v>
      </c>
      <c r="M702" s="86">
        <v>42.476770865647602</v>
      </c>
      <c r="N702" s="86">
        <v>38.352618700283699</v>
      </c>
      <c r="O702" s="86">
        <f t="shared" si="76"/>
        <v>39.468444117561432</v>
      </c>
      <c r="P702" s="86">
        <f t="shared" si="72"/>
        <v>2.6340707538148473</v>
      </c>
      <c r="Q702" s="86">
        <f t="shared" si="73"/>
        <v>5.3026277428713273</v>
      </c>
      <c r="S702" s="86">
        <f t="shared" si="74"/>
        <v>0.13903135455206639</v>
      </c>
      <c r="T702" s="87">
        <v>0.63902203599999996</v>
      </c>
      <c r="U702" s="87">
        <v>0</v>
      </c>
    </row>
    <row r="703" spans="2:21">
      <c r="B703" s="87" t="s">
        <v>6469</v>
      </c>
      <c r="C703" s="87" t="s">
        <v>1729</v>
      </c>
      <c r="D703" s="87" t="s">
        <v>1730</v>
      </c>
      <c r="E703" s="87">
        <v>61.928751374800299</v>
      </c>
      <c r="F703" s="86">
        <v>61.238328026239003</v>
      </c>
      <c r="G703" s="86">
        <v>61.619574702619701</v>
      </c>
      <c r="H703" s="86">
        <f t="shared" si="75"/>
        <v>61.595551367886337</v>
      </c>
      <c r="I703" s="86">
        <f t="shared" si="70"/>
        <v>0.34583802642050782</v>
      </c>
      <c r="J703" s="86">
        <f t="shared" si="71"/>
        <v>5.9447542534171376</v>
      </c>
      <c r="L703" s="87">
        <v>76.889107196786696</v>
      </c>
      <c r="M703" s="86">
        <v>83.577697882036702</v>
      </c>
      <c r="N703" s="86">
        <v>77.047034678683701</v>
      </c>
      <c r="O703" s="86">
        <f t="shared" si="76"/>
        <v>79.171279919169038</v>
      </c>
      <c r="P703" s="86">
        <f t="shared" si="72"/>
        <v>3.816886783754101</v>
      </c>
      <c r="Q703" s="86">
        <f t="shared" si="73"/>
        <v>6.3069052697299677</v>
      </c>
      <c r="S703" s="86">
        <f t="shared" si="74"/>
        <v>0.3621510163128297</v>
      </c>
      <c r="T703" s="87">
        <v>9.1866210000000007E-3</v>
      </c>
      <c r="U703" s="87">
        <v>0</v>
      </c>
    </row>
    <row r="704" spans="2:21">
      <c r="B704" s="87" t="s">
        <v>6470</v>
      </c>
      <c r="C704" s="87" t="s">
        <v>1731</v>
      </c>
      <c r="D704" s="87" t="s">
        <v>1732</v>
      </c>
      <c r="E704" s="87">
        <v>49.2202518898794</v>
      </c>
      <c r="F704" s="86">
        <v>49.0052528110309</v>
      </c>
      <c r="G704" s="86">
        <v>55.858741887624099</v>
      </c>
      <c r="H704" s="86">
        <f t="shared" si="75"/>
        <v>51.361415529511468</v>
      </c>
      <c r="I704" s="86">
        <f t="shared" si="70"/>
        <v>3.8962821290953</v>
      </c>
      <c r="J704" s="86">
        <f t="shared" si="71"/>
        <v>5.6826130588208024</v>
      </c>
      <c r="L704" s="87">
        <v>55.119867339837803</v>
      </c>
      <c r="M704" s="86">
        <v>50.818542312801299</v>
      </c>
      <c r="N704" s="86">
        <v>50.246193565840997</v>
      </c>
      <c r="O704" s="86">
        <f t="shared" si="76"/>
        <v>52.061534406160035</v>
      </c>
      <c r="P704" s="86">
        <f t="shared" si="72"/>
        <v>2.6640093884876448</v>
      </c>
      <c r="Q704" s="86">
        <f t="shared" si="73"/>
        <v>5.7021459277115172</v>
      </c>
      <c r="S704" s="86">
        <f t="shared" si="74"/>
        <v>1.9532868890714407E-2</v>
      </c>
      <c r="T704" s="87">
        <v>0.96307432999999998</v>
      </c>
      <c r="U704" s="87">
        <v>0</v>
      </c>
    </row>
    <row r="705" spans="2:21">
      <c r="B705" s="87" t="s">
        <v>6471</v>
      </c>
      <c r="C705" s="87" t="s">
        <v>1733</v>
      </c>
      <c r="D705" s="87" t="s">
        <v>1343</v>
      </c>
      <c r="E705" s="87">
        <v>413.223099926207</v>
      </c>
      <c r="F705" s="86">
        <v>388.97920675409</v>
      </c>
      <c r="G705" s="86">
        <v>422.48787920196702</v>
      </c>
      <c r="H705" s="86">
        <f t="shared" si="75"/>
        <v>408.23006196075465</v>
      </c>
      <c r="I705" s="86">
        <f t="shared" si="70"/>
        <v>17.303340816100061</v>
      </c>
      <c r="J705" s="86">
        <f t="shared" si="71"/>
        <v>8.6732386157631272</v>
      </c>
      <c r="L705" s="87">
        <v>448.51979198125599</v>
      </c>
      <c r="M705" s="86">
        <v>441.90165993406498</v>
      </c>
      <c r="N705" s="86">
        <v>434.30554660388202</v>
      </c>
      <c r="O705" s="86">
        <f t="shared" si="76"/>
        <v>441.57566617306765</v>
      </c>
      <c r="P705" s="86">
        <f t="shared" si="72"/>
        <v>7.1127278073328659</v>
      </c>
      <c r="Q705" s="86">
        <f t="shared" si="73"/>
        <v>8.7865168617578338</v>
      </c>
      <c r="S705" s="86">
        <f t="shared" si="74"/>
        <v>0.11327824599470518</v>
      </c>
      <c r="T705" s="87">
        <v>0.76456006499999996</v>
      </c>
      <c r="U705" s="87">
        <v>0</v>
      </c>
    </row>
    <row r="706" spans="2:21">
      <c r="B706" s="87" t="s">
        <v>6472</v>
      </c>
      <c r="C706" s="87" t="s">
        <v>1734</v>
      </c>
      <c r="D706" s="87" t="s">
        <v>1735</v>
      </c>
      <c r="E706" s="87">
        <v>235.32075402290599</v>
      </c>
      <c r="F706" s="86">
        <v>226.812294738806</v>
      </c>
      <c r="G706" s="86">
        <v>219.82878367095799</v>
      </c>
      <c r="H706" s="86">
        <f t="shared" si="75"/>
        <v>227.32061081089</v>
      </c>
      <c r="I706" s="86">
        <f t="shared" si="70"/>
        <v>7.7584840831352562</v>
      </c>
      <c r="J706" s="86">
        <f t="shared" si="71"/>
        <v>7.8285846868059821</v>
      </c>
      <c r="L706" s="87">
        <v>207.06524783149499</v>
      </c>
      <c r="M706" s="86">
        <v>215.08966366700599</v>
      </c>
      <c r="N706" s="86">
        <v>218.00241563606099</v>
      </c>
      <c r="O706" s="86">
        <f t="shared" si="76"/>
        <v>213.38577571152064</v>
      </c>
      <c r="P706" s="86">
        <f t="shared" si="72"/>
        <v>5.6641712120966803</v>
      </c>
      <c r="Q706" s="86">
        <f t="shared" si="73"/>
        <v>7.7373201991403944</v>
      </c>
      <c r="S706" s="86">
        <f t="shared" si="74"/>
        <v>-9.1264487665587923E-2</v>
      </c>
      <c r="T706" s="87">
        <v>0.407059544</v>
      </c>
      <c r="U706" s="87">
        <v>0</v>
      </c>
    </row>
    <row r="707" spans="2:21">
      <c r="B707" s="87" t="s">
        <v>6473</v>
      </c>
      <c r="C707" s="87" t="s">
        <v>832</v>
      </c>
      <c r="D707" s="87" t="s">
        <v>1736</v>
      </c>
      <c r="E707" s="87">
        <v>85.446600044095305</v>
      </c>
      <c r="F707" s="86">
        <v>84.255861005032401</v>
      </c>
      <c r="G707" s="86">
        <v>86.205354457066093</v>
      </c>
      <c r="H707" s="86">
        <f t="shared" si="75"/>
        <v>85.302605168731262</v>
      </c>
      <c r="I707" s="86">
        <f t="shared" si="70"/>
        <v>0.98269123990136886</v>
      </c>
      <c r="J707" s="86">
        <f t="shared" si="71"/>
        <v>6.4145178974698061</v>
      </c>
      <c r="L707" s="87">
        <v>84.541927521033799</v>
      </c>
      <c r="M707" s="86">
        <v>83.726451644635702</v>
      </c>
      <c r="N707" s="86">
        <v>89.911567233809805</v>
      </c>
      <c r="O707" s="86">
        <f t="shared" si="76"/>
        <v>86.059982133159778</v>
      </c>
      <c r="P707" s="86">
        <f t="shared" si="72"/>
        <v>3.3603989446059561</v>
      </c>
      <c r="Q707" s="86">
        <f t="shared" si="73"/>
        <v>6.4272706356569174</v>
      </c>
      <c r="S707" s="86">
        <f t="shared" si="74"/>
        <v>1.2752738187110738E-2</v>
      </c>
      <c r="T707" s="87">
        <v>0.92649686600000003</v>
      </c>
      <c r="U707" s="87">
        <v>0</v>
      </c>
    </row>
    <row r="708" spans="2:21">
      <c r="B708" s="87" t="s">
        <v>6474</v>
      </c>
      <c r="C708" s="87" t="s">
        <v>1737</v>
      </c>
      <c r="D708" s="87" t="s">
        <v>1738</v>
      </c>
      <c r="E708" s="87">
        <v>83.310488501378103</v>
      </c>
      <c r="F708" s="86">
        <v>84.665911044500604</v>
      </c>
      <c r="G708" s="86">
        <v>86.102520400594798</v>
      </c>
      <c r="H708" s="86">
        <f t="shared" si="75"/>
        <v>84.692973315491159</v>
      </c>
      <c r="I708" s="86">
        <f t="shared" si="70"/>
        <v>1.3962126651926174</v>
      </c>
      <c r="J708" s="86">
        <f t="shared" si="71"/>
        <v>6.4041703739676903</v>
      </c>
      <c r="L708" s="87">
        <v>81.983623516371907</v>
      </c>
      <c r="M708" s="86">
        <v>86.448740473982696</v>
      </c>
      <c r="N708" s="86">
        <v>90.095297247277202</v>
      </c>
      <c r="O708" s="86">
        <f t="shared" si="76"/>
        <v>86.175887079210597</v>
      </c>
      <c r="P708" s="86">
        <f t="shared" si="72"/>
        <v>4.062714537159084</v>
      </c>
      <c r="Q708" s="86">
        <f t="shared" si="73"/>
        <v>6.4292123394017642</v>
      </c>
      <c r="S708" s="86">
        <f t="shared" si="74"/>
        <v>2.5041965434073356E-2</v>
      </c>
      <c r="T708" s="87">
        <v>0.96158329600000003</v>
      </c>
      <c r="U708" s="87">
        <v>0</v>
      </c>
    </row>
    <row r="709" spans="2:21">
      <c r="B709" s="87" t="s">
        <v>6475</v>
      </c>
      <c r="C709" s="87" t="s">
        <v>1739</v>
      </c>
      <c r="D709" s="87" t="s">
        <v>1740</v>
      </c>
      <c r="E709" s="87">
        <v>89.273668215019597</v>
      </c>
      <c r="F709" s="86">
        <v>86.388293122370897</v>
      </c>
      <c r="G709" s="86">
        <v>76.429893534652805</v>
      </c>
      <c r="H709" s="86">
        <f t="shared" si="75"/>
        <v>84.030618290681105</v>
      </c>
      <c r="I709" s="86">
        <f t="shared" si="70"/>
        <v>6.7386652958130666</v>
      </c>
      <c r="J709" s="86">
        <f t="shared" si="71"/>
        <v>6.3928431942966473</v>
      </c>
      <c r="L709" s="87">
        <v>92.406836422669201</v>
      </c>
      <c r="M709" s="86">
        <v>83.179614062641505</v>
      </c>
      <c r="N709" s="86">
        <v>72.428213152040897</v>
      </c>
      <c r="O709" s="86">
        <f t="shared" si="76"/>
        <v>82.671554545783863</v>
      </c>
      <c r="P709" s="86">
        <f t="shared" si="72"/>
        <v>9.9989969647922639</v>
      </c>
      <c r="Q709" s="86">
        <f t="shared" si="73"/>
        <v>6.3693191101959075</v>
      </c>
      <c r="S709" s="86">
        <f t="shared" si="74"/>
        <v>-2.3524084100739355E-2</v>
      </c>
      <c r="T709" s="87">
        <v>0.86613705299999999</v>
      </c>
      <c r="U709" s="87">
        <v>0</v>
      </c>
    </row>
    <row r="710" spans="2:21">
      <c r="B710" s="87" t="s">
        <v>6476</v>
      </c>
      <c r="C710" s="87" t="s">
        <v>1741</v>
      </c>
      <c r="D710" s="87" t="s">
        <v>1197</v>
      </c>
      <c r="E710" s="87">
        <v>296.79297426997601</v>
      </c>
      <c r="F710" s="86">
        <v>362.98226073297201</v>
      </c>
      <c r="G710" s="86">
        <v>393.22072796781703</v>
      </c>
      <c r="H710" s="86">
        <f t="shared" si="75"/>
        <v>350.99865432358837</v>
      </c>
      <c r="I710" s="86">
        <f t="shared" ref="I710:I773" si="77">STDEV(E710:G710)</f>
        <v>49.318181614229559</v>
      </c>
      <c r="J710" s="86">
        <f t="shared" ref="J710:J773" si="78">LOG(H710,2)</f>
        <v>8.4553216892378735</v>
      </c>
      <c r="L710" s="87">
        <v>311.83869958737199</v>
      </c>
      <c r="M710" s="86">
        <v>315.52446295933402</v>
      </c>
      <c r="N710" s="86">
        <v>351.81921415369902</v>
      </c>
      <c r="O710" s="86">
        <f t="shared" si="76"/>
        <v>326.39412556680168</v>
      </c>
      <c r="P710" s="86">
        <f t="shared" ref="P710:P773" si="79">STDEV(L710:N710)</f>
        <v>22.095758872399188</v>
      </c>
      <c r="Q710" s="86">
        <f t="shared" ref="Q710:Q773" si="80">LOG(O710,2)</f>
        <v>8.3504712817290194</v>
      </c>
      <c r="S710" s="86">
        <f t="shared" ref="S710:S773" si="81">LOG(O710/H710,2)</f>
        <v>-0.1048504075088546</v>
      </c>
      <c r="T710" s="87">
        <v>0.55891932499999997</v>
      </c>
      <c r="U710" s="87">
        <v>0</v>
      </c>
    </row>
    <row r="711" spans="2:21">
      <c r="B711" s="87" t="s">
        <v>6477</v>
      </c>
      <c r="C711" s="87" t="s">
        <v>832</v>
      </c>
      <c r="D711" s="87" t="s">
        <v>1742</v>
      </c>
      <c r="E711" s="87">
        <v>55.600915733895398</v>
      </c>
      <c r="F711" s="86">
        <v>54.202042552980302</v>
      </c>
      <c r="G711" s="86">
        <v>49.901607857508402</v>
      </c>
      <c r="H711" s="86">
        <f t="shared" ref="H711:H774" si="82">AVERAGE(E711:G711)</f>
        <v>53.234855381461365</v>
      </c>
      <c r="I711" s="86">
        <f t="shared" si="77"/>
        <v>2.9702046791466765</v>
      </c>
      <c r="J711" s="86">
        <f t="shared" si="78"/>
        <v>5.7342992507675552</v>
      </c>
      <c r="L711" s="87">
        <v>65.721464894414098</v>
      </c>
      <c r="M711" s="86">
        <v>69.9427226020794</v>
      </c>
      <c r="N711" s="86">
        <v>60.357994784663802</v>
      </c>
      <c r="O711" s="86">
        <f t="shared" ref="O711:O774" si="83">AVERAGE(L711:N711)</f>
        <v>65.340727427052443</v>
      </c>
      <c r="P711" s="86">
        <f t="shared" si="79"/>
        <v>4.8036936411239655</v>
      </c>
      <c r="Q711" s="86">
        <f t="shared" si="80"/>
        <v>6.0299106110278853</v>
      </c>
      <c r="S711" s="86">
        <f t="shared" si="81"/>
        <v>0.29561136026032997</v>
      </c>
      <c r="T711" s="87">
        <v>9.5236923000000001E-2</v>
      </c>
      <c r="U711" s="87">
        <v>0</v>
      </c>
    </row>
    <row r="712" spans="2:21">
      <c r="B712" s="87" t="s">
        <v>6478</v>
      </c>
      <c r="C712" s="87" t="s">
        <v>1743</v>
      </c>
      <c r="D712" s="87" t="s">
        <v>1744</v>
      </c>
      <c r="E712" s="87">
        <v>63.182721681306901</v>
      </c>
      <c r="F712" s="86">
        <v>60.964796098303303</v>
      </c>
      <c r="G712" s="86">
        <v>57.015813374263097</v>
      </c>
      <c r="H712" s="86">
        <f t="shared" si="82"/>
        <v>60.387777051291103</v>
      </c>
      <c r="I712" s="86">
        <f t="shared" si="77"/>
        <v>3.1236841633450436</v>
      </c>
      <c r="J712" s="86">
        <f t="shared" si="78"/>
        <v>5.9161846614576827</v>
      </c>
      <c r="L712" s="87">
        <v>62.301762157529701</v>
      </c>
      <c r="M712" s="86">
        <v>65.542441809192795</v>
      </c>
      <c r="N712" s="86">
        <v>56.293063067385297</v>
      </c>
      <c r="O712" s="86">
        <f t="shared" si="83"/>
        <v>61.379089011369267</v>
      </c>
      <c r="P712" s="86">
        <f t="shared" si="79"/>
        <v>4.6932127672133417</v>
      </c>
      <c r="Q712" s="86">
        <f t="shared" si="80"/>
        <v>5.9396753283663593</v>
      </c>
      <c r="S712" s="86">
        <f t="shared" si="81"/>
        <v>2.3490666908677009E-2</v>
      </c>
      <c r="T712" s="87">
        <v>0.96576678000000005</v>
      </c>
      <c r="U712" s="87">
        <v>0</v>
      </c>
    </row>
    <row r="713" spans="2:21">
      <c r="B713" s="87" t="s">
        <v>6479</v>
      </c>
      <c r="C713" s="87" t="s">
        <v>832</v>
      </c>
      <c r="D713" s="87" t="s">
        <v>1745</v>
      </c>
      <c r="E713" s="87">
        <v>82.618504386574202</v>
      </c>
      <c r="F713" s="86">
        <v>85.159428990361903</v>
      </c>
      <c r="G713" s="86">
        <v>85.040022811135699</v>
      </c>
      <c r="H713" s="86">
        <f t="shared" si="82"/>
        <v>84.272652062690611</v>
      </c>
      <c r="I713" s="86">
        <f t="shared" si="77"/>
        <v>1.4337774791474143</v>
      </c>
      <c r="J713" s="86">
        <f t="shared" si="78"/>
        <v>6.3969926224400684</v>
      </c>
      <c r="L713" s="87">
        <v>86.0845675642327</v>
      </c>
      <c r="M713" s="86">
        <v>93.751652276020494</v>
      </c>
      <c r="N713" s="86">
        <v>96.799659559667504</v>
      </c>
      <c r="O713" s="86">
        <f t="shared" si="83"/>
        <v>92.211959799973556</v>
      </c>
      <c r="P713" s="86">
        <f t="shared" si="79"/>
        <v>5.5209862169955102</v>
      </c>
      <c r="Q713" s="86">
        <f t="shared" si="80"/>
        <v>6.526881973797158</v>
      </c>
      <c r="S713" s="86">
        <f t="shared" si="81"/>
        <v>0.12988935135708932</v>
      </c>
      <c r="T713" s="87">
        <v>0.76691457799999996</v>
      </c>
      <c r="U713" s="87">
        <v>0</v>
      </c>
    </row>
    <row r="714" spans="2:21">
      <c r="B714" s="87" t="s">
        <v>6480</v>
      </c>
      <c r="C714" s="87" t="s">
        <v>1746</v>
      </c>
      <c r="D714" s="87" t="s">
        <v>1747</v>
      </c>
      <c r="E714" s="87">
        <v>44.204992848182101</v>
      </c>
      <c r="F714" s="86">
        <v>42.277094781738001</v>
      </c>
      <c r="G714" s="86">
        <v>46.604230062441097</v>
      </c>
      <c r="H714" s="86">
        <f t="shared" si="82"/>
        <v>44.362105897453738</v>
      </c>
      <c r="I714" s="86">
        <f t="shared" si="77"/>
        <v>2.1678418570239248</v>
      </c>
      <c r="J714" s="86">
        <f t="shared" si="78"/>
        <v>5.4712559476660685</v>
      </c>
      <c r="L714" s="87">
        <v>46.599309569049304</v>
      </c>
      <c r="M714" s="86">
        <v>53.799905070777001</v>
      </c>
      <c r="N714" s="86">
        <v>50.970809831923397</v>
      </c>
      <c r="O714" s="86">
        <f t="shared" si="83"/>
        <v>50.456674823916565</v>
      </c>
      <c r="P714" s="86">
        <f t="shared" si="79"/>
        <v>3.6277258716334844</v>
      </c>
      <c r="Q714" s="86">
        <f t="shared" si="80"/>
        <v>5.6569732284089822</v>
      </c>
      <c r="S714" s="86">
        <f t="shared" si="81"/>
        <v>0.18571728074291405</v>
      </c>
      <c r="T714" s="87">
        <v>0.37885085200000002</v>
      </c>
      <c r="U714" s="87">
        <v>0</v>
      </c>
    </row>
    <row r="715" spans="2:21">
      <c r="B715" s="87" t="s">
        <v>6481</v>
      </c>
      <c r="C715" s="87" t="s">
        <v>841</v>
      </c>
      <c r="D715" s="87"/>
      <c r="E715" s="87">
        <v>82.776403313900303</v>
      </c>
      <c r="F715" s="86">
        <v>66.632377645130504</v>
      </c>
      <c r="G715" s="86">
        <v>66.016178344255394</v>
      </c>
      <c r="H715" s="86">
        <f t="shared" si="82"/>
        <v>71.808319767762072</v>
      </c>
      <c r="I715" s="86">
        <f t="shared" si="77"/>
        <v>9.503634457453602</v>
      </c>
      <c r="J715" s="86">
        <f t="shared" si="78"/>
        <v>6.166079100388794</v>
      </c>
      <c r="L715" s="87">
        <v>78.562071589106907</v>
      </c>
      <c r="M715" s="86">
        <v>74.4865562261609</v>
      </c>
      <c r="N715" s="86">
        <v>78.009021746684496</v>
      </c>
      <c r="O715" s="86">
        <f t="shared" si="83"/>
        <v>77.019216520650772</v>
      </c>
      <c r="P715" s="86">
        <f t="shared" si="79"/>
        <v>2.2107107810645403</v>
      </c>
      <c r="Q715" s="86">
        <f t="shared" si="80"/>
        <v>6.2671465422559551</v>
      </c>
      <c r="S715" s="86">
        <f t="shared" si="81"/>
        <v>0.10106744186716189</v>
      </c>
      <c r="T715" s="87">
        <v>0.90375330300000001</v>
      </c>
      <c r="U715" s="87">
        <v>0</v>
      </c>
    </row>
    <row r="716" spans="2:21">
      <c r="B716" s="87" t="s">
        <v>6482</v>
      </c>
      <c r="C716" s="87" t="s">
        <v>1748</v>
      </c>
      <c r="D716" s="87" t="s">
        <v>1749</v>
      </c>
      <c r="E716" s="87">
        <v>132.95230752227701</v>
      </c>
      <c r="F716" s="86">
        <v>134.66068498953001</v>
      </c>
      <c r="G716" s="86">
        <v>127.513505378559</v>
      </c>
      <c r="H716" s="86">
        <f t="shared" si="82"/>
        <v>131.708832630122</v>
      </c>
      <c r="I716" s="86">
        <f t="shared" si="77"/>
        <v>3.7323205185828887</v>
      </c>
      <c r="J716" s="86">
        <f t="shared" si="78"/>
        <v>7.0412082883257829</v>
      </c>
      <c r="L716" s="87">
        <v>126.50510466859301</v>
      </c>
      <c r="M716" s="86">
        <v>139.86836229519301</v>
      </c>
      <c r="N716" s="86">
        <v>141.36163044016601</v>
      </c>
      <c r="O716" s="86">
        <f t="shared" si="83"/>
        <v>135.91169913465069</v>
      </c>
      <c r="P716" s="86">
        <f t="shared" si="79"/>
        <v>8.1804936907773396</v>
      </c>
      <c r="Q716" s="86">
        <f t="shared" si="80"/>
        <v>7.0865258368814281</v>
      </c>
      <c r="S716" s="86">
        <f t="shared" si="81"/>
        <v>4.5317548555644585E-2</v>
      </c>
      <c r="T716" s="87">
        <v>1</v>
      </c>
      <c r="U716" s="87">
        <v>0</v>
      </c>
    </row>
    <row r="717" spans="2:21">
      <c r="B717" s="87" t="s">
        <v>6483</v>
      </c>
      <c r="C717" s="87" t="s">
        <v>841</v>
      </c>
      <c r="D717" s="87" t="s">
        <v>1750</v>
      </c>
      <c r="E717" s="87">
        <v>75.319874491846804</v>
      </c>
      <c r="F717" s="86">
        <v>78.293043733028298</v>
      </c>
      <c r="G717" s="86">
        <v>74.792733781673306</v>
      </c>
      <c r="H717" s="86">
        <f t="shared" si="82"/>
        <v>76.135217335516131</v>
      </c>
      <c r="I717" s="86">
        <f t="shared" si="77"/>
        <v>1.8872282329996002</v>
      </c>
      <c r="J717" s="86">
        <f t="shared" si="78"/>
        <v>6.2504920403713502</v>
      </c>
      <c r="L717" s="87">
        <v>77.570709233704207</v>
      </c>
      <c r="M717" s="86">
        <v>73.461392821654499</v>
      </c>
      <c r="N717" s="86">
        <v>85.252716623162399</v>
      </c>
      <c r="O717" s="86">
        <f t="shared" si="83"/>
        <v>78.761606226173697</v>
      </c>
      <c r="P717" s="86">
        <f t="shared" si="79"/>
        <v>5.9851905552794511</v>
      </c>
      <c r="Q717" s="86">
        <f t="shared" si="80"/>
        <v>6.2994206280530136</v>
      </c>
      <c r="S717" s="86">
        <f t="shared" si="81"/>
        <v>4.8928587681662833E-2</v>
      </c>
      <c r="T717" s="87">
        <v>0.99607025699999996</v>
      </c>
      <c r="U717" s="87">
        <v>0</v>
      </c>
    </row>
    <row r="718" spans="2:21">
      <c r="B718" s="87" t="s">
        <v>6484</v>
      </c>
      <c r="C718" s="87" t="s">
        <v>1751</v>
      </c>
      <c r="D718" s="87" t="s">
        <v>1752</v>
      </c>
      <c r="E718" s="87">
        <v>111.462559686213</v>
      </c>
      <c r="F718" s="86">
        <v>92.860015654384</v>
      </c>
      <c r="G718" s="86">
        <v>114.49878419919401</v>
      </c>
      <c r="H718" s="86">
        <f t="shared" si="82"/>
        <v>106.27378651326366</v>
      </c>
      <c r="I718" s="86">
        <f t="shared" si="77"/>
        <v>11.715442856085454</v>
      </c>
      <c r="J718" s="86">
        <f t="shared" si="78"/>
        <v>6.7316419754392571</v>
      </c>
      <c r="L718" s="87">
        <v>123.56200549479701</v>
      </c>
      <c r="M718" s="86">
        <v>100.298065283488</v>
      </c>
      <c r="N718" s="86">
        <v>113.905524505887</v>
      </c>
      <c r="O718" s="86">
        <f t="shared" si="83"/>
        <v>112.58853176139068</v>
      </c>
      <c r="P718" s="86">
        <f t="shared" si="79"/>
        <v>11.687753460594214</v>
      </c>
      <c r="Q718" s="86">
        <f t="shared" si="80"/>
        <v>6.8149160721343938</v>
      </c>
      <c r="S718" s="86">
        <f t="shared" si="81"/>
        <v>8.3274096695135871E-2</v>
      </c>
      <c r="T718" s="87">
        <v>0.91937540200000001</v>
      </c>
      <c r="U718" s="87">
        <v>0</v>
      </c>
    </row>
    <row r="719" spans="2:21">
      <c r="B719" s="87" t="s">
        <v>6485</v>
      </c>
      <c r="C719" s="87" t="s">
        <v>1085</v>
      </c>
      <c r="D719" s="87" t="s">
        <v>1086</v>
      </c>
      <c r="E719" s="87">
        <v>213.150581434061</v>
      </c>
      <c r="F719" s="86">
        <v>190.566895912192</v>
      </c>
      <c r="G719" s="86">
        <v>195.30594739770001</v>
      </c>
      <c r="H719" s="86">
        <f t="shared" si="82"/>
        <v>199.674474914651</v>
      </c>
      <c r="I719" s="86">
        <f t="shared" si="77"/>
        <v>11.908767250955799</v>
      </c>
      <c r="J719" s="86">
        <f t="shared" si="78"/>
        <v>7.641506109598776</v>
      </c>
      <c r="L719" s="87">
        <v>210.12571663427499</v>
      </c>
      <c r="M719" s="86">
        <v>190.775179948127</v>
      </c>
      <c r="N719" s="86">
        <v>202.03274794246701</v>
      </c>
      <c r="O719" s="86">
        <f t="shared" si="83"/>
        <v>200.97788150828967</v>
      </c>
      <c r="P719" s="86">
        <f t="shared" si="79"/>
        <v>9.7183010298073871</v>
      </c>
      <c r="Q719" s="86">
        <f t="shared" si="80"/>
        <v>7.6508929250387867</v>
      </c>
      <c r="S719" s="86">
        <f t="shared" si="81"/>
        <v>9.3868154400118791E-3</v>
      </c>
      <c r="T719" s="87">
        <v>0.92769166300000006</v>
      </c>
      <c r="U719" s="87">
        <v>0</v>
      </c>
    </row>
    <row r="720" spans="2:21">
      <c r="B720" s="87" t="s">
        <v>6486</v>
      </c>
      <c r="C720" s="87" t="s">
        <v>841</v>
      </c>
      <c r="D720" s="87"/>
      <c r="E720" s="87">
        <v>322.32313484944501</v>
      </c>
      <c r="F720" s="86">
        <v>327.70492626333601</v>
      </c>
      <c r="G720" s="86">
        <v>347.362645611679</v>
      </c>
      <c r="H720" s="86">
        <f t="shared" si="82"/>
        <v>332.46356890815332</v>
      </c>
      <c r="I720" s="86">
        <f t="shared" si="77"/>
        <v>13.180583623983177</v>
      </c>
      <c r="J720" s="86">
        <f t="shared" si="78"/>
        <v>8.3770524496814236</v>
      </c>
      <c r="L720" s="87">
        <v>335.31180961859798</v>
      </c>
      <c r="M720" s="86">
        <v>356.01047779366598</v>
      </c>
      <c r="N720" s="86">
        <v>416.881405937914</v>
      </c>
      <c r="O720" s="86">
        <f t="shared" si="83"/>
        <v>369.40123111672597</v>
      </c>
      <c r="P720" s="86">
        <f t="shared" si="79"/>
        <v>42.401461847951957</v>
      </c>
      <c r="Q720" s="86">
        <f t="shared" si="80"/>
        <v>8.5290448642245718</v>
      </c>
      <c r="S720" s="86">
        <f t="shared" si="81"/>
        <v>0.15199241454314816</v>
      </c>
      <c r="T720" s="87">
        <v>0.64142652099999997</v>
      </c>
      <c r="U720" s="87">
        <v>0</v>
      </c>
    </row>
    <row r="721" spans="2:21">
      <c r="B721" s="87" t="s">
        <v>6487</v>
      </c>
      <c r="C721" s="87" t="s">
        <v>1753</v>
      </c>
      <c r="D721" s="87" t="s">
        <v>1754</v>
      </c>
      <c r="E721" s="87">
        <v>195.971273537369</v>
      </c>
      <c r="F721" s="86">
        <v>160.58590357493301</v>
      </c>
      <c r="G721" s="86">
        <v>167.36038190083599</v>
      </c>
      <c r="H721" s="86">
        <f t="shared" si="82"/>
        <v>174.63918633771269</v>
      </c>
      <c r="I721" s="86">
        <f t="shared" si="77"/>
        <v>18.782088471928208</v>
      </c>
      <c r="J721" s="86">
        <f t="shared" si="78"/>
        <v>7.4482335035642029</v>
      </c>
      <c r="L721" s="87">
        <v>213.701773559598</v>
      </c>
      <c r="M721" s="86">
        <v>186.26321389720101</v>
      </c>
      <c r="N721" s="86">
        <v>180.60676412380599</v>
      </c>
      <c r="O721" s="86">
        <f t="shared" si="83"/>
        <v>193.523917193535</v>
      </c>
      <c r="P721" s="86">
        <f t="shared" si="79"/>
        <v>17.701928472820043</v>
      </c>
      <c r="Q721" s="86">
        <f t="shared" si="80"/>
        <v>7.5963680666571003</v>
      </c>
      <c r="S721" s="86">
        <f t="shared" si="81"/>
        <v>0.14813456309289658</v>
      </c>
      <c r="T721" s="87">
        <v>0.70426135599999995</v>
      </c>
      <c r="U721" s="87">
        <v>0</v>
      </c>
    </row>
    <row r="722" spans="2:21">
      <c r="B722" s="87" t="s">
        <v>6488</v>
      </c>
      <c r="C722" s="87" t="s">
        <v>1755</v>
      </c>
      <c r="D722" s="87" t="s">
        <v>1756</v>
      </c>
      <c r="E722" s="87">
        <v>101.204567068435</v>
      </c>
      <c r="F722" s="86">
        <v>94.420437791385098</v>
      </c>
      <c r="G722" s="86">
        <v>103.858066359025</v>
      </c>
      <c r="H722" s="86">
        <f t="shared" si="82"/>
        <v>99.827690406281704</v>
      </c>
      <c r="I722" s="86">
        <f t="shared" si="77"/>
        <v>4.8671398430977932</v>
      </c>
      <c r="J722" s="86">
        <f t="shared" si="78"/>
        <v>6.6413681436239411</v>
      </c>
      <c r="L722" s="87">
        <v>119.817509650156</v>
      </c>
      <c r="M722" s="86">
        <v>113.328386438572</v>
      </c>
      <c r="N722" s="86">
        <v>113.528495258391</v>
      </c>
      <c r="O722" s="86">
        <f t="shared" si="83"/>
        <v>115.55813044903967</v>
      </c>
      <c r="P722" s="86">
        <f t="shared" si="79"/>
        <v>3.6900872983059814</v>
      </c>
      <c r="Q722" s="86">
        <f t="shared" si="80"/>
        <v>6.8524749584150442</v>
      </c>
      <c r="S722" s="86">
        <f t="shared" si="81"/>
        <v>0.21110681479110399</v>
      </c>
      <c r="T722" s="87">
        <v>0.22061076299999999</v>
      </c>
      <c r="U722" s="87">
        <v>0</v>
      </c>
    </row>
    <row r="723" spans="2:21">
      <c r="B723" s="87" t="s">
        <v>6489</v>
      </c>
      <c r="C723" s="87" t="s">
        <v>1757</v>
      </c>
      <c r="D723" s="87" t="s">
        <v>1758</v>
      </c>
      <c r="E723" s="87">
        <v>32.6125170209054</v>
      </c>
      <c r="F723" s="86">
        <v>30.3693875219221</v>
      </c>
      <c r="G723" s="86">
        <v>33.326507754096298</v>
      </c>
      <c r="H723" s="86">
        <f t="shared" si="82"/>
        <v>32.102804098974595</v>
      </c>
      <c r="I723" s="86">
        <f t="shared" si="77"/>
        <v>1.5430474600513497</v>
      </c>
      <c r="J723" s="86">
        <f t="shared" si="78"/>
        <v>5.0046274135121784</v>
      </c>
      <c r="L723" s="87">
        <v>37.570249297170001</v>
      </c>
      <c r="M723" s="86">
        <v>37.312280404957697</v>
      </c>
      <c r="N723" s="86">
        <v>33.4465016176066</v>
      </c>
      <c r="O723" s="86">
        <f t="shared" si="83"/>
        <v>36.109677106578097</v>
      </c>
      <c r="P723" s="86">
        <f t="shared" si="79"/>
        <v>2.3099815477902088</v>
      </c>
      <c r="Q723" s="86">
        <f t="shared" si="80"/>
        <v>5.1743136146250013</v>
      </c>
      <c r="S723" s="86">
        <f t="shared" si="81"/>
        <v>0.16968620111282362</v>
      </c>
      <c r="T723" s="87">
        <v>0.54112461999999995</v>
      </c>
      <c r="U723" s="87">
        <v>0</v>
      </c>
    </row>
    <row r="724" spans="2:21">
      <c r="B724" s="87" t="s">
        <v>6490</v>
      </c>
      <c r="C724" s="87" t="s">
        <v>841</v>
      </c>
      <c r="D724" s="87"/>
      <c r="E724" s="87">
        <v>109.768143310444</v>
      </c>
      <c r="F724" s="86">
        <v>131.80351893839401</v>
      </c>
      <c r="G724" s="86">
        <v>131.16681398686299</v>
      </c>
      <c r="H724" s="86">
        <f t="shared" si="82"/>
        <v>124.24615874523367</v>
      </c>
      <c r="I724" s="86">
        <f t="shared" si="77"/>
        <v>12.542370051004388</v>
      </c>
      <c r="J724" s="86">
        <f t="shared" si="78"/>
        <v>6.9570574391891107</v>
      </c>
      <c r="L724" s="87">
        <v>118.47030310598601</v>
      </c>
      <c r="M724" s="86">
        <v>132.711193290898</v>
      </c>
      <c r="N724" s="86">
        <v>132.700197207386</v>
      </c>
      <c r="O724" s="86">
        <f t="shared" si="83"/>
        <v>127.96056453475667</v>
      </c>
      <c r="P724" s="86">
        <f t="shared" si="79"/>
        <v>8.2188093248518825</v>
      </c>
      <c r="Q724" s="86">
        <f t="shared" si="80"/>
        <v>6.9995554522182335</v>
      </c>
      <c r="S724" s="86">
        <f t="shared" si="81"/>
        <v>4.2498013029123205E-2</v>
      </c>
      <c r="T724" s="87">
        <v>1</v>
      </c>
      <c r="U724" s="87">
        <v>0</v>
      </c>
    </row>
    <row r="725" spans="2:21">
      <c r="B725" s="87" t="s">
        <v>6491</v>
      </c>
      <c r="C725" s="87" t="s">
        <v>1759</v>
      </c>
      <c r="D725" s="87" t="s">
        <v>1053</v>
      </c>
      <c r="E725" s="87">
        <v>216.60712198771</v>
      </c>
      <c r="F725" s="86">
        <v>209.026480050472</v>
      </c>
      <c r="G725" s="86">
        <v>236.135274112471</v>
      </c>
      <c r="H725" s="86">
        <f t="shared" si="82"/>
        <v>220.58962538355101</v>
      </c>
      <c r="I725" s="86">
        <f t="shared" si="77"/>
        <v>13.98631219612167</v>
      </c>
      <c r="J725" s="86">
        <f t="shared" si="78"/>
        <v>7.7852211304788845</v>
      </c>
      <c r="L725" s="87">
        <v>207.07006893418199</v>
      </c>
      <c r="M725" s="86">
        <v>217.692172053013</v>
      </c>
      <c r="N725" s="86">
        <v>216.18183385399499</v>
      </c>
      <c r="O725" s="86">
        <f t="shared" si="83"/>
        <v>213.64802494706336</v>
      </c>
      <c r="P725" s="86">
        <f t="shared" si="79"/>
        <v>5.746512799029035</v>
      </c>
      <c r="Q725" s="86">
        <f t="shared" si="80"/>
        <v>7.7390921699706849</v>
      </c>
      <c r="S725" s="86">
        <f t="shared" si="81"/>
        <v>-4.6128960508199771E-2</v>
      </c>
      <c r="T725" s="87">
        <v>0.69364235600000002</v>
      </c>
      <c r="U725" s="87">
        <v>0</v>
      </c>
    </row>
    <row r="726" spans="2:21">
      <c r="B726" s="87" t="s">
        <v>6492</v>
      </c>
      <c r="C726" s="87" t="s">
        <v>1760</v>
      </c>
      <c r="D726" s="87" t="s">
        <v>1761</v>
      </c>
      <c r="E726" s="87">
        <v>96.957875602173104</v>
      </c>
      <c r="F726" s="86">
        <v>97.6876727319775</v>
      </c>
      <c r="G726" s="86">
        <v>105.072815121913</v>
      </c>
      <c r="H726" s="86">
        <f t="shared" si="82"/>
        <v>99.906121152021186</v>
      </c>
      <c r="I726" s="86">
        <f t="shared" si="77"/>
        <v>4.4893424793119614</v>
      </c>
      <c r="J726" s="86">
        <f t="shared" si="78"/>
        <v>6.6425011681515809</v>
      </c>
      <c r="L726" s="87">
        <v>88.308158330577399</v>
      </c>
      <c r="M726" s="86">
        <v>101.585536808434</v>
      </c>
      <c r="N726" s="86">
        <v>100.193483398895</v>
      </c>
      <c r="O726" s="86">
        <f t="shared" si="83"/>
        <v>96.695726179302142</v>
      </c>
      <c r="P726" s="86">
        <f t="shared" si="79"/>
        <v>7.2971175121737577</v>
      </c>
      <c r="Q726" s="86">
        <f t="shared" si="80"/>
        <v>6.5953802208233476</v>
      </c>
      <c r="S726" s="86">
        <f t="shared" si="81"/>
        <v>-4.7120947328233805E-2</v>
      </c>
      <c r="T726" s="87">
        <v>0.69032347299999997</v>
      </c>
      <c r="U726" s="87">
        <v>0</v>
      </c>
    </row>
    <row r="727" spans="2:21">
      <c r="B727" s="87" t="s">
        <v>6493</v>
      </c>
      <c r="C727" s="87" t="s">
        <v>832</v>
      </c>
      <c r="D727" s="87" t="s">
        <v>1458</v>
      </c>
      <c r="E727" s="87">
        <v>147.05549168473101</v>
      </c>
      <c r="F727" s="86">
        <v>115.734749601253</v>
      </c>
      <c r="G727" s="86">
        <v>131.69840231436899</v>
      </c>
      <c r="H727" s="86">
        <f t="shared" si="82"/>
        <v>131.496214533451</v>
      </c>
      <c r="I727" s="86">
        <f t="shared" si="77"/>
        <v>15.661349912731087</v>
      </c>
      <c r="J727" s="86">
        <f t="shared" si="78"/>
        <v>7.0388774580951505</v>
      </c>
      <c r="L727" s="87">
        <v>139.396793009997</v>
      </c>
      <c r="M727" s="86">
        <v>125.361858645843</v>
      </c>
      <c r="N727" s="86">
        <v>122.424919832805</v>
      </c>
      <c r="O727" s="86">
        <f t="shared" si="83"/>
        <v>129.061190496215</v>
      </c>
      <c r="P727" s="86">
        <f t="shared" si="79"/>
        <v>9.0705519065851128</v>
      </c>
      <c r="Q727" s="86">
        <f t="shared" si="80"/>
        <v>7.0119114282500448</v>
      </c>
      <c r="S727" s="86">
        <f t="shared" si="81"/>
        <v>-2.6966029845104943E-2</v>
      </c>
      <c r="T727" s="87">
        <v>0.838270132</v>
      </c>
      <c r="U727" s="87">
        <v>0</v>
      </c>
    </row>
    <row r="728" spans="2:21">
      <c r="B728" s="87" t="s">
        <v>6494</v>
      </c>
      <c r="C728" s="87" t="s">
        <v>1762</v>
      </c>
      <c r="D728" s="87" t="s">
        <v>1029</v>
      </c>
      <c r="E728" s="87">
        <v>112.405960826864</v>
      </c>
      <c r="F728" s="86">
        <v>131.48450092569601</v>
      </c>
      <c r="G728" s="86">
        <v>131.29438006769999</v>
      </c>
      <c r="H728" s="86">
        <f t="shared" si="82"/>
        <v>125.06161394008666</v>
      </c>
      <c r="I728" s="86">
        <f t="shared" si="77"/>
        <v>10.960529333788044</v>
      </c>
      <c r="J728" s="86">
        <f t="shared" si="78"/>
        <v>6.9664952304662906</v>
      </c>
      <c r="L728" s="87">
        <v>137.118071426944</v>
      </c>
      <c r="M728" s="86">
        <v>125.64368609274101</v>
      </c>
      <c r="N728" s="86">
        <v>150.51113037092301</v>
      </c>
      <c r="O728" s="86">
        <f t="shared" si="83"/>
        <v>137.75762929686934</v>
      </c>
      <c r="P728" s="86">
        <f t="shared" si="79"/>
        <v>12.446052463888272</v>
      </c>
      <c r="Q728" s="86">
        <f t="shared" si="80"/>
        <v>7.1059884101607418</v>
      </c>
      <c r="S728" s="86">
        <f t="shared" si="81"/>
        <v>0.13949317969445119</v>
      </c>
      <c r="T728" s="87">
        <v>0.72381813500000003</v>
      </c>
      <c r="U728" s="87">
        <v>0</v>
      </c>
    </row>
    <row r="729" spans="2:21">
      <c r="B729" s="87" t="s">
        <v>6495</v>
      </c>
      <c r="C729" s="87" t="s">
        <v>1267</v>
      </c>
      <c r="D729" s="87" t="s">
        <v>945</v>
      </c>
      <c r="E729" s="87">
        <v>189.20846849906499</v>
      </c>
      <c r="F729" s="86">
        <v>184.680604386624</v>
      </c>
      <c r="G729" s="86">
        <v>173.416146834356</v>
      </c>
      <c r="H729" s="86">
        <f t="shared" si="82"/>
        <v>182.43507324001499</v>
      </c>
      <c r="I729" s="86">
        <f t="shared" si="77"/>
        <v>8.1321069525801626</v>
      </c>
      <c r="J729" s="86">
        <f t="shared" si="78"/>
        <v>7.5112393048321406</v>
      </c>
      <c r="L729" s="87">
        <v>245.222136054093</v>
      </c>
      <c r="M729" s="86">
        <v>249.89855302376699</v>
      </c>
      <c r="N729" s="86">
        <v>237.462302950973</v>
      </c>
      <c r="O729" s="86">
        <f t="shared" si="83"/>
        <v>244.19433067627767</v>
      </c>
      <c r="P729" s="86">
        <f t="shared" si="79"/>
        <v>6.2815099211309668</v>
      </c>
      <c r="Q729" s="86">
        <f t="shared" si="80"/>
        <v>7.9318858962418775</v>
      </c>
      <c r="S729" s="86">
        <f t="shared" si="81"/>
        <v>0.42064659140973748</v>
      </c>
      <c r="T729" s="91">
        <v>5.24E-5</v>
      </c>
      <c r="U729" s="87">
        <v>0</v>
      </c>
    </row>
    <row r="730" spans="2:21">
      <c r="B730" s="87" t="s">
        <v>6496</v>
      </c>
      <c r="C730" s="87" t="s">
        <v>832</v>
      </c>
      <c r="D730" s="87" t="s">
        <v>1326</v>
      </c>
      <c r="E730" s="87">
        <v>67.632284634345197</v>
      </c>
      <c r="F730" s="86">
        <v>69.769291527774598</v>
      </c>
      <c r="G730" s="86">
        <v>72.589726259525506</v>
      </c>
      <c r="H730" s="86">
        <f t="shared" si="82"/>
        <v>69.997100807215091</v>
      </c>
      <c r="I730" s="86">
        <f t="shared" si="77"/>
        <v>2.4865598057591529</v>
      </c>
      <c r="J730" s="86">
        <f t="shared" si="78"/>
        <v>6.1292232635496484</v>
      </c>
      <c r="L730" s="87">
        <v>74.836305754222906</v>
      </c>
      <c r="M730" s="86">
        <v>88.184613355583807</v>
      </c>
      <c r="N730" s="86">
        <v>84.216209430175596</v>
      </c>
      <c r="O730" s="86">
        <f t="shared" si="83"/>
        <v>82.412376179994098</v>
      </c>
      <c r="P730" s="86">
        <f t="shared" si="79"/>
        <v>6.854537894780548</v>
      </c>
      <c r="Q730" s="86">
        <f t="shared" si="80"/>
        <v>6.364789103567154</v>
      </c>
      <c r="S730" s="86">
        <f t="shared" si="81"/>
        <v>0.2355658400175048</v>
      </c>
      <c r="T730" s="87">
        <v>0.28109601699999998</v>
      </c>
      <c r="U730" s="87">
        <v>0</v>
      </c>
    </row>
    <row r="731" spans="2:21">
      <c r="B731" s="87" t="s">
        <v>6497</v>
      </c>
      <c r="C731" s="87" t="s">
        <v>832</v>
      </c>
      <c r="D731" s="87" t="s">
        <v>1763</v>
      </c>
      <c r="E731" s="87">
        <v>83.856816551584501</v>
      </c>
      <c r="F731" s="86">
        <v>74.737826268069995</v>
      </c>
      <c r="G731" s="86">
        <v>65.858505177128805</v>
      </c>
      <c r="H731" s="86">
        <f t="shared" si="82"/>
        <v>74.817715998927767</v>
      </c>
      <c r="I731" s="86">
        <f t="shared" si="77"/>
        <v>8.9994216402937646</v>
      </c>
      <c r="J731" s="86">
        <f t="shared" si="78"/>
        <v>6.2253080195128607</v>
      </c>
      <c r="L731" s="87">
        <v>97.968579847007305</v>
      </c>
      <c r="M731" s="86">
        <v>100.871166997991</v>
      </c>
      <c r="N731" s="86">
        <v>86.311832194519695</v>
      </c>
      <c r="O731" s="86">
        <f t="shared" si="83"/>
        <v>95.05052634650599</v>
      </c>
      <c r="P731" s="86">
        <f t="shared" si="79"/>
        <v>7.7058312110851235</v>
      </c>
      <c r="Q731" s="86">
        <f t="shared" si="80"/>
        <v>6.5706227107710946</v>
      </c>
      <c r="S731" s="86">
        <f t="shared" si="81"/>
        <v>0.34531469125823455</v>
      </c>
      <c r="T731" s="87">
        <v>3.6645883999999997E-2</v>
      </c>
      <c r="U731" s="87">
        <v>0</v>
      </c>
    </row>
    <row r="732" spans="2:21">
      <c r="B732" s="87" t="s">
        <v>6498</v>
      </c>
      <c r="C732" s="87" t="s">
        <v>841</v>
      </c>
      <c r="D732" s="87"/>
      <c r="E732" s="87">
        <v>83.299907002958605</v>
      </c>
      <c r="F732" s="86">
        <v>104.324845507948</v>
      </c>
      <c r="G732" s="86">
        <v>103.03654519924299</v>
      </c>
      <c r="H732" s="86">
        <f t="shared" si="82"/>
        <v>96.887099236716537</v>
      </c>
      <c r="I732" s="86">
        <f t="shared" si="77"/>
        <v>11.78447173271552</v>
      </c>
      <c r="J732" s="86">
        <f t="shared" si="78"/>
        <v>6.5982326748077353</v>
      </c>
      <c r="L732" s="87">
        <v>87.080692710997596</v>
      </c>
      <c r="M732" s="86">
        <v>107.09614413876101</v>
      </c>
      <c r="N732" s="86">
        <v>116.903517836125</v>
      </c>
      <c r="O732" s="86">
        <f t="shared" si="83"/>
        <v>103.6934515619612</v>
      </c>
      <c r="P732" s="86">
        <f t="shared" si="79"/>
        <v>15.199801386535954</v>
      </c>
      <c r="Q732" s="86">
        <f t="shared" si="80"/>
        <v>6.696180977875831</v>
      </c>
      <c r="S732" s="86">
        <f t="shared" si="81"/>
        <v>9.7948303068095224E-2</v>
      </c>
      <c r="T732" s="87">
        <v>0.90146501800000001</v>
      </c>
      <c r="U732" s="87">
        <v>0</v>
      </c>
    </row>
    <row r="733" spans="2:21">
      <c r="B733" s="87" t="s">
        <v>6499</v>
      </c>
      <c r="C733" s="87" t="s">
        <v>1764</v>
      </c>
      <c r="D733" s="87" t="s">
        <v>1047</v>
      </c>
      <c r="E733" s="87">
        <v>54.630349321676697</v>
      </c>
      <c r="F733" s="86">
        <v>41.824741355914298</v>
      </c>
      <c r="G733" s="86">
        <v>52.600186523267098</v>
      </c>
      <c r="H733" s="86">
        <f t="shared" si="82"/>
        <v>49.685092400286031</v>
      </c>
      <c r="I733" s="86">
        <f t="shared" si="77"/>
        <v>6.882530722966524</v>
      </c>
      <c r="J733" s="86">
        <f t="shared" si="78"/>
        <v>5.6347411429249696</v>
      </c>
      <c r="L733" s="87">
        <v>62.676918117365297</v>
      </c>
      <c r="M733" s="86">
        <v>55.4982679925943</v>
      </c>
      <c r="N733" s="86">
        <v>50.546479545922999</v>
      </c>
      <c r="O733" s="86">
        <f t="shared" si="83"/>
        <v>56.240555218627527</v>
      </c>
      <c r="P733" s="86">
        <f t="shared" si="79"/>
        <v>6.0991907437243542</v>
      </c>
      <c r="Q733" s="86">
        <f t="shared" si="80"/>
        <v>5.8135389319579573</v>
      </c>
      <c r="S733" s="86">
        <f t="shared" si="81"/>
        <v>0.17879778903298785</v>
      </c>
      <c r="T733" s="87">
        <v>0.60643830799999998</v>
      </c>
      <c r="U733" s="87">
        <v>0</v>
      </c>
    </row>
    <row r="734" spans="2:21">
      <c r="B734" s="87" t="s">
        <v>6500</v>
      </c>
      <c r="C734" s="87" t="s">
        <v>1765</v>
      </c>
      <c r="D734" s="87" t="s">
        <v>1766</v>
      </c>
      <c r="E734" s="87">
        <v>50.976695225742198</v>
      </c>
      <c r="F734" s="86">
        <v>46.3038556517008</v>
      </c>
      <c r="G734" s="86">
        <v>54.4925146656092</v>
      </c>
      <c r="H734" s="86">
        <f t="shared" si="82"/>
        <v>50.591021847684068</v>
      </c>
      <c r="I734" s="86">
        <f t="shared" si="77"/>
        <v>4.1079303885804705</v>
      </c>
      <c r="J734" s="86">
        <f t="shared" si="78"/>
        <v>5.6608094741728507</v>
      </c>
      <c r="L734" s="87">
        <v>56.888056282418702</v>
      </c>
      <c r="M734" s="86">
        <v>62.180636363012901</v>
      </c>
      <c r="N734" s="86">
        <v>60.428759749318502</v>
      </c>
      <c r="O734" s="86">
        <f t="shared" si="83"/>
        <v>59.832484131583364</v>
      </c>
      <c r="P734" s="86">
        <f t="shared" si="79"/>
        <v>2.6962027810616704</v>
      </c>
      <c r="Q734" s="86">
        <f t="shared" si="80"/>
        <v>5.9028570570933017</v>
      </c>
      <c r="S734" s="86">
        <f t="shared" si="81"/>
        <v>0.24204758292045056</v>
      </c>
      <c r="T734" s="87">
        <v>0.13521645900000001</v>
      </c>
      <c r="U734" s="87">
        <v>0</v>
      </c>
    </row>
    <row r="735" spans="2:21">
      <c r="B735" s="87" t="s">
        <v>6501</v>
      </c>
      <c r="C735" s="87" t="s">
        <v>1767</v>
      </c>
      <c r="D735" s="87" t="s">
        <v>1119</v>
      </c>
      <c r="E735" s="87">
        <v>49.847044065246202</v>
      </c>
      <c r="F735" s="86">
        <v>45.655518016107898</v>
      </c>
      <c r="G735" s="86">
        <v>47.926335879815298</v>
      </c>
      <c r="H735" s="86">
        <f t="shared" si="82"/>
        <v>47.809632653723135</v>
      </c>
      <c r="I735" s="86">
        <f t="shared" si="77"/>
        <v>2.0981986053246908</v>
      </c>
      <c r="J735" s="86">
        <f t="shared" si="78"/>
        <v>5.5792294156391087</v>
      </c>
      <c r="L735" s="87">
        <v>58.691065716506301</v>
      </c>
      <c r="M735" s="86">
        <v>46.179934626625602</v>
      </c>
      <c r="N735" s="86">
        <v>44.8769225407978</v>
      </c>
      <c r="O735" s="86">
        <f t="shared" si="83"/>
        <v>49.915974294643235</v>
      </c>
      <c r="P735" s="86">
        <f t="shared" si="79"/>
        <v>7.627327986948953</v>
      </c>
      <c r="Q735" s="86">
        <f t="shared" si="80"/>
        <v>5.6414296809435109</v>
      </c>
      <c r="S735" s="86">
        <f t="shared" si="81"/>
        <v>6.2200265304402966E-2</v>
      </c>
      <c r="T735" s="87">
        <v>0.984038737</v>
      </c>
      <c r="U735" s="87">
        <v>0</v>
      </c>
    </row>
    <row r="736" spans="2:21">
      <c r="B736" s="87" t="s">
        <v>6502</v>
      </c>
      <c r="C736" s="87" t="s">
        <v>1768</v>
      </c>
      <c r="D736" s="87" t="s">
        <v>1769</v>
      </c>
      <c r="E736" s="87">
        <v>288.36350830615697</v>
      </c>
      <c r="F736" s="86">
        <v>224.252415798784</v>
      </c>
      <c r="G736" s="86">
        <v>203.273769421286</v>
      </c>
      <c r="H736" s="86">
        <f t="shared" si="82"/>
        <v>238.62989784207568</v>
      </c>
      <c r="I736" s="86">
        <f t="shared" si="77"/>
        <v>44.329447417069801</v>
      </c>
      <c r="J736" s="86">
        <f t="shared" si="78"/>
        <v>7.8986309988023997</v>
      </c>
      <c r="L736" s="87">
        <v>247.65467914114399</v>
      </c>
      <c r="M736" s="86">
        <v>215.249411958324</v>
      </c>
      <c r="N736" s="86">
        <v>229.34210879305101</v>
      </c>
      <c r="O736" s="86">
        <f t="shared" si="83"/>
        <v>230.74873329750633</v>
      </c>
      <c r="P736" s="86">
        <f t="shared" si="79"/>
        <v>16.248362368863148</v>
      </c>
      <c r="Q736" s="86">
        <f t="shared" si="80"/>
        <v>7.8501789179473054</v>
      </c>
      <c r="S736" s="86">
        <f t="shared" si="81"/>
        <v>-4.8452080855094642E-2</v>
      </c>
      <c r="T736" s="87">
        <v>0.815917789</v>
      </c>
      <c r="U736" s="87">
        <v>0</v>
      </c>
    </row>
    <row r="737" spans="2:21">
      <c r="B737" s="87" t="s">
        <v>6503</v>
      </c>
      <c r="C737" s="87" t="s">
        <v>841</v>
      </c>
      <c r="D737" s="87" t="s">
        <v>1100</v>
      </c>
      <c r="E737" s="87">
        <v>119.44879463280201</v>
      </c>
      <c r="F737" s="86">
        <v>99.416925156697303</v>
      </c>
      <c r="G737" s="86">
        <v>95.406548952238694</v>
      </c>
      <c r="H737" s="86">
        <f t="shared" si="82"/>
        <v>104.75742291391266</v>
      </c>
      <c r="I737" s="86">
        <f t="shared" si="77"/>
        <v>12.880142916996615</v>
      </c>
      <c r="J737" s="86">
        <f t="shared" si="78"/>
        <v>6.7109086639778432</v>
      </c>
      <c r="L737" s="87">
        <v>121.167392985208</v>
      </c>
      <c r="M737" s="86">
        <v>101.806760609653</v>
      </c>
      <c r="N737" s="86">
        <v>110.76292291012901</v>
      </c>
      <c r="O737" s="86">
        <f t="shared" si="83"/>
        <v>111.24569216833</v>
      </c>
      <c r="P737" s="86">
        <f t="shared" si="79"/>
        <v>9.6893405922614289</v>
      </c>
      <c r="Q737" s="86">
        <f t="shared" si="80"/>
        <v>6.7976056606158535</v>
      </c>
      <c r="S737" s="86">
        <f t="shared" si="81"/>
        <v>8.6696996638011017E-2</v>
      </c>
      <c r="T737" s="87">
        <v>0.92638575400000001</v>
      </c>
      <c r="U737" s="87">
        <v>0</v>
      </c>
    </row>
    <row r="738" spans="2:21">
      <c r="B738" s="87" t="s">
        <v>6504</v>
      </c>
      <c r="C738" s="87" t="s">
        <v>841</v>
      </c>
      <c r="D738" s="87" t="s">
        <v>1366</v>
      </c>
      <c r="E738" s="87">
        <v>92.632985588630405</v>
      </c>
      <c r="F738" s="86">
        <v>94.366796612606294</v>
      </c>
      <c r="G738" s="86">
        <v>93.1552470962379</v>
      </c>
      <c r="H738" s="86">
        <f t="shared" si="82"/>
        <v>93.385009765824861</v>
      </c>
      <c r="I738" s="86">
        <f t="shared" si="77"/>
        <v>0.88944832900336435</v>
      </c>
      <c r="J738" s="86">
        <f t="shared" si="78"/>
        <v>6.5451190808806343</v>
      </c>
      <c r="L738" s="87">
        <v>81.198677380129098</v>
      </c>
      <c r="M738" s="86">
        <v>90.332461245249405</v>
      </c>
      <c r="N738" s="86">
        <v>90.694379386343002</v>
      </c>
      <c r="O738" s="86">
        <f t="shared" si="83"/>
        <v>87.408506003907178</v>
      </c>
      <c r="P738" s="86">
        <f t="shared" si="79"/>
        <v>5.3809130115374701</v>
      </c>
      <c r="Q738" s="86">
        <f t="shared" si="80"/>
        <v>6.4497017747567398</v>
      </c>
      <c r="S738" s="86">
        <f t="shared" si="81"/>
        <v>-9.5417306123894249E-2</v>
      </c>
      <c r="T738" s="87">
        <v>0.46552621500000002</v>
      </c>
      <c r="U738" s="87">
        <v>0</v>
      </c>
    </row>
    <row r="739" spans="2:21">
      <c r="B739" s="87" t="s">
        <v>6505</v>
      </c>
      <c r="C739" s="87" t="s">
        <v>1770</v>
      </c>
      <c r="D739" s="87" t="s">
        <v>1771</v>
      </c>
      <c r="E739" s="87">
        <v>140.021598081588</v>
      </c>
      <c r="F739" s="86">
        <v>127.144575713541</v>
      </c>
      <c r="G739" s="86">
        <v>157.450103449924</v>
      </c>
      <c r="H739" s="86">
        <f t="shared" si="82"/>
        <v>141.53875908168433</v>
      </c>
      <c r="I739" s="86">
        <f t="shared" si="77"/>
        <v>15.209621493328813</v>
      </c>
      <c r="J739" s="86">
        <f t="shared" si="78"/>
        <v>7.1450533656445065</v>
      </c>
      <c r="L739" s="87">
        <v>124.689610868005</v>
      </c>
      <c r="M739" s="86">
        <v>130.633419772363</v>
      </c>
      <c r="N739" s="86">
        <v>132.392674902392</v>
      </c>
      <c r="O739" s="86">
        <f t="shared" si="83"/>
        <v>129.23856851425333</v>
      </c>
      <c r="P739" s="86">
        <f t="shared" si="79"/>
        <v>4.0365215723013552</v>
      </c>
      <c r="Q739" s="86">
        <f t="shared" si="80"/>
        <v>7.0138928658494661</v>
      </c>
      <c r="S739" s="86">
        <f t="shared" si="81"/>
        <v>-0.1311604997950396</v>
      </c>
      <c r="T739" s="87">
        <v>0.316779425</v>
      </c>
      <c r="U739" s="87">
        <v>0</v>
      </c>
    </row>
    <row r="740" spans="2:21">
      <c r="B740" s="87" t="s">
        <v>6506</v>
      </c>
      <c r="C740" s="87" t="s">
        <v>1772</v>
      </c>
      <c r="D740" s="87" t="s">
        <v>968</v>
      </c>
      <c r="E740" s="87">
        <v>84.230302887330097</v>
      </c>
      <c r="F740" s="86">
        <v>76.005332100545502</v>
      </c>
      <c r="G740" s="86">
        <v>84.494130156114394</v>
      </c>
      <c r="H740" s="86">
        <f t="shared" si="82"/>
        <v>81.576588381329998</v>
      </c>
      <c r="I740" s="86">
        <f t="shared" si="77"/>
        <v>4.8266524234270349</v>
      </c>
      <c r="J740" s="86">
        <f t="shared" si="78"/>
        <v>6.3500832682563955</v>
      </c>
      <c r="L740" s="87">
        <v>83.614760328163598</v>
      </c>
      <c r="M740" s="86">
        <v>76.135122794622802</v>
      </c>
      <c r="N740" s="86">
        <v>73.716391565219595</v>
      </c>
      <c r="O740" s="86">
        <f t="shared" si="83"/>
        <v>77.82209156266866</v>
      </c>
      <c r="P740" s="86">
        <f t="shared" si="79"/>
        <v>5.1603123703975546</v>
      </c>
      <c r="Q740" s="86">
        <f t="shared" si="80"/>
        <v>6.2821078498902425</v>
      </c>
      <c r="S740" s="86">
        <f t="shared" si="81"/>
        <v>-6.7975418366153367E-2</v>
      </c>
      <c r="T740" s="87">
        <v>0.58496349400000003</v>
      </c>
      <c r="U740" s="87">
        <v>0</v>
      </c>
    </row>
    <row r="741" spans="2:21">
      <c r="B741" s="87" t="s">
        <v>6507</v>
      </c>
      <c r="C741" s="87" t="s">
        <v>841</v>
      </c>
      <c r="D741" s="87"/>
      <c r="E741" s="87">
        <v>89.831042971927303</v>
      </c>
      <c r="F741" s="86">
        <v>73.0510929228724</v>
      </c>
      <c r="G741" s="86">
        <v>72.9612510096959</v>
      </c>
      <c r="H741" s="86">
        <f t="shared" si="82"/>
        <v>78.614462301498534</v>
      </c>
      <c r="I741" s="86">
        <f t="shared" si="77"/>
        <v>9.7139476704642149</v>
      </c>
      <c r="J741" s="86">
        <f t="shared" si="78"/>
        <v>6.2967228370321697</v>
      </c>
      <c r="L741" s="87">
        <v>112.23702614898799</v>
      </c>
      <c r="M741" s="86">
        <v>94.809459369380505</v>
      </c>
      <c r="N741" s="86">
        <v>98.016494419368797</v>
      </c>
      <c r="O741" s="86">
        <f t="shared" si="83"/>
        <v>101.68765997924577</v>
      </c>
      <c r="P741" s="86">
        <f t="shared" si="79"/>
        <v>9.2756732041636578</v>
      </c>
      <c r="Q741" s="86">
        <f t="shared" si="80"/>
        <v>6.6680008053820092</v>
      </c>
      <c r="S741" s="86">
        <f t="shared" si="81"/>
        <v>0.37127796834984028</v>
      </c>
      <c r="T741" s="87">
        <v>2.6966984999999999E-2</v>
      </c>
      <c r="U741" s="87">
        <v>0</v>
      </c>
    </row>
    <row r="742" spans="2:21">
      <c r="B742" s="87" t="s">
        <v>6508</v>
      </c>
      <c r="C742" s="87" t="s">
        <v>832</v>
      </c>
      <c r="D742" s="87" t="s">
        <v>1773</v>
      </c>
      <c r="E742" s="87">
        <v>153.51260250941499</v>
      </c>
      <c r="F742" s="86">
        <v>133.87050417794401</v>
      </c>
      <c r="G742" s="86">
        <v>140.29345593909599</v>
      </c>
      <c r="H742" s="86">
        <f t="shared" si="82"/>
        <v>142.55885420881836</v>
      </c>
      <c r="I742" s="86">
        <f t="shared" si="77"/>
        <v>10.015090049826783</v>
      </c>
      <c r="J742" s="86">
        <f t="shared" si="78"/>
        <v>7.1554138363915678</v>
      </c>
      <c r="L742" s="87">
        <v>130.41785367376599</v>
      </c>
      <c r="M742" s="86">
        <v>124.18043798844801</v>
      </c>
      <c r="N742" s="86">
        <v>122.135097573609</v>
      </c>
      <c r="O742" s="86">
        <f t="shared" si="83"/>
        <v>125.57779641194099</v>
      </c>
      <c r="P742" s="86">
        <f t="shared" si="79"/>
        <v>4.3145648768389222</v>
      </c>
      <c r="Q742" s="86">
        <f t="shared" si="80"/>
        <v>6.9724375915988794</v>
      </c>
      <c r="S742" s="86">
        <f t="shared" si="81"/>
        <v>-0.18297624479268815</v>
      </c>
      <c r="T742" s="87">
        <v>9.3487870000000001E-2</v>
      </c>
      <c r="U742" s="87">
        <v>0</v>
      </c>
    </row>
    <row r="743" spans="2:21">
      <c r="B743" s="87" t="s">
        <v>6509</v>
      </c>
      <c r="C743" s="87" t="s">
        <v>1774</v>
      </c>
      <c r="D743" s="87" t="s">
        <v>1775</v>
      </c>
      <c r="E743" s="87">
        <v>209.59513588457401</v>
      </c>
      <c r="F743" s="86">
        <v>212.53430800602001</v>
      </c>
      <c r="G743" s="86">
        <v>219.93781149444001</v>
      </c>
      <c r="H743" s="86">
        <f t="shared" si="82"/>
        <v>214.02241846167803</v>
      </c>
      <c r="I743" s="86">
        <f t="shared" si="77"/>
        <v>5.3295017814902996</v>
      </c>
      <c r="J743" s="86">
        <f t="shared" si="78"/>
        <v>7.7416181140155986</v>
      </c>
      <c r="L743" s="87">
        <v>215.43438796997401</v>
      </c>
      <c r="M743" s="86">
        <v>215.43198143411601</v>
      </c>
      <c r="N743" s="86">
        <v>225.17225226954099</v>
      </c>
      <c r="O743" s="86">
        <f t="shared" si="83"/>
        <v>218.679540557877</v>
      </c>
      <c r="P743" s="86">
        <f t="shared" si="79"/>
        <v>5.6228534104969983</v>
      </c>
      <c r="Q743" s="86">
        <f t="shared" si="80"/>
        <v>7.7726744393494576</v>
      </c>
      <c r="S743" s="86">
        <f t="shared" si="81"/>
        <v>3.1056325333859717E-2</v>
      </c>
      <c r="T743" s="87">
        <v>0.98103776399999998</v>
      </c>
      <c r="U743" s="87">
        <v>0</v>
      </c>
    </row>
    <row r="744" spans="2:21">
      <c r="B744" s="87" t="s">
        <v>6510</v>
      </c>
      <c r="C744" s="87" t="s">
        <v>1776</v>
      </c>
      <c r="D744" s="87" t="s">
        <v>1047</v>
      </c>
      <c r="E744" s="87">
        <v>165.12621416092901</v>
      </c>
      <c r="F744" s="86">
        <v>165.53436226499699</v>
      </c>
      <c r="G744" s="86">
        <v>168.055829609981</v>
      </c>
      <c r="H744" s="86">
        <f t="shared" si="82"/>
        <v>166.238802011969</v>
      </c>
      <c r="I744" s="86">
        <f t="shared" si="77"/>
        <v>1.5867697336622366</v>
      </c>
      <c r="J744" s="86">
        <f t="shared" si="78"/>
        <v>7.3771133524883732</v>
      </c>
      <c r="L744" s="87">
        <v>162.57412981986701</v>
      </c>
      <c r="M744" s="86">
        <v>187.88944039216099</v>
      </c>
      <c r="N744" s="86">
        <v>156.55464337003801</v>
      </c>
      <c r="O744" s="86">
        <f t="shared" si="83"/>
        <v>169.00607119402198</v>
      </c>
      <c r="P744" s="86">
        <f t="shared" si="79"/>
        <v>16.628132140587436</v>
      </c>
      <c r="Q744" s="86">
        <f t="shared" si="80"/>
        <v>7.4009312630525015</v>
      </c>
      <c r="S744" s="86">
        <f t="shared" si="81"/>
        <v>2.3817910564128745E-2</v>
      </c>
      <c r="T744" s="87">
        <v>0.96158329600000003</v>
      </c>
      <c r="U744" s="87">
        <v>0</v>
      </c>
    </row>
    <row r="745" spans="2:21">
      <c r="B745" s="87" t="s">
        <v>6511</v>
      </c>
      <c r="C745" s="87" t="s">
        <v>1777</v>
      </c>
      <c r="D745" s="87" t="s">
        <v>1778</v>
      </c>
      <c r="E745" s="87">
        <v>902.62809416598805</v>
      </c>
      <c r="F745" s="86">
        <v>945.27932502510805</v>
      </c>
      <c r="G745" s="86">
        <v>746.096472074963</v>
      </c>
      <c r="H745" s="86">
        <f t="shared" si="82"/>
        <v>864.66796375535307</v>
      </c>
      <c r="I745" s="86">
        <f t="shared" si="77"/>
        <v>104.87697961389854</v>
      </c>
      <c r="J745" s="86">
        <f t="shared" si="78"/>
        <v>9.756002427719455</v>
      </c>
      <c r="L745" s="87">
        <v>798.65634173871194</v>
      </c>
      <c r="M745" s="86">
        <v>797.61149956250699</v>
      </c>
      <c r="N745" s="86">
        <v>778.10875114596502</v>
      </c>
      <c r="O745" s="86">
        <f t="shared" si="83"/>
        <v>791.45886414906136</v>
      </c>
      <c r="P745" s="86">
        <f t="shared" si="79"/>
        <v>11.573334078383589</v>
      </c>
      <c r="Q745" s="86">
        <f t="shared" si="80"/>
        <v>9.6283705584184407</v>
      </c>
      <c r="S745" s="86">
        <f t="shared" si="81"/>
        <v>-0.12763186930101461</v>
      </c>
      <c r="T745" s="87">
        <v>0.40667554700000003</v>
      </c>
      <c r="U745" s="87">
        <v>0</v>
      </c>
    </row>
    <row r="746" spans="2:21">
      <c r="B746" s="87" t="s">
        <v>6512</v>
      </c>
      <c r="C746" s="87" t="s">
        <v>1779</v>
      </c>
      <c r="D746" s="87" t="s">
        <v>1490</v>
      </c>
      <c r="E746" s="87">
        <v>130.902219194075</v>
      </c>
      <c r="F746" s="86">
        <v>113.636613038207</v>
      </c>
      <c r="G746" s="86">
        <v>123.531059535183</v>
      </c>
      <c r="H746" s="86">
        <f t="shared" si="82"/>
        <v>122.68996392248835</v>
      </c>
      <c r="I746" s="86">
        <f t="shared" si="77"/>
        <v>8.6634791137658667</v>
      </c>
      <c r="J746" s="86">
        <f t="shared" si="78"/>
        <v>6.9388734306954021</v>
      </c>
      <c r="L746" s="87">
        <v>141.51231787287901</v>
      </c>
      <c r="M746" s="86">
        <v>121.89696860412801</v>
      </c>
      <c r="N746" s="86">
        <v>123.831808960578</v>
      </c>
      <c r="O746" s="86">
        <f t="shared" si="83"/>
        <v>129.08036514586169</v>
      </c>
      <c r="P746" s="86">
        <f t="shared" si="79"/>
        <v>10.809763561536961</v>
      </c>
      <c r="Q746" s="86">
        <f t="shared" si="80"/>
        <v>7.0121257538508823</v>
      </c>
      <c r="S746" s="86">
        <f t="shared" si="81"/>
        <v>7.3252323155479207E-2</v>
      </c>
      <c r="T746" s="87">
        <v>0.93158431600000002</v>
      </c>
      <c r="U746" s="87">
        <v>0</v>
      </c>
    </row>
    <row r="747" spans="2:21">
      <c r="B747" s="87" t="s">
        <v>6513</v>
      </c>
      <c r="C747" s="87" t="s">
        <v>1780</v>
      </c>
      <c r="D747" s="87" t="s">
        <v>1781</v>
      </c>
      <c r="E747" s="87">
        <v>411.58762857836501</v>
      </c>
      <c r="F747" s="86">
        <v>450.96386274941</v>
      </c>
      <c r="G747" s="86">
        <v>388.916727916318</v>
      </c>
      <c r="H747" s="86">
        <f t="shared" si="82"/>
        <v>417.15607308136435</v>
      </c>
      <c r="I747" s="86">
        <f t="shared" si="77"/>
        <v>31.396136958011446</v>
      </c>
      <c r="J747" s="86">
        <f t="shared" si="78"/>
        <v>8.7044434385140299</v>
      </c>
      <c r="L747" s="87">
        <v>451.97415423738403</v>
      </c>
      <c r="M747" s="86">
        <v>553.92345468244901</v>
      </c>
      <c r="N747" s="86">
        <v>460.92129786451699</v>
      </c>
      <c r="O747" s="86">
        <f t="shared" si="83"/>
        <v>488.93963559478334</v>
      </c>
      <c r="P747" s="86">
        <f t="shared" si="79"/>
        <v>56.455162759352504</v>
      </c>
      <c r="Q747" s="86">
        <f t="shared" si="80"/>
        <v>8.933512551059124</v>
      </c>
      <c r="S747" s="86">
        <f t="shared" si="81"/>
        <v>0.22906911254509435</v>
      </c>
      <c r="T747" s="87">
        <v>0.35454695400000003</v>
      </c>
      <c r="U747" s="87">
        <v>0</v>
      </c>
    </row>
    <row r="748" spans="2:21">
      <c r="B748" s="87" t="s">
        <v>6514</v>
      </c>
      <c r="C748" s="87" t="s">
        <v>1782</v>
      </c>
      <c r="D748" s="87" t="s">
        <v>1783</v>
      </c>
      <c r="E748" s="87">
        <v>89.384277555508206</v>
      </c>
      <c r="F748" s="86">
        <v>86.337684448720907</v>
      </c>
      <c r="G748" s="86">
        <v>93.313891009899606</v>
      </c>
      <c r="H748" s="86">
        <f t="shared" si="82"/>
        <v>89.678617671376244</v>
      </c>
      <c r="I748" s="86">
        <f t="shared" si="77"/>
        <v>3.4974049771101847</v>
      </c>
      <c r="J748" s="86">
        <f t="shared" si="78"/>
        <v>6.4866921351401974</v>
      </c>
      <c r="L748" s="87">
        <v>98.478439456851007</v>
      </c>
      <c r="M748" s="86">
        <v>97.032475851279003</v>
      </c>
      <c r="N748" s="86">
        <v>95.007892552278804</v>
      </c>
      <c r="O748" s="86">
        <f t="shared" si="83"/>
        <v>96.839602620136262</v>
      </c>
      <c r="P748" s="86">
        <f t="shared" si="79"/>
        <v>1.7432940132626804</v>
      </c>
      <c r="Q748" s="86">
        <f t="shared" si="80"/>
        <v>6.5975252541587954</v>
      </c>
      <c r="S748" s="86">
        <f t="shared" si="81"/>
        <v>0.11083311901859687</v>
      </c>
      <c r="T748" s="87">
        <v>0.74337484799999998</v>
      </c>
      <c r="U748" s="87">
        <v>0</v>
      </c>
    </row>
    <row r="749" spans="2:21">
      <c r="B749" s="87" t="s">
        <v>6515</v>
      </c>
      <c r="C749" s="87" t="s">
        <v>1784</v>
      </c>
      <c r="D749" s="87" t="s">
        <v>1785</v>
      </c>
      <c r="E749" s="87">
        <v>140.80136790672501</v>
      </c>
      <c r="F749" s="86">
        <v>142.50531953230399</v>
      </c>
      <c r="G749" s="86">
        <v>157.24528122698501</v>
      </c>
      <c r="H749" s="86">
        <f t="shared" si="82"/>
        <v>146.85065622200469</v>
      </c>
      <c r="I749" s="86">
        <f t="shared" si="77"/>
        <v>9.0422361466177321</v>
      </c>
      <c r="J749" s="86">
        <f t="shared" si="78"/>
        <v>7.1982059023296685</v>
      </c>
      <c r="L749" s="87">
        <v>153.876940190597</v>
      </c>
      <c r="M749" s="86">
        <v>149.24737501537101</v>
      </c>
      <c r="N749" s="86">
        <v>139.73341324330099</v>
      </c>
      <c r="O749" s="86">
        <f t="shared" si="83"/>
        <v>147.619242816423</v>
      </c>
      <c r="P749" s="86">
        <f t="shared" si="79"/>
        <v>7.2109603708632708</v>
      </c>
      <c r="Q749" s="86">
        <f t="shared" si="80"/>
        <v>7.2057369850641573</v>
      </c>
      <c r="S749" s="86">
        <f t="shared" si="81"/>
        <v>7.5310827344885218E-3</v>
      </c>
      <c r="T749" s="87">
        <v>0.92322063399999998</v>
      </c>
      <c r="U749" s="87">
        <v>0</v>
      </c>
    </row>
    <row r="750" spans="2:21">
      <c r="B750" s="87" t="s">
        <v>6516</v>
      </c>
      <c r="C750" s="87" t="s">
        <v>1786</v>
      </c>
      <c r="D750" s="87" t="s">
        <v>955</v>
      </c>
      <c r="E750" s="87">
        <v>236.212327382768</v>
      </c>
      <c r="F750" s="86">
        <v>199.39613761475101</v>
      </c>
      <c r="G750" s="86">
        <v>242.154118129593</v>
      </c>
      <c r="H750" s="86">
        <f t="shared" si="82"/>
        <v>225.92086104237069</v>
      </c>
      <c r="I750" s="86">
        <f t="shared" si="77"/>
        <v>23.162403459130708</v>
      </c>
      <c r="J750" s="86">
        <f t="shared" si="78"/>
        <v>7.8196736819879167</v>
      </c>
      <c r="L750" s="87">
        <v>209.184706627141</v>
      </c>
      <c r="M750" s="86">
        <v>186.004664612439</v>
      </c>
      <c r="N750" s="86">
        <v>208.392498800499</v>
      </c>
      <c r="O750" s="86">
        <f t="shared" si="83"/>
        <v>201.19395668002633</v>
      </c>
      <c r="P750" s="86">
        <f t="shared" si="79"/>
        <v>13.160275204037406</v>
      </c>
      <c r="Q750" s="86">
        <f t="shared" si="80"/>
        <v>7.6524431609286143</v>
      </c>
      <c r="S750" s="86">
        <f t="shared" si="81"/>
        <v>-0.16723052105930383</v>
      </c>
      <c r="T750" s="87">
        <v>0.26775004000000002</v>
      </c>
      <c r="U750" s="87">
        <v>0</v>
      </c>
    </row>
    <row r="751" spans="2:21">
      <c r="B751" s="87" t="s">
        <v>6517</v>
      </c>
      <c r="C751" s="87" t="s">
        <v>1787</v>
      </c>
      <c r="D751" s="87" t="s">
        <v>1788</v>
      </c>
      <c r="E751" s="87">
        <v>105.60723143036699</v>
      </c>
      <c r="F751" s="86">
        <v>96.389144584942997</v>
      </c>
      <c r="G751" s="86">
        <v>120.58388995402299</v>
      </c>
      <c r="H751" s="86">
        <f t="shared" si="82"/>
        <v>107.52675532311099</v>
      </c>
      <c r="I751" s="86">
        <f t="shared" si="77"/>
        <v>12.211054616607273</v>
      </c>
      <c r="J751" s="86">
        <f t="shared" si="78"/>
        <v>6.7485518725595162</v>
      </c>
      <c r="L751" s="87">
        <v>105.300185649589</v>
      </c>
      <c r="M751" s="86">
        <v>99.724675093999295</v>
      </c>
      <c r="N751" s="86">
        <v>107.231246282998</v>
      </c>
      <c r="O751" s="86">
        <f t="shared" si="83"/>
        <v>104.08536900886209</v>
      </c>
      <c r="P751" s="86">
        <f t="shared" si="79"/>
        <v>3.897946556434118</v>
      </c>
      <c r="Q751" s="86">
        <f t="shared" si="80"/>
        <v>6.7016234770303162</v>
      </c>
      <c r="S751" s="86">
        <f t="shared" si="81"/>
        <v>-4.6928395529200362E-2</v>
      </c>
      <c r="T751" s="87">
        <v>0.72618917500000002</v>
      </c>
      <c r="U751" s="87">
        <v>0</v>
      </c>
    </row>
    <row r="752" spans="2:21">
      <c r="B752" s="87" t="s">
        <v>6518</v>
      </c>
      <c r="C752" s="87" t="s">
        <v>841</v>
      </c>
      <c r="D752" s="87" t="s">
        <v>1789</v>
      </c>
      <c r="E752" s="87">
        <v>45.675599564819301</v>
      </c>
      <c r="F752" s="86">
        <v>41.118865015210602</v>
      </c>
      <c r="G752" s="86">
        <v>45.699275662351802</v>
      </c>
      <c r="H752" s="86">
        <f t="shared" si="82"/>
        <v>44.164580080793904</v>
      </c>
      <c r="I752" s="86">
        <f t="shared" si="77"/>
        <v>2.6376931843827864</v>
      </c>
      <c r="J752" s="86">
        <f t="shared" si="78"/>
        <v>5.4648178892229478</v>
      </c>
      <c r="L752" s="87">
        <v>48.588972641907397</v>
      </c>
      <c r="M752" s="86">
        <v>51.567393199433297</v>
      </c>
      <c r="N752" s="86">
        <v>50.707935537940401</v>
      </c>
      <c r="O752" s="86">
        <f t="shared" si="83"/>
        <v>50.288100459760358</v>
      </c>
      <c r="P752" s="86">
        <f t="shared" si="79"/>
        <v>1.5329525022080925</v>
      </c>
      <c r="Q752" s="86">
        <f t="shared" si="80"/>
        <v>5.6521451541891086</v>
      </c>
      <c r="S752" s="86">
        <f t="shared" si="81"/>
        <v>0.18732726496616117</v>
      </c>
      <c r="T752" s="87">
        <v>0.39433707699999998</v>
      </c>
      <c r="U752" s="87">
        <v>0</v>
      </c>
    </row>
    <row r="753" spans="2:21">
      <c r="B753" s="87" t="s">
        <v>6519</v>
      </c>
      <c r="C753" s="87" t="s">
        <v>1790</v>
      </c>
      <c r="D753" s="87" t="s">
        <v>1791</v>
      </c>
      <c r="E753" s="87">
        <v>34.539764659417401</v>
      </c>
      <c r="F753" s="86">
        <v>43.720580016323197</v>
      </c>
      <c r="G753" s="86">
        <v>39.6467031032359</v>
      </c>
      <c r="H753" s="86">
        <f t="shared" si="82"/>
        <v>39.302349259658833</v>
      </c>
      <c r="I753" s="86">
        <f t="shared" si="77"/>
        <v>4.6000844917880643</v>
      </c>
      <c r="J753" s="86">
        <f t="shared" si="78"/>
        <v>5.2965436456400106</v>
      </c>
      <c r="L753" s="87">
        <v>42.326566099726797</v>
      </c>
      <c r="M753" s="86">
        <v>42.611169760966902</v>
      </c>
      <c r="N753" s="86">
        <v>43.870769563626403</v>
      </c>
      <c r="O753" s="86">
        <f t="shared" si="83"/>
        <v>42.936168474773361</v>
      </c>
      <c r="P753" s="86">
        <f t="shared" si="79"/>
        <v>0.82180241388169351</v>
      </c>
      <c r="Q753" s="86">
        <f t="shared" si="80"/>
        <v>5.4241215490305592</v>
      </c>
      <c r="S753" s="86">
        <f t="shared" si="81"/>
        <v>0.12757790339054903</v>
      </c>
      <c r="T753" s="87">
        <v>0.82741527599999998</v>
      </c>
      <c r="U753" s="87">
        <v>0</v>
      </c>
    </row>
    <row r="754" spans="2:21">
      <c r="B754" s="87" t="s">
        <v>6520</v>
      </c>
      <c r="C754" s="87" t="s">
        <v>1792</v>
      </c>
      <c r="D754" s="87" t="s">
        <v>1793</v>
      </c>
      <c r="E754" s="87">
        <v>55.175364596970098</v>
      </c>
      <c r="F754" s="86">
        <v>59.0286828988393</v>
      </c>
      <c r="G754" s="86">
        <v>51.380486213495701</v>
      </c>
      <c r="H754" s="86">
        <f t="shared" si="82"/>
        <v>55.194844569768371</v>
      </c>
      <c r="I754" s="86">
        <f t="shared" si="77"/>
        <v>3.8241355541390489</v>
      </c>
      <c r="J754" s="86">
        <f t="shared" si="78"/>
        <v>5.7864616144093786</v>
      </c>
      <c r="L754" s="87">
        <v>50.426368655382802</v>
      </c>
      <c r="M754" s="86">
        <v>60.219143535322601</v>
      </c>
      <c r="N754" s="86">
        <v>50.222353029554498</v>
      </c>
      <c r="O754" s="86">
        <f t="shared" si="83"/>
        <v>53.622621740086629</v>
      </c>
      <c r="P754" s="86">
        <f t="shared" si="79"/>
        <v>5.7136661120652557</v>
      </c>
      <c r="Q754" s="86">
        <f t="shared" si="80"/>
        <v>5.7447698527933513</v>
      </c>
      <c r="S754" s="86">
        <f t="shared" si="81"/>
        <v>-4.1691761616026779E-2</v>
      </c>
      <c r="T754" s="87">
        <v>0.82262595800000005</v>
      </c>
      <c r="U754" s="87">
        <v>0</v>
      </c>
    </row>
    <row r="755" spans="2:21">
      <c r="B755" s="87" t="s">
        <v>6521</v>
      </c>
      <c r="C755" s="87" t="s">
        <v>1794</v>
      </c>
      <c r="D755" s="87" t="s">
        <v>1795</v>
      </c>
      <c r="E755" s="87">
        <v>43.682643539851398</v>
      </c>
      <c r="F755" s="86">
        <v>41.015308088284101</v>
      </c>
      <c r="G755" s="86">
        <v>53.010957648577197</v>
      </c>
      <c r="H755" s="86">
        <f t="shared" si="82"/>
        <v>45.902969758904227</v>
      </c>
      <c r="I755" s="86">
        <f t="shared" si="77"/>
        <v>6.298514783867752</v>
      </c>
      <c r="J755" s="86">
        <f t="shared" si="78"/>
        <v>5.5205155887845336</v>
      </c>
      <c r="L755" s="87">
        <v>51.449960206028301</v>
      </c>
      <c r="M755" s="86">
        <v>41.043612614415203</v>
      </c>
      <c r="N755" s="86">
        <v>44.3564107586988</v>
      </c>
      <c r="O755" s="86">
        <f t="shared" si="83"/>
        <v>45.616661193047435</v>
      </c>
      <c r="P755" s="86">
        <f t="shared" si="79"/>
        <v>5.3164077079664303</v>
      </c>
      <c r="Q755" s="86">
        <f t="shared" si="80"/>
        <v>5.5114889506450648</v>
      </c>
      <c r="S755" s="86">
        <f t="shared" si="81"/>
        <v>-9.0266381394684472E-3</v>
      </c>
      <c r="T755" s="87">
        <v>0.92847786200000004</v>
      </c>
      <c r="U755" s="87">
        <v>0</v>
      </c>
    </row>
    <row r="756" spans="2:21">
      <c r="B756" s="87" t="s">
        <v>6522</v>
      </c>
      <c r="C756" s="87" t="s">
        <v>1796</v>
      </c>
      <c r="D756" s="87" t="s">
        <v>1797</v>
      </c>
      <c r="E756" s="87">
        <v>53.163762762705502</v>
      </c>
      <c r="F756" s="86">
        <v>54.6593722870211</v>
      </c>
      <c r="G756" s="86">
        <v>57.031658925163804</v>
      </c>
      <c r="H756" s="86">
        <f t="shared" si="82"/>
        <v>54.951597991630138</v>
      </c>
      <c r="I756" s="86">
        <f t="shared" si="77"/>
        <v>1.9504363813556183</v>
      </c>
      <c r="J756" s="86">
        <f t="shared" si="78"/>
        <v>5.7800895302216349</v>
      </c>
      <c r="L756" s="87">
        <v>57.424440670293599</v>
      </c>
      <c r="M756" s="86">
        <v>53.866423636885798</v>
      </c>
      <c r="N756" s="86">
        <v>56.0656163479211</v>
      </c>
      <c r="O756" s="86">
        <f t="shared" si="83"/>
        <v>55.785493551700164</v>
      </c>
      <c r="P756" s="86">
        <f t="shared" si="79"/>
        <v>1.7954728870765462</v>
      </c>
      <c r="Q756" s="86">
        <f t="shared" si="80"/>
        <v>5.8018181075889004</v>
      </c>
      <c r="S756" s="86">
        <f t="shared" si="81"/>
        <v>2.1728577367265651E-2</v>
      </c>
      <c r="T756" s="87">
        <v>0.95540296700000005</v>
      </c>
      <c r="U756" s="87">
        <v>0</v>
      </c>
    </row>
    <row r="757" spans="2:21">
      <c r="B757" s="87" t="s">
        <v>6523</v>
      </c>
      <c r="C757" s="87" t="s">
        <v>841</v>
      </c>
      <c r="D757" s="87" t="s">
        <v>1798</v>
      </c>
      <c r="E757" s="87">
        <v>32.993753375157901</v>
      </c>
      <c r="F757" s="86">
        <v>38.5256292566391</v>
      </c>
      <c r="G757" s="86">
        <v>35.291210966045803</v>
      </c>
      <c r="H757" s="86">
        <f t="shared" si="82"/>
        <v>35.60353119928093</v>
      </c>
      <c r="I757" s="86">
        <f t="shared" si="77"/>
        <v>2.779131273994516</v>
      </c>
      <c r="J757" s="86">
        <f t="shared" si="78"/>
        <v>5.1539484313331432</v>
      </c>
      <c r="L757" s="87">
        <v>37.160903076081297</v>
      </c>
      <c r="M757" s="86">
        <v>39.564465126552001</v>
      </c>
      <c r="N757" s="86">
        <v>42.60986842442</v>
      </c>
      <c r="O757" s="86">
        <f t="shared" si="83"/>
        <v>39.778412209017766</v>
      </c>
      <c r="P757" s="86">
        <f t="shared" si="79"/>
        <v>2.7307756878624598</v>
      </c>
      <c r="Q757" s="86">
        <f t="shared" si="80"/>
        <v>5.3139137857424519</v>
      </c>
      <c r="S757" s="86">
        <f t="shared" si="81"/>
        <v>0.15996535440930848</v>
      </c>
      <c r="T757" s="87">
        <v>0.72576961500000003</v>
      </c>
      <c r="U757" s="87">
        <v>0</v>
      </c>
    </row>
    <row r="758" spans="2:21">
      <c r="B758" s="87" t="s">
        <v>6524</v>
      </c>
      <c r="C758" s="87" t="s">
        <v>1799</v>
      </c>
      <c r="D758" s="87" t="s">
        <v>1800</v>
      </c>
      <c r="E758" s="87">
        <v>61.5687004947142</v>
      </c>
      <c r="F758" s="86">
        <v>60.064328991539</v>
      </c>
      <c r="G758" s="86">
        <v>59.770987461541097</v>
      </c>
      <c r="H758" s="86">
        <f t="shared" si="82"/>
        <v>60.468005649264768</v>
      </c>
      <c r="I758" s="86">
        <f t="shared" si="77"/>
        <v>0.96444759857889295</v>
      </c>
      <c r="J758" s="86">
        <f t="shared" si="78"/>
        <v>5.9181000918135984</v>
      </c>
      <c r="L758" s="87">
        <v>63.283451053414801</v>
      </c>
      <c r="M758" s="86">
        <v>75.673743647943695</v>
      </c>
      <c r="N758" s="86">
        <v>65.921857473958994</v>
      </c>
      <c r="O758" s="86">
        <f t="shared" si="83"/>
        <v>68.293017391772494</v>
      </c>
      <c r="P758" s="86">
        <f t="shared" si="79"/>
        <v>6.5266099286990791</v>
      </c>
      <c r="Q758" s="86">
        <f t="shared" si="80"/>
        <v>6.0936661728281978</v>
      </c>
      <c r="S758" s="86">
        <f t="shared" si="81"/>
        <v>0.17556608101459908</v>
      </c>
      <c r="T758" s="87">
        <v>0.57193994199999998</v>
      </c>
      <c r="U758" s="87">
        <v>0</v>
      </c>
    </row>
    <row r="759" spans="2:21">
      <c r="B759" s="87" t="s">
        <v>6525</v>
      </c>
      <c r="C759" s="87" t="s">
        <v>1801</v>
      </c>
      <c r="D759" s="87" t="s">
        <v>1802</v>
      </c>
      <c r="E759" s="87">
        <v>1079.9584555138299</v>
      </c>
      <c r="F759" s="86">
        <v>988.55496002955397</v>
      </c>
      <c r="G759" s="86">
        <v>928.34389595514199</v>
      </c>
      <c r="H759" s="86">
        <f t="shared" si="82"/>
        <v>998.95243716617517</v>
      </c>
      <c r="I759" s="86">
        <f t="shared" si="77"/>
        <v>76.340188077110824</v>
      </c>
      <c r="J759" s="86">
        <f t="shared" si="78"/>
        <v>9.9642721788054072</v>
      </c>
      <c r="L759" s="87">
        <v>1048.6831495701799</v>
      </c>
      <c r="M759" s="86">
        <v>932.13204909201704</v>
      </c>
      <c r="N759" s="86">
        <v>976.972083205334</v>
      </c>
      <c r="O759" s="86">
        <f t="shared" si="83"/>
        <v>985.92909395584365</v>
      </c>
      <c r="P759" s="86">
        <f t="shared" si="79"/>
        <v>58.78954657808022</v>
      </c>
      <c r="Q759" s="86">
        <f t="shared" si="80"/>
        <v>9.9453400843732069</v>
      </c>
      <c r="S759" s="86">
        <f t="shared" si="81"/>
        <v>-1.8932094432201157E-2</v>
      </c>
      <c r="T759" s="87">
        <v>0.84596525</v>
      </c>
      <c r="U759" s="87">
        <v>0</v>
      </c>
    </row>
    <row r="760" spans="2:21">
      <c r="B760" s="87" t="s">
        <v>6526</v>
      </c>
      <c r="C760" s="87" t="s">
        <v>1803</v>
      </c>
      <c r="D760" s="87" t="s">
        <v>1804</v>
      </c>
      <c r="E760" s="87">
        <v>113.469651826267</v>
      </c>
      <c r="F760" s="86">
        <v>119.843765750391</v>
      </c>
      <c r="G760" s="86">
        <v>113.34068580939299</v>
      </c>
      <c r="H760" s="86">
        <f t="shared" si="82"/>
        <v>115.55136779535034</v>
      </c>
      <c r="I760" s="86">
        <f t="shared" si="77"/>
        <v>3.7178849110354504</v>
      </c>
      <c r="J760" s="86">
        <f t="shared" si="78"/>
        <v>6.8523905270349603</v>
      </c>
      <c r="L760" s="87">
        <v>120.496901482523</v>
      </c>
      <c r="M760" s="86">
        <v>125.99818726627601</v>
      </c>
      <c r="N760" s="86">
        <v>127.30660686627699</v>
      </c>
      <c r="O760" s="86">
        <f t="shared" si="83"/>
        <v>124.60056520502532</v>
      </c>
      <c r="P760" s="86">
        <f t="shared" si="79"/>
        <v>3.6135899633125175</v>
      </c>
      <c r="Q760" s="86">
        <f t="shared" si="80"/>
        <v>6.9611668024114204</v>
      </c>
      <c r="S760" s="86">
        <f t="shared" si="81"/>
        <v>0.1087762753764594</v>
      </c>
      <c r="T760" s="87">
        <v>0.77464582999999998</v>
      </c>
      <c r="U760" s="87">
        <v>0</v>
      </c>
    </row>
    <row r="761" spans="2:21">
      <c r="B761" s="87" t="s">
        <v>6527</v>
      </c>
      <c r="C761" s="87" t="s">
        <v>832</v>
      </c>
      <c r="D761" s="87" t="s">
        <v>1014</v>
      </c>
      <c r="E761" s="87">
        <v>228.26770036847699</v>
      </c>
      <c r="F761" s="86">
        <v>224.98970552960199</v>
      </c>
      <c r="G761" s="86">
        <v>224.19970257701601</v>
      </c>
      <c r="H761" s="86">
        <f t="shared" si="82"/>
        <v>225.81903615836504</v>
      </c>
      <c r="I761" s="86">
        <f t="shared" si="77"/>
        <v>2.1570798493996906</v>
      </c>
      <c r="J761" s="86">
        <f t="shared" si="78"/>
        <v>7.8190232977354208</v>
      </c>
      <c r="L761" s="87">
        <v>229.36750455772901</v>
      </c>
      <c r="M761" s="86">
        <v>277.83636594026399</v>
      </c>
      <c r="N761" s="86">
        <v>235.69058339260999</v>
      </c>
      <c r="O761" s="86">
        <f t="shared" si="83"/>
        <v>247.63148463020102</v>
      </c>
      <c r="P761" s="86">
        <f t="shared" si="79"/>
        <v>26.348557317323362</v>
      </c>
      <c r="Q761" s="86">
        <f t="shared" si="80"/>
        <v>7.9520509446828829</v>
      </c>
      <c r="S761" s="86">
        <f t="shared" si="81"/>
        <v>0.1330276469474618</v>
      </c>
      <c r="T761" s="87">
        <v>0.69688719099999996</v>
      </c>
      <c r="U761" s="87">
        <v>0</v>
      </c>
    </row>
    <row r="762" spans="2:21">
      <c r="B762" s="87" t="s">
        <v>6528</v>
      </c>
      <c r="C762" s="87" t="s">
        <v>1805</v>
      </c>
      <c r="D762" s="87" t="s">
        <v>1806</v>
      </c>
      <c r="E762" s="87">
        <v>37.304414255524797</v>
      </c>
      <c r="F762" s="86">
        <v>35.7311580825018</v>
      </c>
      <c r="G762" s="86">
        <v>37.905884126299803</v>
      </c>
      <c r="H762" s="86">
        <f t="shared" si="82"/>
        <v>36.980485488108798</v>
      </c>
      <c r="I762" s="86">
        <f t="shared" si="77"/>
        <v>1.1229673753778711</v>
      </c>
      <c r="J762" s="86">
        <f t="shared" si="78"/>
        <v>5.2086922597779131</v>
      </c>
      <c r="L762" s="87">
        <v>43.685347154670403</v>
      </c>
      <c r="M762" s="86">
        <v>39.708860984678097</v>
      </c>
      <c r="N762" s="86">
        <v>38.737739597596203</v>
      </c>
      <c r="O762" s="86">
        <f t="shared" si="83"/>
        <v>40.710649245648234</v>
      </c>
      <c r="P762" s="86">
        <f t="shared" si="79"/>
        <v>2.6215243513207374</v>
      </c>
      <c r="Q762" s="86">
        <f t="shared" si="80"/>
        <v>5.3473343243733451</v>
      </c>
      <c r="S762" s="86">
        <f t="shared" si="81"/>
        <v>0.1386420645954326</v>
      </c>
      <c r="T762" s="87">
        <v>0.63642789700000002</v>
      </c>
      <c r="U762" s="87">
        <v>0</v>
      </c>
    </row>
    <row r="763" spans="2:21">
      <c r="B763" s="87" t="s">
        <v>6529</v>
      </c>
      <c r="C763" s="87" t="s">
        <v>1807</v>
      </c>
      <c r="D763" s="87" t="s">
        <v>1808</v>
      </c>
      <c r="E763" s="87">
        <v>36.201479397742702</v>
      </c>
      <c r="F763" s="86">
        <v>44.421585096753702</v>
      </c>
      <c r="G763" s="86">
        <v>45.094325123280797</v>
      </c>
      <c r="H763" s="86">
        <f t="shared" si="82"/>
        <v>41.905796539259065</v>
      </c>
      <c r="I763" s="86">
        <f t="shared" si="77"/>
        <v>4.9515220209619377</v>
      </c>
      <c r="J763" s="86">
        <f t="shared" si="78"/>
        <v>5.3890779106507418</v>
      </c>
      <c r="L763" s="87">
        <v>50.475529141520198</v>
      </c>
      <c r="M763" s="86">
        <v>35.376985240895003</v>
      </c>
      <c r="N763" s="86">
        <v>46.3915492133779</v>
      </c>
      <c r="O763" s="86">
        <f t="shared" si="83"/>
        <v>44.081354531931026</v>
      </c>
      <c r="P763" s="86">
        <f t="shared" si="79"/>
        <v>7.8098819824256465</v>
      </c>
      <c r="Q763" s="86">
        <f t="shared" si="80"/>
        <v>5.4620966506130237</v>
      </c>
      <c r="S763" s="86">
        <f t="shared" si="81"/>
        <v>7.301873996228285E-2</v>
      </c>
      <c r="T763" s="87">
        <v>0.96687654999999995</v>
      </c>
      <c r="U763" s="87">
        <v>0</v>
      </c>
    </row>
    <row r="764" spans="2:21">
      <c r="B764" s="87" t="s">
        <v>6530</v>
      </c>
      <c r="C764" s="87" t="s">
        <v>1809</v>
      </c>
      <c r="D764" s="87" t="s">
        <v>1810</v>
      </c>
      <c r="E764" s="87">
        <v>147.645188597448</v>
      </c>
      <c r="F764" s="86">
        <v>149.172485088423</v>
      </c>
      <c r="G764" s="86">
        <v>147.50301346794501</v>
      </c>
      <c r="H764" s="86">
        <f t="shared" si="82"/>
        <v>148.10689571793867</v>
      </c>
      <c r="I764" s="86">
        <f t="shared" si="77"/>
        <v>0.92556143595614138</v>
      </c>
      <c r="J764" s="86">
        <f t="shared" si="78"/>
        <v>7.2104950024911245</v>
      </c>
      <c r="L764" s="87">
        <v>147.62893987045001</v>
      </c>
      <c r="M764" s="86">
        <v>136.29798229875999</v>
      </c>
      <c r="N764" s="86">
        <v>138.08423528191</v>
      </c>
      <c r="O764" s="86">
        <f t="shared" si="83"/>
        <v>140.67038581704</v>
      </c>
      <c r="P764" s="86">
        <f t="shared" si="79"/>
        <v>6.0921080764891853</v>
      </c>
      <c r="Q764" s="86">
        <f t="shared" si="80"/>
        <v>7.1361748315561915</v>
      </c>
      <c r="S764" s="86">
        <f t="shared" si="81"/>
        <v>-7.4320170934932872E-2</v>
      </c>
      <c r="T764" s="87">
        <v>0.57193994199999998</v>
      </c>
      <c r="U764" s="87">
        <v>0</v>
      </c>
    </row>
    <row r="765" spans="2:21">
      <c r="B765" s="87" t="s">
        <v>6531</v>
      </c>
      <c r="C765" s="87" t="s">
        <v>832</v>
      </c>
      <c r="D765" s="87" t="s">
        <v>1811</v>
      </c>
      <c r="E765" s="87">
        <v>57.821755288450497</v>
      </c>
      <c r="F765" s="86">
        <v>50.001546890822098</v>
      </c>
      <c r="G765" s="86">
        <v>51.681611379399897</v>
      </c>
      <c r="H765" s="86">
        <f t="shared" si="82"/>
        <v>53.168304519557495</v>
      </c>
      <c r="I765" s="86">
        <f t="shared" si="77"/>
        <v>4.1166257074609272</v>
      </c>
      <c r="J765" s="86">
        <f t="shared" si="78"/>
        <v>5.732494556037719</v>
      </c>
      <c r="L765" s="87">
        <v>67.307031615680799</v>
      </c>
      <c r="M765" s="86">
        <v>57.776067782944097</v>
      </c>
      <c r="N765" s="86">
        <v>52.0416520668606</v>
      </c>
      <c r="O765" s="86">
        <f t="shared" si="83"/>
        <v>59.041583821828503</v>
      </c>
      <c r="P765" s="86">
        <f t="shared" si="79"/>
        <v>7.7109727872616443</v>
      </c>
      <c r="Q765" s="86">
        <f t="shared" si="80"/>
        <v>5.8836595178651017</v>
      </c>
      <c r="S765" s="86">
        <f t="shared" si="81"/>
        <v>0.15116496182738309</v>
      </c>
      <c r="T765" s="87">
        <v>0.69032347299999997</v>
      </c>
      <c r="U765" s="87">
        <v>0</v>
      </c>
    </row>
    <row r="766" spans="2:21">
      <c r="B766" s="87" t="s">
        <v>6532</v>
      </c>
      <c r="C766" s="87" t="s">
        <v>1812</v>
      </c>
      <c r="D766" s="87" t="s">
        <v>1189</v>
      </c>
      <c r="E766" s="87">
        <v>31.788577038896801</v>
      </c>
      <c r="F766" s="86">
        <v>36.144088139069503</v>
      </c>
      <c r="G766" s="86">
        <v>36.707505266038901</v>
      </c>
      <c r="H766" s="86">
        <f t="shared" si="82"/>
        <v>34.8800568146684</v>
      </c>
      <c r="I766" s="86">
        <f t="shared" si="77"/>
        <v>2.6920800726843606</v>
      </c>
      <c r="J766" s="86">
        <f t="shared" si="78"/>
        <v>5.124330484949839</v>
      </c>
      <c r="L766" s="87">
        <v>37.3762807730132</v>
      </c>
      <c r="M766" s="86">
        <v>42.658060209004297</v>
      </c>
      <c r="N766" s="86">
        <v>41.185352124514402</v>
      </c>
      <c r="O766" s="86">
        <f t="shared" si="83"/>
        <v>40.406564368843966</v>
      </c>
      <c r="P766" s="86">
        <f t="shared" si="79"/>
        <v>2.7256524501302901</v>
      </c>
      <c r="Q766" s="86">
        <f t="shared" si="80"/>
        <v>5.3365177842274649</v>
      </c>
      <c r="S766" s="86">
        <f t="shared" si="81"/>
        <v>0.21218729927762536</v>
      </c>
      <c r="T766" s="87">
        <v>0.47811479299999998</v>
      </c>
      <c r="U766" s="87">
        <v>0</v>
      </c>
    </row>
    <row r="767" spans="2:21">
      <c r="B767" s="87" t="s">
        <v>6533</v>
      </c>
      <c r="C767" s="87" t="s">
        <v>1813</v>
      </c>
      <c r="D767" s="87" t="s">
        <v>1814</v>
      </c>
      <c r="E767" s="87">
        <v>29.4319277267033</v>
      </c>
      <c r="F767" s="86">
        <v>25.881997928273801</v>
      </c>
      <c r="G767" s="86">
        <v>24.002776481957099</v>
      </c>
      <c r="H767" s="86">
        <f t="shared" si="82"/>
        <v>26.438900712311398</v>
      </c>
      <c r="I767" s="86">
        <f t="shared" si="77"/>
        <v>2.7570865678708616</v>
      </c>
      <c r="J767" s="86">
        <f t="shared" si="78"/>
        <v>4.7245902880012434</v>
      </c>
      <c r="L767" s="87">
        <v>31.029428479627398</v>
      </c>
      <c r="M767" s="86">
        <v>27.763385448791499</v>
      </c>
      <c r="N767" s="86">
        <v>24.8247755807907</v>
      </c>
      <c r="O767" s="86">
        <f t="shared" si="83"/>
        <v>27.872529836403199</v>
      </c>
      <c r="P767" s="86">
        <f t="shared" si="79"/>
        <v>3.1037660626682246</v>
      </c>
      <c r="Q767" s="86">
        <f t="shared" si="80"/>
        <v>4.8007720487748253</v>
      </c>
      <c r="S767" s="86">
        <f t="shared" si="81"/>
        <v>7.6181760773581964E-2</v>
      </c>
      <c r="T767" s="87">
        <v>0.95393430400000001</v>
      </c>
      <c r="U767" s="87">
        <v>0</v>
      </c>
    </row>
    <row r="768" spans="2:21">
      <c r="B768" s="87" t="s">
        <v>6534</v>
      </c>
      <c r="C768" s="87" t="s">
        <v>1815</v>
      </c>
      <c r="D768" s="87" t="s">
        <v>1816</v>
      </c>
      <c r="E768" s="87">
        <v>62.4100590595434</v>
      </c>
      <c r="F768" s="86">
        <v>56.7889582202816</v>
      </c>
      <c r="G768" s="86">
        <v>63.7202420220272</v>
      </c>
      <c r="H768" s="86">
        <f t="shared" si="82"/>
        <v>60.973086433950733</v>
      </c>
      <c r="I768" s="86">
        <f t="shared" si="77"/>
        <v>3.6823011188809978</v>
      </c>
      <c r="J768" s="86">
        <f t="shared" si="78"/>
        <v>5.9301006713927134</v>
      </c>
      <c r="L768" s="87">
        <v>59.714907325901599</v>
      </c>
      <c r="M768" s="86">
        <v>56.773826035944701</v>
      </c>
      <c r="N768" s="86">
        <v>60.637812333513601</v>
      </c>
      <c r="O768" s="86">
        <f t="shared" si="83"/>
        <v>59.0421818984533</v>
      </c>
      <c r="P768" s="86">
        <f t="shared" si="79"/>
        <v>2.0179239709418382</v>
      </c>
      <c r="Q768" s="86">
        <f t="shared" si="80"/>
        <v>5.8836741319346215</v>
      </c>
      <c r="S768" s="86">
        <f t="shared" si="81"/>
        <v>-4.642653945809197E-2</v>
      </c>
      <c r="T768" s="87">
        <v>0.73143567600000003</v>
      </c>
      <c r="U768" s="87">
        <v>0</v>
      </c>
    </row>
    <row r="769" spans="2:21">
      <c r="B769" s="87" t="s">
        <v>6535</v>
      </c>
      <c r="C769" s="87" t="s">
        <v>1817</v>
      </c>
      <c r="D769" s="87" t="s">
        <v>1818</v>
      </c>
      <c r="E769" s="87">
        <v>107.856418049306</v>
      </c>
      <c r="F769" s="86">
        <v>94.722497632783501</v>
      </c>
      <c r="G769" s="86">
        <v>89.861879774653701</v>
      </c>
      <c r="H769" s="86">
        <f t="shared" si="82"/>
        <v>97.480265152247739</v>
      </c>
      <c r="I769" s="86">
        <f t="shared" si="77"/>
        <v>9.3088567073535167</v>
      </c>
      <c r="J769" s="86">
        <f t="shared" si="78"/>
        <v>6.6070382701721764</v>
      </c>
      <c r="L769" s="87">
        <v>109.8986282342</v>
      </c>
      <c r="M769" s="86">
        <v>85.646562908129198</v>
      </c>
      <c r="N769" s="86">
        <v>120.570174948903</v>
      </c>
      <c r="O769" s="86">
        <f t="shared" si="83"/>
        <v>105.37178869707741</v>
      </c>
      <c r="P769" s="86">
        <f t="shared" si="79"/>
        <v>17.896476654351876</v>
      </c>
      <c r="Q769" s="86">
        <f t="shared" si="80"/>
        <v>6.719344854143535</v>
      </c>
      <c r="S769" s="86">
        <f t="shared" si="81"/>
        <v>0.1123065839713588</v>
      </c>
      <c r="T769" s="87">
        <v>0.90342724100000005</v>
      </c>
      <c r="U769" s="87">
        <v>0</v>
      </c>
    </row>
    <row r="770" spans="2:21">
      <c r="B770" s="87" t="s">
        <v>6536</v>
      </c>
      <c r="C770" s="87" t="s">
        <v>841</v>
      </c>
      <c r="D770" s="87" t="s">
        <v>866</v>
      </c>
      <c r="E770" s="87">
        <v>22.683205445420999</v>
      </c>
      <c r="F770" s="86">
        <v>17.313494847136401</v>
      </c>
      <c r="G770" s="86">
        <v>22.9810708931901</v>
      </c>
      <c r="H770" s="86">
        <f t="shared" si="82"/>
        <v>20.992590395249167</v>
      </c>
      <c r="I770" s="86">
        <f t="shared" si="77"/>
        <v>3.1896691043666463</v>
      </c>
      <c r="J770" s="86">
        <f t="shared" si="78"/>
        <v>4.391808294856939</v>
      </c>
      <c r="L770" s="87">
        <v>22.730761107417401</v>
      </c>
      <c r="M770" s="86">
        <v>17.510956729308901</v>
      </c>
      <c r="N770" s="86">
        <v>22.4208400187877</v>
      </c>
      <c r="O770" s="86">
        <f t="shared" si="83"/>
        <v>20.887519285171333</v>
      </c>
      <c r="P770" s="86">
        <f t="shared" si="79"/>
        <v>2.9282919578712523</v>
      </c>
      <c r="Q770" s="86">
        <f t="shared" si="80"/>
        <v>4.3845692551957622</v>
      </c>
      <c r="S770" s="86">
        <f t="shared" si="81"/>
        <v>-7.2390396611766829E-3</v>
      </c>
      <c r="T770" s="87">
        <v>0.94234390999999995</v>
      </c>
      <c r="U770" s="87">
        <v>0</v>
      </c>
    </row>
    <row r="771" spans="2:21">
      <c r="B771" s="87" t="s">
        <v>6537</v>
      </c>
      <c r="C771" s="87" t="s">
        <v>841</v>
      </c>
      <c r="D771" s="87" t="s">
        <v>1819</v>
      </c>
      <c r="E771" s="87">
        <v>120.81166692617001</v>
      </c>
      <c r="F771" s="86">
        <v>112.38318005655501</v>
      </c>
      <c r="G771" s="86">
        <v>120.97236324876199</v>
      </c>
      <c r="H771" s="86">
        <f t="shared" si="82"/>
        <v>118.055736743829</v>
      </c>
      <c r="I771" s="86">
        <f t="shared" si="77"/>
        <v>4.9132352228217551</v>
      </c>
      <c r="J771" s="86">
        <f t="shared" si="78"/>
        <v>6.8833243386752976</v>
      </c>
      <c r="L771" s="87">
        <v>130.884527145741</v>
      </c>
      <c r="M771" s="86">
        <v>116.67352590478799</v>
      </c>
      <c r="N771" s="86">
        <v>127.36899200306</v>
      </c>
      <c r="O771" s="86">
        <f t="shared" si="83"/>
        <v>124.97568168452966</v>
      </c>
      <c r="P771" s="86">
        <f t="shared" si="79"/>
        <v>7.4016275087429131</v>
      </c>
      <c r="Q771" s="86">
        <f t="shared" si="80"/>
        <v>6.9655035860516783</v>
      </c>
      <c r="S771" s="86">
        <f t="shared" si="81"/>
        <v>8.2179247376380604E-2</v>
      </c>
      <c r="T771" s="87">
        <v>0.89971220399999996</v>
      </c>
      <c r="U771" s="87">
        <v>0</v>
      </c>
    </row>
    <row r="772" spans="2:21">
      <c r="B772" s="87" t="s">
        <v>6538</v>
      </c>
      <c r="C772" s="87" t="s">
        <v>1820</v>
      </c>
      <c r="D772" s="87" t="s">
        <v>1821</v>
      </c>
      <c r="E772" s="87">
        <v>61.987138004003398</v>
      </c>
      <c r="F772" s="86">
        <v>57.507943949581097</v>
      </c>
      <c r="G772" s="86">
        <v>67.096870231741406</v>
      </c>
      <c r="H772" s="86">
        <f t="shared" si="82"/>
        <v>62.197317395108634</v>
      </c>
      <c r="I772" s="86">
        <f t="shared" si="77"/>
        <v>4.7979170838510958</v>
      </c>
      <c r="J772" s="86">
        <f t="shared" si="78"/>
        <v>5.9587804523455912</v>
      </c>
      <c r="L772" s="87">
        <v>67.974204182108494</v>
      </c>
      <c r="M772" s="86">
        <v>70.331189816105507</v>
      </c>
      <c r="N772" s="86">
        <v>69.483333540672106</v>
      </c>
      <c r="O772" s="86">
        <f t="shared" si="83"/>
        <v>69.262909179628707</v>
      </c>
      <c r="P772" s="86">
        <f t="shared" si="79"/>
        <v>1.1938532128880501</v>
      </c>
      <c r="Q772" s="86">
        <f t="shared" si="80"/>
        <v>6.1140110797496732</v>
      </c>
      <c r="S772" s="86">
        <f t="shared" si="81"/>
        <v>0.15523062740408178</v>
      </c>
      <c r="T772" s="87">
        <v>0.57913676300000005</v>
      </c>
      <c r="U772" s="87">
        <v>0</v>
      </c>
    </row>
    <row r="773" spans="2:21">
      <c r="B773" s="87" t="s">
        <v>6539</v>
      </c>
      <c r="C773" s="87" t="s">
        <v>1822</v>
      </c>
      <c r="D773" s="87" t="s">
        <v>1259</v>
      </c>
      <c r="E773" s="87">
        <v>89.772295166731396</v>
      </c>
      <c r="F773" s="86">
        <v>98.863348590739193</v>
      </c>
      <c r="G773" s="86">
        <v>90.974176657857896</v>
      </c>
      <c r="H773" s="86">
        <f t="shared" si="82"/>
        <v>93.203273471776171</v>
      </c>
      <c r="I773" s="86">
        <f t="shared" si="77"/>
        <v>4.9384681373788766</v>
      </c>
      <c r="J773" s="86">
        <f t="shared" si="78"/>
        <v>6.5423087207815467</v>
      </c>
      <c r="L773" s="87">
        <v>91.357197255085197</v>
      </c>
      <c r="M773" s="86">
        <v>112.14196245510099</v>
      </c>
      <c r="N773" s="86">
        <v>110.72395242345701</v>
      </c>
      <c r="O773" s="86">
        <f t="shared" si="83"/>
        <v>104.74103737788107</v>
      </c>
      <c r="P773" s="86">
        <f t="shared" si="79"/>
        <v>11.612410190691731</v>
      </c>
      <c r="Q773" s="86">
        <f t="shared" si="80"/>
        <v>6.7106829885090082</v>
      </c>
      <c r="S773" s="86">
        <f t="shared" si="81"/>
        <v>0.16837426772746111</v>
      </c>
      <c r="T773" s="87">
        <v>0.60854451200000004</v>
      </c>
      <c r="U773" s="87">
        <v>0</v>
      </c>
    </row>
    <row r="774" spans="2:21">
      <c r="B774" s="87" t="s">
        <v>6540</v>
      </c>
      <c r="C774" s="87" t="s">
        <v>832</v>
      </c>
      <c r="D774" s="87" t="s">
        <v>1823</v>
      </c>
      <c r="E774" s="87">
        <v>92.828352916836494</v>
      </c>
      <c r="F774" s="86">
        <v>75.109916778262999</v>
      </c>
      <c r="G774" s="86">
        <v>90.065780312229904</v>
      </c>
      <c r="H774" s="86">
        <f t="shared" si="82"/>
        <v>86.001350002443132</v>
      </c>
      <c r="I774" s="86">
        <f t="shared" ref="I774:I837" si="84">STDEV(E774:G774)</f>
        <v>9.5328610661496498</v>
      </c>
      <c r="J774" s="86">
        <f t="shared" ref="J774:J837" si="85">LOG(H774,2)</f>
        <v>6.4262874015223694</v>
      </c>
      <c r="L774" s="87">
        <v>95.947504800747595</v>
      </c>
      <c r="M774" s="86">
        <v>81.798966469247702</v>
      </c>
      <c r="N774" s="86">
        <v>69.439262272460994</v>
      </c>
      <c r="O774" s="86">
        <f t="shared" si="83"/>
        <v>82.395244514152111</v>
      </c>
      <c r="P774" s="86">
        <f t="shared" ref="P774:P837" si="86">STDEV(L774:N774)</f>
        <v>13.264176985955055</v>
      </c>
      <c r="Q774" s="86">
        <f t="shared" ref="Q774:Q837" si="87">LOG(O774,2)</f>
        <v>6.3644891687784915</v>
      </c>
      <c r="S774" s="86">
        <f t="shared" ref="S774:S837" si="88">LOG(O774/H774,2)</f>
        <v>-6.1798232743878349E-2</v>
      </c>
      <c r="T774" s="87">
        <v>0.76456006499999996</v>
      </c>
      <c r="U774" s="87">
        <v>0</v>
      </c>
    </row>
    <row r="775" spans="2:21">
      <c r="B775" s="87" t="s">
        <v>6541</v>
      </c>
      <c r="C775" s="87" t="s">
        <v>1824</v>
      </c>
      <c r="D775" s="87" t="s">
        <v>1825</v>
      </c>
      <c r="E775" s="87">
        <v>52.546604654349103</v>
      </c>
      <c r="F775" s="86">
        <v>45.063874806641401</v>
      </c>
      <c r="G775" s="86">
        <v>50.497011545010601</v>
      </c>
      <c r="H775" s="86">
        <f t="shared" ref="H775:H838" si="89">AVERAGE(E775:G775)</f>
        <v>49.369163668667035</v>
      </c>
      <c r="I775" s="86">
        <f t="shared" si="84"/>
        <v>3.8667611922089851</v>
      </c>
      <c r="J775" s="86">
        <f t="shared" si="85"/>
        <v>5.6255383004021349</v>
      </c>
      <c r="L775" s="87">
        <v>55.0135418714178</v>
      </c>
      <c r="M775" s="86">
        <v>51.340001235787199</v>
      </c>
      <c r="N775" s="86">
        <v>51.3032384886925</v>
      </c>
      <c r="O775" s="86">
        <f t="shared" ref="O775:O838" si="90">AVERAGE(L775:N775)</f>
        <v>52.552260531965828</v>
      </c>
      <c r="P775" s="86">
        <f t="shared" si="86"/>
        <v>2.1316114206966379</v>
      </c>
      <c r="Q775" s="86">
        <f t="shared" si="87"/>
        <v>5.7156809178400776</v>
      </c>
      <c r="S775" s="86">
        <f t="shared" si="88"/>
        <v>9.014261743794294E-2</v>
      </c>
      <c r="T775" s="87">
        <v>0.89667555399999999</v>
      </c>
      <c r="U775" s="87">
        <v>0</v>
      </c>
    </row>
    <row r="776" spans="2:21">
      <c r="B776" s="87" t="s">
        <v>6542</v>
      </c>
      <c r="C776" s="87" t="s">
        <v>1826</v>
      </c>
      <c r="D776" s="87" t="s">
        <v>1827</v>
      </c>
      <c r="E776" s="87">
        <v>80.292997868730396</v>
      </c>
      <c r="F776" s="86">
        <v>71.981307043248705</v>
      </c>
      <c r="G776" s="86">
        <v>62.161337018430203</v>
      </c>
      <c r="H776" s="86">
        <f t="shared" si="89"/>
        <v>71.478547310136435</v>
      </c>
      <c r="I776" s="86">
        <f t="shared" si="84"/>
        <v>9.0762798992487017</v>
      </c>
      <c r="J776" s="86">
        <f t="shared" si="85"/>
        <v>6.1594384090407059</v>
      </c>
      <c r="L776" s="87">
        <v>80.331560573976503</v>
      </c>
      <c r="M776" s="86">
        <v>60.838346646249903</v>
      </c>
      <c r="N776" s="86">
        <v>65.732623591936601</v>
      </c>
      <c r="O776" s="86">
        <f t="shared" si="90"/>
        <v>68.967510270721007</v>
      </c>
      <c r="P776" s="86">
        <f t="shared" si="86"/>
        <v>10.14123839461733</v>
      </c>
      <c r="Q776" s="86">
        <f t="shared" si="87"/>
        <v>6.1078449812685358</v>
      </c>
      <c r="S776" s="86">
        <f t="shared" si="88"/>
        <v>-5.1593427772170623E-2</v>
      </c>
      <c r="T776" s="87">
        <v>0.84178788000000004</v>
      </c>
      <c r="U776" s="87">
        <v>0</v>
      </c>
    </row>
    <row r="777" spans="2:21">
      <c r="B777" s="87" t="s">
        <v>6543</v>
      </c>
      <c r="C777" s="87" t="s">
        <v>841</v>
      </c>
      <c r="D777" s="87"/>
      <c r="E777" s="87">
        <v>213.57197166895199</v>
      </c>
      <c r="F777" s="86">
        <v>250.86592926841999</v>
      </c>
      <c r="G777" s="86">
        <v>254.56395195864599</v>
      </c>
      <c r="H777" s="86">
        <f t="shared" si="89"/>
        <v>239.66728429867263</v>
      </c>
      <c r="I777" s="86">
        <f t="shared" si="84"/>
        <v>22.674718275791228</v>
      </c>
      <c r="J777" s="86">
        <f t="shared" si="85"/>
        <v>7.9048891776047236</v>
      </c>
      <c r="L777" s="87">
        <v>219.38224636357799</v>
      </c>
      <c r="M777" s="86">
        <v>228.47411805363299</v>
      </c>
      <c r="N777" s="86">
        <v>264.77344190998002</v>
      </c>
      <c r="O777" s="86">
        <f t="shared" si="90"/>
        <v>237.54326877573035</v>
      </c>
      <c r="P777" s="86">
        <f t="shared" si="86"/>
        <v>24.016187861482429</v>
      </c>
      <c r="Q777" s="86">
        <f t="shared" si="87"/>
        <v>7.8920465156922353</v>
      </c>
      <c r="S777" s="86">
        <f t="shared" si="88"/>
        <v>-1.2842661912487695E-2</v>
      </c>
      <c r="T777" s="87">
        <v>0.89686612200000004</v>
      </c>
      <c r="U777" s="87">
        <v>0</v>
      </c>
    </row>
    <row r="778" spans="2:21">
      <c r="B778" s="87" t="s">
        <v>6544</v>
      </c>
      <c r="C778" s="87" t="s">
        <v>832</v>
      </c>
      <c r="D778" s="87" t="s">
        <v>1828</v>
      </c>
      <c r="E778" s="87">
        <v>481.358720208063</v>
      </c>
      <c r="F778" s="86">
        <v>495.67515812176998</v>
      </c>
      <c r="G778" s="86">
        <v>498.94241386508298</v>
      </c>
      <c r="H778" s="86">
        <f t="shared" si="89"/>
        <v>491.9920973983053</v>
      </c>
      <c r="I778" s="86">
        <f t="shared" si="84"/>
        <v>9.3525543503113191</v>
      </c>
      <c r="J778" s="86">
        <f t="shared" si="85"/>
        <v>8.9424913322989159</v>
      </c>
      <c r="L778" s="87">
        <v>494.944130266858</v>
      </c>
      <c r="M778" s="86">
        <v>467.96430939501499</v>
      </c>
      <c r="N778" s="86">
        <v>519.17259269647298</v>
      </c>
      <c r="O778" s="86">
        <f t="shared" si="90"/>
        <v>494.02701078611534</v>
      </c>
      <c r="P778" s="86">
        <f t="shared" si="86"/>
        <v>25.616457615702124</v>
      </c>
      <c r="Q778" s="86">
        <f t="shared" si="87"/>
        <v>8.9484461126815784</v>
      </c>
      <c r="S778" s="86">
        <f t="shared" si="88"/>
        <v>5.9547803826608915E-3</v>
      </c>
      <c r="T778" s="87">
        <v>0.91676302600000004</v>
      </c>
      <c r="U778" s="87">
        <v>0</v>
      </c>
    </row>
    <row r="779" spans="2:21">
      <c r="B779" s="87" t="s">
        <v>6545</v>
      </c>
      <c r="C779" s="87" t="s">
        <v>1829</v>
      </c>
      <c r="D779" s="87" t="s">
        <v>1830</v>
      </c>
      <c r="E779" s="87">
        <v>117.39088799440999</v>
      </c>
      <c r="F779" s="86">
        <v>135.05511123165999</v>
      </c>
      <c r="G779" s="86">
        <v>170.821554637052</v>
      </c>
      <c r="H779" s="86">
        <f t="shared" si="89"/>
        <v>141.08918462104066</v>
      </c>
      <c r="I779" s="86">
        <f t="shared" si="84"/>
        <v>27.221619454408156</v>
      </c>
      <c r="J779" s="86">
        <f t="shared" si="85"/>
        <v>7.1404635902427138</v>
      </c>
      <c r="L779" s="87">
        <v>131.37470855178299</v>
      </c>
      <c r="M779" s="86">
        <v>140.46545684767</v>
      </c>
      <c r="N779" s="86">
        <v>152.739506218869</v>
      </c>
      <c r="O779" s="86">
        <f t="shared" si="90"/>
        <v>141.52655720610733</v>
      </c>
      <c r="P779" s="86">
        <f t="shared" si="86"/>
        <v>10.72185130081964</v>
      </c>
      <c r="Q779" s="86">
        <f t="shared" si="87"/>
        <v>7.1449289873870336</v>
      </c>
      <c r="S779" s="86">
        <f t="shared" si="88"/>
        <v>4.4653971443200328E-3</v>
      </c>
      <c r="T779" s="87">
        <v>0.94251458399999999</v>
      </c>
      <c r="U779" s="87">
        <v>0</v>
      </c>
    </row>
    <row r="780" spans="2:21">
      <c r="B780" s="87" t="s">
        <v>6546</v>
      </c>
      <c r="C780" s="87" t="s">
        <v>841</v>
      </c>
      <c r="D780" s="87"/>
      <c r="E780" s="87">
        <v>43.425055469837602</v>
      </c>
      <c r="F780" s="86">
        <v>40.519689108525299</v>
      </c>
      <c r="G780" s="86">
        <v>44.0808950786477</v>
      </c>
      <c r="H780" s="86">
        <f t="shared" si="89"/>
        <v>42.675213219003531</v>
      </c>
      <c r="I780" s="86">
        <f t="shared" si="84"/>
        <v>1.8953217513817502</v>
      </c>
      <c r="J780" s="86">
        <f t="shared" si="85"/>
        <v>5.4153264563238688</v>
      </c>
      <c r="L780" s="87">
        <v>42.281090608501302</v>
      </c>
      <c r="M780" s="86">
        <v>46.953045083234201</v>
      </c>
      <c r="N780" s="86">
        <v>48.288629024620398</v>
      </c>
      <c r="O780" s="86">
        <f t="shared" si="90"/>
        <v>45.840921572118638</v>
      </c>
      <c r="P780" s="86">
        <f t="shared" si="86"/>
        <v>3.1544006535740987</v>
      </c>
      <c r="Q780" s="86">
        <f t="shared" si="87"/>
        <v>5.5185641427815018</v>
      </c>
      <c r="S780" s="86">
        <f t="shared" si="88"/>
        <v>0.10323768645763282</v>
      </c>
      <c r="T780" s="87">
        <v>0.86613705299999999</v>
      </c>
      <c r="U780" s="87">
        <v>0</v>
      </c>
    </row>
    <row r="781" spans="2:21">
      <c r="B781" s="87" t="s">
        <v>6547</v>
      </c>
      <c r="C781" s="87" t="s">
        <v>841</v>
      </c>
      <c r="D781" s="87" t="s">
        <v>1831</v>
      </c>
      <c r="E781" s="87">
        <v>106.367573557624</v>
      </c>
      <c r="F781" s="86">
        <v>132.700074123777</v>
      </c>
      <c r="G781" s="86">
        <v>140.73284222335599</v>
      </c>
      <c r="H781" s="86">
        <f t="shared" si="89"/>
        <v>126.60016330158567</v>
      </c>
      <c r="I781" s="86">
        <f t="shared" si="84"/>
        <v>17.976362441995839</v>
      </c>
      <c r="J781" s="86">
        <f t="shared" si="85"/>
        <v>6.9841354554749122</v>
      </c>
      <c r="L781" s="87">
        <v>112.673959462496</v>
      </c>
      <c r="M781" s="86">
        <v>118.22920756454999</v>
      </c>
      <c r="N781" s="86">
        <v>130.55891450644199</v>
      </c>
      <c r="O781" s="86">
        <f t="shared" si="90"/>
        <v>120.48736051116266</v>
      </c>
      <c r="P781" s="86">
        <f t="shared" si="86"/>
        <v>9.1538158862145522</v>
      </c>
      <c r="Q781" s="86">
        <f t="shared" si="87"/>
        <v>6.9127380010906991</v>
      </c>
      <c r="S781" s="86">
        <f t="shared" si="88"/>
        <v>-7.1397454384212383E-2</v>
      </c>
      <c r="T781" s="87">
        <v>0.73143567600000003</v>
      </c>
      <c r="U781" s="87">
        <v>0</v>
      </c>
    </row>
    <row r="782" spans="2:21">
      <c r="B782" s="87" t="s">
        <v>6548</v>
      </c>
      <c r="C782" s="87" t="s">
        <v>1832</v>
      </c>
      <c r="D782" s="87" t="s">
        <v>1616</v>
      </c>
      <c r="E782" s="87">
        <v>143.277462243862</v>
      </c>
      <c r="F782" s="86">
        <v>137.06027047257899</v>
      </c>
      <c r="G782" s="86">
        <v>150.28546273199001</v>
      </c>
      <c r="H782" s="86">
        <f t="shared" si="89"/>
        <v>143.54106514947702</v>
      </c>
      <c r="I782" s="86">
        <f t="shared" si="84"/>
        <v>6.6165355317932644</v>
      </c>
      <c r="J782" s="86">
        <f t="shared" si="85"/>
        <v>7.165319721185611</v>
      </c>
      <c r="L782" s="87">
        <v>154.88717450631199</v>
      </c>
      <c r="M782" s="86">
        <v>138.12651896948799</v>
      </c>
      <c r="N782" s="86">
        <v>148.463254965087</v>
      </c>
      <c r="O782" s="86">
        <f t="shared" si="90"/>
        <v>147.158982813629</v>
      </c>
      <c r="P782" s="86">
        <f t="shared" si="86"/>
        <v>8.4561065443748369</v>
      </c>
      <c r="Q782" s="86">
        <f t="shared" si="87"/>
        <v>7.2012317990943844</v>
      </c>
      <c r="S782" s="86">
        <f t="shared" si="88"/>
        <v>3.591207790877355E-2</v>
      </c>
      <c r="T782" s="87">
        <v>0.99734929699999997</v>
      </c>
      <c r="U782" s="87">
        <v>0</v>
      </c>
    </row>
    <row r="783" spans="2:21">
      <c r="B783" s="87" t="s">
        <v>6549</v>
      </c>
      <c r="C783" s="87" t="s">
        <v>1833</v>
      </c>
      <c r="D783" s="87" t="s">
        <v>1834</v>
      </c>
      <c r="E783" s="87">
        <v>88.549411631857495</v>
      </c>
      <c r="F783" s="86">
        <v>83.7358756502977</v>
      </c>
      <c r="G783" s="86">
        <v>83.807015148126297</v>
      </c>
      <c r="H783" s="86">
        <f t="shared" si="89"/>
        <v>85.364100810093831</v>
      </c>
      <c r="I783" s="86">
        <f t="shared" si="84"/>
        <v>2.7587894048787707</v>
      </c>
      <c r="J783" s="86">
        <f t="shared" si="85"/>
        <v>6.415557578410044</v>
      </c>
      <c r="L783" s="87">
        <v>97.9819095100097</v>
      </c>
      <c r="M783" s="86">
        <v>93.432614081595503</v>
      </c>
      <c r="N783" s="86">
        <v>81.091445098377207</v>
      </c>
      <c r="O783" s="86">
        <f t="shared" si="90"/>
        <v>90.835322896660799</v>
      </c>
      <c r="P783" s="86">
        <f t="shared" si="86"/>
        <v>8.7396446229043292</v>
      </c>
      <c r="Q783" s="86">
        <f t="shared" si="87"/>
        <v>6.505181518595001</v>
      </c>
      <c r="S783" s="86">
        <f t="shared" si="88"/>
        <v>8.9623940184956966E-2</v>
      </c>
      <c r="T783" s="87">
        <v>0.91676302600000004</v>
      </c>
      <c r="U783" s="87">
        <v>0</v>
      </c>
    </row>
    <row r="784" spans="2:21">
      <c r="B784" s="87" t="s">
        <v>6550</v>
      </c>
      <c r="C784" s="87" t="s">
        <v>832</v>
      </c>
      <c r="D784" s="87" t="s">
        <v>1835</v>
      </c>
      <c r="E784" s="87">
        <v>58.935105352351599</v>
      </c>
      <c r="F784" s="86">
        <v>51.515197517267403</v>
      </c>
      <c r="G784" s="86">
        <v>60.549582087692698</v>
      </c>
      <c r="H784" s="86">
        <f t="shared" si="89"/>
        <v>56.999961652437236</v>
      </c>
      <c r="I784" s="86">
        <f t="shared" si="84"/>
        <v>4.8180506427468526</v>
      </c>
      <c r="J784" s="86">
        <f t="shared" si="85"/>
        <v>5.8328890435707557</v>
      </c>
      <c r="L784" s="87">
        <v>69.654078307163203</v>
      </c>
      <c r="M784" s="86">
        <v>54.517520923462598</v>
      </c>
      <c r="N784" s="86">
        <v>56.341785831048497</v>
      </c>
      <c r="O784" s="86">
        <f t="shared" si="90"/>
        <v>60.171128353891426</v>
      </c>
      <c r="P784" s="86">
        <f t="shared" si="86"/>
        <v>8.2629740696347813</v>
      </c>
      <c r="Q784" s="86">
        <f t="shared" si="87"/>
        <v>5.9109995059230398</v>
      </c>
      <c r="S784" s="86">
        <f t="shared" si="88"/>
        <v>7.8110462352284846E-2</v>
      </c>
      <c r="T784" s="87">
        <v>0.92847786200000004</v>
      </c>
      <c r="U784" s="87">
        <v>0</v>
      </c>
    </row>
    <row r="785" spans="2:21">
      <c r="B785" s="87" t="s">
        <v>6551</v>
      </c>
      <c r="C785" s="87" t="s">
        <v>1836</v>
      </c>
      <c r="D785" s="87" t="s">
        <v>1837</v>
      </c>
      <c r="E785" s="87">
        <v>288.87424651725701</v>
      </c>
      <c r="F785" s="86">
        <v>266.43823335087097</v>
      </c>
      <c r="G785" s="86">
        <v>234.42871759294599</v>
      </c>
      <c r="H785" s="86">
        <f t="shared" si="89"/>
        <v>263.24706582035799</v>
      </c>
      <c r="I785" s="86">
        <f t="shared" si="84"/>
        <v>27.362685679915398</v>
      </c>
      <c r="J785" s="86">
        <f t="shared" si="85"/>
        <v>8.0402736406837985</v>
      </c>
      <c r="L785" s="87">
        <v>280.71944041179501</v>
      </c>
      <c r="M785" s="86">
        <v>258.54276200023997</v>
      </c>
      <c r="N785" s="86">
        <v>265.92088991579197</v>
      </c>
      <c r="O785" s="86">
        <f t="shared" si="90"/>
        <v>268.39436410927561</v>
      </c>
      <c r="P785" s="86">
        <f t="shared" si="86"/>
        <v>11.29335301324434</v>
      </c>
      <c r="Q785" s="86">
        <f t="shared" si="87"/>
        <v>8.068210567136342</v>
      </c>
      <c r="S785" s="86">
        <f t="shared" si="88"/>
        <v>2.7936926452544371E-2</v>
      </c>
      <c r="T785" s="87">
        <v>0.975885962</v>
      </c>
      <c r="U785" s="87">
        <v>0</v>
      </c>
    </row>
    <row r="786" spans="2:21">
      <c r="B786" s="87" t="s">
        <v>6552</v>
      </c>
      <c r="C786" s="87" t="s">
        <v>1838</v>
      </c>
      <c r="D786" s="87" t="s">
        <v>1839</v>
      </c>
      <c r="E786" s="87">
        <v>59.458557101516398</v>
      </c>
      <c r="F786" s="86">
        <v>52.140351237791698</v>
      </c>
      <c r="G786" s="86">
        <v>68.328413847229001</v>
      </c>
      <c r="H786" s="86">
        <f t="shared" si="89"/>
        <v>59.975774062179028</v>
      </c>
      <c r="I786" s="86">
        <f t="shared" si="84"/>
        <v>8.1064158417924581</v>
      </c>
      <c r="J786" s="86">
        <f t="shared" si="85"/>
        <v>5.9063079673053736</v>
      </c>
      <c r="L786" s="87">
        <v>78.469153704317904</v>
      </c>
      <c r="M786" s="86">
        <v>74.377278314954296</v>
      </c>
      <c r="N786" s="86">
        <v>67.164382505304104</v>
      </c>
      <c r="O786" s="86">
        <f t="shared" si="90"/>
        <v>73.336938174858759</v>
      </c>
      <c r="P786" s="86">
        <f t="shared" si="86"/>
        <v>5.7237394831380524</v>
      </c>
      <c r="Q786" s="86">
        <f t="shared" si="87"/>
        <v>6.1964681295194746</v>
      </c>
      <c r="S786" s="86">
        <f t="shared" si="88"/>
        <v>0.29016016221410162</v>
      </c>
      <c r="T786" s="87">
        <v>0.14094687</v>
      </c>
      <c r="U786" s="87">
        <v>0</v>
      </c>
    </row>
    <row r="787" spans="2:21">
      <c r="B787" s="87" t="s">
        <v>6553</v>
      </c>
      <c r="C787" s="87" t="s">
        <v>1840</v>
      </c>
      <c r="D787" s="87" t="s">
        <v>1841</v>
      </c>
      <c r="E787" s="87">
        <v>39.7370022401536</v>
      </c>
      <c r="F787" s="86">
        <v>44.259462523407798</v>
      </c>
      <c r="G787" s="86">
        <v>48.013792697114297</v>
      </c>
      <c r="H787" s="86">
        <f t="shared" si="89"/>
        <v>44.003419153558561</v>
      </c>
      <c r="I787" s="86">
        <f t="shared" si="84"/>
        <v>4.1443315169688981</v>
      </c>
      <c r="J787" s="86">
        <f t="shared" si="85"/>
        <v>5.4595437232789781</v>
      </c>
      <c r="L787" s="87">
        <v>40.089658773675303</v>
      </c>
      <c r="M787" s="86">
        <v>47.244849200748398</v>
      </c>
      <c r="N787" s="86">
        <v>45.545790523944497</v>
      </c>
      <c r="O787" s="86">
        <f t="shared" si="90"/>
        <v>44.293432832789399</v>
      </c>
      <c r="P787" s="86">
        <f t="shared" si="86"/>
        <v>3.7383803112933958</v>
      </c>
      <c r="Q787" s="86">
        <f t="shared" si="87"/>
        <v>5.4690209082975594</v>
      </c>
      <c r="S787" s="86">
        <f t="shared" si="88"/>
        <v>9.4771850185813716E-3</v>
      </c>
      <c r="T787" s="87">
        <v>0.96355523499999995</v>
      </c>
      <c r="U787" s="87">
        <v>0</v>
      </c>
    </row>
    <row r="788" spans="2:21">
      <c r="B788" s="87" t="s">
        <v>6554</v>
      </c>
      <c r="C788" s="87" t="s">
        <v>1842</v>
      </c>
      <c r="D788" s="87" t="s">
        <v>945</v>
      </c>
      <c r="E788" s="87">
        <v>112.434070281416</v>
      </c>
      <c r="F788" s="86">
        <v>112.18154725142401</v>
      </c>
      <c r="G788" s="86">
        <v>107.579629387838</v>
      </c>
      <c r="H788" s="86">
        <f t="shared" si="89"/>
        <v>110.73174897355933</v>
      </c>
      <c r="I788" s="86">
        <f t="shared" si="84"/>
        <v>2.7327340489306904</v>
      </c>
      <c r="J788" s="86">
        <f t="shared" si="85"/>
        <v>6.7909251202917753</v>
      </c>
      <c r="L788" s="87">
        <v>109.596919364494</v>
      </c>
      <c r="M788" s="86">
        <v>113.82894270460299</v>
      </c>
      <c r="N788" s="86">
        <v>110.803475547801</v>
      </c>
      <c r="O788" s="86">
        <f t="shared" si="90"/>
        <v>111.40977920563266</v>
      </c>
      <c r="P788" s="86">
        <f t="shared" si="86"/>
        <v>2.1801854237499767</v>
      </c>
      <c r="Q788" s="86">
        <f t="shared" si="87"/>
        <v>6.799732063316724</v>
      </c>
      <c r="S788" s="86">
        <f t="shared" si="88"/>
        <v>8.8069430249474515E-3</v>
      </c>
      <c r="T788" s="87">
        <v>0.91676302600000004</v>
      </c>
      <c r="U788" s="87">
        <v>0</v>
      </c>
    </row>
    <row r="789" spans="2:21">
      <c r="B789" s="87" t="s">
        <v>6555</v>
      </c>
      <c r="C789" s="87" t="s">
        <v>1843</v>
      </c>
      <c r="D789" s="87" t="s">
        <v>1844</v>
      </c>
      <c r="E789" s="87">
        <v>264.63739686324499</v>
      </c>
      <c r="F789" s="86">
        <v>249.43072584089799</v>
      </c>
      <c r="G789" s="86">
        <v>263.59484733898398</v>
      </c>
      <c r="H789" s="86">
        <f t="shared" si="89"/>
        <v>259.22099001437567</v>
      </c>
      <c r="I789" s="86">
        <f t="shared" si="84"/>
        <v>8.4946266437963232</v>
      </c>
      <c r="J789" s="86">
        <f t="shared" si="85"/>
        <v>8.0180387327024647</v>
      </c>
      <c r="L789" s="87">
        <v>274.16159350527101</v>
      </c>
      <c r="M789" s="86">
        <v>254.43085001293699</v>
      </c>
      <c r="N789" s="86">
        <v>268.72408707064602</v>
      </c>
      <c r="O789" s="86">
        <f t="shared" si="90"/>
        <v>265.77217686295131</v>
      </c>
      <c r="P789" s="86">
        <f t="shared" si="86"/>
        <v>10.191216320723912</v>
      </c>
      <c r="Q789" s="86">
        <f t="shared" si="87"/>
        <v>8.0540462695473103</v>
      </c>
      <c r="S789" s="86">
        <f t="shared" si="88"/>
        <v>3.6007536844845693E-2</v>
      </c>
      <c r="T789" s="87">
        <v>0.99728423799999999</v>
      </c>
      <c r="U789" s="87">
        <v>0</v>
      </c>
    </row>
    <row r="790" spans="2:21">
      <c r="B790" s="87" t="s">
        <v>6556</v>
      </c>
      <c r="C790" s="87" t="s">
        <v>1845</v>
      </c>
      <c r="D790" s="87" t="s">
        <v>1846</v>
      </c>
      <c r="E790" s="87">
        <v>130.395088743239</v>
      </c>
      <c r="F790" s="86">
        <v>135.67569613676</v>
      </c>
      <c r="G790" s="86">
        <v>143.76275040203799</v>
      </c>
      <c r="H790" s="86">
        <f t="shared" si="89"/>
        <v>136.61117842734566</v>
      </c>
      <c r="I790" s="86">
        <f t="shared" si="84"/>
        <v>6.7327512870319755</v>
      </c>
      <c r="J790" s="86">
        <f t="shared" si="85"/>
        <v>7.0939317290532937</v>
      </c>
      <c r="L790" s="87">
        <v>152.26139851564699</v>
      </c>
      <c r="M790" s="86">
        <v>155.29738622094601</v>
      </c>
      <c r="N790" s="86">
        <v>154.11891552707701</v>
      </c>
      <c r="O790" s="86">
        <f t="shared" si="90"/>
        <v>153.89256675455667</v>
      </c>
      <c r="P790" s="86">
        <f t="shared" si="86"/>
        <v>1.5305981385712588</v>
      </c>
      <c r="Q790" s="86">
        <f t="shared" si="87"/>
        <v>7.2657797387551746</v>
      </c>
      <c r="S790" s="86">
        <f t="shared" si="88"/>
        <v>0.17184800970188052</v>
      </c>
      <c r="T790" s="87">
        <v>0.45714279600000002</v>
      </c>
      <c r="U790" s="87">
        <v>0</v>
      </c>
    </row>
    <row r="791" spans="2:21">
      <c r="B791" s="87" t="s">
        <v>6557</v>
      </c>
      <c r="C791" s="87" t="s">
        <v>1847</v>
      </c>
      <c r="D791" s="87" t="s">
        <v>1848</v>
      </c>
      <c r="E791" s="87">
        <v>101.186616307853</v>
      </c>
      <c r="F791" s="86">
        <v>97.979647066051101</v>
      </c>
      <c r="G791" s="86">
        <v>100.51114142135501</v>
      </c>
      <c r="H791" s="86">
        <f t="shared" si="89"/>
        <v>99.892468265086379</v>
      </c>
      <c r="I791" s="86">
        <f t="shared" si="84"/>
        <v>1.6906301444081175</v>
      </c>
      <c r="J791" s="86">
        <f t="shared" si="85"/>
        <v>6.6423040000698368</v>
      </c>
      <c r="L791" s="87">
        <v>97.808934847346507</v>
      </c>
      <c r="M791" s="86">
        <v>104.799280079314</v>
      </c>
      <c r="N791" s="86">
        <v>91.512462435239996</v>
      </c>
      <c r="O791" s="86">
        <f t="shared" si="90"/>
        <v>98.040225787300173</v>
      </c>
      <c r="P791" s="86">
        <f t="shared" si="86"/>
        <v>6.6464277924985815</v>
      </c>
      <c r="Q791" s="86">
        <f t="shared" si="87"/>
        <v>6.6153019016323356</v>
      </c>
      <c r="S791" s="86">
        <f t="shared" si="88"/>
        <v>-2.7002098437501895E-2</v>
      </c>
      <c r="T791" s="87">
        <v>0.77190794699999998</v>
      </c>
      <c r="U791" s="87">
        <v>0</v>
      </c>
    </row>
    <row r="792" spans="2:21">
      <c r="B792" s="87" t="s">
        <v>6558</v>
      </c>
      <c r="C792" s="87" t="s">
        <v>832</v>
      </c>
      <c r="D792" s="87" t="s">
        <v>970</v>
      </c>
      <c r="E792" s="87">
        <v>98.218842437369005</v>
      </c>
      <c r="F792" s="86">
        <v>110.861065039851</v>
      </c>
      <c r="G792" s="86">
        <v>106.76394053623901</v>
      </c>
      <c r="H792" s="86">
        <f t="shared" si="89"/>
        <v>105.28128267115301</v>
      </c>
      <c r="I792" s="86">
        <f t="shared" si="84"/>
        <v>6.4502057208551635</v>
      </c>
      <c r="J792" s="86">
        <f t="shared" si="85"/>
        <v>6.7181051608225886</v>
      </c>
      <c r="L792" s="87">
        <v>86.462743299088501</v>
      </c>
      <c r="M792" s="86">
        <v>106.809938728018</v>
      </c>
      <c r="N792" s="86">
        <v>98.481043224475599</v>
      </c>
      <c r="O792" s="86">
        <f t="shared" si="90"/>
        <v>97.251241750527356</v>
      </c>
      <c r="P792" s="86">
        <f t="shared" si="86"/>
        <v>10.229193477726202</v>
      </c>
      <c r="Q792" s="86">
        <f t="shared" si="87"/>
        <v>6.6036447661264548</v>
      </c>
      <c r="S792" s="86">
        <f t="shared" si="88"/>
        <v>-0.11446039469613288</v>
      </c>
      <c r="T792" s="87">
        <v>0.43172998400000001</v>
      </c>
      <c r="U792" s="87">
        <v>0</v>
      </c>
    </row>
    <row r="793" spans="2:21">
      <c r="B793" s="87" t="s">
        <v>6559</v>
      </c>
      <c r="C793" s="87" t="s">
        <v>841</v>
      </c>
      <c r="D793" s="87" t="s">
        <v>1849</v>
      </c>
      <c r="E793" s="87">
        <v>54.927503938804499</v>
      </c>
      <c r="F793" s="86">
        <v>56.616026682991503</v>
      </c>
      <c r="G793" s="86">
        <v>55.563629403889102</v>
      </c>
      <c r="H793" s="86">
        <f t="shared" si="89"/>
        <v>55.702386675228375</v>
      </c>
      <c r="I793" s="86">
        <f t="shared" si="84"/>
        <v>0.85277045543999808</v>
      </c>
      <c r="J793" s="86">
        <f t="shared" si="85"/>
        <v>5.7996672388036377</v>
      </c>
      <c r="L793" s="87">
        <v>64.013708553113204</v>
      </c>
      <c r="M793" s="86">
        <v>63.277991375583802</v>
      </c>
      <c r="N793" s="86">
        <v>55.657092691799598</v>
      </c>
      <c r="O793" s="86">
        <f t="shared" si="90"/>
        <v>60.982930873498866</v>
      </c>
      <c r="P793" s="86">
        <f t="shared" si="86"/>
        <v>4.6269573365833292</v>
      </c>
      <c r="Q793" s="86">
        <f t="shared" si="87"/>
        <v>5.9303335836255142</v>
      </c>
      <c r="S793" s="86">
        <f t="shared" si="88"/>
        <v>0.13066634482187581</v>
      </c>
      <c r="T793" s="87">
        <v>0.70244278999999998</v>
      </c>
      <c r="U793" s="87">
        <v>0</v>
      </c>
    </row>
    <row r="794" spans="2:21">
      <c r="B794" s="87" t="s">
        <v>6560</v>
      </c>
      <c r="C794" s="87" t="s">
        <v>1850</v>
      </c>
      <c r="D794" s="87" t="s">
        <v>957</v>
      </c>
      <c r="E794" s="87">
        <v>56.0418401790321</v>
      </c>
      <c r="F794" s="86">
        <v>62.229357095892802</v>
      </c>
      <c r="G794" s="86">
        <v>61.5177802510185</v>
      </c>
      <c r="H794" s="86">
        <f t="shared" si="89"/>
        <v>59.92965917531447</v>
      </c>
      <c r="I794" s="86">
        <f t="shared" si="84"/>
        <v>3.3856960602556816</v>
      </c>
      <c r="J794" s="86">
        <f t="shared" si="85"/>
        <v>5.9051982640988632</v>
      </c>
      <c r="L794" s="87">
        <v>56.868354968915298</v>
      </c>
      <c r="M794" s="86">
        <v>59.082236993722603</v>
      </c>
      <c r="N794" s="86">
        <v>55.255650524807201</v>
      </c>
      <c r="O794" s="86">
        <f t="shared" si="90"/>
        <v>57.068747495815039</v>
      </c>
      <c r="P794" s="86">
        <f t="shared" si="86"/>
        <v>1.9211478013545851</v>
      </c>
      <c r="Q794" s="86">
        <f t="shared" si="87"/>
        <v>5.8346289950069412</v>
      </c>
      <c r="S794" s="86">
        <f t="shared" si="88"/>
        <v>-7.0569269091921266E-2</v>
      </c>
      <c r="T794" s="87">
        <v>0.54244166000000005</v>
      </c>
      <c r="U794" s="87">
        <v>0</v>
      </c>
    </row>
    <row r="795" spans="2:21">
      <c r="B795" s="87" t="s">
        <v>6561</v>
      </c>
      <c r="C795" s="87" t="s">
        <v>841</v>
      </c>
      <c r="D795" s="87" t="s">
        <v>1851</v>
      </c>
      <c r="E795" s="87">
        <v>0.17748987046495299</v>
      </c>
      <c r="F795" s="86">
        <v>0</v>
      </c>
      <c r="G795" s="86">
        <v>0</v>
      </c>
      <c r="H795" s="86">
        <f t="shared" si="89"/>
        <v>5.9163290154984331E-2</v>
      </c>
      <c r="I795" s="86">
        <f t="shared" si="84"/>
        <v>0.10247382449137241</v>
      </c>
      <c r="J795" s="86">
        <f t="shared" si="85"/>
        <v>-4.0791539047770256</v>
      </c>
      <c r="L795" s="87">
        <v>0</v>
      </c>
      <c r="M795" s="86">
        <v>0.18642657739285501</v>
      </c>
      <c r="N795" s="86">
        <v>0.170318083354635</v>
      </c>
      <c r="O795" s="86">
        <f t="shared" si="90"/>
        <v>0.11891488691583001</v>
      </c>
      <c r="P795" s="86">
        <f t="shared" si="86"/>
        <v>0.10329779108334466</v>
      </c>
      <c r="Q795" s="86">
        <f t="shared" si="87"/>
        <v>-3.0719987579768873</v>
      </c>
      <c r="S795" s="86">
        <f t="shared" si="88"/>
        <v>1.0071551468001387</v>
      </c>
      <c r="T795" s="87">
        <v>1</v>
      </c>
      <c r="U795" s="87">
        <v>0</v>
      </c>
    </row>
    <row r="796" spans="2:21">
      <c r="B796" s="87" t="s">
        <v>6562</v>
      </c>
      <c r="C796" s="87" t="s">
        <v>1852</v>
      </c>
      <c r="D796" s="87" t="s">
        <v>1853</v>
      </c>
      <c r="E796" s="87">
        <v>102.844172455506</v>
      </c>
      <c r="F796" s="86">
        <v>94.796578505443307</v>
      </c>
      <c r="G796" s="86">
        <v>97.087886601893899</v>
      </c>
      <c r="H796" s="86">
        <f t="shared" si="89"/>
        <v>98.242879187614406</v>
      </c>
      <c r="I796" s="86">
        <f t="shared" si="84"/>
        <v>4.146257107449248</v>
      </c>
      <c r="J796" s="86">
        <f t="shared" si="85"/>
        <v>6.6182809370370803</v>
      </c>
      <c r="L796" s="87">
        <v>111.560553210913</v>
      </c>
      <c r="M796" s="86">
        <v>102.598281281288</v>
      </c>
      <c r="N796" s="86">
        <v>102.896045891413</v>
      </c>
      <c r="O796" s="86">
        <f t="shared" si="90"/>
        <v>105.68496012787132</v>
      </c>
      <c r="P796" s="86">
        <f t="shared" si="86"/>
        <v>5.0905904862673896</v>
      </c>
      <c r="Q796" s="86">
        <f t="shared" si="87"/>
        <v>6.7236262732809022</v>
      </c>
      <c r="S796" s="86">
        <f t="shared" si="88"/>
        <v>0.10534533624382141</v>
      </c>
      <c r="T796" s="87">
        <v>0.80196293100000005</v>
      </c>
      <c r="U796" s="87">
        <v>0</v>
      </c>
    </row>
    <row r="797" spans="2:21">
      <c r="B797" s="87" t="s">
        <v>6563</v>
      </c>
      <c r="C797" s="87" t="s">
        <v>1854</v>
      </c>
      <c r="D797" s="87" t="s">
        <v>1364</v>
      </c>
      <c r="E797" s="87">
        <v>56.634271073092798</v>
      </c>
      <c r="F797" s="86">
        <v>54.155053352674301</v>
      </c>
      <c r="G797" s="86">
        <v>54.454663166435203</v>
      </c>
      <c r="H797" s="86">
        <f t="shared" si="89"/>
        <v>55.08132919740077</v>
      </c>
      <c r="I797" s="86">
        <f t="shared" si="84"/>
        <v>1.3532046637829296</v>
      </c>
      <c r="J797" s="86">
        <f t="shared" si="85"/>
        <v>5.7834914692360675</v>
      </c>
      <c r="L797" s="87">
        <v>58.190640948235497</v>
      </c>
      <c r="M797" s="86">
        <v>56.645800390366503</v>
      </c>
      <c r="N797" s="86">
        <v>62.365653861506097</v>
      </c>
      <c r="O797" s="86">
        <f t="shared" si="90"/>
        <v>59.067365066702699</v>
      </c>
      <c r="P797" s="86">
        <f t="shared" si="86"/>
        <v>2.958997265587362</v>
      </c>
      <c r="Q797" s="86">
        <f t="shared" si="87"/>
        <v>5.8842893511684835</v>
      </c>
      <c r="S797" s="86">
        <f t="shared" si="88"/>
        <v>0.10079788193241558</v>
      </c>
      <c r="T797" s="87">
        <v>0.82367909800000005</v>
      </c>
      <c r="U797" s="87">
        <v>0</v>
      </c>
    </row>
    <row r="798" spans="2:21">
      <c r="B798" s="87" t="s">
        <v>6564</v>
      </c>
      <c r="C798" s="87" t="s">
        <v>1855</v>
      </c>
      <c r="D798" s="87" t="s">
        <v>1856</v>
      </c>
      <c r="E798" s="87">
        <v>69.659067720417099</v>
      </c>
      <c r="F798" s="86">
        <v>72.936105907197501</v>
      </c>
      <c r="G798" s="86">
        <v>69.339100136539898</v>
      </c>
      <c r="H798" s="86">
        <f t="shared" si="89"/>
        <v>70.644757921384837</v>
      </c>
      <c r="I798" s="86">
        <f t="shared" si="84"/>
        <v>1.9908042364202669</v>
      </c>
      <c r="J798" s="86">
        <f t="shared" si="85"/>
        <v>6.1425106065944215</v>
      </c>
      <c r="L798" s="87">
        <v>74.831552431957107</v>
      </c>
      <c r="M798" s="86">
        <v>77.451355608695806</v>
      </c>
      <c r="N798" s="86">
        <v>70.330039062935001</v>
      </c>
      <c r="O798" s="86">
        <f t="shared" si="90"/>
        <v>74.204315701195966</v>
      </c>
      <c r="P798" s="86">
        <f t="shared" si="86"/>
        <v>3.6018546297072556</v>
      </c>
      <c r="Q798" s="86">
        <f t="shared" si="87"/>
        <v>6.213431190893167</v>
      </c>
      <c r="S798" s="86">
        <f t="shared" si="88"/>
        <v>7.0920584298745495E-2</v>
      </c>
      <c r="T798" s="87">
        <v>0.92847786200000004</v>
      </c>
      <c r="U798" s="87">
        <v>0</v>
      </c>
    </row>
    <row r="799" spans="2:21">
      <c r="B799" s="87" t="s">
        <v>6565</v>
      </c>
      <c r="C799" s="87" t="s">
        <v>1857</v>
      </c>
      <c r="D799" s="87" t="s">
        <v>1092</v>
      </c>
      <c r="E799" s="87">
        <v>171.33059432179701</v>
      </c>
      <c r="F799" s="86">
        <v>176.03234519724199</v>
      </c>
      <c r="G799" s="86">
        <v>196.80388988945401</v>
      </c>
      <c r="H799" s="86">
        <f t="shared" si="89"/>
        <v>181.38894313616433</v>
      </c>
      <c r="I799" s="86">
        <f t="shared" si="84"/>
        <v>13.555148574573199</v>
      </c>
      <c r="J799" s="86">
        <f t="shared" si="85"/>
        <v>7.5029427064526582</v>
      </c>
      <c r="L799" s="87">
        <v>179.59593821918099</v>
      </c>
      <c r="M799" s="86">
        <v>172.49416562493099</v>
      </c>
      <c r="N799" s="86">
        <v>186.92047269270401</v>
      </c>
      <c r="O799" s="86">
        <f t="shared" si="90"/>
        <v>179.67019217893866</v>
      </c>
      <c r="P799" s="86">
        <f t="shared" si="86"/>
        <v>7.2134401738230451</v>
      </c>
      <c r="Q799" s="86">
        <f t="shared" si="87"/>
        <v>7.4892072710619786</v>
      </c>
      <c r="S799" s="86">
        <f t="shared" si="88"/>
        <v>-1.3735435390679991E-2</v>
      </c>
      <c r="T799" s="87">
        <v>0.84476576299999995</v>
      </c>
      <c r="U799" s="87">
        <v>0</v>
      </c>
    </row>
    <row r="800" spans="2:21">
      <c r="B800" s="87" t="s">
        <v>6566</v>
      </c>
      <c r="C800" s="87" t="s">
        <v>1858</v>
      </c>
      <c r="D800" s="87" t="s">
        <v>1405</v>
      </c>
      <c r="E800" s="87">
        <v>141.40578377740499</v>
      </c>
      <c r="F800" s="86">
        <v>139.61713206373199</v>
      </c>
      <c r="G800" s="86">
        <v>138.23782884603901</v>
      </c>
      <c r="H800" s="86">
        <f t="shared" si="89"/>
        <v>139.75358156239199</v>
      </c>
      <c r="I800" s="86">
        <f t="shared" si="84"/>
        <v>1.5883791930943123</v>
      </c>
      <c r="J800" s="86">
        <f t="shared" si="85"/>
        <v>7.1267414462678103</v>
      </c>
      <c r="L800" s="87">
        <v>124.828770084048</v>
      </c>
      <c r="M800" s="86">
        <v>140.390557193294</v>
      </c>
      <c r="N800" s="86">
        <v>127.96553813618701</v>
      </c>
      <c r="O800" s="86">
        <f t="shared" si="90"/>
        <v>131.06162180450966</v>
      </c>
      <c r="P800" s="86">
        <f t="shared" si="86"/>
        <v>8.2299213282579124</v>
      </c>
      <c r="Q800" s="86">
        <f t="shared" si="87"/>
        <v>7.0341014791626986</v>
      </c>
      <c r="S800" s="86">
        <f t="shared" si="88"/>
        <v>-9.2639967105111312E-2</v>
      </c>
      <c r="T800" s="87">
        <v>0.40625385800000002</v>
      </c>
      <c r="U800" s="87">
        <v>0</v>
      </c>
    </row>
    <row r="801" spans="2:21">
      <c r="B801" s="87" t="s">
        <v>6567</v>
      </c>
      <c r="C801" s="87" t="s">
        <v>1859</v>
      </c>
      <c r="D801" s="87" t="s">
        <v>1860</v>
      </c>
      <c r="E801" s="87">
        <v>81.859501745183294</v>
      </c>
      <c r="F801" s="86">
        <v>78.141606511107597</v>
      </c>
      <c r="G801" s="86">
        <v>79.850820771659201</v>
      </c>
      <c r="H801" s="86">
        <f t="shared" si="89"/>
        <v>79.950643009316693</v>
      </c>
      <c r="I801" s="86">
        <f t="shared" si="84"/>
        <v>1.8609566363134067</v>
      </c>
      <c r="J801" s="86">
        <f t="shared" si="85"/>
        <v>6.3210377316276425</v>
      </c>
      <c r="L801" s="87">
        <v>90.855952454736297</v>
      </c>
      <c r="M801" s="86">
        <v>92.7415216055374</v>
      </c>
      <c r="N801" s="86">
        <v>79.3313480516574</v>
      </c>
      <c r="O801" s="86">
        <f t="shared" si="90"/>
        <v>87.642940703977033</v>
      </c>
      <c r="P801" s="86">
        <f t="shared" si="86"/>
        <v>7.259529741600586</v>
      </c>
      <c r="Q801" s="86">
        <f t="shared" si="87"/>
        <v>6.4535659871099318</v>
      </c>
      <c r="S801" s="86">
        <f t="shared" si="88"/>
        <v>0.13252825548228953</v>
      </c>
      <c r="T801" s="87">
        <v>0.69032347299999997</v>
      </c>
      <c r="U801" s="87">
        <v>0</v>
      </c>
    </row>
    <row r="802" spans="2:21">
      <c r="B802" s="87" t="s">
        <v>6568</v>
      </c>
      <c r="C802" s="87" t="s">
        <v>832</v>
      </c>
      <c r="D802" s="87" t="s">
        <v>1861</v>
      </c>
      <c r="E802" s="87">
        <v>48.585178999563098</v>
      </c>
      <c r="F802" s="86">
        <v>47.967283907187301</v>
      </c>
      <c r="G802" s="86">
        <v>52.762276397808698</v>
      </c>
      <c r="H802" s="86">
        <f t="shared" si="89"/>
        <v>49.771579768186371</v>
      </c>
      <c r="I802" s="86">
        <f t="shared" si="84"/>
        <v>2.608380404412153</v>
      </c>
      <c r="J802" s="86">
        <f t="shared" si="85"/>
        <v>5.6372502742984718</v>
      </c>
      <c r="L802" s="87">
        <v>56.137795435643802</v>
      </c>
      <c r="M802" s="86">
        <v>47.921737855003101</v>
      </c>
      <c r="N802" s="86">
        <v>47.714713653055902</v>
      </c>
      <c r="O802" s="86">
        <f t="shared" si="90"/>
        <v>50.591415647900931</v>
      </c>
      <c r="P802" s="86">
        <f t="shared" si="86"/>
        <v>4.8044210179229641</v>
      </c>
      <c r="Q802" s="86">
        <f t="shared" si="87"/>
        <v>5.6608207040588674</v>
      </c>
      <c r="S802" s="86">
        <f t="shared" si="88"/>
        <v>2.3570429760395334E-2</v>
      </c>
      <c r="T802" s="87">
        <v>0.96793640000000003</v>
      </c>
      <c r="U802" s="87">
        <v>0</v>
      </c>
    </row>
    <row r="803" spans="2:21">
      <c r="B803" s="87" t="s">
        <v>6569</v>
      </c>
      <c r="C803" s="87" t="s">
        <v>841</v>
      </c>
      <c r="D803" s="87" t="s">
        <v>1862</v>
      </c>
      <c r="E803" s="87">
        <v>96.360522589804305</v>
      </c>
      <c r="F803" s="86">
        <v>89.150648591978296</v>
      </c>
      <c r="G803" s="86">
        <v>104.08757149142301</v>
      </c>
      <c r="H803" s="86">
        <f t="shared" si="89"/>
        <v>96.532914224401864</v>
      </c>
      <c r="I803" s="86">
        <f t="shared" si="84"/>
        <v>7.4699535194503293</v>
      </c>
      <c r="J803" s="86">
        <f t="shared" si="85"/>
        <v>6.5929490278591185</v>
      </c>
      <c r="L803" s="87">
        <v>106.901118457395</v>
      </c>
      <c r="M803" s="86">
        <v>98.7547731654779</v>
      </c>
      <c r="N803" s="86">
        <v>104.99277665767499</v>
      </c>
      <c r="O803" s="86">
        <f t="shared" si="90"/>
        <v>103.54955609351596</v>
      </c>
      <c r="P803" s="86">
        <f t="shared" si="86"/>
        <v>4.2606219735378552</v>
      </c>
      <c r="Q803" s="86">
        <f t="shared" si="87"/>
        <v>6.6941775586585397</v>
      </c>
      <c r="S803" s="86">
        <f t="shared" si="88"/>
        <v>0.1012285307994219</v>
      </c>
      <c r="T803" s="87">
        <v>0.82262595800000005</v>
      </c>
      <c r="U803" s="87">
        <v>0</v>
      </c>
    </row>
    <row r="804" spans="2:21">
      <c r="B804" s="87" t="s">
        <v>6570</v>
      </c>
      <c r="C804" s="87" t="s">
        <v>1397</v>
      </c>
      <c r="D804" s="87" t="s">
        <v>1032</v>
      </c>
      <c r="E804" s="87">
        <v>156.622132837431</v>
      </c>
      <c r="F804" s="86">
        <v>174.03742446835301</v>
      </c>
      <c r="G804" s="86">
        <v>194.61515676910699</v>
      </c>
      <c r="H804" s="86">
        <f t="shared" si="89"/>
        <v>175.09157135829699</v>
      </c>
      <c r="I804" s="86">
        <f t="shared" si="84"/>
        <v>19.018435427695152</v>
      </c>
      <c r="J804" s="86">
        <f t="shared" si="85"/>
        <v>7.4519658260746784</v>
      </c>
      <c r="L804" s="87">
        <v>168.284244840551</v>
      </c>
      <c r="M804" s="86">
        <v>156.75545598237201</v>
      </c>
      <c r="N804" s="86">
        <v>188.64430912359299</v>
      </c>
      <c r="O804" s="86">
        <f t="shared" si="90"/>
        <v>171.22800331550533</v>
      </c>
      <c r="P804" s="86">
        <f t="shared" si="86"/>
        <v>16.146950923773158</v>
      </c>
      <c r="Q804" s="86">
        <f t="shared" si="87"/>
        <v>7.4197748549519789</v>
      </c>
      <c r="S804" s="86">
        <f t="shared" si="88"/>
        <v>-3.219097112270005E-2</v>
      </c>
      <c r="T804" s="87">
        <v>0.83216878100000002</v>
      </c>
      <c r="U804" s="87">
        <v>0</v>
      </c>
    </row>
    <row r="805" spans="2:21">
      <c r="B805" s="87" t="s">
        <v>6571</v>
      </c>
      <c r="C805" s="87" t="s">
        <v>1863</v>
      </c>
      <c r="D805" s="87" t="s">
        <v>1864</v>
      </c>
      <c r="E805" s="87">
        <v>118.980119960693</v>
      </c>
      <c r="F805" s="86">
        <v>121.610806175916</v>
      </c>
      <c r="G805" s="86">
        <v>120.08156031177499</v>
      </c>
      <c r="H805" s="86">
        <f t="shared" si="89"/>
        <v>120.22416214946134</v>
      </c>
      <c r="I805" s="86">
        <f t="shared" si="84"/>
        <v>1.3211279097137834</v>
      </c>
      <c r="J805" s="86">
        <f t="shared" si="85"/>
        <v>6.9095830617814036</v>
      </c>
      <c r="L805" s="87">
        <v>120.670124661644</v>
      </c>
      <c r="M805" s="86">
        <v>114.08291714348</v>
      </c>
      <c r="N805" s="86">
        <v>105.103083208206</v>
      </c>
      <c r="O805" s="86">
        <f t="shared" si="90"/>
        <v>113.28537500444332</v>
      </c>
      <c r="P805" s="86">
        <f t="shared" si="86"/>
        <v>7.8141058350215999</v>
      </c>
      <c r="Q805" s="86">
        <f t="shared" si="87"/>
        <v>6.8238178128885174</v>
      </c>
      <c r="S805" s="86">
        <f t="shared" si="88"/>
        <v>-8.5765248892886448E-2</v>
      </c>
      <c r="T805" s="87">
        <v>0.48911738500000002</v>
      </c>
      <c r="U805" s="87">
        <v>0</v>
      </c>
    </row>
    <row r="806" spans="2:21">
      <c r="B806" s="87" t="s">
        <v>6572</v>
      </c>
      <c r="C806" s="87" t="s">
        <v>1865</v>
      </c>
      <c r="D806" s="87" t="s">
        <v>1060</v>
      </c>
      <c r="E806" s="87">
        <v>183.46710286737601</v>
      </c>
      <c r="F806" s="86">
        <v>191.34538393280801</v>
      </c>
      <c r="G806" s="86">
        <v>202.78991050750699</v>
      </c>
      <c r="H806" s="86">
        <f t="shared" si="89"/>
        <v>192.53413243589702</v>
      </c>
      <c r="I806" s="86">
        <f t="shared" si="84"/>
        <v>9.7160982923740153</v>
      </c>
      <c r="J806" s="86">
        <f t="shared" si="85"/>
        <v>7.5889704191192688</v>
      </c>
      <c r="L806" s="87">
        <v>184.16747119203299</v>
      </c>
      <c r="M806" s="86">
        <v>195.14675532042301</v>
      </c>
      <c r="N806" s="86">
        <v>191.67068841434599</v>
      </c>
      <c r="O806" s="86">
        <f t="shared" si="90"/>
        <v>190.32830497560067</v>
      </c>
      <c r="P806" s="86">
        <f t="shared" si="86"/>
        <v>5.6113870803431967</v>
      </c>
      <c r="Q806" s="86">
        <f t="shared" si="87"/>
        <v>7.5723463200221133</v>
      </c>
      <c r="S806" s="86">
        <f t="shared" si="88"/>
        <v>-1.662409909715553E-2</v>
      </c>
      <c r="T806" s="87">
        <v>0.82262595800000005</v>
      </c>
      <c r="U806" s="87">
        <v>0</v>
      </c>
    </row>
    <row r="807" spans="2:21">
      <c r="B807" s="87" t="s">
        <v>6573</v>
      </c>
      <c r="C807" s="87" t="s">
        <v>1866</v>
      </c>
      <c r="D807" s="87" t="s">
        <v>1867</v>
      </c>
      <c r="E807" s="87">
        <v>24.143015696858999</v>
      </c>
      <c r="F807" s="86">
        <v>26.553992081351499</v>
      </c>
      <c r="G807" s="86">
        <v>21.8871509154107</v>
      </c>
      <c r="H807" s="86">
        <f t="shared" si="89"/>
        <v>24.194719564540396</v>
      </c>
      <c r="I807" s="86">
        <f t="shared" si="84"/>
        <v>2.3338501632452395</v>
      </c>
      <c r="J807" s="86">
        <f t="shared" si="85"/>
        <v>4.5966203122508009</v>
      </c>
      <c r="L807" s="87">
        <v>27.746683366060399</v>
      </c>
      <c r="M807" s="86">
        <v>34.302951692209497</v>
      </c>
      <c r="N807" s="86">
        <v>22.449103808500698</v>
      </c>
      <c r="O807" s="86">
        <f t="shared" si="90"/>
        <v>28.166246288923531</v>
      </c>
      <c r="P807" s="86">
        <f t="shared" si="86"/>
        <v>5.9380512120735363</v>
      </c>
      <c r="Q807" s="86">
        <f t="shared" si="87"/>
        <v>4.8158954036766106</v>
      </c>
      <c r="S807" s="86">
        <f t="shared" si="88"/>
        <v>0.21927509142581003</v>
      </c>
      <c r="T807" s="87">
        <v>0.66686128899999997</v>
      </c>
      <c r="U807" s="87">
        <v>0</v>
      </c>
    </row>
    <row r="808" spans="2:21">
      <c r="B808" s="87" t="s">
        <v>6574</v>
      </c>
      <c r="C808" s="87" t="s">
        <v>1868</v>
      </c>
      <c r="D808" s="87" t="s">
        <v>928</v>
      </c>
      <c r="E808" s="87">
        <v>63.400263667325902</v>
      </c>
      <c r="F808" s="86">
        <v>61.0451906997313</v>
      </c>
      <c r="G808" s="86">
        <v>62.289352688517702</v>
      </c>
      <c r="H808" s="86">
        <f t="shared" si="89"/>
        <v>62.244935685191642</v>
      </c>
      <c r="I808" s="86">
        <f t="shared" si="84"/>
        <v>1.1781645994138772</v>
      </c>
      <c r="J808" s="86">
        <f t="shared" si="85"/>
        <v>5.9598845576251236</v>
      </c>
      <c r="L808" s="87">
        <v>63.753211559643702</v>
      </c>
      <c r="M808" s="86">
        <v>60.426527585379702</v>
      </c>
      <c r="N808" s="86">
        <v>62.641086880505199</v>
      </c>
      <c r="O808" s="86">
        <f t="shared" si="90"/>
        <v>62.273608675176206</v>
      </c>
      <c r="P808" s="86">
        <f t="shared" si="86"/>
        <v>1.693513135378671</v>
      </c>
      <c r="Q808" s="86">
        <f t="shared" si="87"/>
        <v>5.9605489788388759</v>
      </c>
      <c r="S808" s="86">
        <f t="shared" si="88"/>
        <v>6.644212137529524E-4</v>
      </c>
      <c r="T808" s="87">
        <v>0.93493662399999999</v>
      </c>
      <c r="U808" s="87">
        <v>0</v>
      </c>
    </row>
    <row r="809" spans="2:21">
      <c r="B809" s="87" t="s">
        <v>6575</v>
      </c>
      <c r="C809" s="87" t="s">
        <v>1700</v>
      </c>
      <c r="D809" s="87" t="s">
        <v>1701</v>
      </c>
      <c r="E809" s="87">
        <v>98.096215270502697</v>
      </c>
      <c r="F809" s="86">
        <v>87.3189001166579</v>
      </c>
      <c r="G809" s="86">
        <v>81.7566906185085</v>
      </c>
      <c r="H809" s="86">
        <f t="shared" si="89"/>
        <v>89.057268668556375</v>
      </c>
      <c r="I809" s="86">
        <f t="shared" si="84"/>
        <v>8.3073136680851096</v>
      </c>
      <c r="J809" s="86">
        <f t="shared" si="85"/>
        <v>6.4766614607805293</v>
      </c>
      <c r="L809" s="87">
        <v>79.739031463101</v>
      </c>
      <c r="M809" s="86">
        <v>85.387027869013707</v>
      </c>
      <c r="N809" s="86">
        <v>90.812934130638794</v>
      </c>
      <c r="O809" s="86">
        <f t="shared" si="90"/>
        <v>85.312997820917829</v>
      </c>
      <c r="P809" s="86">
        <f t="shared" si="86"/>
        <v>5.5373224945402066</v>
      </c>
      <c r="Q809" s="86">
        <f t="shared" si="87"/>
        <v>6.4146936542883743</v>
      </c>
      <c r="S809" s="86">
        <f t="shared" si="88"/>
        <v>-6.1967806492153776E-2</v>
      </c>
      <c r="T809" s="87">
        <v>0.77008606400000001</v>
      </c>
      <c r="U809" s="87">
        <v>0</v>
      </c>
    </row>
    <row r="810" spans="2:21">
      <c r="B810" s="87" t="s">
        <v>6576</v>
      </c>
      <c r="C810" s="87" t="s">
        <v>1698</v>
      </c>
      <c r="D810" s="87" t="s">
        <v>1699</v>
      </c>
      <c r="E810" s="87">
        <v>70.447840700536702</v>
      </c>
      <c r="F810" s="86">
        <v>85.271831303570096</v>
      </c>
      <c r="G810" s="86">
        <v>94.216420204262505</v>
      </c>
      <c r="H810" s="86">
        <f t="shared" si="89"/>
        <v>83.312030736123106</v>
      </c>
      <c r="I810" s="86">
        <f t="shared" si="84"/>
        <v>12.004872202749901</v>
      </c>
      <c r="J810" s="86">
        <f t="shared" si="85"/>
        <v>6.38045293897855</v>
      </c>
      <c r="L810" s="87">
        <v>92.813914997218404</v>
      </c>
      <c r="M810" s="86">
        <v>91.662745180490404</v>
      </c>
      <c r="N810" s="86">
        <v>102.280886003982</v>
      </c>
      <c r="O810" s="86">
        <f t="shared" si="90"/>
        <v>95.585848727230271</v>
      </c>
      <c r="P810" s="86">
        <f t="shared" si="86"/>
        <v>5.8265719844139783</v>
      </c>
      <c r="Q810" s="86">
        <f t="shared" si="87"/>
        <v>6.5787251411034049</v>
      </c>
      <c r="S810" s="86">
        <f t="shared" si="88"/>
        <v>0.19827220212485619</v>
      </c>
      <c r="T810" s="87">
        <v>0.56721737400000005</v>
      </c>
      <c r="U810" s="87">
        <v>0</v>
      </c>
    </row>
    <row r="811" spans="2:21">
      <c r="B811" s="87" t="s">
        <v>6577</v>
      </c>
      <c r="C811" s="87" t="s">
        <v>1697</v>
      </c>
      <c r="D811" s="87" t="s">
        <v>1037</v>
      </c>
      <c r="E811" s="87">
        <v>59.548674777867802</v>
      </c>
      <c r="F811" s="86">
        <v>61.316622100157197</v>
      </c>
      <c r="G811" s="86">
        <v>68.7551748034642</v>
      </c>
      <c r="H811" s="86">
        <f t="shared" si="89"/>
        <v>63.206823893829728</v>
      </c>
      <c r="I811" s="86">
        <f t="shared" si="84"/>
        <v>4.8856481449167797</v>
      </c>
      <c r="J811" s="86">
        <f t="shared" si="85"/>
        <v>5.9820084169976475</v>
      </c>
      <c r="L811" s="87">
        <v>84.942547937549904</v>
      </c>
      <c r="M811" s="86">
        <v>76.544539078071494</v>
      </c>
      <c r="N811" s="86">
        <v>75.516952631893702</v>
      </c>
      <c r="O811" s="86">
        <f t="shared" si="90"/>
        <v>79.0013465491717</v>
      </c>
      <c r="P811" s="86">
        <f t="shared" si="86"/>
        <v>5.170820914423782</v>
      </c>
      <c r="Q811" s="86">
        <f t="shared" si="87"/>
        <v>6.3038053385980684</v>
      </c>
      <c r="S811" s="86">
        <f t="shared" si="88"/>
        <v>0.32179692160042006</v>
      </c>
      <c r="T811" s="87">
        <v>2.7560121999999999E-2</v>
      </c>
      <c r="U811" s="87">
        <v>0</v>
      </c>
    </row>
    <row r="812" spans="2:21">
      <c r="B812" s="87" t="s">
        <v>6578</v>
      </c>
      <c r="C812" s="87" t="s">
        <v>841</v>
      </c>
      <c r="D812" s="87" t="s">
        <v>1869</v>
      </c>
      <c r="E812" s="87">
        <v>91.632640719159497</v>
      </c>
      <c r="F812" s="86">
        <v>110.07463413208799</v>
      </c>
      <c r="G812" s="86">
        <v>111.681082774732</v>
      </c>
      <c r="H812" s="86">
        <f t="shared" si="89"/>
        <v>104.4627858753265</v>
      </c>
      <c r="I812" s="86">
        <f t="shared" si="84"/>
        <v>11.140226113351554</v>
      </c>
      <c r="J812" s="86">
        <f t="shared" si="85"/>
        <v>6.7068452737547686</v>
      </c>
      <c r="L812" s="87">
        <v>110.27272613935401</v>
      </c>
      <c r="M812" s="86">
        <v>120.72445664091801</v>
      </c>
      <c r="N812" s="86">
        <v>114.579303272678</v>
      </c>
      <c r="O812" s="86">
        <f t="shared" si="90"/>
        <v>115.19216201765001</v>
      </c>
      <c r="P812" s="86">
        <f t="shared" si="86"/>
        <v>5.252748280690529</v>
      </c>
      <c r="Q812" s="86">
        <f t="shared" si="87"/>
        <v>6.8478987450708768</v>
      </c>
      <c r="S812" s="86">
        <f t="shared" si="88"/>
        <v>0.14105347131610835</v>
      </c>
      <c r="T812" s="87">
        <v>0.69132242600000005</v>
      </c>
      <c r="U812" s="87">
        <v>0</v>
      </c>
    </row>
    <row r="813" spans="2:21">
      <c r="B813" s="87" t="s">
        <v>6579</v>
      </c>
      <c r="C813" s="87" t="s">
        <v>1870</v>
      </c>
      <c r="D813" s="87" t="s">
        <v>1871</v>
      </c>
      <c r="E813" s="87">
        <v>130.95350551129599</v>
      </c>
      <c r="F813" s="86">
        <v>137.244188955178</v>
      </c>
      <c r="G813" s="86">
        <v>140.983304713123</v>
      </c>
      <c r="H813" s="86">
        <f t="shared" si="89"/>
        <v>136.393666393199</v>
      </c>
      <c r="I813" s="86">
        <f t="shared" si="84"/>
        <v>5.0687039249268615</v>
      </c>
      <c r="J813" s="86">
        <f t="shared" si="85"/>
        <v>7.0916328423826016</v>
      </c>
      <c r="L813" s="87">
        <v>141.68390083125399</v>
      </c>
      <c r="M813" s="86">
        <v>131.59075320755801</v>
      </c>
      <c r="N813" s="86">
        <v>135.73925448156001</v>
      </c>
      <c r="O813" s="86">
        <f t="shared" si="90"/>
        <v>136.33796950679067</v>
      </c>
      <c r="P813" s="86">
        <f t="shared" si="86"/>
        <v>5.07314025032895</v>
      </c>
      <c r="Q813" s="86">
        <f t="shared" si="87"/>
        <v>7.091043591908111</v>
      </c>
      <c r="S813" s="86">
        <f t="shared" si="88"/>
        <v>-5.8925047449034213E-4</v>
      </c>
      <c r="T813" s="87">
        <v>0.890336609</v>
      </c>
      <c r="U813" s="87">
        <v>0</v>
      </c>
    </row>
    <row r="814" spans="2:21">
      <c r="B814" s="87" t="s">
        <v>6580</v>
      </c>
      <c r="C814" s="87" t="s">
        <v>1872</v>
      </c>
      <c r="D814" s="87" t="s">
        <v>1538</v>
      </c>
      <c r="E814" s="87">
        <v>361.89552432100999</v>
      </c>
      <c r="F814" s="86">
        <v>436.761543879383</v>
      </c>
      <c r="G814" s="86">
        <v>440.20011243035799</v>
      </c>
      <c r="H814" s="86">
        <f t="shared" si="89"/>
        <v>412.95239354358364</v>
      </c>
      <c r="I814" s="86">
        <f t="shared" si="84"/>
        <v>44.249958864706095</v>
      </c>
      <c r="J814" s="86">
        <f t="shared" si="85"/>
        <v>8.6898316625638756</v>
      </c>
      <c r="L814" s="87">
        <v>378.033868568608</v>
      </c>
      <c r="M814" s="86">
        <v>464.321695020839</v>
      </c>
      <c r="N814" s="86">
        <v>459.6838407253</v>
      </c>
      <c r="O814" s="86">
        <f t="shared" si="90"/>
        <v>434.01313477158237</v>
      </c>
      <c r="P814" s="86">
        <f t="shared" si="86"/>
        <v>48.534895761547283</v>
      </c>
      <c r="Q814" s="86">
        <f t="shared" si="87"/>
        <v>8.7615948941566533</v>
      </c>
      <c r="S814" s="86">
        <f t="shared" si="88"/>
        <v>7.1763231592776158E-2</v>
      </c>
      <c r="T814" s="87">
        <v>0.94946940999999996</v>
      </c>
      <c r="U814" s="87">
        <v>0</v>
      </c>
    </row>
    <row r="815" spans="2:21">
      <c r="B815" s="87" t="s">
        <v>6581</v>
      </c>
      <c r="C815" s="87" t="s">
        <v>1873</v>
      </c>
      <c r="D815" s="87" t="s">
        <v>1874</v>
      </c>
      <c r="E815" s="87">
        <v>35.716649458259603</v>
      </c>
      <c r="F815" s="86">
        <v>45.096498682477801</v>
      </c>
      <c r="G815" s="86">
        <v>49.051678020639699</v>
      </c>
      <c r="H815" s="86">
        <f t="shared" si="89"/>
        <v>43.288275387125701</v>
      </c>
      <c r="I815" s="86">
        <f t="shared" si="84"/>
        <v>6.848941546272977</v>
      </c>
      <c r="J815" s="86">
        <f t="shared" si="85"/>
        <v>5.4359044193460724</v>
      </c>
      <c r="L815" s="87">
        <v>46.759770463489801</v>
      </c>
      <c r="M815" s="86">
        <v>47.167984042573401</v>
      </c>
      <c r="N815" s="86">
        <v>50.207606710008598</v>
      </c>
      <c r="O815" s="86">
        <f t="shared" si="90"/>
        <v>48.045120405357267</v>
      </c>
      <c r="P815" s="86">
        <f t="shared" si="86"/>
        <v>1.8838577029304757</v>
      </c>
      <c r="Q815" s="86">
        <f t="shared" si="87"/>
        <v>5.586318009248104</v>
      </c>
      <c r="S815" s="86">
        <f t="shared" si="88"/>
        <v>0.15041358990203171</v>
      </c>
      <c r="T815" s="87">
        <v>0.766836183</v>
      </c>
      <c r="U815" s="87">
        <v>0</v>
      </c>
    </row>
    <row r="816" spans="2:21">
      <c r="B816" s="87" t="s">
        <v>6582</v>
      </c>
      <c r="C816" s="87" t="s">
        <v>1875</v>
      </c>
      <c r="D816" s="87" t="s">
        <v>1876</v>
      </c>
      <c r="E816" s="87">
        <v>69.936198725485895</v>
      </c>
      <c r="F816" s="86">
        <v>73.581368296230806</v>
      </c>
      <c r="G816" s="86">
        <v>76.513974825670104</v>
      </c>
      <c r="H816" s="86">
        <f t="shared" si="89"/>
        <v>73.343847282462264</v>
      </c>
      <c r="I816" s="86">
        <f t="shared" si="84"/>
        <v>3.2953143674048571</v>
      </c>
      <c r="J816" s="86">
        <f t="shared" si="85"/>
        <v>6.1966040400990758</v>
      </c>
      <c r="L816" s="87">
        <v>76.259772888223694</v>
      </c>
      <c r="M816" s="86">
        <v>73.999358872031706</v>
      </c>
      <c r="N816" s="86">
        <v>82.031563421565593</v>
      </c>
      <c r="O816" s="86">
        <f t="shared" si="90"/>
        <v>77.430231727273664</v>
      </c>
      <c r="P816" s="86">
        <f t="shared" si="86"/>
        <v>4.1420475494398747</v>
      </c>
      <c r="Q816" s="86">
        <f t="shared" si="87"/>
        <v>6.2748250546342064</v>
      </c>
      <c r="S816" s="86">
        <f t="shared" si="88"/>
        <v>7.8221014535130723E-2</v>
      </c>
      <c r="T816" s="87">
        <v>0.91538930699999999</v>
      </c>
      <c r="U816" s="87">
        <v>0</v>
      </c>
    </row>
    <row r="817" spans="2:21">
      <c r="B817" s="87" t="s">
        <v>6583</v>
      </c>
      <c r="C817" s="87" t="s">
        <v>841</v>
      </c>
      <c r="D817" s="87"/>
      <c r="E817" s="87">
        <v>0.24995267708452901</v>
      </c>
      <c r="F817" s="86">
        <v>5.5068080698454903E-2</v>
      </c>
      <c r="G817" s="86">
        <v>0.237651252296605</v>
      </c>
      <c r="H817" s="86">
        <f t="shared" si="89"/>
        <v>0.18089067002652967</v>
      </c>
      <c r="I817" s="86">
        <f t="shared" si="84"/>
        <v>0.10913901342723063</v>
      </c>
      <c r="J817" s="86">
        <f t="shared" si="85"/>
        <v>-2.4668100962901707</v>
      </c>
      <c r="L817" s="87">
        <v>7.4411099471528505E-2</v>
      </c>
      <c r="M817" s="86">
        <v>0.32817240483205001</v>
      </c>
      <c r="N817" s="86">
        <v>0.29981613020278702</v>
      </c>
      <c r="O817" s="86">
        <f t="shared" si="90"/>
        <v>0.23413321150212185</v>
      </c>
      <c r="P817" s="86">
        <f t="shared" si="86"/>
        <v>0.13904813692152657</v>
      </c>
      <c r="Q817" s="86">
        <f t="shared" si="87"/>
        <v>-2.0945985014413853</v>
      </c>
      <c r="S817" s="86">
        <f t="shared" si="88"/>
        <v>0.37221159484878547</v>
      </c>
      <c r="T817" s="87">
        <v>0.96576678000000005</v>
      </c>
      <c r="U817" s="87">
        <v>0</v>
      </c>
    </row>
    <row r="818" spans="2:21">
      <c r="B818" s="87" t="s">
        <v>6584</v>
      </c>
      <c r="C818" s="87" t="s">
        <v>841</v>
      </c>
      <c r="D818" s="87"/>
      <c r="E818" s="87">
        <v>147.27711147141801</v>
      </c>
      <c r="F818" s="86">
        <v>157.26815117423499</v>
      </c>
      <c r="G818" s="86">
        <v>180.28981863450201</v>
      </c>
      <c r="H818" s="86">
        <f t="shared" si="89"/>
        <v>161.61169376005168</v>
      </c>
      <c r="I818" s="86">
        <f t="shared" si="84"/>
        <v>16.929544595321719</v>
      </c>
      <c r="J818" s="86">
        <f t="shared" si="85"/>
        <v>7.3363877809292193</v>
      </c>
      <c r="L818" s="87">
        <v>140.10745807089401</v>
      </c>
      <c r="M818" s="86">
        <v>153.832752791036</v>
      </c>
      <c r="N818" s="86">
        <v>160.60760570069701</v>
      </c>
      <c r="O818" s="86">
        <f t="shared" si="90"/>
        <v>151.51593885420903</v>
      </c>
      <c r="P818" s="86">
        <f t="shared" si="86"/>
        <v>10.444603071650747</v>
      </c>
      <c r="Q818" s="86">
        <f t="shared" si="87"/>
        <v>7.2433257570465326</v>
      </c>
      <c r="S818" s="86">
        <f t="shared" si="88"/>
        <v>-9.3062023882686709E-2</v>
      </c>
      <c r="T818" s="87">
        <v>0.51559573999999997</v>
      </c>
      <c r="U818" s="87">
        <v>0</v>
      </c>
    </row>
    <row r="819" spans="2:21">
      <c r="B819" s="87" t="s">
        <v>6585</v>
      </c>
      <c r="C819" s="87" t="s">
        <v>1877</v>
      </c>
      <c r="D819" s="87" t="s">
        <v>1878</v>
      </c>
      <c r="E819" s="87">
        <v>26.061555192611401</v>
      </c>
      <c r="F819" s="86">
        <v>28.212432236980799</v>
      </c>
      <c r="G819" s="86">
        <v>25.2378045324559</v>
      </c>
      <c r="H819" s="86">
        <f t="shared" si="89"/>
        <v>26.503930654016031</v>
      </c>
      <c r="I819" s="86">
        <f t="shared" si="84"/>
        <v>1.5358627971832277</v>
      </c>
      <c r="J819" s="86">
        <f t="shared" si="85"/>
        <v>4.7281344286966949</v>
      </c>
      <c r="L819" s="87">
        <v>29.884764119671701</v>
      </c>
      <c r="M819" s="86">
        <v>35.146566318353401</v>
      </c>
      <c r="N819" s="86">
        <v>37.358365636587202</v>
      </c>
      <c r="O819" s="86">
        <f t="shared" si="90"/>
        <v>34.129898691537427</v>
      </c>
      <c r="P819" s="86">
        <f t="shared" si="86"/>
        <v>3.8391261643728418</v>
      </c>
      <c r="Q819" s="86">
        <f t="shared" si="87"/>
        <v>5.0929642269498814</v>
      </c>
      <c r="S819" s="86">
        <f t="shared" si="88"/>
        <v>0.36482979825318651</v>
      </c>
      <c r="T819" s="87">
        <v>0.14668215600000001</v>
      </c>
      <c r="U819" s="87">
        <v>0</v>
      </c>
    </row>
    <row r="820" spans="2:21">
      <c r="B820" s="87" t="s">
        <v>6586</v>
      </c>
      <c r="C820" s="87" t="s">
        <v>841</v>
      </c>
      <c r="D820" s="87" t="s">
        <v>1879</v>
      </c>
      <c r="E820" s="87">
        <v>49.112419704887998</v>
      </c>
      <c r="F820" s="86">
        <v>45.410421751304703</v>
      </c>
      <c r="G820" s="86">
        <v>45.300235283661102</v>
      </c>
      <c r="H820" s="86">
        <f t="shared" si="89"/>
        <v>46.607692246617937</v>
      </c>
      <c r="I820" s="86">
        <f t="shared" si="84"/>
        <v>2.169857136903707</v>
      </c>
      <c r="J820" s="86">
        <f t="shared" si="85"/>
        <v>5.5424961753079911</v>
      </c>
      <c r="L820" s="87">
        <v>42.038023992539699</v>
      </c>
      <c r="M820" s="86">
        <v>50.134703480655197</v>
      </c>
      <c r="N820" s="86">
        <v>42.158391879131102</v>
      </c>
      <c r="O820" s="86">
        <f t="shared" si="90"/>
        <v>44.777039784108666</v>
      </c>
      <c r="P820" s="86">
        <f t="shared" si="86"/>
        <v>4.6402631736788491</v>
      </c>
      <c r="Q820" s="86">
        <f t="shared" si="87"/>
        <v>5.4846872494746757</v>
      </c>
      <c r="S820" s="86">
        <f t="shared" si="88"/>
        <v>-5.7808925833315122E-2</v>
      </c>
      <c r="T820" s="87">
        <v>0.74249469999999995</v>
      </c>
      <c r="U820" s="87">
        <v>0</v>
      </c>
    </row>
    <row r="821" spans="2:21">
      <c r="B821" s="87" t="s">
        <v>6587</v>
      </c>
      <c r="C821" s="87" t="s">
        <v>832</v>
      </c>
      <c r="D821" s="87" t="s">
        <v>866</v>
      </c>
      <c r="E821" s="87">
        <v>42.945409076072004</v>
      </c>
      <c r="F821" s="86">
        <v>40.847845346411397</v>
      </c>
      <c r="G821" s="86">
        <v>45.834619289726803</v>
      </c>
      <c r="H821" s="86">
        <f t="shared" si="89"/>
        <v>43.209291237403399</v>
      </c>
      <c r="I821" s="86">
        <f t="shared" si="84"/>
        <v>2.5038378415412743</v>
      </c>
      <c r="J821" s="86">
        <f t="shared" si="85"/>
        <v>5.433269661462556</v>
      </c>
      <c r="L821" s="87">
        <v>46.902040352740002</v>
      </c>
      <c r="M821" s="86">
        <v>48.302331302359804</v>
      </c>
      <c r="N821" s="86">
        <v>44.245431745678502</v>
      </c>
      <c r="O821" s="86">
        <f t="shared" si="90"/>
        <v>46.483267800259433</v>
      </c>
      <c r="P821" s="86">
        <f t="shared" si="86"/>
        <v>2.0606155248574516</v>
      </c>
      <c r="Q821" s="86">
        <f t="shared" si="87"/>
        <v>5.5386395894798719</v>
      </c>
      <c r="S821" s="86">
        <f t="shared" si="88"/>
        <v>0.10536992801731607</v>
      </c>
      <c r="T821" s="87">
        <v>0.79568055299999996</v>
      </c>
      <c r="U821" s="87">
        <v>0</v>
      </c>
    </row>
    <row r="822" spans="2:21">
      <c r="B822" s="87" t="s">
        <v>6588</v>
      </c>
      <c r="C822" s="87" t="s">
        <v>1880</v>
      </c>
      <c r="D822" s="87" t="s">
        <v>1881</v>
      </c>
      <c r="E822" s="87">
        <v>0.26576690621465798</v>
      </c>
      <c r="F822" s="86">
        <v>0.29276088596278799</v>
      </c>
      <c r="G822" s="86">
        <v>0.694889755726672</v>
      </c>
      <c r="H822" s="86">
        <f t="shared" si="89"/>
        <v>0.4178058493013726</v>
      </c>
      <c r="I822" s="86">
        <f t="shared" si="84"/>
        <v>0.24034098097409171</v>
      </c>
      <c r="J822" s="86">
        <f t="shared" si="85"/>
        <v>-1.2590954045431093</v>
      </c>
      <c r="L822" s="87">
        <v>1.42414213224068</v>
      </c>
      <c r="M822" s="86">
        <v>0.48850971334401899</v>
      </c>
      <c r="N822" s="86">
        <v>0.255028131842089</v>
      </c>
      <c r="O822" s="86">
        <f t="shared" si="90"/>
        <v>0.72255999247559599</v>
      </c>
      <c r="P822" s="86">
        <f t="shared" si="86"/>
        <v>0.61870149212134273</v>
      </c>
      <c r="Q822" s="86">
        <f t="shared" si="87"/>
        <v>-0.46881071868736657</v>
      </c>
      <c r="S822" s="86">
        <f t="shared" si="88"/>
        <v>0.79028468585574252</v>
      </c>
      <c r="T822" s="87">
        <v>0.56272222999999999</v>
      </c>
      <c r="U822" s="87">
        <v>0</v>
      </c>
    </row>
    <row r="823" spans="2:21">
      <c r="B823" s="87" t="s">
        <v>6589</v>
      </c>
      <c r="C823" s="87" t="s">
        <v>1882</v>
      </c>
      <c r="D823" s="87" t="s">
        <v>1883</v>
      </c>
      <c r="E823" s="87">
        <v>0.238268964762826</v>
      </c>
      <c r="F823" s="86">
        <v>3.4995996662358399E-2</v>
      </c>
      <c r="G823" s="86">
        <v>0.11327127702687401</v>
      </c>
      <c r="H823" s="86">
        <f t="shared" si="89"/>
        <v>0.12884541281735282</v>
      </c>
      <c r="I823" s="86">
        <f t="shared" si="84"/>
        <v>0.10252750932948988</v>
      </c>
      <c r="J823" s="86">
        <f t="shared" si="85"/>
        <v>-2.9562869199208071</v>
      </c>
      <c r="L823" s="87">
        <v>0.18915426546333899</v>
      </c>
      <c r="M823" s="86">
        <v>0.20855494214641901</v>
      </c>
      <c r="N823" s="86">
        <v>0.49538946723632699</v>
      </c>
      <c r="O823" s="86">
        <f t="shared" si="90"/>
        <v>0.29769955828202832</v>
      </c>
      <c r="P823" s="86">
        <f t="shared" si="86"/>
        <v>0.17147907056171466</v>
      </c>
      <c r="Q823" s="86">
        <f t="shared" si="87"/>
        <v>-1.7480710139388909</v>
      </c>
      <c r="S823" s="86">
        <f t="shared" si="88"/>
        <v>1.2082159059819164</v>
      </c>
      <c r="T823" s="87">
        <v>0.27053680099999999</v>
      </c>
      <c r="U823" s="87">
        <v>0</v>
      </c>
    </row>
    <row r="824" spans="2:21">
      <c r="B824" s="87" t="s">
        <v>6590</v>
      </c>
      <c r="C824" s="87" t="s">
        <v>1884</v>
      </c>
      <c r="D824" s="87" t="s">
        <v>1885</v>
      </c>
      <c r="E824" s="87">
        <v>26.018970952100599</v>
      </c>
      <c r="F824" s="86">
        <v>23.664292943086799</v>
      </c>
      <c r="G824" s="86">
        <v>22.835489448617899</v>
      </c>
      <c r="H824" s="86">
        <f t="shared" si="89"/>
        <v>24.172917781268428</v>
      </c>
      <c r="I824" s="86">
        <f t="shared" si="84"/>
        <v>1.6515638165888675</v>
      </c>
      <c r="J824" s="86">
        <f t="shared" si="85"/>
        <v>4.5953197183634327</v>
      </c>
      <c r="L824" s="87">
        <v>30.917264689982801</v>
      </c>
      <c r="M824" s="86">
        <v>29.4312734357026</v>
      </c>
      <c r="N824" s="86">
        <v>23.847286815114899</v>
      </c>
      <c r="O824" s="86">
        <f t="shared" si="90"/>
        <v>28.065274980266764</v>
      </c>
      <c r="P824" s="86">
        <f t="shared" si="86"/>
        <v>3.7276816686743088</v>
      </c>
      <c r="Q824" s="86">
        <f t="shared" si="87"/>
        <v>4.8107142896129673</v>
      </c>
      <c r="S824" s="86">
        <f t="shared" si="88"/>
        <v>0.21539457124953512</v>
      </c>
      <c r="T824" s="87">
        <v>0.54188523499999997</v>
      </c>
      <c r="U824" s="87">
        <v>0</v>
      </c>
    </row>
    <row r="825" spans="2:21">
      <c r="B825" s="87" t="s">
        <v>6591</v>
      </c>
      <c r="C825" s="87" t="s">
        <v>841</v>
      </c>
      <c r="D825" s="87"/>
      <c r="E825" s="87">
        <v>13.5552050085027</v>
      </c>
      <c r="F825" s="86">
        <v>11.5072362709518</v>
      </c>
      <c r="G825" s="86">
        <v>12.178649495775399</v>
      </c>
      <c r="H825" s="86">
        <f t="shared" si="89"/>
        <v>12.413696925076634</v>
      </c>
      <c r="I825" s="86">
        <f t="shared" si="84"/>
        <v>1.0440208130168167</v>
      </c>
      <c r="J825" s="86">
        <f t="shared" si="85"/>
        <v>3.6338609235873176</v>
      </c>
      <c r="L825" s="87">
        <v>16.141578798190601</v>
      </c>
      <c r="M825" s="86">
        <v>14.2377166030589</v>
      </c>
      <c r="N825" s="86">
        <v>11.694801552449499</v>
      </c>
      <c r="O825" s="86">
        <f t="shared" si="90"/>
        <v>14.024698984566333</v>
      </c>
      <c r="P825" s="86">
        <f t="shared" si="86"/>
        <v>2.2310287644159557</v>
      </c>
      <c r="Q825" s="86">
        <f t="shared" si="87"/>
        <v>3.8098979011486103</v>
      </c>
      <c r="S825" s="86">
        <f t="shared" si="88"/>
        <v>0.17603697756129261</v>
      </c>
      <c r="T825" s="87">
        <v>0.80662145799999996</v>
      </c>
      <c r="U825" s="87">
        <v>0</v>
      </c>
    </row>
    <row r="826" spans="2:21">
      <c r="B826" s="87" t="s">
        <v>6592</v>
      </c>
      <c r="C826" s="87" t="s">
        <v>1886</v>
      </c>
      <c r="D826" s="87" t="s">
        <v>1887</v>
      </c>
      <c r="E826" s="87">
        <v>59.3209606916366</v>
      </c>
      <c r="F826" s="86">
        <v>69.495163484180296</v>
      </c>
      <c r="G826" s="86">
        <v>67.8608267688045</v>
      </c>
      <c r="H826" s="86">
        <f t="shared" si="89"/>
        <v>65.558983648207132</v>
      </c>
      <c r="I826" s="86">
        <f t="shared" si="84"/>
        <v>5.4637406536028097</v>
      </c>
      <c r="J826" s="86">
        <f t="shared" si="85"/>
        <v>6.0347215835978112</v>
      </c>
      <c r="L826" s="87">
        <v>59.090567621431603</v>
      </c>
      <c r="M826" s="86">
        <v>69.9726504275461</v>
      </c>
      <c r="N826" s="86">
        <v>70.703214814259894</v>
      </c>
      <c r="O826" s="86">
        <f t="shared" si="90"/>
        <v>66.588810954412537</v>
      </c>
      <c r="P826" s="86">
        <f t="shared" si="86"/>
        <v>6.5039350312890081</v>
      </c>
      <c r="Q826" s="86">
        <f t="shared" si="87"/>
        <v>6.0572078737346065</v>
      </c>
      <c r="S826" s="86">
        <f t="shared" si="88"/>
        <v>2.2486290136796136E-2</v>
      </c>
      <c r="T826" s="87">
        <v>0.96355523499999995</v>
      </c>
      <c r="U826" s="87">
        <v>0</v>
      </c>
    </row>
    <row r="827" spans="2:21">
      <c r="B827" s="87" t="s">
        <v>6593</v>
      </c>
      <c r="C827" s="87" t="s">
        <v>1888</v>
      </c>
      <c r="D827" s="87" t="s">
        <v>1343</v>
      </c>
      <c r="E827" s="87">
        <v>31.931074795131199</v>
      </c>
      <c r="F827" s="86">
        <v>33.692152758931002</v>
      </c>
      <c r="G827" s="86">
        <v>31.826082420189898</v>
      </c>
      <c r="H827" s="86">
        <f t="shared" si="89"/>
        <v>32.483103324750694</v>
      </c>
      <c r="I827" s="86">
        <f t="shared" si="84"/>
        <v>1.0483826831924186</v>
      </c>
      <c r="J827" s="86">
        <f t="shared" si="85"/>
        <v>5.0216175641516898</v>
      </c>
      <c r="L827" s="87">
        <v>34.076666351735703</v>
      </c>
      <c r="M827" s="86">
        <v>34.159271906090297</v>
      </c>
      <c r="N827" s="86">
        <v>30.51487973103</v>
      </c>
      <c r="O827" s="86">
        <f t="shared" si="90"/>
        <v>32.916939329618664</v>
      </c>
      <c r="P827" s="86">
        <f t="shared" si="86"/>
        <v>2.0806546219354902</v>
      </c>
      <c r="Q827" s="86">
        <f t="shared" si="87"/>
        <v>5.0407582927592927</v>
      </c>
      <c r="S827" s="86">
        <f t="shared" si="88"/>
        <v>1.9140728607603238E-2</v>
      </c>
      <c r="T827" s="87">
        <v>0.95393430400000001</v>
      </c>
      <c r="U827" s="87">
        <v>0</v>
      </c>
    </row>
    <row r="828" spans="2:21">
      <c r="B828" s="87" t="s">
        <v>6594</v>
      </c>
      <c r="C828" s="87" t="s">
        <v>832</v>
      </c>
      <c r="D828" s="87" t="s">
        <v>1889</v>
      </c>
      <c r="E828" s="87">
        <v>22.3579981988917</v>
      </c>
      <c r="F828" s="86">
        <v>16.956626569190899</v>
      </c>
      <c r="G828" s="86">
        <v>20.355809325297901</v>
      </c>
      <c r="H828" s="86">
        <f t="shared" si="89"/>
        <v>19.890144697793499</v>
      </c>
      <c r="I828" s="86">
        <f t="shared" si="84"/>
        <v>2.7306293284728276</v>
      </c>
      <c r="J828" s="86">
        <f t="shared" si="85"/>
        <v>4.3139818664853529</v>
      </c>
      <c r="L828" s="87">
        <v>28.237545363971599</v>
      </c>
      <c r="M828" s="86">
        <v>21.918152658209401</v>
      </c>
      <c r="N828" s="86">
        <v>23.6650567000924</v>
      </c>
      <c r="O828" s="86">
        <f t="shared" si="90"/>
        <v>24.606918240757796</v>
      </c>
      <c r="P828" s="86">
        <f t="shared" si="86"/>
        <v>3.263281847120882</v>
      </c>
      <c r="Q828" s="86">
        <f t="shared" si="87"/>
        <v>4.6209920815264152</v>
      </c>
      <c r="S828" s="86">
        <f t="shared" si="88"/>
        <v>0.30701021504106241</v>
      </c>
      <c r="T828" s="87">
        <v>0.38649882200000002</v>
      </c>
      <c r="U828" s="87">
        <v>0</v>
      </c>
    </row>
    <row r="829" spans="2:21">
      <c r="B829" s="87" t="s">
        <v>6595</v>
      </c>
      <c r="C829" s="87" t="s">
        <v>1890</v>
      </c>
      <c r="D829" s="87" t="s">
        <v>1891</v>
      </c>
      <c r="E829" s="87">
        <v>55.617474890215</v>
      </c>
      <c r="F829" s="86">
        <v>46.930977524094303</v>
      </c>
      <c r="G829" s="86">
        <v>53.744316557533303</v>
      </c>
      <c r="H829" s="86">
        <f t="shared" si="89"/>
        <v>52.097589657280871</v>
      </c>
      <c r="I829" s="86">
        <f t="shared" si="84"/>
        <v>4.5713883269655291</v>
      </c>
      <c r="J829" s="86">
        <f t="shared" si="85"/>
        <v>5.703144721327253</v>
      </c>
      <c r="L829" s="87">
        <v>48.481693271065097</v>
      </c>
      <c r="M829" s="86">
        <v>46.008824506285698</v>
      </c>
      <c r="N829" s="86">
        <v>59.125758869173602</v>
      </c>
      <c r="O829" s="86">
        <f t="shared" si="90"/>
        <v>51.205425548841468</v>
      </c>
      <c r="P829" s="86">
        <f t="shared" si="86"/>
        <v>6.9697582390516031</v>
      </c>
      <c r="Q829" s="86">
        <f t="shared" si="87"/>
        <v>5.6782247761616675</v>
      </c>
      <c r="S829" s="86">
        <f t="shared" si="88"/>
        <v>-2.4919945165585811E-2</v>
      </c>
      <c r="T829" s="87">
        <v>0.90720480800000003</v>
      </c>
      <c r="U829" s="87">
        <v>0</v>
      </c>
    </row>
    <row r="830" spans="2:21">
      <c r="B830" s="87" t="s">
        <v>6596</v>
      </c>
      <c r="C830" s="87" t="s">
        <v>1892</v>
      </c>
      <c r="D830" s="87" t="s">
        <v>871</v>
      </c>
      <c r="E830" s="87">
        <v>94.943714561394501</v>
      </c>
      <c r="F830" s="86">
        <v>96.156005568454503</v>
      </c>
      <c r="G830" s="86">
        <v>102.23165867183</v>
      </c>
      <c r="H830" s="86">
        <f t="shared" si="89"/>
        <v>97.777126267226336</v>
      </c>
      <c r="I830" s="86">
        <f t="shared" si="84"/>
        <v>3.9050680633246002</v>
      </c>
      <c r="J830" s="86">
        <f t="shared" si="85"/>
        <v>6.6114250991192129</v>
      </c>
      <c r="L830" s="87">
        <v>93.821840743479797</v>
      </c>
      <c r="M830" s="86">
        <v>89.292780217735</v>
      </c>
      <c r="N830" s="86">
        <v>90.535545096699593</v>
      </c>
      <c r="O830" s="86">
        <f t="shared" si="90"/>
        <v>91.216722019304783</v>
      </c>
      <c r="P830" s="86">
        <f t="shared" si="86"/>
        <v>2.3401065812014532</v>
      </c>
      <c r="Q830" s="86">
        <f t="shared" si="87"/>
        <v>6.5112264210634576</v>
      </c>
      <c r="S830" s="86">
        <f t="shared" si="88"/>
        <v>-0.10019867805575633</v>
      </c>
      <c r="T830" s="87">
        <v>0.352084228</v>
      </c>
      <c r="U830" s="87">
        <v>0</v>
      </c>
    </row>
    <row r="831" spans="2:21">
      <c r="B831" s="87" t="s">
        <v>6597</v>
      </c>
      <c r="C831" s="87" t="s">
        <v>832</v>
      </c>
      <c r="D831" s="87" t="s">
        <v>882</v>
      </c>
      <c r="E831" s="87">
        <v>58.197967754079599</v>
      </c>
      <c r="F831" s="86">
        <v>56.539439150925098</v>
      </c>
      <c r="G831" s="86">
        <v>63.253205402633697</v>
      </c>
      <c r="H831" s="86">
        <f t="shared" si="89"/>
        <v>59.330204102546134</v>
      </c>
      <c r="I831" s="86">
        <f t="shared" si="84"/>
        <v>3.4971608030282155</v>
      </c>
      <c r="J831" s="86">
        <f t="shared" si="85"/>
        <v>5.8906948407263036</v>
      </c>
      <c r="L831" s="87">
        <v>58.101076856593899</v>
      </c>
      <c r="M831" s="86">
        <v>69.613064936102305</v>
      </c>
      <c r="N831" s="86">
        <v>61.324214741762802</v>
      </c>
      <c r="O831" s="86">
        <f t="shared" si="90"/>
        <v>63.012785511486335</v>
      </c>
      <c r="P831" s="86">
        <f t="shared" si="86"/>
        <v>5.9388484421611105</v>
      </c>
      <c r="Q831" s="86">
        <f t="shared" si="87"/>
        <v>5.977572681000753</v>
      </c>
      <c r="S831" s="86">
        <f t="shared" si="88"/>
        <v>8.6877840274449683E-2</v>
      </c>
      <c r="T831" s="87">
        <v>0.89009306200000005</v>
      </c>
      <c r="U831" s="87">
        <v>0</v>
      </c>
    </row>
    <row r="832" spans="2:21">
      <c r="B832" s="87" t="s">
        <v>6598</v>
      </c>
      <c r="C832" s="87" t="s">
        <v>841</v>
      </c>
      <c r="D832" s="87" t="s">
        <v>1893</v>
      </c>
      <c r="E832" s="87">
        <v>177.90335245368999</v>
      </c>
      <c r="F832" s="86">
        <v>200.455504815099</v>
      </c>
      <c r="G832" s="86">
        <v>207.30148354719</v>
      </c>
      <c r="H832" s="86">
        <f t="shared" si="89"/>
        <v>195.22011360532633</v>
      </c>
      <c r="I832" s="86">
        <f t="shared" si="84"/>
        <v>15.382441899359698</v>
      </c>
      <c r="J832" s="86">
        <f t="shared" si="85"/>
        <v>7.6089578917726026</v>
      </c>
      <c r="L832" s="87">
        <v>180.745530593431</v>
      </c>
      <c r="M832" s="86">
        <v>178.50501008754699</v>
      </c>
      <c r="N832" s="86">
        <v>190.77908930132801</v>
      </c>
      <c r="O832" s="86">
        <f t="shared" si="90"/>
        <v>183.34320999410201</v>
      </c>
      <c r="P832" s="86">
        <f t="shared" si="86"/>
        <v>6.5363758182991347</v>
      </c>
      <c r="Q832" s="86">
        <f t="shared" si="87"/>
        <v>7.5184030274674605</v>
      </c>
      <c r="S832" s="86">
        <f t="shared" si="88"/>
        <v>-9.0554864305141994E-2</v>
      </c>
      <c r="T832" s="87">
        <v>0.478307659</v>
      </c>
      <c r="U832" s="87">
        <v>0</v>
      </c>
    </row>
    <row r="833" spans="2:21">
      <c r="B833" s="87" t="s">
        <v>6599</v>
      </c>
      <c r="C833" s="87" t="s">
        <v>1894</v>
      </c>
      <c r="D833" s="87" t="s">
        <v>1134</v>
      </c>
      <c r="E833" s="87">
        <v>125.734621944656</v>
      </c>
      <c r="F833" s="86">
        <v>156.84812490623401</v>
      </c>
      <c r="G833" s="86">
        <v>159.126205084106</v>
      </c>
      <c r="H833" s="86">
        <f t="shared" si="89"/>
        <v>147.23631731166532</v>
      </c>
      <c r="I833" s="86">
        <f t="shared" si="84"/>
        <v>18.655819201149022</v>
      </c>
      <c r="J833" s="86">
        <f t="shared" si="85"/>
        <v>7.2019897602393179</v>
      </c>
      <c r="L833" s="87">
        <v>141.126084666255</v>
      </c>
      <c r="M833" s="86">
        <v>116.449581089899</v>
      </c>
      <c r="N833" s="86">
        <v>150.00238927718701</v>
      </c>
      <c r="O833" s="86">
        <f t="shared" si="90"/>
        <v>135.85935167778032</v>
      </c>
      <c r="P833" s="86">
        <f t="shared" si="86"/>
        <v>17.38538442462951</v>
      </c>
      <c r="Q833" s="86">
        <f t="shared" si="87"/>
        <v>7.0859700645345338</v>
      </c>
      <c r="S833" s="86">
        <f t="shared" si="88"/>
        <v>-0.11601969570478447</v>
      </c>
      <c r="T833" s="87">
        <v>0.65739029699999996</v>
      </c>
      <c r="U833" s="87">
        <v>0</v>
      </c>
    </row>
    <row r="834" spans="2:21">
      <c r="B834" s="87" t="s">
        <v>6600</v>
      </c>
      <c r="C834" s="87" t="s">
        <v>1895</v>
      </c>
      <c r="D834" s="87" t="s">
        <v>1896</v>
      </c>
      <c r="E834" s="87">
        <v>42.820336810233599</v>
      </c>
      <c r="F834" s="86">
        <v>41.679232139249997</v>
      </c>
      <c r="G834" s="86">
        <v>50.029226127603103</v>
      </c>
      <c r="H834" s="86">
        <f t="shared" si="89"/>
        <v>44.842931692362235</v>
      </c>
      <c r="I834" s="86">
        <f t="shared" si="84"/>
        <v>4.5275564540150084</v>
      </c>
      <c r="J834" s="86">
        <f t="shared" si="85"/>
        <v>5.4868086950595236</v>
      </c>
      <c r="L834" s="87">
        <v>54.573707789965702</v>
      </c>
      <c r="M834" s="86">
        <v>48.055825640640997</v>
      </c>
      <c r="N834" s="86">
        <v>53.750301579171399</v>
      </c>
      <c r="O834" s="86">
        <f t="shared" si="90"/>
        <v>52.126611669926035</v>
      </c>
      <c r="P834" s="86">
        <f t="shared" si="86"/>
        <v>3.5493624243179691</v>
      </c>
      <c r="Q834" s="86">
        <f t="shared" si="87"/>
        <v>5.7039481799149669</v>
      </c>
      <c r="S834" s="86">
        <f t="shared" si="88"/>
        <v>0.21713948485544415</v>
      </c>
      <c r="T834" s="87">
        <v>0.407059544</v>
      </c>
      <c r="U834" s="87">
        <v>0</v>
      </c>
    </row>
    <row r="835" spans="2:21">
      <c r="B835" s="87" t="s">
        <v>6601</v>
      </c>
      <c r="C835" s="87" t="s">
        <v>1897</v>
      </c>
      <c r="D835" s="87" t="s">
        <v>974</v>
      </c>
      <c r="E835" s="87">
        <v>138.935819217144</v>
      </c>
      <c r="F835" s="86">
        <v>129.084555939876</v>
      </c>
      <c r="G835" s="86">
        <v>153.06962105654901</v>
      </c>
      <c r="H835" s="86">
        <f t="shared" si="89"/>
        <v>140.36333207118966</v>
      </c>
      <c r="I835" s="86">
        <f t="shared" si="84"/>
        <v>12.056084848494985</v>
      </c>
      <c r="J835" s="86">
        <f t="shared" si="85"/>
        <v>7.1330222910281433</v>
      </c>
      <c r="L835" s="87">
        <v>168.156480667099</v>
      </c>
      <c r="M835" s="86">
        <v>147.17688249528101</v>
      </c>
      <c r="N835" s="86">
        <v>160.31397952256</v>
      </c>
      <c r="O835" s="86">
        <f t="shared" si="90"/>
        <v>158.54911422831333</v>
      </c>
      <c r="P835" s="86">
        <f t="shared" si="86"/>
        <v>10.600563522420142</v>
      </c>
      <c r="Q835" s="86">
        <f t="shared" si="87"/>
        <v>7.3087860072859234</v>
      </c>
      <c r="S835" s="86">
        <f t="shared" si="88"/>
        <v>0.17576371625777981</v>
      </c>
      <c r="T835" s="87">
        <v>0.50723224700000002</v>
      </c>
      <c r="U835" s="87">
        <v>0</v>
      </c>
    </row>
    <row r="836" spans="2:21">
      <c r="B836" s="87" t="s">
        <v>6602</v>
      </c>
      <c r="C836" s="87" t="s">
        <v>841</v>
      </c>
      <c r="D836" s="87" t="s">
        <v>1898</v>
      </c>
      <c r="E836" s="87">
        <v>27.1933164696568</v>
      </c>
      <c r="F836" s="86">
        <v>34.2903463904765</v>
      </c>
      <c r="G836" s="86">
        <v>35.734548682318398</v>
      </c>
      <c r="H836" s="86">
        <f t="shared" si="89"/>
        <v>32.406070514150564</v>
      </c>
      <c r="I836" s="86">
        <f t="shared" si="84"/>
        <v>4.5717648245759399</v>
      </c>
      <c r="J836" s="86">
        <f t="shared" si="85"/>
        <v>5.018192188253936</v>
      </c>
      <c r="L836" s="87">
        <v>27.643070724730102</v>
      </c>
      <c r="M836" s="86">
        <v>28.794729602924502</v>
      </c>
      <c r="N836" s="86">
        <v>41.581516630931503</v>
      </c>
      <c r="O836" s="86">
        <f t="shared" si="90"/>
        <v>32.673105652862034</v>
      </c>
      <c r="P836" s="86">
        <f t="shared" si="86"/>
        <v>7.7363698954078277</v>
      </c>
      <c r="Q836" s="86">
        <f t="shared" si="87"/>
        <v>5.0300316876197115</v>
      </c>
      <c r="S836" s="86">
        <f t="shared" si="88"/>
        <v>1.1839499365775852E-2</v>
      </c>
      <c r="T836" s="87">
        <v>0.98103776399999998</v>
      </c>
      <c r="U836" s="87">
        <v>0</v>
      </c>
    </row>
    <row r="837" spans="2:21">
      <c r="B837" s="87" t="s">
        <v>6603</v>
      </c>
      <c r="C837" s="87" t="s">
        <v>1899</v>
      </c>
      <c r="D837" s="87" t="s">
        <v>1900</v>
      </c>
      <c r="E837" s="87">
        <v>80.075315731137096</v>
      </c>
      <c r="F837" s="86">
        <v>82.243391836275293</v>
      </c>
      <c r="G837" s="86">
        <v>85.788141224869406</v>
      </c>
      <c r="H837" s="86">
        <f t="shared" si="89"/>
        <v>82.702282930760603</v>
      </c>
      <c r="I837" s="86">
        <f t="shared" si="84"/>
        <v>2.88392606665079</v>
      </c>
      <c r="J837" s="86">
        <f t="shared" si="85"/>
        <v>6.3698552492830469</v>
      </c>
      <c r="L837" s="87">
        <v>84.892434339946703</v>
      </c>
      <c r="M837" s="86">
        <v>87.964581571772598</v>
      </c>
      <c r="N837" s="86">
        <v>78.843647146527502</v>
      </c>
      <c r="O837" s="86">
        <f t="shared" si="90"/>
        <v>83.900221019415611</v>
      </c>
      <c r="P837" s="86">
        <f t="shared" si="86"/>
        <v>4.6407140239929454</v>
      </c>
      <c r="Q837" s="86">
        <f t="shared" si="87"/>
        <v>6.3906027060672983</v>
      </c>
      <c r="S837" s="86">
        <f t="shared" si="88"/>
        <v>2.0747456784251946E-2</v>
      </c>
      <c r="T837" s="87">
        <v>0.95488321499999995</v>
      </c>
      <c r="U837" s="87">
        <v>0</v>
      </c>
    </row>
    <row r="838" spans="2:21">
      <c r="B838" s="87" t="s">
        <v>6604</v>
      </c>
      <c r="C838" s="87" t="s">
        <v>841</v>
      </c>
      <c r="D838" s="87" t="s">
        <v>1901</v>
      </c>
      <c r="E838" s="87">
        <v>20.831515204978501</v>
      </c>
      <c r="F838" s="86">
        <v>26.6869471690956</v>
      </c>
      <c r="G838" s="86">
        <v>28.9758714375414</v>
      </c>
      <c r="H838" s="86">
        <f t="shared" si="89"/>
        <v>25.498111270538502</v>
      </c>
      <c r="I838" s="86">
        <f t="shared" ref="I838:I901" si="91">STDEV(E838:G838)</f>
        <v>4.2003134056871376</v>
      </c>
      <c r="J838" s="86">
        <f t="shared" ref="J838:J901" si="92">LOG(H838,2)</f>
        <v>4.6723184807344404</v>
      </c>
      <c r="L838" s="87">
        <v>28.940602615890899</v>
      </c>
      <c r="M838" s="86">
        <v>26.7427022958036</v>
      </c>
      <c r="N838" s="86">
        <v>28.874128947488799</v>
      </c>
      <c r="O838" s="86">
        <f t="shared" si="90"/>
        <v>28.185811286394436</v>
      </c>
      <c r="P838" s="86">
        <f t="shared" ref="P838:P901" si="93">STDEV(L838:N838)</f>
        <v>1.2502109246806228</v>
      </c>
      <c r="Q838" s="86">
        <f t="shared" ref="Q838:Q901" si="94">LOG(O838,2)</f>
        <v>4.8168971887817138</v>
      </c>
      <c r="S838" s="86">
        <f t="shared" ref="S838:S901" si="95">LOG(O838/H838,2)</f>
        <v>0.14457870804727349</v>
      </c>
      <c r="T838" s="87">
        <v>0.84178788000000004</v>
      </c>
      <c r="U838" s="87">
        <v>0</v>
      </c>
    </row>
    <row r="839" spans="2:21">
      <c r="B839" s="87" t="s">
        <v>6605</v>
      </c>
      <c r="C839" s="87" t="s">
        <v>1902</v>
      </c>
      <c r="D839" s="87" t="s">
        <v>1903</v>
      </c>
      <c r="E839" s="87">
        <v>51.521950405146299</v>
      </c>
      <c r="F839" s="86">
        <v>53.649137208117402</v>
      </c>
      <c r="G839" s="86">
        <v>54.2190154788168</v>
      </c>
      <c r="H839" s="86">
        <f t="shared" ref="H839:H902" si="96">AVERAGE(E839:G839)</f>
        <v>53.130034364026834</v>
      </c>
      <c r="I839" s="86">
        <f t="shared" si="91"/>
        <v>1.4214924639126667</v>
      </c>
      <c r="J839" s="86">
        <f t="shared" si="92"/>
        <v>5.7314557408207829</v>
      </c>
      <c r="L839" s="87">
        <v>53.840971794550299</v>
      </c>
      <c r="M839" s="86">
        <v>63.276270079727801</v>
      </c>
      <c r="N839" s="86">
        <v>58.458773543985501</v>
      </c>
      <c r="O839" s="86">
        <f t="shared" ref="O839:O902" si="97">AVERAGE(L839:N839)</f>
        <v>58.525338472754534</v>
      </c>
      <c r="P839" s="86">
        <f t="shared" si="93"/>
        <v>4.7180013352981263</v>
      </c>
      <c r="Q839" s="86">
        <f t="shared" si="94"/>
        <v>5.8709894678650159</v>
      </c>
      <c r="S839" s="86">
        <f t="shared" si="95"/>
        <v>0.13953372704423359</v>
      </c>
      <c r="T839" s="87">
        <v>0.63902203599999996</v>
      </c>
      <c r="U839" s="87">
        <v>0</v>
      </c>
    </row>
    <row r="840" spans="2:21">
      <c r="B840" s="87" t="s">
        <v>6606</v>
      </c>
      <c r="C840" s="87" t="s">
        <v>1904</v>
      </c>
      <c r="D840" s="87" t="s">
        <v>1225</v>
      </c>
      <c r="E840" s="87">
        <v>107.834030361342</v>
      </c>
      <c r="F840" s="86">
        <v>116.94205875303101</v>
      </c>
      <c r="G840" s="86">
        <v>118.77046660148901</v>
      </c>
      <c r="H840" s="86">
        <f t="shared" si="96"/>
        <v>114.51551857195402</v>
      </c>
      <c r="I840" s="86">
        <f t="shared" si="91"/>
        <v>5.8581125242253655</v>
      </c>
      <c r="J840" s="86">
        <f t="shared" si="92"/>
        <v>6.8393993081819904</v>
      </c>
      <c r="L840" s="87">
        <v>120.754898212862</v>
      </c>
      <c r="M840" s="86">
        <v>127.654660480945</v>
      </c>
      <c r="N840" s="86">
        <v>111.024528859523</v>
      </c>
      <c r="O840" s="86">
        <f t="shared" si="97"/>
        <v>119.81136251777667</v>
      </c>
      <c r="P840" s="86">
        <f t="shared" si="93"/>
        <v>8.3551190381932958</v>
      </c>
      <c r="Q840" s="86">
        <f t="shared" si="94"/>
        <v>6.9046209248689632</v>
      </c>
      <c r="S840" s="86">
        <f t="shared" si="95"/>
        <v>6.5221616686973488E-2</v>
      </c>
      <c r="T840" s="87">
        <v>0.952854333</v>
      </c>
      <c r="U840" s="87">
        <v>0</v>
      </c>
    </row>
    <row r="841" spans="2:21">
      <c r="B841" s="87" t="s">
        <v>6607</v>
      </c>
      <c r="C841" s="87" t="s">
        <v>1905</v>
      </c>
      <c r="D841" s="87" t="s">
        <v>1906</v>
      </c>
      <c r="E841" s="87">
        <v>32.783580134150696</v>
      </c>
      <c r="F841" s="86">
        <v>23.546780070083699</v>
      </c>
      <c r="G841" s="86">
        <v>31.350309936420501</v>
      </c>
      <c r="H841" s="86">
        <f t="shared" si="96"/>
        <v>29.226890046884964</v>
      </c>
      <c r="I841" s="86">
        <f t="shared" si="91"/>
        <v>4.9710464568683452</v>
      </c>
      <c r="J841" s="86">
        <f t="shared" si="92"/>
        <v>4.8692244189804406</v>
      </c>
      <c r="L841" s="87">
        <v>29.2226747661433</v>
      </c>
      <c r="M841" s="86">
        <v>32.941436054958501</v>
      </c>
      <c r="N841" s="86">
        <v>25.639914773883401</v>
      </c>
      <c r="O841" s="86">
        <f t="shared" si="97"/>
        <v>29.268008531661735</v>
      </c>
      <c r="P841" s="86">
        <f t="shared" si="93"/>
        <v>3.6509717360204541</v>
      </c>
      <c r="Q841" s="86">
        <f t="shared" si="94"/>
        <v>4.8712526794027555</v>
      </c>
      <c r="S841" s="86">
        <f t="shared" si="95"/>
        <v>2.0282604223144539E-3</v>
      </c>
      <c r="T841" s="87">
        <v>0.95488321499999995</v>
      </c>
      <c r="U841" s="87">
        <v>0</v>
      </c>
    </row>
    <row r="842" spans="2:21">
      <c r="B842" s="87" t="s">
        <v>6608</v>
      </c>
      <c r="C842" s="87" t="s">
        <v>1907</v>
      </c>
      <c r="D842" s="87" t="s">
        <v>1670</v>
      </c>
      <c r="E842" s="87">
        <v>60.348203195861103</v>
      </c>
      <c r="F842" s="86">
        <v>57.562541244865201</v>
      </c>
      <c r="G842" s="86">
        <v>60.741904812874999</v>
      </c>
      <c r="H842" s="86">
        <f t="shared" si="96"/>
        <v>59.550883084533773</v>
      </c>
      <c r="I842" s="86">
        <f t="shared" si="91"/>
        <v>1.7331698400163422</v>
      </c>
      <c r="J842" s="86">
        <f t="shared" si="92"/>
        <v>5.8960509969688797</v>
      </c>
      <c r="L842" s="87">
        <v>61.069471327302303</v>
      </c>
      <c r="M842" s="86">
        <v>64.246664485650896</v>
      </c>
      <c r="N842" s="86">
        <v>63.100281280707001</v>
      </c>
      <c r="O842" s="86">
        <f t="shared" si="97"/>
        <v>62.805472364553403</v>
      </c>
      <c r="P842" s="86">
        <f t="shared" si="93"/>
        <v>1.6089820739048102</v>
      </c>
      <c r="Q842" s="86">
        <f t="shared" si="94"/>
        <v>5.9728183643425083</v>
      </c>
      <c r="S842" s="86">
        <f t="shared" si="95"/>
        <v>7.6767367373628936E-2</v>
      </c>
      <c r="T842" s="87">
        <v>0.90563551600000003</v>
      </c>
      <c r="U842" s="87">
        <v>0</v>
      </c>
    </row>
    <row r="843" spans="2:21">
      <c r="B843" s="87" t="s">
        <v>6609</v>
      </c>
      <c r="C843" s="87" t="s">
        <v>841</v>
      </c>
      <c r="D843" s="87" t="s">
        <v>1076</v>
      </c>
      <c r="E843" s="87">
        <v>64.170770330229701</v>
      </c>
      <c r="F843" s="86">
        <v>67.735041104979004</v>
      </c>
      <c r="G843" s="86">
        <v>67.385787859385701</v>
      </c>
      <c r="H843" s="86">
        <f t="shared" si="96"/>
        <v>66.430533098198126</v>
      </c>
      <c r="I843" s="86">
        <f t="shared" si="91"/>
        <v>1.9647875923395983</v>
      </c>
      <c r="J843" s="86">
        <f t="shared" si="92"/>
        <v>6.0537745868298174</v>
      </c>
      <c r="L843" s="87">
        <v>63.111343030503399</v>
      </c>
      <c r="M843" s="86">
        <v>67.683424988068296</v>
      </c>
      <c r="N843" s="86">
        <v>69.210746255109996</v>
      </c>
      <c r="O843" s="86">
        <f t="shared" si="97"/>
        <v>66.668504757893899</v>
      </c>
      <c r="P843" s="86">
        <f t="shared" si="93"/>
        <v>3.1738347829240072</v>
      </c>
      <c r="Q843" s="86">
        <f t="shared" si="94"/>
        <v>6.0589334655816982</v>
      </c>
      <c r="S843" s="86">
        <f t="shared" si="95"/>
        <v>5.1588787518807014E-3</v>
      </c>
      <c r="T843" s="87">
        <v>0.90794284300000005</v>
      </c>
      <c r="U843" s="87">
        <v>0</v>
      </c>
    </row>
    <row r="844" spans="2:21">
      <c r="B844" s="87" t="s">
        <v>6610</v>
      </c>
      <c r="C844" s="87" t="s">
        <v>841</v>
      </c>
      <c r="D844" s="87" t="s">
        <v>1908</v>
      </c>
      <c r="E844" s="87">
        <v>50.979589046493203</v>
      </c>
      <c r="F844" s="86">
        <v>53.947134202229101</v>
      </c>
      <c r="G844" s="86">
        <v>57.752237378187502</v>
      </c>
      <c r="H844" s="86">
        <f t="shared" si="96"/>
        <v>54.226320208969945</v>
      </c>
      <c r="I844" s="86">
        <f t="shared" si="91"/>
        <v>3.3949447677348616</v>
      </c>
      <c r="J844" s="86">
        <f t="shared" si="92"/>
        <v>5.7609213674644506</v>
      </c>
      <c r="L844" s="87">
        <v>58.177203956816498</v>
      </c>
      <c r="M844" s="86">
        <v>70.422110305762004</v>
      </c>
      <c r="N844" s="86">
        <v>64.900962941619696</v>
      </c>
      <c r="O844" s="86">
        <f t="shared" si="97"/>
        <v>64.500092401399399</v>
      </c>
      <c r="P844" s="86">
        <f t="shared" si="93"/>
        <v>6.1322879715587293</v>
      </c>
      <c r="Q844" s="86">
        <f t="shared" si="94"/>
        <v>6.0112293221975976</v>
      </c>
      <c r="S844" s="86">
        <f t="shared" si="95"/>
        <v>0.25030795473314749</v>
      </c>
      <c r="T844" s="87">
        <v>0.158266556</v>
      </c>
      <c r="U844" s="87">
        <v>0</v>
      </c>
    </row>
    <row r="845" spans="2:21">
      <c r="B845" s="87" t="s">
        <v>6611</v>
      </c>
      <c r="C845" s="87" t="s">
        <v>1909</v>
      </c>
      <c r="D845" s="87" t="s">
        <v>1766</v>
      </c>
      <c r="E845" s="87">
        <v>105.296759058722</v>
      </c>
      <c r="F845" s="86">
        <v>96.985885246897098</v>
      </c>
      <c r="G845" s="86">
        <v>101.32077719558301</v>
      </c>
      <c r="H845" s="86">
        <f t="shared" si="96"/>
        <v>101.2011405004007</v>
      </c>
      <c r="I845" s="86">
        <f t="shared" si="91"/>
        <v>4.1567283508962749</v>
      </c>
      <c r="J845" s="86">
        <f t="shared" si="92"/>
        <v>6.6610817385520145</v>
      </c>
      <c r="L845" s="87">
        <v>120.062496273568</v>
      </c>
      <c r="M845" s="86">
        <v>119.39308537674999</v>
      </c>
      <c r="N845" s="86">
        <v>111.572347258501</v>
      </c>
      <c r="O845" s="86">
        <f t="shared" si="97"/>
        <v>117.00930963627299</v>
      </c>
      <c r="P845" s="86">
        <f t="shared" si="93"/>
        <v>4.7204287580871078</v>
      </c>
      <c r="Q845" s="86">
        <f t="shared" si="94"/>
        <v>6.8704795095984803</v>
      </c>
      <c r="S845" s="86">
        <f t="shared" si="95"/>
        <v>0.20939777104646734</v>
      </c>
      <c r="T845" s="87">
        <v>0.26723165900000001</v>
      </c>
      <c r="U845" s="87">
        <v>0</v>
      </c>
    </row>
    <row r="846" spans="2:21">
      <c r="B846" s="87" t="s">
        <v>6612</v>
      </c>
      <c r="C846" s="87" t="s">
        <v>1910</v>
      </c>
      <c r="D846" s="87" t="s">
        <v>1146</v>
      </c>
      <c r="E846" s="87">
        <v>172.129129263984</v>
      </c>
      <c r="F846" s="86">
        <v>175.15918312063101</v>
      </c>
      <c r="G846" s="86">
        <v>181.679049771059</v>
      </c>
      <c r="H846" s="86">
        <f t="shared" si="96"/>
        <v>176.32245405189133</v>
      </c>
      <c r="I846" s="86">
        <f t="shared" si="91"/>
        <v>4.8800763177945647</v>
      </c>
      <c r="J846" s="86">
        <f t="shared" si="92"/>
        <v>7.4620723983328192</v>
      </c>
      <c r="L846" s="87">
        <v>168.891607811402</v>
      </c>
      <c r="M846" s="86">
        <v>162.43552199716001</v>
      </c>
      <c r="N846" s="86">
        <v>168.06827875402101</v>
      </c>
      <c r="O846" s="86">
        <f t="shared" si="97"/>
        <v>166.46513618752769</v>
      </c>
      <c r="P846" s="86">
        <f t="shared" si="93"/>
        <v>3.5139451584495864</v>
      </c>
      <c r="Q846" s="86">
        <f t="shared" si="94"/>
        <v>7.3790762462539297</v>
      </c>
      <c r="S846" s="86">
        <f t="shared" si="95"/>
        <v>-8.2996152078889621E-2</v>
      </c>
      <c r="T846" s="87">
        <v>0.480972813</v>
      </c>
      <c r="U846" s="87">
        <v>0</v>
      </c>
    </row>
    <row r="847" spans="2:21">
      <c r="B847" s="87" t="s">
        <v>6613</v>
      </c>
      <c r="C847" s="87" t="s">
        <v>1911</v>
      </c>
      <c r="D847" s="87" t="s">
        <v>1912</v>
      </c>
      <c r="E847" s="87">
        <v>49.363663655109498</v>
      </c>
      <c r="F847" s="86">
        <v>59.894868122095801</v>
      </c>
      <c r="G847" s="86">
        <v>69.084897380896194</v>
      </c>
      <c r="H847" s="86">
        <f t="shared" si="96"/>
        <v>59.447809719367164</v>
      </c>
      <c r="I847" s="86">
        <f t="shared" si="91"/>
        <v>9.8682146727949256</v>
      </c>
      <c r="J847" s="86">
        <f t="shared" si="92"/>
        <v>5.8935517515325095</v>
      </c>
      <c r="L847" s="87">
        <v>62.725120673153498</v>
      </c>
      <c r="M847" s="86">
        <v>81.377872750446997</v>
      </c>
      <c r="N847" s="86">
        <v>69.5516132364057</v>
      </c>
      <c r="O847" s="86">
        <f t="shared" si="97"/>
        <v>71.218202220002055</v>
      </c>
      <c r="P847" s="86">
        <f t="shared" si="93"/>
        <v>9.4373952521036593</v>
      </c>
      <c r="Q847" s="86">
        <f t="shared" si="94"/>
        <v>6.1541741127138163</v>
      </c>
      <c r="S847" s="86">
        <f t="shared" si="95"/>
        <v>0.26062236118130694</v>
      </c>
      <c r="T847" s="87">
        <v>0.35779570300000002</v>
      </c>
      <c r="U847" s="87">
        <v>0</v>
      </c>
    </row>
    <row r="848" spans="2:21">
      <c r="B848" s="87" t="s">
        <v>6614</v>
      </c>
      <c r="C848" s="87" t="s">
        <v>856</v>
      </c>
      <c r="D848" s="87" t="s">
        <v>1147</v>
      </c>
      <c r="E848" s="87">
        <v>92.642779184640602</v>
      </c>
      <c r="F848" s="86">
        <v>91.185714720093898</v>
      </c>
      <c r="G848" s="86">
        <v>102.311494368434</v>
      </c>
      <c r="H848" s="86">
        <f t="shared" si="96"/>
        <v>95.379996091056171</v>
      </c>
      <c r="I848" s="86">
        <f t="shared" si="91"/>
        <v>6.0469008996700184</v>
      </c>
      <c r="J848" s="86">
        <f t="shared" si="92"/>
        <v>6.5756148184938832</v>
      </c>
      <c r="L848" s="87">
        <v>90.154666597998101</v>
      </c>
      <c r="M848" s="86">
        <v>103.61530913189399</v>
      </c>
      <c r="N848" s="86">
        <v>99.574870701255705</v>
      </c>
      <c r="O848" s="86">
        <f t="shared" si="97"/>
        <v>97.781615477049272</v>
      </c>
      <c r="P848" s="86">
        <f t="shared" si="93"/>
        <v>6.9071736318619914</v>
      </c>
      <c r="Q848" s="86">
        <f t="shared" si="94"/>
        <v>6.6114913355931479</v>
      </c>
      <c r="S848" s="86">
        <f t="shared" si="95"/>
        <v>3.5876517099265336E-2</v>
      </c>
      <c r="T848" s="87">
        <v>0.99919958799999997</v>
      </c>
      <c r="U848" s="87">
        <v>0</v>
      </c>
    </row>
    <row r="849" spans="2:21">
      <c r="B849" s="87" t="s">
        <v>6615</v>
      </c>
      <c r="C849" s="87" t="s">
        <v>832</v>
      </c>
      <c r="D849" s="87" t="s">
        <v>1913</v>
      </c>
      <c r="E849" s="87">
        <v>88.404127686526806</v>
      </c>
      <c r="F849" s="86">
        <v>74.359706611581004</v>
      </c>
      <c r="G849" s="86">
        <v>82.823268659224595</v>
      </c>
      <c r="H849" s="86">
        <f t="shared" si="96"/>
        <v>81.862367652444135</v>
      </c>
      <c r="I849" s="86">
        <f t="shared" si="91"/>
        <v>7.0713463280495059</v>
      </c>
      <c r="J849" s="86">
        <f t="shared" si="92"/>
        <v>6.3551284884096599</v>
      </c>
      <c r="L849" s="87">
        <v>75.145307848443395</v>
      </c>
      <c r="M849" s="86">
        <v>78.360832133262093</v>
      </c>
      <c r="N849" s="86">
        <v>69.382924458297396</v>
      </c>
      <c r="O849" s="86">
        <f t="shared" si="97"/>
        <v>74.29635481333429</v>
      </c>
      <c r="P849" s="86">
        <f t="shared" si="93"/>
        <v>4.5487632931284985</v>
      </c>
      <c r="Q849" s="86">
        <f t="shared" si="94"/>
        <v>6.2152195247396378</v>
      </c>
      <c r="S849" s="86">
        <f t="shared" si="95"/>
        <v>-0.13990896367002154</v>
      </c>
      <c r="T849" s="87">
        <v>0.39972118499999998</v>
      </c>
      <c r="U849" s="87">
        <v>0</v>
      </c>
    </row>
    <row r="850" spans="2:21">
      <c r="B850" s="87" t="s">
        <v>6616</v>
      </c>
      <c r="C850" s="87" t="s">
        <v>841</v>
      </c>
      <c r="D850" s="87"/>
      <c r="E850" s="87">
        <v>99.091103414785493</v>
      </c>
      <c r="F850" s="86">
        <v>89.904311847383596</v>
      </c>
      <c r="G850" s="86">
        <v>97.115968916265004</v>
      </c>
      <c r="H850" s="86">
        <f t="shared" si="96"/>
        <v>95.370461392811364</v>
      </c>
      <c r="I850" s="86">
        <f t="shared" si="91"/>
        <v>4.8357400893293052</v>
      </c>
      <c r="J850" s="86">
        <f t="shared" si="92"/>
        <v>6.5754705917164804</v>
      </c>
      <c r="L850" s="87">
        <v>109.39473622883899</v>
      </c>
      <c r="M850" s="86">
        <v>97.211478456724294</v>
      </c>
      <c r="N850" s="86">
        <v>92.816060090273893</v>
      </c>
      <c r="O850" s="86">
        <f t="shared" si="97"/>
        <v>99.807424925279065</v>
      </c>
      <c r="P850" s="86">
        <f t="shared" si="93"/>
        <v>8.588790903122419</v>
      </c>
      <c r="Q850" s="86">
        <f t="shared" si="94"/>
        <v>6.6410752401535706</v>
      </c>
      <c r="S850" s="86">
        <f t="shared" si="95"/>
        <v>6.5604648437091337E-2</v>
      </c>
      <c r="T850" s="87">
        <v>0.95271943699999995</v>
      </c>
      <c r="U850" s="87">
        <v>0</v>
      </c>
    </row>
    <row r="851" spans="2:21">
      <c r="B851" s="87" t="s">
        <v>6617</v>
      </c>
      <c r="C851" s="87" t="s">
        <v>1914</v>
      </c>
      <c r="D851" s="87" t="s">
        <v>1915</v>
      </c>
      <c r="E851" s="87">
        <v>125.98570158221099</v>
      </c>
      <c r="F851" s="86">
        <v>138.994290947645</v>
      </c>
      <c r="G851" s="86">
        <v>148.17479895581101</v>
      </c>
      <c r="H851" s="86">
        <f t="shared" si="96"/>
        <v>137.71826382855565</v>
      </c>
      <c r="I851" s="86">
        <f t="shared" si="91"/>
        <v>11.149448168867568</v>
      </c>
      <c r="J851" s="86">
        <f t="shared" si="92"/>
        <v>7.1055760883008459</v>
      </c>
      <c r="L851" s="87">
        <v>131.78727068059999</v>
      </c>
      <c r="M851" s="86">
        <v>141.434363456255</v>
      </c>
      <c r="N851" s="86">
        <v>132.58709526594501</v>
      </c>
      <c r="O851" s="86">
        <f t="shared" si="97"/>
        <v>135.26957646759999</v>
      </c>
      <c r="P851" s="86">
        <f t="shared" si="93"/>
        <v>5.3538190857973591</v>
      </c>
      <c r="Q851" s="86">
        <f t="shared" si="94"/>
        <v>7.0796935884770571</v>
      </c>
      <c r="S851" s="86">
        <f t="shared" si="95"/>
        <v>-2.5882499823788523E-2</v>
      </c>
      <c r="T851" s="87">
        <v>0.80846609700000005</v>
      </c>
      <c r="U851" s="87">
        <v>0</v>
      </c>
    </row>
    <row r="852" spans="2:21">
      <c r="B852" s="87" t="s">
        <v>6618</v>
      </c>
      <c r="C852" s="87" t="s">
        <v>1916</v>
      </c>
      <c r="D852" s="87" t="s">
        <v>1917</v>
      </c>
      <c r="E852" s="87">
        <v>435.37120129114601</v>
      </c>
      <c r="F852" s="86">
        <v>484.69681157990101</v>
      </c>
      <c r="G852" s="86">
        <v>436.90266192373599</v>
      </c>
      <c r="H852" s="86">
        <f t="shared" si="96"/>
        <v>452.32355826492767</v>
      </c>
      <c r="I852" s="86">
        <f t="shared" si="91"/>
        <v>28.046514766791745</v>
      </c>
      <c r="J852" s="86">
        <f t="shared" si="92"/>
        <v>8.8212113272582844</v>
      </c>
      <c r="L852" s="87">
        <v>437.11720223428102</v>
      </c>
      <c r="M852" s="86">
        <v>483.16717301356698</v>
      </c>
      <c r="N852" s="86">
        <v>466.69572257127197</v>
      </c>
      <c r="O852" s="86">
        <f t="shared" si="97"/>
        <v>462.32669927303999</v>
      </c>
      <c r="P852" s="86">
        <f t="shared" si="93"/>
        <v>23.333800068326696</v>
      </c>
      <c r="Q852" s="86">
        <f t="shared" si="94"/>
        <v>8.8527688701001672</v>
      </c>
      <c r="S852" s="86">
        <f t="shared" si="95"/>
        <v>3.1557542841882308E-2</v>
      </c>
      <c r="T852" s="87">
        <v>0.98139511199999996</v>
      </c>
      <c r="U852" s="87">
        <v>0</v>
      </c>
    </row>
    <row r="853" spans="2:21">
      <c r="B853" s="87" t="s">
        <v>6619</v>
      </c>
      <c r="C853" s="87" t="s">
        <v>1918</v>
      </c>
      <c r="D853" s="87" t="s">
        <v>1919</v>
      </c>
      <c r="E853" s="87">
        <v>110.785243090394</v>
      </c>
      <c r="F853" s="86">
        <v>117.465325539354</v>
      </c>
      <c r="G853" s="86">
        <v>89.3060330956352</v>
      </c>
      <c r="H853" s="86">
        <f t="shared" si="96"/>
        <v>105.85220057512772</v>
      </c>
      <c r="I853" s="86">
        <f t="shared" si="91"/>
        <v>14.713518242615978</v>
      </c>
      <c r="J853" s="86">
        <f t="shared" si="92"/>
        <v>6.7259074518063242</v>
      </c>
      <c r="L853" s="87">
        <v>100.711971073398</v>
      </c>
      <c r="M853" s="86">
        <v>123.936676939292</v>
      </c>
      <c r="N853" s="86">
        <v>107.243766140346</v>
      </c>
      <c r="O853" s="86">
        <f t="shared" si="97"/>
        <v>110.63080471767866</v>
      </c>
      <c r="P853" s="86">
        <f t="shared" si="93"/>
        <v>11.977093277693779</v>
      </c>
      <c r="Q853" s="86">
        <f t="shared" si="94"/>
        <v>6.789609344113452</v>
      </c>
      <c r="S853" s="86">
        <f t="shared" si="95"/>
        <v>6.3701892307127833E-2</v>
      </c>
      <c r="T853" s="87">
        <v>0.96773557499999996</v>
      </c>
      <c r="U853" s="87">
        <v>0</v>
      </c>
    </row>
    <row r="854" spans="2:21">
      <c r="B854" s="87" t="s">
        <v>6620</v>
      </c>
      <c r="C854" s="87" t="s">
        <v>841</v>
      </c>
      <c r="D854" s="87"/>
      <c r="E854" s="87">
        <v>598.54393723723899</v>
      </c>
      <c r="F854" s="86">
        <v>640.31565485433498</v>
      </c>
      <c r="G854" s="86">
        <v>675.99323753062095</v>
      </c>
      <c r="H854" s="86">
        <f t="shared" si="96"/>
        <v>638.28427654073164</v>
      </c>
      <c r="I854" s="86">
        <f t="shared" si="91"/>
        <v>38.764589542175564</v>
      </c>
      <c r="J854" s="86">
        <f t="shared" si="92"/>
        <v>9.3180552987369794</v>
      </c>
      <c r="L854" s="87">
        <v>681.38003750273901</v>
      </c>
      <c r="M854" s="86">
        <v>684.27333993596903</v>
      </c>
      <c r="N854" s="86">
        <v>808.17468908656099</v>
      </c>
      <c r="O854" s="86">
        <f t="shared" si="97"/>
        <v>724.60935550842305</v>
      </c>
      <c r="P854" s="86">
        <f t="shared" si="93"/>
        <v>72.384159398045369</v>
      </c>
      <c r="Q854" s="86">
        <f t="shared" si="94"/>
        <v>9.5010596224752213</v>
      </c>
      <c r="S854" s="86">
        <f t="shared" si="95"/>
        <v>0.18300432373823974</v>
      </c>
      <c r="T854" s="87">
        <v>0.48628949300000002</v>
      </c>
      <c r="U854" s="87">
        <v>0</v>
      </c>
    </row>
    <row r="855" spans="2:21">
      <c r="B855" s="87" t="s">
        <v>6621</v>
      </c>
      <c r="C855" s="87" t="s">
        <v>950</v>
      </c>
      <c r="D855" s="87" t="s">
        <v>1920</v>
      </c>
      <c r="E855" s="87">
        <v>125.35455640890601</v>
      </c>
      <c r="F855" s="86">
        <v>119.61807840413</v>
      </c>
      <c r="G855" s="86">
        <v>126.99930651905299</v>
      </c>
      <c r="H855" s="86">
        <f t="shared" si="96"/>
        <v>123.99064711069633</v>
      </c>
      <c r="I855" s="86">
        <f t="shared" si="91"/>
        <v>3.8750249742988112</v>
      </c>
      <c r="J855" s="86">
        <f t="shared" si="92"/>
        <v>6.9540874888068691</v>
      </c>
      <c r="L855" s="87">
        <v>121.35479744248001</v>
      </c>
      <c r="M855" s="86">
        <v>127.66807707888501</v>
      </c>
      <c r="N855" s="86">
        <v>140.87721905594901</v>
      </c>
      <c r="O855" s="86">
        <f t="shared" si="97"/>
        <v>129.96669785910467</v>
      </c>
      <c r="P855" s="86">
        <f t="shared" si="93"/>
        <v>9.9621272593735579</v>
      </c>
      <c r="Q855" s="86">
        <f t="shared" si="94"/>
        <v>7.0219981900407484</v>
      </c>
      <c r="S855" s="86">
        <f t="shared" si="95"/>
        <v>6.7910701233879517E-2</v>
      </c>
      <c r="T855" s="87">
        <v>0.93993923000000001</v>
      </c>
      <c r="U855" s="87">
        <v>0</v>
      </c>
    </row>
    <row r="856" spans="2:21">
      <c r="B856" s="87" t="s">
        <v>6622</v>
      </c>
      <c r="C856" s="87" t="s">
        <v>1921</v>
      </c>
      <c r="D856" s="87" t="s">
        <v>1119</v>
      </c>
      <c r="E856" s="87">
        <v>104.543344824985</v>
      </c>
      <c r="F856" s="86">
        <v>108.78755533898899</v>
      </c>
      <c r="G856" s="86">
        <v>99.398242526249604</v>
      </c>
      <c r="H856" s="86">
        <f t="shared" si="96"/>
        <v>104.24304756340786</v>
      </c>
      <c r="I856" s="86">
        <f t="shared" si="91"/>
        <v>4.7018541670123142</v>
      </c>
      <c r="J856" s="86">
        <f t="shared" si="92"/>
        <v>6.7038073568473768</v>
      </c>
      <c r="L856" s="87">
        <v>88.659306426459395</v>
      </c>
      <c r="M856" s="86">
        <v>111.022733773488</v>
      </c>
      <c r="N856" s="86">
        <v>119.568508333832</v>
      </c>
      <c r="O856" s="86">
        <f t="shared" si="97"/>
        <v>106.41684951125978</v>
      </c>
      <c r="P856" s="86">
        <f t="shared" si="93"/>
        <v>15.961056293850497</v>
      </c>
      <c r="Q856" s="86">
        <f t="shared" si="94"/>
        <v>6.7335827878109598</v>
      </c>
      <c r="S856" s="86">
        <f t="shared" si="95"/>
        <v>2.9775430963583278E-2</v>
      </c>
      <c r="T856" s="87">
        <v>0.99607025699999996</v>
      </c>
      <c r="U856" s="87">
        <v>0</v>
      </c>
    </row>
    <row r="857" spans="2:21">
      <c r="B857" s="87" t="s">
        <v>6623</v>
      </c>
      <c r="C857" s="87" t="s">
        <v>1922</v>
      </c>
      <c r="D857" s="87" t="s">
        <v>1923</v>
      </c>
      <c r="E857" s="87">
        <v>87.597744606300694</v>
      </c>
      <c r="F857" s="86">
        <v>101.30288308649899</v>
      </c>
      <c r="G857" s="86">
        <v>94.099269227442306</v>
      </c>
      <c r="H857" s="86">
        <f t="shared" si="96"/>
        <v>94.333298973414003</v>
      </c>
      <c r="I857" s="86">
        <f t="shared" si="91"/>
        <v>6.8555658141288909</v>
      </c>
      <c r="J857" s="86">
        <f t="shared" si="92"/>
        <v>6.5596952166242151</v>
      </c>
      <c r="L857" s="87">
        <v>97.723552464498894</v>
      </c>
      <c r="M857" s="86">
        <v>104.921787154637</v>
      </c>
      <c r="N857" s="86">
        <v>94.381142776031695</v>
      </c>
      <c r="O857" s="86">
        <f t="shared" si="97"/>
        <v>99.008827465055859</v>
      </c>
      <c r="P857" s="86">
        <f t="shared" si="93"/>
        <v>5.3865800698911412</v>
      </c>
      <c r="Q857" s="86">
        <f t="shared" si="94"/>
        <v>6.6294852541433658</v>
      </c>
      <c r="S857" s="86">
        <f t="shared" si="95"/>
        <v>6.9790037519150541E-2</v>
      </c>
      <c r="T857" s="87">
        <v>0.95642687100000001</v>
      </c>
      <c r="U857" s="87">
        <v>0</v>
      </c>
    </row>
    <row r="858" spans="2:21">
      <c r="B858" s="87" t="s">
        <v>6624</v>
      </c>
      <c r="C858" s="87" t="s">
        <v>1924</v>
      </c>
      <c r="D858" s="87" t="s">
        <v>1925</v>
      </c>
      <c r="E858" s="87">
        <v>57.6481988305312</v>
      </c>
      <c r="F858" s="86">
        <v>64.103138179543095</v>
      </c>
      <c r="G858" s="86">
        <v>69.490050485425897</v>
      </c>
      <c r="H858" s="86">
        <f t="shared" si="96"/>
        <v>63.747129165166733</v>
      </c>
      <c r="I858" s="86">
        <f t="shared" si="91"/>
        <v>5.9289475851849955</v>
      </c>
      <c r="J858" s="86">
        <f t="shared" si="92"/>
        <v>5.9942884669382801</v>
      </c>
      <c r="L858" s="87">
        <v>67.115597631325798</v>
      </c>
      <c r="M858" s="86">
        <v>67.983233204134706</v>
      </c>
      <c r="N858" s="86">
        <v>63.723485411765601</v>
      </c>
      <c r="O858" s="86">
        <f t="shared" si="97"/>
        <v>66.274105415742028</v>
      </c>
      <c r="P858" s="86">
        <f t="shared" si="93"/>
        <v>2.2510985485567745</v>
      </c>
      <c r="Q858" s="86">
        <f t="shared" si="94"/>
        <v>6.0503733862570286</v>
      </c>
      <c r="S858" s="86">
        <f t="shared" si="95"/>
        <v>5.6084919318747914E-2</v>
      </c>
      <c r="T858" s="87">
        <v>0.96793640000000003</v>
      </c>
      <c r="U858" s="87">
        <v>0</v>
      </c>
    </row>
    <row r="859" spans="2:21">
      <c r="B859" s="87" t="s">
        <v>6625</v>
      </c>
      <c r="C859" s="87" t="s">
        <v>1926</v>
      </c>
      <c r="D859" s="87" t="s">
        <v>1927</v>
      </c>
      <c r="E859" s="87">
        <v>72.834021251304804</v>
      </c>
      <c r="F859" s="86">
        <v>84.6080614448761</v>
      </c>
      <c r="G859" s="86">
        <v>90.064957469059706</v>
      </c>
      <c r="H859" s="86">
        <f t="shared" si="96"/>
        <v>82.502346721746861</v>
      </c>
      <c r="I859" s="86">
        <f t="shared" si="91"/>
        <v>8.8063509245593217</v>
      </c>
      <c r="J859" s="86">
        <f t="shared" si="92"/>
        <v>6.3663632512843069</v>
      </c>
      <c r="L859" s="87">
        <v>80.753909998515397</v>
      </c>
      <c r="M859" s="86">
        <v>80.988128900953598</v>
      </c>
      <c r="N859" s="86">
        <v>86.595198397129707</v>
      </c>
      <c r="O859" s="86">
        <f t="shared" si="97"/>
        <v>82.779079098866234</v>
      </c>
      <c r="P859" s="86">
        <f t="shared" si="93"/>
        <v>3.3069305250487218</v>
      </c>
      <c r="Q859" s="86">
        <f t="shared" si="94"/>
        <v>6.3711942938434749</v>
      </c>
      <c r="S859" s="86">
        <f t="shared" si="95"/>
        <v>4.8310425591679123E-3</v>
      </c>
      <c r="T859" s="87">
        <v>0.93007132999999997</v>
      </c>
      <c r="U859" s="87">
        <v>0</v>
      </c>
    </row>
    <row r="860" spans="2:21">
      <c r="B860" s="87" t="s">
        <v>6626</v>
      </c>
      <c r="C860" s="87" t="s">
        <v>841</v>
      </c>
      <c r="D860" s="87"/>
      <c r="E860" s="87">
        <v>72.620431746169004</v>
      </c>
      <c r="F860" s="86">
        <v>71.149826977003698</v>
      </c>
      <c r="G860" s="86">
        <v>65.594095293137102</v>
      </c>
      <c r="H860" s="86">
        <f t="shared" si="96"/>
        <v>69.788118005436601</v>
      </c>
      <c r="I860" s="86">
        <f t="shared" si="91"/>
        <v>3.7058115818584159</v>
      </c>
      <c r="J860" s="86">
        <f t="shared" si="92"/>
        <v>6.1249095216684184</v>
      </c>
      <c r="L860" s="87">
        <v>79.609366392237206</v>
      </c>
      <c r="M860" s="86">
        <v>73.360438090337496</v>
      </c>
      <c r="N860" s="86">
        <v>80.343947388579494</v>
      </c>
      <c r="O860" s="86">
        <f t="shared" si="97"/>
        <v>77.771250623718075</v>
      </c>
      <c r="P860" s="86">
        <f t="shared" si="93"/>
        <v>3.8374930245561547</v>
      </c>
      <c r="Q860" s="86">
        <f t="shared" si="94"/>
        <v>6.2811650335450455</v>
      </c>
      <c r="S860" s="86">
        <f t="shared" si="95"/>
        <v>0.1562555118766262</v>
      </c>
      <c r="T860" s="87">
        <v>0.70215671300000004</v>
      </c>
      <c r="U860" s="87">
        <v>0</v>
      </c>
    </row>
    <row r="861" spans="2:21">
      <c r="B861" s="87" t="s">
        <v>6627</v>
      </c>
      <c r="C861" s="87" t="s">
        <v>1928</v>
      </c>
      <c r="D861" s="87" t="s">
        <v>1186</v>
      </c>
      <c r="E861" s="87">
        <v>134.80911515619201</v>
      </c>
      <c r="F861" s="86">
        <v>134.128241825619</v>
      </c>
      <c r="G861" s="86">
        <v>148.20417148148101</v>
      </c>
      <c r="H861" s="86">
        <f t="shared" si="96"/>
        <v>139.04717615443067</v>
      </c>
      <c r="I861" s="86">
        <f t="shared" si="91"/>
        <v>7.9374945472603446</v>
      </c>
      <c r="J861" s="86">
        <f t="shared" si="92"/>
        <v>7.1194306357224182</v>
      </c>
      <c r="L861" s="87">
        <v>152.655254498988</v>
      </c>
      <c r="M861" s="86">
        <v>163.55247926086599</v>
      </c>
      <c r="N861" s="86">
        <v>163.83753546163601</v>
      </c>
      <c r="O861" s="86">
        <f t="shared" si="97"/>
        <v>160.01508974049668</v>
      </c>
      <c r="P861" s="86">
        <f t="shared" si="93"/>
        <v>6.3753976617944437</v>
      </c>
      <c r="Q861" s="86">
        <f t="shared" si="94"/>
        <v>7.3220641503078534</v>
      </c>
      <c r="S861" s="86">
        <f t="shared" si="95"/>
        <v>0.20263351458543452</v>
      </c>
      <c r="T861" s="87">
        <v>0.25804314900000003</v>
      </c>
      <c r="U861" s="87">
        <v>0</v>
      </c>
    </row>
    <row r="862" spans="2:21">
      <c r="B862" s="87" t="s">
        <v>6628</v>
      </c>
      <c r="C862" s="87" t="s">
        <v>1929</v>
      </c>
      <c r="D862" s="87" t="s">
        <v>835</v>
      </c>
      <c r="E862" s="87">
        <v>67.683758183917604</v>
      </c>
      <c r="F862" s="86">
        <v>64.805360838731701</v>
      </c>
      <c r="G862" s="86">
        <v>59.018963619740298</v>
      </c>
      <c r="H862" s="86">
        <f t="shared" si="96"/>
        <v>63.836027547463203</v>
      </c>
      <c r="I862" s="86">
        <f t="shared" si="91"/>
        <v>4.4129776208383626</v>
      </c>
      <c r="J862" s="86">
        <f t="shared" si="92"/>
        <v>5.9962989717626325</v>
      </c>
      <c r="L862" s="87">
        <v>67.818516094155797</v>
      </c>
      <c r="M862" s="86">
        <v>66.736505074249294</v>
      </c>
      <c r="N862" s="86">
        <v>62.1402780053524</v>
      </c>
      <c r="O862" s="86">
        <f t="shared" si="97"/>
        <v>65.565099724585835</v>
      </c>
      <c r="P862" s="86">
        <f t="shared" si="93"/>
        <v>3.0149195375995608</v>
      </c>
      <c r="Q862" s="86">
        <f t="shared" si="94"/>
        <v>6.0348561680744481</v>
      </c>
      <c r="S862" s="86">
        <f t="shared" si="95"/>
        <v>3.8557196311815749E-2</v>
      </c>
      <c r="T862" s="87">
        <v>1</v>
      </c>
      <c r="U862" s="87">
        <v>0</v>
      </c>
    </row>
    <row r="863" spans="2:21">
      <c r="B863" s="87" t="s">
        <v>6629</v>
      </c>
      <c r="C863" s="87" t="s">
        <v>841</v>
      </c>
      <c r="D863" s="87"/>
      <c r="E863" s="87">
        <v>59.653189013689897</v>
      </c>
      <c r="F863" s="86">
        <v>55.873041878069699</v>
      </c>
      <c r="G863" s="86">
        <v>60.688589626848298</v>
      </c>
      <c r="H863" s="86">
        <f t="shared" si="96"/>
        <v>58.738273506202631</v>
      </c>
      <c r="I863" s="86">
        <f t="shared" si="91"/>
        <v>2.5347934471219085</v>
      </c>
      <c r="J863" s="86">
        <f t="shared" si="92"/>
        <v>5.8762289560447583</v>
      </c>
      <c r="L863" s="87">
        <v>58.5370829114621</v>
      </c>
      <c r="M863" s="86">
        <v>60.294474469652897</v>
      </c>
      <c r="N863" s="86">
        <v>62.072980339208101</v>
      </c>
      <c r="O863" s="86">
        <f t="shared" si="97"/>
        <v>60.301512573441038</v>
      </c>
      <c r="P863" s="86">
        <f t="shared" si="93"/>
        <v>1.7679592207016246</v>
      </c>
      <c r="Q863" s="86">
        <f t="shared" si="94"/>
        <v>5.9141222853184239</v>
      </c>
      <c r="S863" s="86">
        <f t="shared" si="95"/>
        <v>3.7893329273664796E-2</v>
      </c>
      <c r="T863" s="87">
        <v>1</v>
      </c>
      <c r="U863" s="87">
        <v>0</v>
      </c>
    </row>
    <row r="864" spans="2:21">
      <c r="B864" s="87" t="s">
        <v>6630</v>
      </c>
      <c r="C864" s="87" t="s">
        <v>841</v>
      </c>
      <c r="D864" s="87"/>
      <c r="E864" s="87">
        <v>2.46556580928489</v>
      </c>
      <c r="F864" s="86">
        <v>3.2591923848161599</v>
      </c>
      <c r="G864" s="86">
        <v>2.34422295064314</v>
      </c>
      <c r="H864" s="86">
        <f t="shared" si="96"/>
        <v>2.6896603815813962</v>
      </c>
      <c r="I864" s="86">
        <f t="shared" si="91"/>
        <v>0.49694672689061103</v>
      </c>
      <c r="J864" s="86">
        <f t="shared" si="92"/>
        <v>1.4274240178597626</v>
      </c>
      <c r="L864" s="87">
        <v>0.48933386065515999</v>
      </c>
      <c r="M864" s="86">
        <v>0</v>
      </c>
      <c r="N864" s="86">
        <v>1.9716169431813699</v>
      </c>
      <c r="O864" s="86">
        <f t="shared" si="97"/>
        <v>0.82031693461217658</v>
      </c>
      <c r="P864" s="86">
        <f t="shared" si="93"/>
        <v>1.0266356165137118</v>
      </c>
      <c r="Q864" s="86">
        <f t="shared" si="94"/>
        <v>-0.28574668314064033</v>
      </c>
      <c r="S864" s="86">
        <f t="shared" si="95"/>
        <v>-1.7131707010004029</v>
      </c>
      <c r="T864" s="87">
        <v>0.197343934</v>
      </c>
      <c r="U864" s="87">
        <v>0</v>
      </c>
    </row>
    <row r="865" spans="2:21">
      <c r="B865" s="87" t="s">
        <v>6631</v>
      </c>
      <c r="C865" s="87" t="s">
        <v>841</v>
      </c>
      <c r="D865" s="87" t="s">
        <v>1930</v>
      </c>
      <c r="E865" s="87">
        <v>16.5974673990886</v>
      </c>
      <c r="F865" s="86">
        <v>13.814029511795299</v>
      </c>
      <c r="G865" s="86">
        <v>11.6893502145891</v>
      </c>
      <c r="H865" s="86">
        <f t="shared" si="96"/>
        <v>14.033615708490998</v>
      </c>
      <c r="I865" s="86">
        <f t="shared" si="91"/>
        <v>2.461415679548935</v>
      </c>
      <c r="J865" s="86">
        <f t="shared" si="92"/>
        <v>3.8108148567078359</v>
      </c>
      <c r="L865" s="87">
        <v>16.836267465793799</v>
      </c>
      <c r="M865" s="86">
        <v>10.3307605813797</v>
      </c>
      <c r="N865" s="86">
        <v>10.6178785623036</v>
      </c>
      <c r="O865" s="86">
        <f t="shared" si="97"/>
        <v>12.594968869825699</v>
      </c>
      <c r="P865" s="86">
        <f t="shared" si="93"/>
        <v>3.6758767007155178</v>
      </c>
      <c r="Q865" s="86">
        <f t="shared" si="94"/>
        <v>3.6547756511474017</v>
      </c>
      <c r="S865" s="86">
        <f t="shared" si="95"/>
        <v>-0.15603920556043405</v>
      </c>
      <c r="T865" s="87">
        <v>0.78142423000000005</v>
      </c>
      <c r="U865" s="87">
        <v>0</v>
      </c>
    </row>
    <row r="866" spans="2:21">
      <c r="B866" s="87" t="s">
        <v>6632</v>
      </c>
      <c r="C866" s="87" t="s">
        <v>1931</v>
      </c>
      <c r="D866" s="87" t="s">
        <v>1076</v>
      </c>
      <c r="E866" s="87">
        <v>0.17666047854689301</v>
      </c>
      <c r="F866" s="86">
        <v>0</v>
      </c>
      <c r="G866" s="86">
        <v>0.50389839125974001</v>
      </c>
      <c r="H866" s="86">
        <f t="shared" si="96"/>
        <v>0.22685295660221103</v>
      </c>
      <c r="I866" s="86">
        <f t="shared" si="91"/>
        <v>0.25567139225681607</v>
      </c>
      <c r="J866" s="86">
        <f t="shared" si="92"/>
        <v>-2.1401706322560057</v>
      </c>
      <c r="L866" s="87">
        <v>0</v>
      </c>
      <c r="M866" s="86">
        <v>0.92777712581023597</v>
      </c>
      <c r="N866" s="86">
        <v>0.59332771561158903</v>
      </c>
      <c r="O866" s="86">
        <f t="shared" si="97"/>
        <v>0.50703494714060826</v>
      </c>
      <c r="P866" s="86">
        <f t="shared" si="93"/>
        <v>0.46986958851575544</v>
      </c>
      <c r="Q866" s="86">
        <f t="shared" si="94"/>
        <v>-0.9798429071678425</v>
      </c>
      <c r="S866" s="86">
        <f t="shared" si="95"/>
        <v>1.160327725088163</v>
      </c>
      <c r="T866" s="87">
        <v>0.55763424900000003</v>
      </c>
      <c r="U866" s="87">
        <v>0</v>
      </c>
    </row>
    <row r="867" spans="2:21">
      <c r="B867" s="87" t="s">
        <v>6633</v>
      </c>
      <c r="C867" s="87" t="s">
        <v>1932</v>
      </c>
      <c r="D867" s="87" t="s">
        <v>1933</v>
      </c>
      <c r="E867" s="87">
        <v>74.069575318593493</v>
      </c>
      <c r="F867" s="86">
        <v>76.860659818682393</v>
      </c>
      <c r="G867" s="86">
        <v>77.7047694153311</v>
      </c>
      <c r="H867" s="86">
        <f t="shared" si="96"/>
        <v>76.211668184202324</v>
      </c>
      <c r="I867" s="86">
        <f t="shared" si="91"/>
        <v>1.9025119280724143</v>
      </c>
      <c r="J867" s="86">
        <f t="shared" si="92"/>
        <v>6.251939989492902</v>
      </c>
      <c r="L867" s="87">
        <v>88.718410680108306</v>
      </c>
      <c r="M867" s="86">
        <v>74.409852877020995</v>
      </c>
      <c r="N867" s="86">
        <v>74.357837672675601</v>
      </c>
      <c r="O867" s="86">
        <f t="shared" si="97"/>
        <v>79.162033743268296</v>
      </c>
      <c r="P867" s="86">
        <f t="shared" si="93"/>
        <v>8.2761060598929284</v>
      </c>
      <c r="Q867" s="86">
        <f t="shared" si="94"/>
        <v>6.306736771871547</v>
      </c>
      <c r="S867" s="86">
        <f t="shared" si="95"/>
        <v>5.4796782378645686E-2</v>
      </c>
      <c r="T867" s="87">
        <v>0.97593266700000003</v>
      </c>
      <c r="U867" s="87">
        <v>0</v>
      </c>
    </row>
    <row r="868" spans="2:21">
      <c r="B868" s="87" t="s">
        <v>6634</v>
      </c>
      <c r="C868" s="87" t="s">
        <v>832</v>
      </c>
      <c r="D868" s="87" t="s">
        <v>1934</v>
      </c>
      <c r="E868" s="87">
        <v>519.94411347234598</v>
      </c>
      <c r="F868" s="86">
        <v>560.42082730042705</v>
      </c>
      <c r="G868" s="86">
        <v>631.93932985358595</v>
      </c>
      <c r="H868" s="86">
        <f t="shared" si="96"/>
        <v>570.76809020878636</v>
      </c>
      <c r="I868" s="86">
        <f t="shared" si="91"/>
        <v>56.710065335363716</v>
      </c>
      <c r="J868" s="86">
        <f t="shared" si="92"/>
        <v>9.1567608704461794</v>
      </c>
      <c r="L868" s="87">
        <v>513.78806005743297</v>
      </c>
      <c r="M868" s="86">
        <v>516.63762749214197</v>
      </c>
      <c r="N868" s="86">
        <v>596.19011606818106</v>
      </c>
      <c r="O868" s="86">
        <f t="shared" si="97"/>
        <v>542.2052678725853</v>
      </c>
      <c r="P868" s="86">
        <f t="shared" si="93"/>
        <v>46.773955195892668</v>
      </c>
      <c r="Q868" s="86">
        <f t="shared" si="94"/>
        <v>9.0826953197278044</v>
      </c>
      <c r="S868" s="86">
        <f t="shared" si="95"/>
        <v>-7.4065550718375936E-2</v>
      </c>
      <c r="T868" s="87">
        <v>0.65095518799999996</v>
      </c>
      <c r="U868" s="87">
        <v>0</v>
      </c>
    </row>
    <row r="869" spans="2:21">
      <c r="B869" s="87" t="s">
        <v>6635</v>
      </c>
      <c r="C869" s="87" t="s">
        <v>832</v>
      </c>
      <c r="D869" s="87" t="s">
        <v>1935</v>
      </c>
      <c r="E869" s="87">
        <v>45.519601858635603</v>
      </c>
      <c r="F869" s="86">
        <v>50.528749473297196</v>
      </c>
      <c r="G869" s="86">
        <v>54.463321634768398</v>
      </c>
      <c r="H869" s="86">
        <f t="shared" si="96"/>
        <v>50.170557655567059</v>
      </c>
      <c r="I869" s="86">
        <f t="shared" si="91"/>
        <v>4.4826060380334365</v>
      </c>
      <c r="J869" s="86">
        <f t="shared" si="92"/>
        <v>5.6487690689164181</v>
      </c>
      <c r="L869" s="87">
        <v>45.800516312204302</v>
      </c>
      <c r="M869" s="86">
        <v>52.811061135917797</v>
      </c>
      <c r="N869" s="86">
        <v>53.812873441969003</v>
      </c>
      <c r="O869" s="86">
        <f t="shared" si="97"/>
        <v>50.808150296697029</v>
      </c>
      <c r="P869" s="86">
        <f t="shared" si="93"/>
        <v>4.3655704743050281</v>
      </c>
      <c r="Q869" s="86">
        <f t="shared" si="94"/>
        <v>5.6669880377406221</v>
      </c>
      <c r="S869" s="86">
        <f t="shared" si="95"/>
        <v>1.8218968824204269E-2</v>
      </c>
      <c r="T869" s="87">
        <v>0.95790293599999998</v>
      </c>
      <c r="U869" s="87">
        <v>0</v>
      </c>
    </row>
    <row r="870" spans="2:21">
      <c r="B870" s="87" t="s">
        <v>6636</v>
      </c>
      <c r="C870" s="87" t="s">
        <v>1936</v>
      </c>
      <c r="D870" s="87" t="s">
        <v>1937</v>
      </c>
      <c r="E870" s="87">
        <v>92.824644762241704</v>
      </c>
      <c r="F870" s="86">
        <v>109.453761549638</v>
      </c>
      <c r="G870" s="86">
        <v>112.28850452533101</v>
      </c>
      <c r="H870" s="86">
        <f t="shared" si="96"/>
        <v>104.85563694573689</v>
      </c>
      <c r="I870" s="86">
        <f t="shared" si="91"/>
        <v>10.51510920647295</v>
      </c>
      <c r="J870" s="86">
        <f t="shared" si="92"/>
        <v>6.712260611295652</v>
      </c>
      <c r="L870" s="87">
        <v>95.356644546115106</v>
      </c>
      <c r="M870" s="86">
        <v>100.93145645096899</v>
      </c>
      <c r="N870" s="86">
        <v>105.17411603764999</v>
      </c>
      <c r="O870" s="86">
        <f t="shared" si="97"/>
        <v>100.48740567824468</v>
      </c>
      <c r="P870" s="86">
        <f t="shared" si="93"/>
        <v>4.9237762376394452</v>
      </c>
      <c r="Q870" s="86">
        <f t="shared" si="94"/>
        <v>6.6508708861627914</v>
      </c>
      <c r="S870" s="86">
        <f t="shared" si="95"/>
        <v>-6.1389725132860951E-2</v>
      </c>
      <c r="T870" s="87">
        <v>0.69118459700000001</v>
      </c>
      <c r="U870" s="87">
        <v>0</v>
      </c>
    </row>
    <row r="871" spans="2:21">
      <c r="B871" s="87" t="s">
        <v>6637</v>
      </c>
      <c r="C871" s="87" t="s">
        <v>841</v>
      </c>
      <c r="D871" s="87" t="s">
        <v>1938</v>
      </c>
      <c r="E871" s="87">
        <v>87.632467341445306</v>
      </c>
      <c r="F871" s="86">
        <v>75.135672700262205</v>
      </c>
      <c r="G871" s="86">
        <v>74.596639946825505</v>
      </c>
      <c r="H871" s="86">
        <f t="shared" si="96"/>
        <v>79.121593329511015</v>
      </c>
      <c r="I871" s="86">
        <f t="shared" si="91"/>
        <v>7.3755590576296912</v>
      </c>
      <c r="J871" s="86">
        <f t="shared" si="92"/>
        <v>6.3059995738842698</v>
      </c>
      <c r="L871" s="87">
        <v>81.184377584512205</v>
      </c>
      <c r="M871" s="86">
        <v>81.577618173543698</v>
      </c>
      <c r="N871" s="86">
        <v>65.7249644757933</v>
      </c>
      <c r="O871" s="86">
        <f t="shared" si="97"/>
        <v>76.16232007794973</v>
      </c>
      <c r="P871" s="86">
        <f t="shared" si="93"/>
        <v>9.0411533287858354</v>
      </c>
      <c r="Q871" s="86">
        <f t="shared" si="94"/>
        <v>6.2510055219834673</v>
      </c>
      <c r="S871" s="86">
        <f t="shared" si="95"/>
        <v>-5.499405190080163E-2</v>
      </c>
      <c r="T871" s="87">
        <v>0.79603390699999999</v>
      </c>
      <c r="U871" s="87">
        <v>0</v>
      </c>
    </row>
    <row r="872" spans="2:21">
      <c r="B872" s="87" t="s">
        <v>6638</v>
      </c>
      <c r="C872" s="87" t="s">
        <v>841</v>
      </c>
      <c r="D872" s="87" t="s">
        <v>1939</v>
      </c>
      <c r="E872" s="87">
        <v>58.896743963549298</v>
      </c>
      <c r="F872" s="86">
        <v>51.577468259896101</v>
      </c>
      <c r="G872" s="86">
        <v>50.809123000405698</v>
      </c>
      <c r="H872" s="86">
        <f t="shared" si="96"/>
        <v>53.761111741283692</v>
      </c>
      <c r="I872" s="86">
        <f t="shared" si="91"/>
        <v>4.4641491183902966</v>
      </c>
      <c r="J872" s="86">
        <f t="shared" si="92"/>
        <v>5.7484910672126075</v>
      </c>
      <c r="L872" s="87">
        <v>59.032059604811401</v>
      </c>
      <c r="M872" s="86">
        <v>54.0100221964531</v>
      </c>
      <c r="N872" s="86">
        <v>49.561409727815096</v>
      </c>
      <c r="O872" s="86">
        <f t="shared" si="97"/>
        <v>54.201163843026535</v>
      </c>
      <c r="P872" s="86">
        <f t="shared" si="93"/>
        <v>4.7382173462129868</v>
      </c>
      <c r="Q872" s="86">
        <f t="shared" si="94"/>
        <v>5.7602519252955791</v>
      </c>
      <c r="S872" s="86">
        <f t="shared" si="95"/>
        <v>1.1760858082971101E-2</v>
      </c>
      <c r="T872" s="87">
        <v>0.94203867699999999</v>
      </c>
      <c r="U872" s="87">
        <v>0</v>
      </c>
    </row>
    <row r="873" spans="2:21">
      <c r="B873" s="87" t="s">
        <v>6639</v>
      </c>
      <c r="C873" s="87" t="s">
        <v>841</v>
      </c>
      <c r="D873" s="87" t="s">
        <v>1940</v>
      </c>
      <c r="E873" s="87">
        <v>23.1744613072334</v>
      </c>
      <c r="F873" s="86">
        <v>22.493133131618901</v>
      </c>
      <c r="G873" s="86">
        <v>26.907794508794598</v>
      </c>
      <c r="H873" s="86">
        <f t="shared" si="96"/>
        <v>24.1917963158823</v>
      </c>
      <c r="I873" s="86">
        <f t="shared" si="91"/>
        <v>2.3766650287006579</v>
      </c>
      <c r="J873" s="86">
        <f t="shared" si="92"/>
        <v>4.5964459927623764</v>
      </c>
      <c r="L873" s="87">
        <v>26.833188991632699</v>
      </c>
      <c r="M873" s="86">
        <v>26.696917837156501</v>
      </c>
      <c r="N873" s="86">
        <v>35.252956507233897</v>
      </c>
      <c r="O873" s="86">
        <f t="shared" si="97"/>
        <v>29.594354445341036</v>
      </c>
      <c r="P873" s="86">
        <f t="shared" si="93"/>
        <v>4.9009667850363137</v>
      </c>
      <c r="Q873" s="86">
        <f t="shared" si="94"/>
        <v>4.8872500818722919</v>
      </c>
      <c r="S873" s="86">
        <f t="shared" si="95"/>
        <v>0.2908040891099154</v>
      </c>
      <c r="T873" s="87">
        <v>0.37837987000000001</v>
      </c>
      <c r="U873" s="87">
        <v>0</v>
      </c>
    </row>
    <row r="874" spans="2:21">
      <c r="B874" s="87" t="s">
        <v>6640</v>
      </c>
      <c r="C874" s="87" t="s">
        <v>1941</v>
      </c>
      <c r="D874" s="87" t="s">
        <v>1942</v>
      </c>
      <c r="E874" s="87">
        <v>88.553054291433497</v>
      </c>
      <c r="F874" s="86">
        <v>78.488138532439706</v>
      </c>
      <c r="G874" s="86">
        <v>85.004480867915703</v>
      </c>
      <c r="H874" s="86">
        <f t="shared" si="96"/>
        <v>84.015224563929635</v>
      </c>
      <c r="I874" s="86">
        <f t="shared" si="91"/>
        <v>5.1048607557055385</v>
      </c>
      <c r="J874" s="86">
        <f t="shared" si="92"/>
        <v>6.392578880072266</v>
      </c>
      <c r="L874" s="87">
        <v>85.576116243585304</v>
      </c>
      <c r="M874" s="86">
        <v>87.109077925847899</v>
      </c>
      <c r="N874" s="86">
        <v>96.577258049240896</v>
      </c>
      <c r="O874" s="86">
        <f t="shared" si="97"/>
        <v>89.754150739558028</v>
      </c>
      <c r="P874" s="86">
        <f t="shared" si="93"/>
        <v>5.9584887261290618</v>
      </c>
      <c r="Q874" s="86">
        <f t="shared" si="94"/>
        <v>6.487906753744042</v>
      </c>
      <c r="S874" s="86">
        <f t="shared" si="95"/>
        <v>9.5327873671776711E-2</v>
      </c>
      <c r="T874" s="87">
        <v>0.88970005600000002</v>
      </c>
      <c r="U874" s="87">
        <v>0</v>
      </c>
    </row>
    <row r="875" spans="2:21">
      <c r="B875" s="87" t="s">
        <v>6641</v>
      </c>
      <c r="C875" s="87" t="s">
        <v>1943</v>
      </c>
      <c r="D875" s="87" t="s">
        <v>1944</v>
      </c>
      <c r="E875" s="87">
        <v>875.33295960961595</v>
      </c>
      <c r="F875" s="86">
        <v>954.87704132716499</v>
      </c>
      <c r="G875" s="86">
        <v>743.56448898168196</v>
      </c>
      <c r="H875" s="86">
        <f t="shared" si="96"/>
        <v>857.92482997282093</v>
      </c>
      <c r="I875" s="86">
        <f t="shared" si="91"/>
        <v>106.72643031498517</v>
      </c>
      <c r="J875" s="86">
        <f t="shared" si="92"/>
        <v>9.7447074363616757</v>
      </c>
      <c r="L875" s="87">
        <v>733.09423561984204</v>
      </c>
      <c r="M875" s="86">
        <v>704.14260226093404</v>
      </c>
      <c r="N875" s="86">
        <v>634.74609438307095</v>
      </c>
      <c r="O875" s="86">
        <f t="shared" si="97"/>
        <v>690.66097742128238</v>
      </c>
      <c r="P875" s="86">
        <f t="shared" si="93"/>
        <v>50.541120658527184</v>
      </c>
      <c r="Q875" s="86">
        <f t="shared" si="94"/>
        <v>9.4318339029693927</v>
      </c>
      <c r="S875" s="86">
        <f t="shared" si="95"/>
        <v>-0.3128735333922833</v>
      </c>
      <c r="T875" s="87">
        <v>1.3845372E-2</v>
      </c>
      <c r="U875" s="87">
        <v>0</v>
      </c>
    </row>
    <row r="876" spans="2:21">
      <c r="B876" s="87" t="s">
        <v>6642</v>
      </c>
      <c r="C876" s="87" t="s">
        <v>1945</v>
      </c>
      <c r="D876" s="87" t="s">
        <v>1045</v>
      </c>
      <c r="E876" s="87">
        <v>114.022235341536</v>
      </c>
      <c r="F876" s="86">
        <v>110.681624382837</v>
      </c>
      <c r="G876" s="86">
        <v>111.344894764513</v>
      </c>
      <c r="H876" s="86">
        <f t="shared" si="96"/>
        <v>112.01625149629534</v>
      </c>
      <c r="I876" s="86">
        <f t="shared" si="91"/>
        <v>1.768604051314782</v>
      </c>
      <c r="J876" s="86">
        <f t="shared" si="92"/>
        <v>6.8075642457383356</v>
      </c>
      <c r="L876" s="87">
        <v>115.499910666594</v>
      </c>
      <c r="M876" s="86">
        <v>109.807156396406</v>
      </c>
      <c r="N876" s="86">
        <v>112.95813082753899</v>
      </c>
      <c r="O876" s="86">
        <f t="shared" si="97"/>
        <v>112.755065963513</v>
      </c>
      <c r="P876" s="86">
        <f t="shared" si="93"/>
        <v>2.8518045689418061</v>
      </c>
      <c r="Q876" s="86">
        <f t="shared" si="94"/>
        <v>6.8170484434438556</v>
      </c>
      <c r="S876" s="86">
        <f t="shared" si="95"/>
        <v>9.4841977055189763E-3</v>
      </c>
      <c r="T876" s="87">
        <v>0.91676302600000004</v>
      </c>
      <c r="U876" s="87">
        <v>0</v>
      </c>
    </row>
    <row r="877" spans="2:21">
      <c r="B877" s="87" t="s">
        <v>6643</v>
      </c>
      <c r="C877" s="87" t="s">
        <v>841</v>
      </c>
      <c r="D877" s="87"/>
      <c r="E877" s="87">
        <v>97.635418834144602</v>
      </c>
      <c r="F877" s="86">
        <v>108.052504289401</v>
      </c>
      <c r="G877" s="86">
        <v>117.009342553423</v>
      </c>
      <c r="H877" s="86">
        <f t="shared" si="96"/>
        <v>107.56575522565619</v>
      </c>
      <c r="I877" s="86">
        <f t="shared" si="91"/>
        <v>9.6961293080484872</v>
      </c>
      <c r="J877" s="86">
        <f t="shared" si="92"/>
        <v>6.7490750424873784</v>
      </c>
      <c r="L877" s="87">
        <v>108.017878165284</v>
      </c>
      <c r="M877" s="86">
        <v>125.32736605074101</v>
      </c>
      <c r="N877" s="86">
        <v>128.333908609144</v>
      </c>
      <c r="O877" s="86">
        <f t="shared" si="97"/>
        <v>120.55971760838968</v>
      </c>
      <c r="P877" s="86">
        <f t="shared" si="93"/>
        <v>10.965086730224842</v>
      </c>
      <c r="Q877" s="86">
        <f t="shared" si="94"/>
        <v>6.9136041325476105</v>
      </c>
      <c r="S877" s="86">
        <f t="shared" si="95"/>
        <v>0.16452909006023236</v>
      </c>
      <c r="T877" s="87">
        <v>0.59972641000000004</v>
      </c>
      <c r="U877" s="87">
        <v>0</v>
      </c>
    </row>
    <row r="878" spans="2:21">
      <c r="B878" s="87" t="s">
        <v>6644</v>
      </c>
      <c r="C878" s="87" t="s">
        <v>1946</v>
      </c>
      <c r="D878" s="87" t="s">
        <v>1947</v>
      </c>
      <c r="E878" s="87">
        <v>212.36550146300701</v>
      </c>
      <c r="F878" s="86">
        <v>209.29499429112099</v>
      </c>
      <c r="G878" s="86">
        <v>216.58271324184801</v>
      </c>
      <c r="H878" s="86">
        <f t="shared" si="96"/>
        <v>212.74773633199197</v>
      </c>
      <c r="I878" s="86">
        <f t="shared" si="91"/>
        <v>3.6588645093112477</v>
      </c>
      <c r="J878" s="86">
        <f t="shared" si="92"/>
        <v>7.7329999712747588</v>
      </c>
      <c r="L878" s="87">
        <v>219.993189672857</v>
      </c>
      <c r="M878" s="86">
        <v>212.545695212786</v>
      </c>
      <c r="N878" s="86">
        <v>216.53414139731299</v>
      </c>
      <c r="O878" s="86">
        <f t="shared" si="97"/>
        <v>216.357675427652</v>
      </c>
      <c r="P878" s="86">
        <f t="shared" si="93"/>
        <v>3.7268818886615325</v>
      </c>
      <c r="Q878" s="86">
        <f t="shared" si="94"/>
        <v>7.7572744919765979</v>
      </c>
      <c r="S878" s="86">
        <f t="shared" si="95"/>
        <v>2.4274520701838879E-2</v>
      </c>
      <c r="T878" s="87">
        <v>0.96158329600000003</v>
      </c>
      <c r="U878" s="87">
        <v>0</v>
      </c>
    </row>
    <row r="879" spans="2:21">
      <c r="B879" s="87" t="s">
        <v>6645</v>
      </c>
      <c r="C879" s="87" t="s">
        <v>832</v>
      </c>
      <c r="D879" s="87" t="s">
        <v>1948</v>
      </c>
      <c r="E879" s="87">
        <v>63.202777565874001</v>
      </c>
      <c r="F879" s="86">
        <v>53.647606616848599</v>
      </c>
      <c r="G879" s="86">
        <v>51.152146948648998</v>
      </c>
      <c r="H879" s="86">
        <f t="shared" si="96"/>
        <v>56.000843710457197</v>
      </c>
      <c r="I879" s="86">
        <f t="shared" si="91"/>
        <v>6.3606381898557753</v>
      </c>
      <c r="J879" s="86">
        <f t="shared" si="92"/>
        <v>5.8073766579098036</v>
      </c>
      <c r="L879" s="87">
        <v>61.179279603963103</v>
      </c>
      <c r="M879" s="86">
        <v>58.036027592991097</v>
      </c>
      <c r="N879" s="86">
        <v>52.370190353344697</v>
      </c>
      <c r="O879" s="86">
        <f t="shared" si="97"/>
        <v>57.195165850099634</v>
      </c>
      <c r="P879" s="86">
        <f t="shared" si="93"/>
        <v>4.464336424300261</v>
      </c>
      <c r="Q879" s="86">
        <f t="shared" si="94"/>
        <v>5.8378213100936387</v>
      </c>
      <c r="S879" s="86">
        <f t="shared" si="95"/>
        <v>3.044465218383495E-2</v>
      </c>
      <c r="T879" s="87">
        <v>0.98966188700000002</v>
      </c>
      <c r="U879" s="87">
        <v>0</v>
      </c>
    </row>
    <row r="880" spans="2:21">
      <c r="B880" s="87" t="s">
        <v>6646</v>
      </c>
      <c r="C880" s="87" t="s">
        <v>1949</v>
      </c>
      <c r="D880" s="87" t="s">
        <v>1950</v>
      </c>
      <c r="E880" s="87">
        <v>0.185320305926642</v>
      </c>
      <c r="F880" s="86">
        <v>0</v>
      </c>
      <c r="G880" s="86">
        <v>0</v>
      </c>
      <c r="H880" s="86">
        <f t="shared" si="96"/>
        <v>6.1773435308880666E-2</v>
      </c>
      <c r="I880" s="86">
        <f t="shared" si="91"/>
        <v>0.10699472851305056</v>
      </c>
      <c r="J880" s="86">
        <f t="shared" si="92"/>
        <v>-4.0168696265226842</v>
      </c>
      <c r="L880" s="87">
        <v>0.220679976373896</v>
      </c>
      <c r="M880" s="86">
        <v>0.38930255867331498</v>
      </c>
      <c r="N880" s="86">
        <v>0.355664232887619</v>
      </c>
      <c r="O880" s="86">
        <f t="shared" si="97"/>
        <v>0.32188225597827663</v>
      </c>
      <c r="P880" s="86">
        <f t="shared" si="93"/>
        <v>8.9242984532447223E-2</v>
      </c>
      <c r="Q880" s="86">
        <f t="shared" si="94"/>
        <v>-1.6353950456198343</v>
      </c>
      <c r="S880" s="86">
        <f t="shared" si="95"/>
        <v>2.3814745809028497</v>
      </c>
      <c r="T880" s="87">
        <v>0.78086259700000005</v>
      </c>
      <c r="U880" s="87">
        <v>0</v>
      </c>
    </row>
    <row r="881" spans="2:21">
      <c r="B881" s="87" t="s">
        <v>6647</v>
      </c>
      <c r="C881" s="87" t="s">
        <v>1951</v>
      </c>
      <c r="D881" s="87" t="s">
        <v>1952</v>
      </c>
      <c r="E881" s="87">
        <v>139.349313333971</v>
      </c>
      <c r="F881" s="86">
        <v>139.64602976407099</v>
      </c>
      <c r="G881" s="86">
        <v>149.30281138505899</v>
      </c>
      <c r="H881" s="86">
        <f t="shared" si="96"/>
        <v>142.76605149436699</v>
      </c>
      <c r="I881" s="86">
        <f t="shared" si="91"/>
        <v>5.6629438070135008</v>
      </c>
      <c r="J881" s="86">
        <f t="shared" si="92"/>
        <v>7.1575091497898455</v>
      </c>
      <c r="L881" s="87">
        <v>143.97967705762699</v>
      </c>
      <c r="M881" s="86">
        <v>147.25000788304899</v>
      </c>
      <c r="N881" s="86">
        <v>144.06064894953201</v>
      </c>
      <c r="O881" s="86">
        <f t="shared" si="97"/>
        <v>145.09677796340267</v>
      </c>
      <c r="P881" s="86">
        <f t="shared" si="93"/>
        <v>1.8651912574759668</v>
      </c>
      <c r="Q881" s="86">
        <f t="shared" si="94"/>
        <v>7.1808716728745452</v>
      </c>
      <c r="S881" s="86">
        <f t="shared" si="95"/>
        <v>2.3362523084700725E-2</v>
      </c>
      <c r="T881" s="87">
        <v>0.95539615600000005</v>
      </c>
      <c r="U881" s="87">
        <v>0</v>
      </c>
    </row>
    <row r="882" spans="2:21">
      <c r="B882" s="87" t="s">
        <v>6648</v>
      </c>
      <c r="C882" s="87" t="s">
        <v>832</v>
      </c>
      <c r="D882" s="87" t="s">
        <v>1953</v>
      </c>
      <c r="E882" s="87">
        <v>86.992938446596796</v>
      </c>
      <c r="F882" s="86">
        <v>81.6783984037083</v>
      </c>
      <c r="G882" s="86">
        <v>83.871087789676807</v>
      </c>
      <c r="H882" s="86">
        <f t="shared" si="96"/>
        <v>84.180808213327296</v>
      </c>
      <c r="I882" s="86">
        <f t="shared" si="91"/>
        <v>2.6707731132550352</v>
      </c>
      <c r="J882" s="86">
        <f t="shared" si="92"/>
        <v>6.3954194558345874</v>
      </c>
      <c r="L882" s="87">
        <v>82.0502389575975</v>
      </c>
      <c r="M882" s="86">
        <v>87.103307966390702</v>
      </c>
      <c r="N882" s="86">
        <v>91.0844627385423</v>
      </c>
      <c r="O882" s="86">
        <f t="shared" si="97"/>
        <v>86.746003220843491</v>
      </c>
      <c r="P882" s="86">
        <f t="shared" si="93"/>
        <v>4.5276980731868646</v>
      </c>
      <c r="Q882" s="86">
        <f t="shared" si="94"/>
        <v>6.4387253826497028</v>
      </c>
      <c r="S882" s="86">
        <f t="shared" si="95"/>
        <v>4.3305926815114436E-2</v>
      </c>
      <c r="T882" s="87">
        <v>1</v>
      </c>
      <c r="U882" s="87">
        <v>0</v>
      </c>
    </row>
    <row r="883" spans="2:21">
      <c r="B883" s="87" t="s">
        <v>6649</v>
      </c>
      <c r="C883" s="87" t="s">
        <v>1954</v>
      </c>
      <c r="D883" s="87" t="s">
        <v>1955</v>
      </c>
      <c r="E883" s="87">
        <v>50.546369408765102</v>
      </c>
      <c r="F883" s="86">
        <v>42.519555900621903</v>
      </c>
      <c r="G883" s="86">
        <v>41.703855807021597</v>
      </c>
      <c r="H883" s="86">
        <f t="shared" si="96"/>
        <v>44.923260372136205</v>
      </c>
      <c r="I883" s="86">
        <f t="shared" si="91"/>
        <v>4.8868044864756044</v>
      </c>
      <c r="J883" s="86">
        <f t="shared" si="92"/>
        <v>5.4893907321543365</v>
      </c>
      <c r="L883" s="87">
        <v>47.257214830122699</v>
      </c>
      <c r="M883" s="86">
        <v>38.392545150931902</v>
      </c>
      <c r="N883" s="86">
        <v>44.294934462722203</v>
      </c>
      <c r="O883" s="86">
        <f t="shared" si="97"/>
        <v>43.314898147925597</v>
      </c>
      <c r="P883" s="86">
        <f t="shared" si="93"/>
        <v>4.5128644466714531</v>
      </c>
      <c r="Q883" s="86">
        <f t="shared" si="94"/>
        <v>5.4367914197785705</v>
      </c>
      <c r="S883" s="86">
        <f t="shared" si="95"/>
        <v>-5.2599312375765678E-2</v>
      </c>
      <c r="T883" s="87">
        <v>0.84178788000000004</v>
      </c>
      <c r="U883" s="87">
        <v>0</v>
      </c>
    </row>
    <row r="884" spans="2:21">
      <c r="B884" s="87" t="s">
        <v>6650</v>
      </c>
      <c r="C884" s="87" t="s">
        <v>1956</v>
      </c>
      <c r="D884" s="87" t="s">
        <v>1957</v>
      </c>
      <c r="E884" s="87">
        <v>53.435112945632603</v>
      </c>
      <c r="F884" s="86">
        <v>76.403556699098402</v>
      </c>
      <c r="G884" s="86">
        <v>61.982469724425499</v>
      </c>
      <c r="H884" s="86">
        <f t="shared" si="96"/>
        <v>63.940379789718833</v>
      </c>
      <c r="I884" s="86">
        <f t="shared" si="91"/>
        <v>11.608721332768067</v>
      </c>
      <c r="J884" s="86">
        <f t="shared" si="92"/>
        <v>5.9986554082756847</v>
      </c>
      <c r="L884" s="87">
        <v>59.971927996337698</v>
      </c>
      <c r="M884" s="86">
        <v>68.753858242022105</v>
      </c>
      <c r="N884" s="86">
        <v>71.273604153790401</v>
      </c>
      <c r="O884" s="86">
        <f t="shared" si="97"/>
        <v>66.666463464050068</v>
      </c>
      <c r="P884" s="86">
        <f t="shared" si="93"/>
        <v>5.9329489894412903</v>
      </c>
      <c r="Q884" s="86">
        <f t="shared" si="94"/>
        <v>6.058889291655758</v>
      </c>
      <c r="S884" s="86">
        <f t="shared" si="95"/>
        <v>6.0233883380073551E-2</v>
      </c>
      <c r="T884" s="87">
        <v>0.98103776399999998</v>
      </c>
      <c r="U884" s="87">
        <v>0</v>
      </c>
    </row>
    <row r="885" spans="2:21">
      <c r="B885" s="87" t="s">
        <v>6651</v>
      </c>
      <c r="C885" s="87" t="s">
        <v>841</v>
      </c>
      <c r="D885" s="87" t="s">
        <v>1958</v>
      </c>
      <c r="E885" s="87">
        <v>58.7371139123426</v>
      </c>
      <c r="F885" s="86">
        <v>68.891102311067101</v>
      </c>
      <c r="G885" s="86">
        <v>58.080220600115197</v>
      </c>
      <c r="H885" s="86">
        <f t="shared" si="96"/>
        <v>61.9028122745083</v>
      </c>
      <c r="I885" s="86">
        <f t="shared" si="91"/>
        <v>6.0609426191156555</v>
      </c>
      <c r="J885" s="86">
        <f t="shared" si="92"/>
        <v>5.9519330481447357</v>
      </c>
      <c r="L885" s="87">
        <v>66.637872187751299</v>
      </c>
      <c r="M885" s="86">
        <v>62.479761492841</v>
      </c>
      <c r="N885" s="86">
        <v>65.586895827411894</v>
      </c>
      <c r="O885" s="86">
        <f t="shared" si="97"/>
        <v>64.901509836001395</v>
      </c>
      <c r="P885" s="86">
        <f t="shared" si="93"/>
        <v>2.1621254833376726</v>
      </c>
      <c r="Q885" s="86">
        <f t="shared" si="94"/>
        <v>6.0201801356321907</v>
      </c>
      <c r="S885" s="86">
        <f t="shared" si="95"/>
        <v>6.8247087487456032E-2</v>
      </c>
      <c r="T885" s="87">
        <v>0.95510654299999997</v>
      </c>
      <c r="U885" s="87">
        <v>0</v>
      </c>
    </row>
    <row r="886" spans="2:21">
      <c r="B886" s="87" t="s">
        <v>6652</v>
      </c>
      <c r="C886" s="87" t="s">
        <v>1959</v>
      </c>
      <c r="D886" s="87" t="s">
        <v>1229</v>
      </c>
      <c r="E886" s="87">
        <v>0.32874210790465302</v>
      </c>
      <c r="F886" s="86">
        <v>0.43455898464215498</v>
      </c>
      <c r="G886" s="86">
        <v>0.15628153004287601</v>
      </c>
      <c r="H886" s="86">
        <f t="shared" si="96"/>
        <v>0.30652754086322803</v>
      </c>
      <c r="I886" s="86">
        <f t="shared" si="91"/>
        <v>0.14046245290536505</v>
      </c>
      <c r="J886" s="86">
        <f t="shared" si="92"/>
        <v>-1.7059113919932285</v>
      </c>
      <c r="L886" s="87">
        <v>0</v>
      </c>
      <c r="M886" s="86">
        <v>1.3811777733801101</v>
      </c>
      <c r="N886" s="86">
        <v>0.315458710909019</v>
      </c>
      <c r="O886" s="86">
        <f t="shared" si="97"/>
        <v>0.56554549476304306</v>
      </c>
      <c r="P886" s="86">
        <f t="shared" si="93"/>
        <v>0.72375448876925563</v>
      </c>
      <c r="Q886" s="86">
        <f t="shared" si="94"/>
        <v>-0.82228500978989194</v>
      </c>
      <c r="S886" s="86">
        <f t="shared" si="95"/>
        <v>0.88362638220333656</v>
      </c>
      <c r="T886" s="87">
        <v>0.858845886</v>
      </c>
      <c r="U886" s="87">
        <v>0</v>
      </c>
    </row>
    <row r="887" spans="2:21">
      <c r="B887" s="87" t="s">
        <v>6653</v>
      </c>
      <c r="C887" s="87" t="s">
        <v>832</v>
      </c>
      <c r="D887" s="87" t="s">
        <v>1960</v>
      </c>
      <c r="E887" s="87">
        <v>93.295096547868198</v>
      </c>
      <c r="F887" s="86">
        <v>99.325186635256898</v>
      </c>
      <c r="G887" s="86">
        <v>88.180472460782894</v>
      </c>
      <c r="H887" s="86">
        <f t="shared" si="96"/>
        <v>93.600251881302654</v>
      </c>
      <c r="I887" s="86">
        <f t="shared" si="91"/>
        <v>5.5786202004459007</v>
      </c>
      <c r="J887" s="86">
        <f t="shared" si="92"/>
        <v>6.5484405070402438</v>
      </c>
      <c r="L887" s="87">
        <v>94.529942478331606</v>
      </c>
      <c r="M887" s="86">
        <v>160.403985225009</v>
      </c>
      <c r="N887" s="86">
        <v>98.047977714965398</v>
      </c>
      <c r="O887" s="86">
        <f t="shared" si="97"/>
        <v>117.66063513943533</v>
      </c>
      <c r="P887" s="86">
        <f t="shared" si="93"/>
        <v>37.058597185875541</v>
      </c>
      <c r="Q887" s="86">
        <f t="shared" si="94"/>
        <v>6.8784879189172692</v>
      </c>
      <c r="S887" s="86">
        <f t="shared" si="95"/>
        <v>0.3300474118770248</v>
      </c>
      <c r="T887" s="87">
        <v>0.359232738</v>
      </c>
      <c r="U887" s="87">
        <v>0</v>
      </c>
    </row>
    <row r="888" spans="2:21">
      <c r="B888" s="87" t="s">
        <v>6654</v>
      </c>
      <c r="C888" s="87" t="s">
        <v>841</v>
      </c>
      <c r="D888" s="87" t="s">
        <v>866</v>
      </c>
      <c r="E888" s="87">
        <v>9.8013850690090898</v>
      </c>
      <c r="F888" s="86">
        <v>7.7120807459641796</v>
      </c>
      <c r="G888" s="86">
        <v>6.3236137619200798</v>
      </c>
      <c r="H888" s="86">
        <f t="shared" si="96"/>
        <v>7.9456931922977825</v>
      </c>
      <c r="I888" s="86">
        <f t="shared" si="91"/>
        <v>1.7506154339015672</v>
      </c>
      <c r="J888" s="86">
        <f t="shared" si="92"/>
        <v>2.9901730875996795</v>
      </c>
      <c r="L888" s="87">
        <v>7.6698551788616198</v>
      </c>
      <c r="M888" s="86">
        <v>8.3829817634320403</v>
      </c>
      <c r="N888" s="86">
        <v>9.6740671345432503</v>
      </c>
      <c r="O888" s="86">
        <f t="shared" si="97"/>
        <v>8.5756346922789692</v>
      </c>
      <c r="P888" s="86">
        <f t="shared" si="93"/>
        <v>1.0158999724723254</v>
      </c>
      <c r="Q888" s="86">
        <f t="shared" si="94"/>
        <v>3.1002434507044287</v>
      </c>
      <c r="S888" s="86">
        <f t="shared" si="95"/>
        <v>0.11007036310474924</v>
      </c>
      <c r="T888" s="87">
        <v>0.91937540200000001</v>
      </c>
      <c r="U888" s="87">
        <v>0</v>
      </c>
    </row>
    <row r="889" spans="2:21">
      <c r="B889" s="87" t="s">
        <v>6655</v>
      </c>
      <c r="C889" s="87" t="s">
        <v>1961</v>
      </c>
      <c r="D889" s="87" t="s">
        <v>1962</v>
      </c>
      <c r="E889" s="87">
        <v>34.640243974790302</v>
      </c>
      <c r="F889" s="86">
        <v>42.381291362658601</v>
      </c>
      <c r="G889" s="86">
        <v>40.458744010169703</v>
      </c>
      <c r="H889" s="86">
        <f t="shared" si="96"/>
        <v>39.160093115872876</v>
      </c>
      <c r="I889" s="86">
        <f t="shared" si="91"/>
        <v>4.0306109058366237</v>
      </c>
      <c r="J889" s="86">
        <f t="shared" si="92"/>
        <v>5.2913122903102856</v>
      </c>
      <c r="L889" s="87">
        <v>38.004171187069097</v>
      </c>
      <c r="M889" s="86">
        <v>42.756285199781303</v>
      </c>
      <c r="N889" s="86">
        <v>35.9402842963555</v>
      </c>
      <c r="O889" s="86">
        <f t="shared" si="97"/>
        <v>38.900246894401967</v>
      </c>
      <c r="P889" s="86">
        <f t="shared" si="93"/>
        <v>3.4952368780712724</v>
      </c>
      <c r="Q889" s="86">
        <f t="shared" si="94"/>
        <v>5.2817074067106287</v>
      </c>
      <c r="S889" s="86">
        <f t="shared" si="95"/>
        <v>-9.6048835996569697E-3</v>
      </c>
      <c r="T889" s="87">
        <v>0.91487672499999995</v>
      </c>
      <c r="U889" s="87">
        <v>0</v>
      </c>
    </row>
    <row r="890" spans="2:21">
      <c r="B890" s="87" t="s">
        <v>6656</v>
      </c>
      <c r="C890" s="87" t="s">
        <v>1963</v>
      </c>
      <c r="D890" s="87" t="s">
        <v>1903</v>
      </c>
      <c r="E890" s="87">
        <v>124.454949814359</v>
      </c>
      <c r="F890" s="86">
        <v>124.373464709671</v>
      </c>
      <c r="G890" s="86">
        <v>124.36771304448099</v>
      </c>
      <c r="H890" s="86">
        <f t="shared" si="96"/>
        <v>124.39870918950366</v>
      </c>
      <c r="I890" s="86">
        <f t="shared" si="91"/>
        <v>4.8790637690066349E-2</v>
      </c>
      <c r="J890" s="86">
        <f t="shared" si="92"/>
        <v>6.9588277053432126</v>
      </c>
      <c r="L890" s="87">
        <v>125.16192242427999</v>
      </c>
      <c r="M890" s="86">
        <v>129.723924190134</v>
      </c>
      <c r="N890" s="86">
        <v>122.672334818325</v>
      </c>
      <c r="O890" s="86">
        <f t="shared" si="97"/>
        <v>125.85272714424633</v>
      </c>
      <c r="P890" s="86">
        <f t="shared" si="93"/>
        <v>3.5761902267634258</v>
      </c>
      <c r="Q890" s="86">
        <f t="shared" si="94"/>
        <v>6.9755926688469296</v>
      </c>
      <c r="S890" s="86">
        <f t="shared" si="95"/>
        <v>1.6764963503717128E-2</v>
      </c>
      <c r="T890" s="87">
        <v>0.93993923000000001</v>
      </c>
      <c r="U890" s="87">
        <v>0</v>
      </c>
    </row>
    <row r="891" spans="2:21">
      <c r="B891" s="87" t="s">
        <v>6657</v>
      </c>
      <c r="C891" s="87" t="s">
        <v>1964</v>
      </c>
      <c r="D891" s="87" t="s">
        <v>957</v>
      </c>
      <c r="E891" s="87">
        <v>84.565606294978494</v>
      </c>
      <c r="F891" s="86">
        <v>85.880968715634197</v>
      </c>
      <c r="G891" s="86">
        <v>91.842357866494694</v>
      </c>
      <c r="H891" s="86">
        <f t="shared" si="96"/>
        <v>87.429644292369133</v>
      </c>
      <c r="I891" s="86">
        <f t="shared" si="91"/>
        <v>3.8777023338405345</v>
      </c>
      <c r="J891" s="86">
        <f t="shared" si="92"/>
        <v>6.4500506242959723</v>
      </c>
      <c r="L891" s="87">
        <v>77.936622263688804</v>
      </c>
      <c r="M891" s="86">
        <v>82.607517187486906</v>
      </c>
      <c r="N891" s="86">
        <v>87.499994448121598</v>
      </c>
      <c r="O891" s="86">
        <f t="shared" si="97"/>
        <v>82.681377966432436</v>
      </c>
      <c r="P891" s="86">
        <f t="shared" si="93"/>
        <v>4.7821139097156129</v>
      </c>
      <c r="Q891" s="86">
        <f t="shared" si="94"/>
        <v>6.3694905277819833</v>
      </c>
      <c r="S891" s="86">
        <f t="shared" si="95"/>
        <v>-8.0560096513989002E-2</v>
      </c>
      <c r="T891" s="87">
        <v>0.49442083100000001</v>
      </c>
      <c r="U891" s="87">
        <v>0</v>
      </c>
    </row>
    <row r="892" spans="2:21">
      <c r="B892" s="87" t="s">
        <v>6658</v>
      </c>
      <c r="C892" s="87" t="s">
        <v>1965</v>
      </c>
      <c r="D892" s="87" t="s">
        <v>1966</v>
      </c>
      <c r="E892" s="87">
        <v>65.191889665973804</v>
      </c>
      <c r="F892" s="86">
        <v>77.038221398110196</v>
      </c>
      <c r="G892" s="86">
        <v>70.285669745004796</v>
      </c>
      <c r="H892" s="86">
        <f t="shared" si="96"/>
        <v>70.838593603029594</v>
      </c>
      <c r="I892" s="86">
        <f t="shared" si="91"/>
        <v>5.9424900060105417</v>
      </c>
      <c r="J892" s="86">
        <f t="shared" si="92"/>
        <v>6.1464636646553936</v>
      </c>
      <c r="L892" s="87">
        <v>74.085917107696204</v>
      </c>
      <c r="M892" s="86">
        <v>90.048440658167706</v>
      </c>
      <c r="N892" s="86">
        <v>81.315485560038695</v>
      </c>
      <c r="O892" s="86">
        <f t="shared" si="97"/>
        <v>81.816614441967531</v>
      </c>
      <c r="P892" s="86">
        <f t="shared" si="93"/>
        <v>7.9930524295832548</v>
      </c>
      <c r="Q892" s="86">
        <f t="shared" si="94"/>
        <v>6.3543219348652284</v>
      </c>
      <c r="S892" s="86">
        <f t="shared" si="95"/>
        <v>0.20785827020983427</v>
      </c>
      <c r="T892" s="87">
        <v>0.44856826100000002</v>
      </c>
      <c r="U892" s="87">
        <v>0</v>
      </c>
    </row>
    <row r="893" spans="2:21">
      <c r="B893" s="87" t="s">
        <v>6659</v>
      </c>
      <c r="C893" s="87" t="s">
        <v>1967</v>
      </c>
      <c r="D893" s="87" t="s">
        <v>1490</v>
      </c>
      <c r="E893" s="87">
        <v>76.035463946261501</v>
      </c>
      <c r="F893" s="86">
        <v>80.408060214460804</v>
      </c>
      <c r="G893" s="86">
        <v>84.651910115808604</v>
      </c>
      <c r="H893" s="86">
        <f t="shared" si="96"/>
        <v>80.365144758843641</v>
      </c>
      <c r="I893" s="86">
        <f t="shared" si="91"/>
        <v>4.3083833917635346</v>
      </c>
      <c r="J893" s="86">
        <f t="shared" si="92"/>
        <v>6.3284980193429234</v>
      </c>
      <c r="L893" s="87">
        <v>83.360497322576194</v>
      </c>
      <c r="M893" s="86">
        <v>79.506955364827405</v>
      </c>
      <c r="N893" s="86">
        <v>88.044880662696997</v>
      </c>
      <c r="O893" s="86">
        <f t="shared" si="97"/>
        <v>83.637444450033527</v>
      </c>
      <c r="P893" s="86">
        <f t="shared" si="93"/>
        <v>4.2756949004291149</v>
      </c>
      <c r="Q893" s="86">
        <f t="shared" si="94"/>
        <v>6.3860770758058969</v>
      </c>
      <c r="S893" s="86">
        <f t="shared" si="95"/>
        <v>5.7579056462972664E-2</v>
      </c>
      <c r="T893" s="87">
        <v>0.96576678000000005</v>
      </c>
      <c r="U893" s="87">
        <v>0</v>
      </c>
    </row>
    <row r="894" spans="2:21">
      <c r="B894" s="87" t="s">
        <v>6660</v>
      </c>
      <c r="C894" s="87" t="s">
        <v>1968</v>
      </c>
      <c r="D894" s="87" t="s">
        <v>1969</v>
      </c>
      <c r="E894" s="87">
        <v>581.79630969072105</v>
      </c>
      <c r="F894" s="86">
        <v>616.90848967421095</v>
      </c>
      <c r="G894" s="86">
        <v>636.87345665794896</v>
      </c>
      <c r="H894" s="86">
        <f t="shared" si="96"/>
        <v>611.85941867429369</v>
      </c>
      <c r="I894" s="86">
        <f t="shared" si="91"/>
        <v>27.883559098222385</v>
      </c>
      <c r="J894" s="86">
        <f t="shared" si="92"/>
        <v>9.2570564059618725</v>
      </c>
      <c r="L894" s="87">
        <v>605.788751251348</v>
      </c>
      <c r="M894" s="86">
        <v>664.92354467632094</v>
      </c>
      <c r="N894" s="86">
        <v>690.25118271216695</v>
      </c>
      <c r="O894" s="86">
        <f t="shared" si="97"/>
        <v>653.65449287994534</v>
      </c>
      <c r="P894" s="86">
        <f t="shared" si="93"/>
        <v>43.344194863446617</v>
      </c>
      <c r="Q894" s="86">
        <f t="shared" si="94"/>
        <v>9.352384450691881</v>
      </c>
      <c r="S894" s="86">
        <f t="shared" si="95"/>
        <v>9.5328044730009387E-2</v>
      </c>
      <c r="T894" s="87">
        <v>0.84422666499999999</v>
      </c>
      <c r="U894" s="87">
        <v>0</v>
      </c>
    </row>
    <row r="895" spans="2:21">
      <c r="B895" s="87" t="s">
        <v>6661</v>
      </c>
      <c r="C895" s="87" t="s">
        <v>1970</v>
      </c>
      <c r="D895" s="87" t="s">
        <v>1971</v>
      </c>
      <c r="E895" s="87">
        <v>282.61232960373798</v>
      </c>
      <c r="F895" s="86">
        <v>298.10835213319899</v>
      </c>
      <c r="G895" s="86">
        <v>306.853510936026</v>
      </c>
      <c r="H895" s="86">
        <f t="shared" si="96"/>
        <v>295.85806422432097</v>
      </c>
      <c r="I895" s="86">
        <f t="shared" si="91"/>
        <v>12.276260214366964</v>
      </c>
      <c r="J895" s="86">
        <f t="shared" si="92"/>
        <v>8.2087614090400312</v>
      </c>
      <c r="L895" s="87">
        <v>276.46462512549101</v>
      </c>
      <c r="M895" s="86">
        <v>321.93410914878598</v>
      </c>
      <c r="N895" s="86">
        <v>273.08467118292702</v>
      </c>
      <c r="O895" s="86">
        <f t="shared" si="97"/>
        <v>290.49446848573467</v>
      </c>
      <c r="P895" s="86">
        <f t="shared" si="93"/>
        <v>27.279924412098456</v>
      </c>
      <c r="Q895" s="86">
        <f t="shared" si="94"/>
        <v>8.1823668822713866</v>
      </c>
      <c r="S895" s="86">
        <f t="shared" si="95"/>
        <v>-2.639452676864475E-2</v>
      </c>
      <c r="T895" s="87">
        <v>0.80247530700000003</v>
      </c>
      <c r="U895" s="87">
        <v>0</v>
      </c>
    </row>
    <row r="896" spans="2:21">
      <c r="B896" s="87" t="s">
        <v>6662</v>
      </c>
      <c r="C896" s="87" t="s">
        <v>1972</v>
      </c>
      <c r="D896" s="87" t="s">
        <v>1973</v>
      </c>
      <c r="E896" s="87">
        <v>167.01022872363501</v>
      </c>
      <c r="F896" s="86">
        <v>160.44714965905899</v>
      </c>
      <c r="G896" s="86">
        <v>116.472141847458</v>
      </c>
      <c r="H896" s="86">
        <f t="shared" si="96"/>
        <v>147.97650674338399</v>
      </c>
      <c r="I896" s="86">
        <f t="shared" si="91"/>
        <v>27.480215743762244</v>
      </c>
      <c r="J896" s="86">
        <f t="shared" si="92"/>
        <v>7.2092243366073001</v>
      </c>
      <c r="L896" s="87">
        <v>158.78694113972901</v>
      </c>
      <c r="M896" s="86">
        <v>160.37454707765301</v>
      </c>
      <c r="N896" s="86">
        <v>136.74462628405999</v>
      </c>
      <c r="O896" s="86">
        <f t="shared" si="97"/>
        <v>151.96870483381403</v>
      </c>
      <c r="P896" s="86">
        <f t="shared" si="93"/>
        <v>13.208313628936247</v>
      </c>
      <c r="Q896" s="86">
        <f t="shared" si="94"/>
        <v>7.2476304474594775</v>
      </c>
      <c r="S896" s="86">
        <f t="shared" si="95"/>
        <v>3.8406110852177239E-2</v>
      </c>
      <c r="T896" s="87">
        <v>1</v>
      </c>
      <c r="U896" s="87">
        <v>0</v>
      </c>
    </row>
    <row r="897" spans="2:21">
      <c r="B897" s="87" t="s">
        <v>6663</v>
      </c>
      <c r="C897" s="87" t="s">
        <v>1974</v>
      </c>
      <c r="D897" s="87" t="s">
        <v>1975</v>
      </c>
      <c r="E897" s="87">
        <v>67.626350416161898</v>
      </c>
      <c r="F897" s="86">
        <v>68.327857992334799</v>
      </c>
      <c r="G897" s="86">
        <v>69.328554574236705</v>
      </c>
      <c r="H897" s="86">
        <f t="shared" si="96"/>
        <v>68.427587660911129</v>
      </c>
      <c r="I897" s="86">
        <f t="shared" si="91"/>
        <v>0.85547311707472695</v>
      </c>
      <c r="J897" s="86">
        <f t="shared" si="92"/>
        <v>6.0965061825335027</v>
      </c>
      <c r="L897" s="87">
        <v>69.704550094649306</v>
      </c>
      <c r="M897" s="86">
        <v>81.792170399737699</v>
      </c>
      <c r="N897" s="86">
        <v>75.740191640197907</v>
      </c>
      <c r="O897" s="86">
        <f t="shared" si="97"/>
        <v>75.745637378194971</v>
      </c>
      <c r="P897" s="86">
        <f t="shared" si="93"/>
        <v>6.0438119926122011</v>
      </c>
      <c r="Q897" s="86">
        <f t="shared" si="94"/>
        <v>6.2430908928578805</v>
      </c>
      <c r="S897" s="86">
        <f t="shared" si="95"/>
        <v>0.1465847103243775</v>
      </c>
      <c r="T897" s="87">
        <v>0.592721057</v>
      </c>
      <c r="U897" s="87">
        <v>0</v>
      </c>
    </row>
    <row r="898" spans="2:21">
      <c r="B898" s="87" t="s">
        <v>6664</v>
      </c>
      <c r="C898" s="87" t="s">
        <v>841</v>
      </c>
      <c r="D898" s="87" t="s">
        <v>1976</v>
      </c>
      <c r="E898" s="87">
        <v>118.369830715186</v>
      </c>
      <c r="F898" s="86">
        <v>117.870378386041</v>
      </c>
      <c r="G898" s="86">
        <v>122.707946175044</v>
      </c>
      <c r="H898" s="86">
        <f t="shared" si="96"/>
        <v>119.64938509209033</v>
      </c>
      <c r="I898" s="86">
        <f t="shared" si="91"/>
        <v>2.6605375548732875</v>
      </c>
      <c r="J898" s="86">
        <f t="shared" si="92"/>
        <v>6.9026691723020228</v>
      </c>
      <c r="L898" s="87">
        <v>102.145912374554</v>
      </c>
      <c r="M898" s="86">
        <v>132.81929363840601</v>
      </c>
      <c r="N898" s="86">
        <v>123.344355965426</v>
      </c>
      <c r="O898" s="86">
        <f t="shared" si="97"/>
        <v>119.436520659462</v>
      </c>
      <c r="P898" s="86">
        <f t="shared" si="93"/>
        <v>15.705650643106466</v>
      </c>
      <c r="Q898" s="86">
        <f t="shared" si="94"/>
        <v>6.9001002333968806</v>
      </c>
      <c r="S898" s="86">
        <f t="shared" si="95"/>
        <v>-2.5689389051427765E-3</v>
      </c>
      <c r="T898" s="87">
        <v>0.92649686600000003</v>
      </c>
      <c r="U898" s="87">
        <v>0</v>
      </c>
    </row>
    <row r="899" spans="2:21">
      <c r="B899" s="87" t="s">
        <v>6665</v>
      </c>
      <c r="C899" s="87" t="s">
        <v>841</v>
      </c>
      <c r="D899" s="87" t="s">
        <v>1977</v>
      </c>
      <c r="E899" s="87">
        <v>110.909595686175</v>
      </c>
      <c r="F899" s="86">
        <v>105.47058671453</v>
      </c>
      <c r="G899" s="86">
        <v>90.954123617218599</v>
      </c>
      <c r="H899" s="86">
        <f t="shared" si="96"/>
        <v>102.4447686726412</v>
      </c>
      <c r="I899" s="86">
        <f t="shared" si="91"/>
        <v>10.316098947309955</v>
      </c>
      <c r="J899" s="86">
        <f t="shared" si="92"/>
        <v>6.6787025049903264</v>
      </c>
      <c r="L899" s="87">
        <v>109.686482842548</v>
      </c>
      <c r="M899" s="86">
        <v>95.432897946602097</v>
      </c>
      <c r="N899" s="86">
        <v>99.012206446084903</v>
      </c>
      <c r="O899" s="86">
        <f t="shared" si="97"/>
        <v>101.37719574507834</v>
      </c>
      <c r="P899" s="86">
        <f t="shared" si="93"/>
        <v>7.41525801201478</v>
      </c>
      <c r="Q899" s="86">
        <f t="shared" si="94"/>
        <v>6.6635893521208933</v>
      </c>
      <c r="S899" s="86">
        <f t="shared" si="95"/>
        <v>-1.5113152869432281E-2</v>
      </c>
      <c r="T899" s="87">
        <v>0.90146501800000001</v>
      </c>
      <c r="U899" s="87">
        <v>0</v>
      </c>
    </row>
    <row r="900" spans="2:21">
      <c r="B900" s="87" t="s">
        <v>6666</v>
      </c>
      <c r="C900" s="87" t="s">
        <v>841</v>
      </c>
      <c r="D900" s="87"/>
      <c r="E900" s="87">
        <v>2.22384367111971</v>
      </c>
      <c r="F900" s="86">
        <v>1.9597758130920699</v>
      </c>
      <c r="G900" s="86">
        <v>5.7558589659582102</v>
      </c>
      <c r="H900" s="86">
        <f t="shared" si="96"/>
        <v>3.3131594833899967</v>
      </c>
      <c r="I900" s="86">
        <f t="shared" si="91"/>
        <v>2.1195562106287933</v>
      </c>
      <c r="J900" s="86">
        <f t="shared" si="92"/>
        <v>1.7282076511575379</v>
      </c>
      <c r="L900" s="87">
        <v>4.4135995274779196</v>
      </c>
      <c r="M900" s="86">
        <v>6.0990734192152596</v>
      </c>
      <c r="N900" s="86">
        <v>6.5205109362730198</v>
      </c>
      <c r="O900" s="86">
        <f t="shared" si="97"/>
        <v>5.677727960988733</v>
      </c>
      <c r="P900" s="86">
        <f t="shared" si="93"/>
        <v>1.1148622863402566</v>
      </c>
      <c r="Q900" s="86">
        <f t="shared" si="94"/>
        <v>2.5053137263545562</v>
      </c>
      <c r="S900" s="86">
        <f t="shared" si="95"/>
        <v>0.77710607519701835</v>
      </c>
      <c r="T900" s="87">
        <v>0.103070126</v>
      </c>
      <c r="U900" s="87">
        <v>0</v>
      </c>
    </row>
    <row r="901" spans="2:21">
      <c r="B901" s="87" t="s">
        <v>6667</v>
      </c>
      <c r="C901" s="87" t="s">
        <v>841</v>
      </c>
      <c r="D901" s="87" t="s">
        <v>1978</v>
      </c>
      <c r="E901" s="87">
        <v>63.840156046919297</v>
      </c>
      <c r="F901" s="86">
        <v>66.544472133725293</v>
      </c>
      <c r="G901" s="86">
        <v>63.8280159243714</v>
      </c>
      <c r="H901" s="86">
        <f t="shared" si="96"/>
        <v>64.737548035005332</v>
      </c>
      <c r="I901" s="86">
        <f t="shared" si="91"/>
        <v>1.5648539451159915</v>
      </c>
      <c r="J901" s="86">
        <f t="shared" si="92"/>
        <v>6.0165308187179134</v>
      </c>
      <c r="L901" s="87">
        <v>70.3194706773685</v>
      </c>
      <c r="M901" s="86">
        <v>70.721586186432006</v>
      </c>
      <c r="N901" s="86">
        <v>62.313499715577102</v>
      </c>
      <c r="O901" s="86">
        <f t="shared" si="97"/>
        <v>67.784852193125872</v>
      </c>
      <c r="P901" s="86">
        <f t="shared" si="93"/>
        <v>4.7425939812344922</v>
      </c>
      <c r="Q901" s="86">
        <f t="shared" si="94"/>
        <v>6.0828910067816775</v>
      </c>
      <c r="S901" s="86">
        <f t="shared" si="95"/>
        <v>6.6360188063763925E-2</v>
      </c>
      <c r="T901" s="87">
        <v>0.94946940999999996</v>
      </c>
      <c r="U901" s="87">
        <v>0</v>
      </c>
    </row>
    <row r="902" spans="2:21">
      <c r="B902" s="87" t="s">
        <v>6668</v>
      </c>
      <c r="C902" s="87" t="s">
        <v>1979</v>
      </c>
      <c r="D902" s="87" t="s">
        <v>1980</v>
      </c>
      <c r="E902" s="87">
        <v>351.78191495864797</v>
      </c>
      <c r="F902" s="86">
        <v>344.17317097209298</v>
      </c>
      <c r="G902" s="86">
        <v>369.80448151332098</v>
      </c>
      <c r="H902" s="86">
        <f t="shared" si="96"/>
        <v>355.25318914802068</v>
      </c>
      <c r="I902" s="86">
        <f t="shared" ref="I902:I965" si="98">STDEV(E902:G902)</f>
        <v>13.163522643600007</v>
      </c>
      <c r="J902" s="86">
        <f t="shared" ref="J902:J965" si="99">LOG(H902,2)</f>
        <v>8.4727037905373113</v>
      </c>
      <c r="L902" s="87">
        <v>355.95306155251097</v>
      </c>
      <c r="M902" s="86">
        <v>377.907210896555</v>
      </c>
      <c r="N902" s="86">
        <v>436.56277535121001</v>
      </c>
      <c r="O902" s="86">
        <f t="shared" si="97"/>
        <v>390.14101593342531</v>
      </c>
      <c r="P902" s="86">
        <f t="shared" ref="P902:P965" si="100">STDEV(L902:N902)</f>
        <v>41.674104416737713</v>
      </c>
      <c r="Q902" s="86">
        <f t="shared" ref="Q902:Q965" si="101">LOG(O902,2)</f>
        <v>8.6078518681504175</v>
      </c>
      <c r="S902" s="86">
        <f t="shared" ref="S902:S965" si="102">LOG(O902/H902,2)</f>
        <v>0.1351480776131051</v>
      </c>
      <c r="T902" s="87">
        <v>0.70742127899999996</v>
      </c>
      <c r="U902" s="87">
        <v>0</v>
      </c>
    </row>
    <row r="903" spans="2:21">
      <c r="B903" s="87" t="s">
        <v>6669</v>
      </c>
      <c r="C903" s="87" t="s">
        <v>1981</v>
      </c>
      <c r="D903" s="87" t="s">
        <v>1982</v>
      </c>
      <c r="E903" s="87">
        <v>206.33943894277101</v>
      </c>
      <c r="F903" s="86">
        <v>222.15981985888101</v>
      </c>
      <c r="G903" s="86">
        <v>197.19223711297801</v>
      </c>
      <c r="H903" s="86">
        <f t="shared" ref="H903:H966" si="103">AVERAGE(E903:G903)</f>
        <v>208.56383197154332</v>
      </c>
      <c r="I903" s="86">
        <f t="shared" si="98"/>
        <v>12.631547423147195</v>
      </c>
      <c r="J903" s="86">
        <f t="shared" si="99"/>
        <v>7.7043451848358</v>
      </c>
      <c r="L903" s="87">
        <v>219.203276718908</v>
      </c>
      <c r="M903" s="86">
        <v>293.17757175603498</v>
      </c>
      <c r="N903" s="86">
        <v>236.652997426794</v>
      </c>
      <c r="O903" s="86">
        <f t="shared" ref="O903:O966" si="104">AVERAGE(L903:N903)</f>
        <v>249.67794863391228</v>
      </c>
      <c r="P903" s="86">
        <f t="shared" si="100"/>
        <v>38.668929349296334</v>
      </c>
      <c r="Q903" s="86">
        <f t="shared" si="101"/>
        <v>7.9639245989410279</v>
      </c>
      <c r="S903" s="86">
        <f t="shared" si="102"/>
        <v>0.25957941410522756</v>
      </c>
      <c r="T903" s="87">
        <v>0.259417758</v>
      </c>
      <c r="U903" s="87">
        <v>0</v>
      </c>
    </row>
    <row r="904" spans="2:21">
      <c r="B904" s="87" t="s">
        <v>6670</v>
      </c>
      <c r="C904" s="87" t="s">
        <v>841</v>
      </c>
      <c r="D904" s="87"/>
      <c r="E904" s="87">
        <v>93.938806745854606</v>
      </c>
      <c r="F904" s="86">
        <v>95.847333497136802</v>
      </c>
      <c r="G904" s="86">
        <v>94.8875897681298</v>
      </c>
      <c r="H904" s="86">
        <f t="shared" si="103"/>
        <v>94.891243337040393</v>
      </c>
      <c r="I904" s="86">
        <f t="shared" si="98"/>
        <v>0.95426862125623801</v>
      </c>
      <c r="J904" s="86">
        <f t="shared" si="99"/>
        <v>6.5682030548723054</v>
      </c>
      <c r="L904" s="87">
        <v>89.011167856439897</v>
      </c>
      <c r="M904" s="86">
        <v>106.212150962057</v>
      </c>
      <c r="N904" s="86">
        <v>96.648782409884006</v>
      </c>
      <c r="O904" s="86">
        <f t="shared" si="104"/>
        <v>97.290700409460285</v>
      </c>
      <c r="P904" s="86">
        <f t="shared" si="100"/>
        <v>8.6184394752510869</v>
      </c>
      <c r="Q904" s="86">
        <f t="shared" si="101"/>
        <v>6.6042300056044967</v>
      </c>
      <c r="S904" s="86">
        <f t="shared" si="102"/>
        <v>3.6026950732190234E-2</v>
      </c>
      <c r="T904" s="87">
        <v>0.99683591199999999</v>
      </c>
      <c r="U904" s="87">
        <v>0</v>
      </c>
    </row>
    <row r="905" spans="2:21">
      <c r="B905" s="87" t="s">
        <v>6671</v>
      </c>
      <c r="C905" s="87" t="s">
        <v>1983</v>
      </c>
      <c r="D905" s="87" t="s">
        <v>1984</v>
      </c>
      <c r="E905" s="87">
        <v>681.00475541297703</v>
      </c>
      <c r="F905" s="86">
        <v>686.41806970975802</v>
      </c>
      <c r="G905" s="86">
        <v>568.91032226841298</v>
      </c>
      <c r="H905" s="86">
        <f t="shared" si="103"/>
        <v>645.44438246371601</v>
      </c>
      <c r="I905" s="86">
        <f t="shared" si="98"/>
        <v>66.3356824823762</v>
      </c>
      <c r="J905" s="86">
        <f t="shared" si="99"/>
        <v>9.334148974539163</v>
      </c>
      <c r="L905" s="87">
        <v>625.719765476509</v>
      </c>
      <c r="M905" s="86">
        <v>629.02040999271503</v>
      </c>
      <c r="N905" s="86">
        <v>617.45384208226801</v>
      </c>
      <c r="O905" s="86">
        <f t="shared" si="104"/>
        <v>624.06467251716401</v>
      </c>
      <c r="P905" s="86">
        <f t="shared" si="100"/>
        <v>5.958260890125632</v>
      </c>
      <c r="Q905" s="86">
        <f t="shared" si="101"/>
        <v>9.2855517347037466</v>
      </c>
      <c r="S905" s="86">
        <f t="shared" si="102"/>
        <v>-4.8597239835415584E-2</v>
      </c>
      <c r="T905" s="87">
        <v>0.731924515</v>
      </c>
      <c r="U905" s="87">
        <v>0</v>
      </c>
    </row>
    <row r="906" spans="2:21">
      <c r="B906" s="87" t="s">
        <v>6672</v>
      </c>
      <c r="C906" s="87" t="s">
        <v>1985</v>
      </c>
      <c r="D906" s="87" t="s">
        <v>1986</v>
      </c>
      <c r="E906" s="87">
        <v>80.485826296607499</v>
      </c>
      <c r="F906" s="86">
        <v>75.143812745785795</v>
      </c>
      <c r="G906" s="86">
        <v>84.745655962666106</v>
      </c>
      <c r="H906" s="86">
        <f t="shared" si="103"/>
        <v>80.1250983350198</v>
      </c>
      <c r="I906" s="86">
        <f t="shared" si="98"/>
        <v>4.811074909735976</v>
      </c>
      <c r="J906" s="86">
        <f t="shared" si="99"/>
        <v>6.3241823171941975</v>
      </c>
      <c r="L906" s="87">
        <v>89.927895773736196</v>
      </c>
      <c r="M906" s="86">
        <v>81.639872340761499</v>
      </c>
      <c r="N906" s="86">
        <v>82.794479673371995</v>
      </c>
      <c r="O906" s="86">
        <f t="shared" si="104"/>
        <v>84.787415929289907</v>
      </c>
      <c r="P906" s="86">
        <f t="shared" si="100"/>
        <v>4.4890621845212246</v>
      </c>
      <c r="Q906" s="86">
        <f t="shared" si="101"/>
        <v>6.4057782520860558</v>
      </c>
      <c r="S906" s="86">
        <f t="shared" si="102"/>
        <v>8.159593489185879E-2</v>
      </c>
      <c r="T906" s="87">
        <v>0.91191248700000005</v>
      </c>
      <c r="U906" s="87">
        <v>0</v>
      </c>
    </row>
    <row r="907" spans="2:21">
      <c r="B907" s="87" t="s">
        <v>6673</v>
      </c>
      <c r="C907" s="87" t="s">
        <v>1987</v>
      </c>
      <c r="D907" s="87" t="s">
        <v>1988</v>
      </c>
      <c r="E907" s="87">
        <v>1426.4378288411999</v>
      </c>
      <c r="F907" s="86">
        <v>1383.9806535053499</v>
      </c>
      <c r="G907" s="86">
        <v>1328.43549883183</v>
      </c>
      <c r="H907" s="86">
        <f t="shared" si="103"/>
        <v>1379.6179937261265</v>
      </c>
      <c r="I907" s="86">
        <f t="shared" si="98"/>
        <v>49.146604888621745</v>
      </c>
      <c r="J907" s="86">
        <f t="shared" si="99"/>
        <v>10.430053135107386</v>
      </c>
      <c r="L907" s="87">
        <v>1314.6552898263899</v>
      </c>
      <c r="M907" s="86">
        <v>1163.55360329424</v>
      </c>
      <c r="N907" s="86">
        <v>1237.4987766177601</v>
      </c>
      <c r="O907" s="86">
        <f t="shared" si="104"/>
        <v>1238.5692232461299</v>
      </c>
      <c r="P907" s="86">
        <f t="shared" si="100"/>
        <v>75.556530559595984</v>
      </c>
      <c r="Q907" s="86">
        <f t="shared" si="101"/>
        <v>10.274458787273861</v>
      </c>
      <c r="S907" s="86">
        <f t="shared" si="102"/>
        <v>-0.15559434783352352</v>
      </c>
      <c r="T907" s="87">
        <v>0.19354981900000001</v>
      </c>
      <c r="U907" s="87">
        <v>0</v>
      </c>
    </row>
    <row r="908" spans="2:21">
      <c r="B908" s="87" t="s">
        <v>6674</v>
      </c>
      <c r="C908" s="87" t="s">
        <v>1989</v>
      </c>
      <c r="D908" s="87" t="s">
        <v>1990</v>
      </c>
      <c r="E908" s="87">
        <v>69.850643378066906</v>
      </c>
      <c r="F908" s="86">
        <v>61.770787859863397</v>
      </c>
      <c r="G908" s="86">
        <v>59.316554117346499</v>
      </c>
      <c r="H908" s="86">
        <f t="shared" si="103"/>
        <v>63.645995118425596</v>
      </c>
      <c r="I908" s="86">
        <f t="shared" si="98"/>
        <v>5.5117203153942356</v>
      </c>
      <c r="J908" s="86">
        <f t="shared" si="99"/>
        <v>5.9919978312517683</v>
      </c>
      <c r="L908" s="87">
        <v>69.363599784200105</v>
      </c>
      <c r="M908" s="86">
        <v>59.3076550329098</v>
      </c>
      <c r="N908" s="86">
        <v>61.111663363329797</v>
      </c>
      <c r="O908" s="86">
        <f t="shared" si="104"/>
        <v>63.260972726813236</v>
      </c>
      <c r="P908" s="86">
        <f t="shared" si="100"/>
        <v>5.3614507612416755</v>
      </c>
      <c r="Q908" s="86">
        <f t="shared" si="101"/>
        <v>5.9832438343873156</v>
      </c>
      <c r="S908" s="86">
        <f t="shared" si="102"/>
        <v>-8.7539968644536736E-3</v>
      </c>
      <c r="T908" s="87">
        <v>0.90262579600000004</v>
      </c>
      <c r="U908" s="87">
        <v>0</v>
      </c>
    </row>
    <row r="909" spans="2:21">
      <c r="B909" s="87" t="s">
        <v>6675</v>
      </c>
      <c r="C909" s="87" t="s">
        <v>841</v>
      </c>
      <c r="D909" s="87" t="s">
        <v>1259</v>
      </c>
      <c r="E909" s="87">
        <v>20.1935853355577</v>
      </c>
      <c r="F909" s="86">
        <v>16.7393534084108</v>
      </c>
      <c r="G909" s="86">
        <v>23.846274437761799</v>
      </c>
      <c r="H909" s="86">
        <f t="shared" si="103"/>
        <v>20.259737727243433</v>
      </c>
      <c r="I909" s="86">
        <f t="shared" si="98"/>
        <v>3.5539223026892617</v>
      </c>
      <c r="J909" s="86">
        <f t="shared" si="99"/>
        <v>4.3405435927157319</v>
      </c>
      <c r="L909" s="87">
        <v>14.823235486188</v>
      </c>
      <c r="M909" s="86">
        <v>16.270947915672998</v>
      </c>
      <c r="N909" s="86">
        <v>15.3959239153402</v>
      </c>
      <c r="O909" s="86">
        <f t="shared" si="104"/>
        <v>15.496702439067066</v>
      </c>
      <c r="P909" s="86">
        <f t="shared" si="100"/>
        <v>0.72909879492066354</v>
      </c>
      <c r="Q909" s="86">
        <f t="shared" si="101"/>
        <v>3.9538893503267025</v>
      </c>
      <c r="S909" s="86">
        <f t="shared" si="102"/>
        <v>-0.38665424238902896</v>
      </c>
      <c r="T909" s="87">
        <v>4.1789791999999999E-2</v>
      </c>
      <c r="U909" s="87">
        <v>0</v>
      </c>
    </row>
    <row r="910" spans="2:21">
      <c r="B910" s="87" t="s">
        <v>6676</v>
      </c>
      <c r="C910" s="87" t="s">
        <v>856</v>
      </c>
      <c r="D910" s="87" t="s">
        <v>1147</v>
      </c>
      <c r="E910" s="87">
        <v>11.407927884831601</v>
      </c>
      <c r="F910" s="86">
        <v>15.5475547838638</v>
      </c>
      <c r="G910" s="86">
        <v>18.3507417645082</v>
      </c>
      <c r="H910" s="86">
        <f t="shared" si="103"/>
        <v>15.102074811067867</v>
      </c>
      <c r="I910" s="86">
        <f t="shared" si="98"/>
        <v>3.4927790434808736</v>
      </c>
      <c r="J910" s="86">
        <f t="shared" si="99"/>
        <v>3.9166748639085194</v>
      </c>
      <c r="L910" s="87">
        <v>11.610089704386599</v>
      </c>
      <c r="M910" s="86">
        <v>17.137508424966299</v>
      </c>
      <c r="N910" s="86">
        <v>19.475424626119999</v>
      </c>
      <c r="O910" s="86">
        <f t="shared" si="104"/>
        <v>16.074340918490964</v>
      </c>
      <c r="P910" s="86">
        <f t="shared" si="100"/>
        <v>4.0390119110840041</v>
      </c>
      <c r="Q910" s="86">
        <f t="shared" si="101"/>
        <v>4.0066876801470945</v>
      </c>
      <c r="S910" s="86">
        <f t="shared" si="102"/>
        <v>9.0012816238575447E-2</v>
      </c>
      <c r="T910" s="87">
        <v>0.95488321499999995</v>
      </c>
      <c r="U910" s="87">
        <v>0</v>
      </c>
    </row>
    <row r="911" spans="2:21">
      <c r="B911" s="87" t="s">
        <v>6677</v>
      </c>
      <c r="C911" s="87" t="s">
        <v>841</v>
      </c>
      <c r="D911" s="87"/>
      <c r="E911" s="87">
        <v>160.709196881651</v>
      </c>
      <c r="F911" s="86">
        <v>149.665581834188</v>
      </c>
      <c r="G911" s="86">
        <v>170.56409303945901</v>
      </c>
      <c r="H911" s="86">
        <f t="shared" si="103"/>
        <v>160.31295725176599</v>
      </c>
      <c r="I911" s="86">
        <f t="shared" si="98"/>
        <v>10.454888666668239</v>
      </c>
      <c r="J911" s="86">
        <f t="shared" si="99"/>
        <v>7.3247472254194186</v>
      </c>
      <c r="L911" s="87">
        <v>175.99015104258001</v>
      </c>
      <c r="M911" s="86">
        <v>145.19031410227899</v>
      </c>
      <c r="N911" s="86">
        <v>159.60810086600401</v>
      </c>
      <c r="O911" s="86">
        <f t="shared" si="104"/>
        <v>160.26285533695435</v>
      </c>
      <c r="P911" s="86">
        <f t="shared" si="100"/>
        <v>15.41035419613076</v>
      </c>
      <c r="Q911" s="86">
        <f t="shared" si="101"/>
        <v>7.3242962757108767</v>
      </c>
      <c r="S911" s="86">
        <f t="shared" si="102"/>
        <v>-4.5094970854236559E-4</v>
      </c>
      <c r="T911" s="87">
        <v>0.91249186199999999</v>
      </c>
      <c r="U911" s="87">
        <v>0</v>
      </c>
    </row>
    <row r="912" spans="2:21">
      <c r="B912" s="87" t="s">
        <v>6678</v>
      </c>
      <c r="C912" s="87" t="s">
        <v>841</v>
      </c>
      <c r="D912" s="87"/>
      <c r="E912" s="87">
        <v>21.067992673765701</v>
      </c>
      <c r="F912" s="86">
        <v>25.064501188493399</v>
      </c>
      <c r="G912" s="86">
        <v>26.263038547143399</v>
      </c>
      <c r="H912" s="86">
        <f t="shared" si="103"/>
        <v>24.131844136467496</v>
      </c>
      <c r="I912" s="86">
        <f t="shared" si="98"/>
        <v>2.7202044572320094</v>
      </c>
      <c r="J912" s="86">
        <f t="shared" si="99"/>
        <v>4.5928662642692952</v>
      </c>
      <c r="L912" s="87">
        <v>25.227205720215899</v>
      </c>
      <c r="M912" s="86">
        <v>37.373045632638203</v>
      </c>
      <c r="N912" s="86">
        <v>43.690543134721302</v>
      </c>
      <c r="O912" s="86">
        <f t="shared" si="104"/>
        <v>35.430264829191799</v>
      </c>
      <c r="P912" s="86">
        <f t="shared" si="100"/>
        <v>9.3837361993050958</v>
      </c>
      <c r="Q912" s="86">
        <f t="shared" si="101"/>
        <v>5.146910344039151</v>
      </c>
      <c r="S912" s="86">
        <f t="shared" si="102"/>
        <v>0.55404407976985581</v>
      </c>
      <c r="T912" s="87">
        <v>4.5800775000000002E-2</v>
      </c>
      <c r="U912" s="87">
        <v>0</v>
      </c>
    </row>
    <row r="913" spans="2:21">
      <c r="B913" s="87" t="s">
        <v>6679</v>
      </c>
      <c r="C913" s="87" t="s">
        <v>1991</v>
      </c>
      <c r="D913" s="87" t="s">
        <v>1992</v>
      </c>
      <c r="E913" s="87">
        <v>444.86012505974099</v>
      </c>
      <c r="F913" s="86">
        <v>392.41602314067097</v>
      </c>
      <c r="G913" s="86">
        <v>312.341839655098</v>
      </c>
      <c r="H913" s="86">
        <f t="shared" si="103"/>
        <v>383.20599595183666</v>
      </c>
      <c r="I913" s="86">
        <f t="shared" si="98"/>
        <v>66.737489031734839</v>
      </c>
      <c r="J913" s="86">
        <f t="shared" si="99"/>
        <v>8.5819763246022234</v>
      </c>
      <c r="L913" s="87">
        <v>459.74592009445001</v>
      </c>
      <c r="M913" s="86">
        <v>438.429341830829</v>
      </c>
      <c r="N913" s="86">
        <v>393.09180325806699</v>
      </c>
      <c r="O913" s="86">
        <f t="shared" si="104"/>
        <v>430.4223550611153</v>
      </c>
      <c r="P913" s="86">
        <f t="shared" si="100"/>
        <v>34.040809341984321</v>
      </c>
      <c r="Q913" s="86">
        <f t="shared" si="101"/>
        <v>8.7496091995890186</v>
      </c>
      <c r="S913" s="86">
        <f t="shared" si="102"/>
        <v>0.16763287498679549</v>
      </c>
      <c r="T913" s="87">
        <v>0.70947582600000003</v>
      </c>
      <c r="U913" s="87">
        <v>0</v>
      </c>
    </row>
    <row r="914" spans="2:21">
      <c r="B914" s="87" t="s">
        <v>6680</v>
      </c>
      <c r="C914" s="87" t="s">
        <v>1993</v>
      </c>
      <c r="D914" s="87" t="s">
        <v>1994</v>
      </c>
      <c r="E914" s="87">
        <v>48.738013171912698</v>
      </c>
      <c r="F914" s="86">
        <v>48.6136883260831</v>
      </c>
      <c r="G914" s="86">
        <v>53.044297244464502</v>
      </c>
      <c r="H914" s="86">
        <f t="shared" si="103"/>
        <v>50.1319995808201</v>
      </c>
      <c r="I914" s="86">
        <f t="shared" si="98"/>
        <v>2.5228896979602817</v>
      </c>
      <c r="J914" s="86">
        <f t="shared" si="99"/>
        <v>5.6476598739467878</v>
      </c>
      <c r="L914" s="87">
        <v>52.770282032507502</v>
      </c>
      <c r="M914" s="86">
        <v>55.574873872595802</v>
      </c>
      <c r="N914" s="86">
        <v>55.337586009680301</v>
      </c>
      <c r="O914" s="86">
        <f t="shared" si="104"/>
        <v>54.560913971594537</v>
      </c>
      <c r="P914" s="86">
        <f t="shared" si="100"/>
        <v>1.5552647486620057</v>
      </c>
      <c r="Q914" s="86">
        <f t="shared" si="101"/>
        <v>5.7697959066109368</v>
      </c>
      <c r="S914" s="86">
        <f t="shared" si="102"/>
        <v>0.12213603266414878</v>
      </c>
      <c r="T914" s="87">
        <v>0.70900849099999996</v>
      </c>
      <c r="U914" s="87">
        <v>0</v>
      </c>
    </row>
    <row r="915" spans="2:21">
      <c r="B915" s="87" t="s">
        <v>6681</v>
      </c>
      <c r="C915" s="87" t="s">
        <v>1003</v>
      </c>
      <c r="D915" s="87" t="s">
        <v>1995</v>
      </c>
      <c r="E915" s="87">
        <v>242.777164858021</v>
      </c>
      <c r="F915" s="86">
        <v>255.87739578691301</v>
      </c>
      <c r="G915" s="86">
        <v>252.59135185637399</v>
      </c>
      <c r="H915" s="86">
        <f t="shared" si="103"/>
        <v>250.41530416710268</v>
      </c>
      <c r="I915" s="86">
        <f t="shared" si="98"/>
        <v>6.8158198521573361</v>
      </c>
      <c r="J915" s="86">
        <f t="shared" si="99"/>
        <v>7.9681789252532527</v>
      </c>
      <c r="L915" s="87">
        <v>212.23108584986699</v>
      </c>
      <c r="M915" s="86">
        <v>232.850599787704</v>
      </c>
      <c r="N915" s="86">
        <v>209.52252543947</v>
      </c>
      <c r="O915" s="86">
        <f t="shared" si="104"/>
        <v>218.20140369234699</v>
      </c>
      <c r="P915" s="86">
        <f t="shared" si="100"/>
        <v>12.758655280019115</v>
      </c>
      <c r="Q915" s="86">
        <f t="shared" si="101"/>
        <v>7.76951657234126</v>
      </c>
      <c r="S915" s="86">
        <f t="shared" si="102"/>
        <v>-0.19866235291199219</v>
      </c>
      <c r="T915" s="87">
        <v>6.1085423E-2</v>
      </c>
      <c r="U915" s="87">
        <v>0</v>
      </c>
    </row>
    <row r="916" spans="2:21">
      <c r="B916" s="87" t="s">
        <v>6682</v>
      </c>
      <c r="C916" s="87" t="s">
        <v>832</v>
      </c>
      <c r="D916" s="87" t="s">
        <v>1996</v>
      </c>
      <c r="E916" s="87">
        <v>48.918151993247101</v>
      </c>
      <c r="F916" s="86">
        <v>56.071049776305799</v>
      </c>
      <c r="G916" s="86">
        <v>48.168039302840299</v>
      </c>
      <c r="H916" s="86">
        <f t="shared" si="103"/>
        <v>51.052413690797728</v>
      </c>
      <c r="I916" s="86">
        <f t="shared" si="98"/>
        <v>4.3624188681453004</v>
      </c>
      <c r="J916" s="86">
        <f t="shared" si="99"/>
        <v>5.6739072663219856</v>
      </c>
      <c r="L916" s="87">
        <v>46.835032219248397</v>
      </c>
      <c r="M916" s="86">
        <v>50.122423951841498</v>
      </c>
      <c r="N916" s="86">
        <v>48.7188251228079</v>
      </c>
      <c r="O916" s="86">
        <f t="shared" si="104"/>
        <v>48.558760431299255</v>
      </c>
      <c r="P916" s="86">
        <f t="shared" si="100"/>
        <v>1.6495307302324447</v>
      </c>
      <c r="Q916" s="86">
        <f t="shared" si="101"/>
        <v>5.6016596890006731</v>
      </c>
      <c r="S916" s="86">
        <f t="shared" si="102"/>
        <v>-7.2247577321312317E-2</v>
      </c>
      <c r="T916" s="87">
        <v>0.69427988299999999</v>
      </c>
      <c r="U916" s="87">
        <v>0</v>
      </c>
    </row>
    <row r="917" spans="2:21">
      <c r="B917" s="87" t="s">
        <v>6683</v>
      </c>
      <c r="C917" s="87" t="s">
        <v>1997</v>
      </c>
      <c r="D917" s="87" t="s">
        <v>1998</v>
      </c>
      <c r="E917" s="87">
        <v>60.952951292877998</v>
      </c>
      <c r="F917" s="86">
        <v>56.592758364626199</v>
      </c>
      <c r="G917" s="86">
        <v>54.020615634206401</v>
      </c>
      <c r="H917" s="86">
        <f t="shared" si="103"/>
        <v>57.188775097236864</v>
      </c>
      <c r="I917" s="86">
        <f t="shared" si="98"/>
        <v>3.5043895874012585</v>
      </c>
      <c r="J917" s="86">
        <f t="shared" si="99"/>
        <v>5.8376601002700239</v>
      </c>
      <c r="L917" s="87">
        <v>59.276081792070002</v>
      </c>
      <c r="M917" s="86">
        <v>63.183581106138497</v>
      </c>
      <c r="N917" s="86">
        <v>50.621738052876303</v>
      </c>
      <c r="O917" s="86">
        <f t="shared" si="104"/>
        <v>57.69380031702827</v>
      </c>
      <c r="P917" s="86">
        <f t="shared" si="100"/>
        <v>6.4286613088101863</v>
      </c>
      <c r="Q917" s="86">
        <f t="shared" si="101"/>
        <v>5.8503443923988723</v>
      </c>
      <c r="S917" s="86">
        <f t="shared" si="102"/>
        <v>1.2684292128847805E-2</v>
      </c>
      <c r="T917" s="87">
        <v>0.94997359199999998</v>
      </c>
      <c r="U917" s="87">
        <v>0</v>
      </c>
    </row>
    <row r="918" spans="2:21">
      <c r="B918" s="87" t="s">
        <v>6684</v>
      </c>
      <c r="C918" s="87" t="s">
        <v>1999</v>
      </c>
      <c r="D918" s="87" t="s">
        <v>2000</v>
      </c>
      <c r="E918" s="87">
        <v>107.17835646173501</v>
      </c>
      <c r="F918" s="86">
        <v>101.805656145654</v>
      </c>
      <c r="G918" s="86">
        <v>102.42451045887</v>
      </c>
      <c r="H918" s="86">
        <f t="shared" si="103"/>
        <v>103.80284102208634</v>
      </c>
      <c r="I918" s="86">
        <f t="shared" si="98"/>
        <v>2.9396128193567312</v>
      </c>
      <c r="J918" s="86">
        <f t="shared" si="99"/>
        <v>6.6977021197169986</v>
      </c>
      <c r="L918" s="87">
        <v>116.787681409698</v>
      </c>
      <c r="M918" s="86">
        <v>105.536147812121</v>
      </c>
      <c r="N918" s="86">
        <v>102.483637620956</v>
      </c>
      <c r="O918" s="86">
        <f t="shared" si="104"/>
        <v>108.26915561425834</v>
      </c>
      <c r="P918" s="86">
        <f t="shared" si="100"/>
        <v>7.5334863053217092</v>
      </c>
      <c r="Q918" s="86">
        <f t="shared" si="101"/>
        <v>6.7584784873809101</v>
      </c>
      <c r="S918" s="86">
        <f t="shared" si="102"/>
        <v>6.0776367663911542E-2</v>
      </c>
      <c r="T918" s="87">
        <v>0.95642687100000001</v>
      </c>
      <c r="U918" s="87">
        <v>0</v>
      </c>
    </row>
    <row r="919" spans="2:21">
      <c r="B919" s="87" t="s">
        <v>6685</v>
      </c>
      <c r="C919" s="87" t="s">
        <v>2001</v>
      </c>
      <c r="D919" s="87" t="s">
        <v>2002</v>
      </c>
      <c r="E919" s="87">
        <v>222.97811178144499</v>
      </c>
      <c r="F919" s="86">
        <v>225.53119084013201</v>
      </c>
      <c r="G919" s="86">
        <v>229.191415697102</v>
      </c>
      <c r="H919" s="86">
        <f t="shared" si="103"/>
        <v>225.90023943955967</v>
      </c>
      <c r="I919" s="86">
        <f t="shared" si="98"/>
        <v>3.1230488370555967</v>
      </c>
      <c r="J919" s="86">
        <f t="shared" si="99"/>
        <v>7.8195419896694327</v>
      </c>
      <c r="L919" s="87">
        <v>233.507267816134</v>
      </c>
      <c r="M919" s="86">
        <v>225.723670937175</v>
      </c>
      <c r="N919" s="86">
        <v>233.86822490303601</v>
      </c>
      <c r="O919" s="86">
        <f t="shared" si="104"/>
        <v>231.033054552115</v>
      </c>
      <c r="P919" s="86">
        <f t="shared" si="100"/>
        <v>4.6016017083827698</v>
      </c>
      <c r="Q919" s="86">
        <f t="shared" si="101"/>
        <v>7.8519554666405158</v>
      </c>
      <c r="S919" s="86">
        <f t="shared" si="102"/>
        <v>3.2413476971082752E-2</v>
      </c>
      <c r="T919" s="87">
        <v>0.984038737</v>
      </c>
      <c r="U919" s="87">
        <v>0</v>
      </c>
    </row>
    <row r="920" spans="2:21">
      <c r="B920" s="87" t="s">
        <v>6686</v>
      </c>
      <c r="C920" s="87" t="s">
        <v>2003</v>
      </c>
      <c r="D920" s="87" t="s">
        <v>2004</v>
      </c>
      <c r="E920" s="87">
        <v>63.702001959224098</v>
      </c>
      <c r="F920" s="86">
        <v>62.467854042309803</v>
      </c>
      <c r="G920" s="86">
        <v>68.474752388286106</v>
      </c>
      <c r="H920" s="86">
        <f t="shared" si="103"/>
        <v>64.881536129940002</v>
      </c>
      <c r="I920" s="86">
        <f t="shared" si="98"/>
        <v>3.1724095857310188</v>
      </c>
      <c r="J920" s="86">
        <f t="shared" si="99"/>
        <v>6.0197360719766344</v>
      </c>
      <c r="L920" s="87">
        <v>78.107470837776702</v>
      </c>
      <c r="M920" s="86">
        <v>61.747278831174398</v>
      </c>
      <c r="N920" s="86">
        <v>72.3741147503017</v>
      </c>
      <c r="O920" s="86">
        <f t="shared" si="104"/>
        <v>70.742954806417615</v>
      </c>
      <c r="P920" s="86">
        <f t="shared" si="100"/>
        <v>8.3011735733643395</v>
      </c>
      <c r="Q920" s="86">
        <f t="shared" si="101"/>
        <v>6.1445145739705502</v>
      </c>
      <c r="S920" s="86">
        <f t="shared" si="102"/>
        <v>0.12477850199391546</v>
      </c>
      <c r="T920" s="87">
        <v>0.83216878100000002</v>
      </c>
      <c r="U920" s="87">
        <v>0</v>
      </c>
    </row>
    <row r="921" spans="2:21">
      <c r="B921" s="87" t="s">
        <v>6687</v>
      </c>
      <c r="C921" s="87" t="s">
        <v>832</v>
      </c>
      <c r="D921" s="87" t="s">
        <v>1327</v>
      </c>
      <c r="E921" s="87">
        <v>152.53797360063399</v>
      </c>
      <c r="F921" s="86">
        <v>151.91187589990599</v>
      </c>
      <c r="G921" s="86">
        <v>154.329954717465</v>
      </c>
      <c r="H921" s="86">
        <f t="shared" si="103"/>
        <v>152.92660140600165</v>
      </c>
      <c r="I921" s="86">
        <f t="shared" si="98"/>
        <v>1.2550099482914709</v>
      </c>
      <c r="J921" s="86">
        <f t="shared" si="99"/>
        <v>7.2566955734416956</v>
      </c>
      <c r="L921" s="87">
        <v>139.64760654179801</v>
      </c>
      <c r="M921" s="86">
        <v>123.86793948951799</v>
      </c>
      <c r="N921" s="86">
        <v>152.24021694006001</v>
      </c>
      <c r="O921" s="86">
        <f t="shared" si="104"/>
        <v>138.58525432379201</v>
      </c>
      <c r="P921" s="86">
        <f t="shared" si="100"/>
        <v>14.215940915358379</v>
      </c>
      <c r="Q921" s="86">
        <f t="shared" si="101"/>
        <v>7.1146299505278723</v>
      </c>
      <c r="S921" s="86">
        <f t="shared" si="102"/>
        <v>-0.14206562291382371</v>
      </c>
      <c r="T921" s="87">
        <v>0.249622066</v>
      </c>
      <c r="U921" s="87">
        <v>0</v>
      </c>
    </row>
    <row r="922" spans="2:21">
      <c r="B922" s="87" t="s">
        <v>6688</v>
      </c>
      <c r="C922" s="87" t="s">
        <v>1688</v>
      </c>
      <c r="D922" s="87" t="s">
        <v>2005</v>
      </c>
      <c r="E922" s="87">
        <v>110.953355274404</v>
      </c>
      <c r="F922" s="86">
        <v>135.25903419865401</v>
      </c>
      <c r="G922" s="86">
        <v>119.98459440334</v>
      </c>
      <c r="H922" s="86">
        <f t="shared" si="103"/>
        <v>122.06566129213267</v>
      </c>
      <c r="I922" s="86">
        <f t="shared" si="98"/>
        <v>12.285749327530031</v>
      </c>
      <c r="J922" s="86">
        <f t="shared" si="99"/>
        <v>6.9315135977079816</v>
      </c>
      <c r="L922" s="87">
        <v>118.96671036195799</v>
      </c>
      <c r="M922" s="86">
        <v>129.053798200204</v>
      </c>
      <c r="N922" s="86">
        <v>126.269569047042</v>
      </c>
      <c r="O922" s="86">
        <f t="shared" si="104"/>
        <v>124.76335920306799</v>
      </c>
      <c r="P922" s="86">
        <f t="shared" si="100"/>
        <v>5.2094948252863977</v>
      </c>
      <c r="Q922" s="86">
        <f t="shared" si="101"/>
        <v>6.9630504921037932</v>
      </c>
      <c r="S922" s="86">
        <f t="shared" si="102"/>
        <v>3.1536894395811255E-2</v>
      </c>
      <c r="T922" s="87">
        <v>0.984038737</v>
      </c>
      <c r="U922" s="87">
        <v>0</v>
      </c>
    </row>
    <row r="923" spans="2:21">
      <c r="B923" s="87" t="s">
        <v>6689</v>
      </c>
      <c r="C923" s="87" t="s">
        <v>2006</v>
      </c>
      <c r="D923" s="87" t="s">
        <v>2007</v>
      </c>
      <c r="E923" s="87">
        <v>78.672799779549607</v>
      </c>
      <c r="F923" s="86">
        <v>85.781402061838506</v>
      </c>
      <c r="G923" s="86">
        <v>92.829281412072206</v>
      </c>
      <c r="H923" s="86">
        <f t="shared" si="103"/>
        <v>85.761161084486773</v>
      </c>
      <c r="I923" s="86">
        <f t="shared" si="98"/>
        <v>7.0782625216828841</v>
      </c>
      <c r="J923" s="86">
        <f t="shared" si="99"/>
        <v>6.4222525328599591</v>
      </c>
      <c r="L923" s="87">
        <v>88.424610346302899</v>
      </c>
      <c r="M923" s="86">
        <v>100.694744054604</v>
      </c>
      <c r="N923" s="86">
        <v>102.10887448667999</v>
      </c>
      <c r="O923" s="86">
        <f t="shared" si="104"/>
        <v>97.076076295862308</v>
      </c>
      <c r="P923" s="86">
        <f t="shared" si="100"/>
        <v>7.5256786090704235</v>
      </c>
      <c r="Q923" s="86">
        <f t="shared" si="101"/>
        <v>6.6010438924689154</v>
      </c>
      <c r="S923" s="86">
        <f t="shared" si="102"/>
        <v>0.17879135960895648</v>
      </c>
      <c r="T923" s="87">
        <v>0.46690178100000002</v>
      </c>
      <c r="U923" s="87">
        <v>0</v>
      </c>
    </row>
    <row r="924" spans="2:21">
      <c r="B924" s="87" t="s">
        <v>6690</v>
      </c>
      <c r="C924" s="87" t="s">
        <v>2008</v>
      </c>
      <c r="D924" s="87" t="s">
        <v>2009</v>
      </c>
      <c r="E924" s="87">
        <v>338.57123181639901</v>
      </c>
      <c r="F924" s="86">
        <v>348.47658792634797</v>
      </c>
      <c r="G924" s="86">
        <v>324.08252125181599</v>
      </c>
      <c r="H924" s="86">
        <f t="shared" si="103"/>
        <v>337.04344699818762</v>
      </c>
      <c r="I924" s="86">
        <f t="shared" si="98"/>
        <v>12.268586596199489</v>
      </c>
      <c r="J924" s="86">
        <f t="shared" si="99"/>
        <v>8.3967907655399667</v>
      </c>
      <c r="L924" s="87">
        <v>339.54639816412902</v>
      </c>
      <c r="M924" s="86">
        <v>353.37683948864702</v>
      </c>
      <c r="N924" s="86">
        <v>323.501000020802</v>
      </c>
      <c r="O924" s="86">
        <f t="shared" si="104"/>
        <v>338.80807922452601</v>
      </c>
      <c r="P924" s="86">
        <f t="shared" si="100"/>
        <v>14.951597978796247</v>
      </c>
      <c r="Q924" s="86">
        <f t="shared" si="101"/>
        <v>8.4043244673910706</v>
      </c>
      <c r="S924" s="86">
        <f t="shared" si="102"/>
        <v>7.533701851102712E-3</v>
      </c>
      <c r="T924" s="87">
        <v>0.91764953500000002</v>
      </c>
      <c r="U924" s="87">
        <v>0</v>
      </c>
    </row>
    <row r="925" spans="2:21">
      <c r="B925" s="87" t="s">
        <v>6691</v>
      </c>
      <c r="C925" s="87" t="s">
        <v>841</v>
      </c>
      <c r="D925" s="87" t="s">
        <v>2010</v>
      </c>
      <c r="E925" s="87">
        <v>46.884578184433202</v>
      </c>
      <c r="F925" s="86">
        <v>42.0387343213864</v>
      </c>
      <c r="G925" s="86">
        <v>47.548963156352201</v>
      </c>
      <c r="H925" s="86">
        <f t="shared" si="103"/>
        <v>45.490758554057265</v>
      </c>
      <c r="I925" s="86">
        <f t="shared" si="98"/>
        <v>3.0079403792193293</v>
      </c>
      <c r="J925" s="86">
        <f t="shared" si="99"/>
        <v>5.5075015865196209</v>
      </c>
      <c r="L925" s="87">
        <v>45.727671324846</v>
      </c>
      <c r="M925" s="86">
        <v>44.789719181536498</v>
      </c>
      <c r="N925" s="86">
        <v>45.632841281789901</v>
      </c>
      <c r="O925" s="86">
        <f t="shared" si="104"/>
        <v>45.383410596057466</v>
      </c>
      <c r="P925" s="86">
        <f t="shared" si="100"/>
        <v>0.51633352207990202</v>
      </c>
      <c r="Q925" s="86">
        <f t="shared" si="101"/>
        <v>5.5040931275451728</v>
      </c>
      <c r="S925" s="86">
        <f t="shared" si="102"/>
        <v>-3.4084589744481247E-3</v>
      </c>
      <c r="T925" s="87">
        <v>0.908319875</v>
      </c>
      <c r="U925" s="87">
        <v>0</v>
      </c>
    </row>
    <row r="926" spans="2:21">
      <c r="B926" s="87" t="s">
        <v>6692</v>
      </c>
      <c r="C926" s="87" t="s">
        <v>841</v>
      </c>
      <c r="D926" s="87" t="s">
        <v>2011</v>
      </c>
      <c r="E926" s="87">
        <v>210.496412672529</v>
      </c>
      <c r="F926" s="86">
        <v>191.75317566765301</v>
      </c>
      <c r="G926" s="86">
        <v>195.61045236872801</v>
      </c>
      <c r="H926" s="86">
        <f t="shared" si="103"/>
        <v>199.28668023630334</v>
      </c>
      <c r="I926" s="86">
        <f t="shared" si="98"/>
        <v>9.8976371855100513</v>
      </c>
      <c r="J926" s="86">
        <f t="shared" si="99"/>
        <v>7.6387014774770323</v>
      </c>
      <c r="L926" s="87">
        <v>237.320881258979</v>
      </c>
      <c r="M926" s="86">
        <v>233.15474425077699</v>
      </c>
      <c r="N926" s="86">
        <v>205.12605313059299</v>
      </c>
      <c r="O926" s="86">
        <f t="shared" si="104"/>
        <v>225.20055954678301</v>
      </c>
      <c r="P926" s="86">
        <f t="shared" si="100"/>
        <v>17.509384063496285</v>
      </c>
      <c r="Q926" s="86">
        <f t="shared" si="101"/>
        <v>7.8150666018037294</v>
      </c>
      <c r="S926" s="86">
        <f t="shared" si="102"/>
        <v>0.17636512432669693</v>
      </c>
      <c r="T926" s="87">
        <v>0.47202720399999998</v>
      </c>
      <c r="U926" s="87">
        <v>0</v>
      </c>
    </row>
    <row r="927" spans="2:21">
      <c r="B927" s="87" t="s">
        <v>6693</v>
      </c>
      <c r="C927" s="87" t="s">
        <v>1397</v>
      </c>
      <c r="D927" s="87" t="s">
        <v>1032</v>
      </c>
      <c r="E927" s="87">
        <v>222.15380138018301</v>
      </c>
      <c r="F927" s="86">
        <v>227.19635120137301</v>
      </c>
      <c r="G927" s="86">
        <v>233.580779133314</v>
      </c>
      <c r="H927" s="86">
        <f t="shared" si="103"/>
        <v>227.64364390495666</v>
      </c>
      <c r="I927" s="86">
        <f t="shared" si="98"/>
        <v>5.7266052958665661</v>
      </c>
      <c r="J927" s="86">
        <f t="shared" si="99"/>
        <v>7.8306333678455866</v>
      </c>
      <c r="L927" s="87">
        <v>218.017055454976</v>
      </c>
      <c r="M927" s="86">
        <v>231.34727704116801</v>
      </c>
      <c r="N927" s="86">
        <v>212.93462986358799</v>
      </c>
      <c r="O927" s="86">
        <f t="shared" si="104"/>
        <v>220.76632078657735</v>
      </c>
      <c r="P927" s="86">
        <f t="shared" si="100"/>
        <v>9.5092186282138957</v>
      </c>
      <c r="Q927" s="86">
        <f t="shared" si="101"/>
        <v>7.7863762869802313</v>
      </c>
      <c r="S927" s="86">
        <f t="shared" si="102"/>
        <v>-4.4257080865355208E-2</v>
      </c>
      <c r="T927" s="87">
        <v>0.66686128899999997</v>
      </c>
      <c r="U927" s="87">
        <v>0</v>
      </c>
    </row>
    <row r="928" spans="2:21">
      <c r="B928" s="87" t="s">
        <v>6694</v>
      </c>
      <c r="C928" s="87" t="s">
        <v>841</v>
      </c>
      <c r="D928" s="87" t="s">
        <v>2012</v>
      </c>
      <c r="E928" s="87">
        <v>63.301968684895897</v>
      </c>
      <c r="F928" s="86">
        <v>71.087449406287405</v>
      </c>
      <c r="G928" s="86">
        <v>89.443917543143698</v>
      </c>
      <c r="H928" s="86">
        <f t="shared" si="103"/>
        <v>74.611111878109</v>
      </c>
      <c r="I928" s="86">
        <f t="shared" si="98"/>
        <v>13.422463277591916</v>
      </c>
      <c r="J928" s="86">
        <f t="shared" si="99"/>
        <v>6.2213186028159511</v>
      </c>
      <c r="L928" s="87">
        <v>74.594964106850597</v>
      </c>
      <c r="M928" s="86">
        <v>93.731381161507599</v>
      </c>
      <c r="N928" s="86">
        <v>89.850710740888601</v>
      </c>
      <c r="O928" s="86">
        <f t="shared" si="104"/>
        <v>86.059018669748923</v>
      </c>
      <c r="P928" s="86">
        <f t="shared" si="100"/>
        <v>10.115992832846384</v>
      </c>
      <c r="Q928" s="86">
        <f t="shared" si="101"/>
        <v>6.4272544842282144</v>
      </c>
      <c r="S928" s="86">
        <f t="shared" si="102"/>
        <v>0.20593588141226318</v>
      </c>
      <c r="T928" s="87">
        <v>0.63902203599999996</v>
      </c>
      <c r="U928" s="87">
        <v>0</v>
      </c>
    </row>
    <row r="929" spans="2:21">
      <c r="B929" s="87" t="s">
        <v>6695</v>
      </c>
      <c r="C929" s="87" t="s">
        <v>841</v>
      </c>
      <c r="D929" s="87"/>
      <c r="E929" s="87">
        <v>112.307366159392</v>
      </c>
      <c r="F929" s="86">
        <v>108.643994048952</v>
      </c>
      <c r="G929" s="86">
        <v>123.856549836033</v>
      </c>
      <c r="H929" s="86">
        <f t="shared" si="103"/>
        <v>114.93597001479232</v>
      </c>
      <c r="I929" s="86">
        <f t="shared" si="98"/>
        <v>7.9396241765736004</v>
      </c>
      <c r="J929" s="86">
        <f t="shared" si="99"/>
        <v>6.8446865599159032</v>
      </c>
      <c r="L929" s="87">
        <v>124.890629209794</v>
      </c>
      <c r="M929" s="86">
        <v>115.866031318929</v>
      </c>
      <c r="N929" s="86">
        <v>114.046187333912</v>
      </c>
      <c r="O929" s="86">
        <f t="shared" si="104"/>
        <v>118.26761595421165</v>
      </c>
      <c r="P929" s="86">
        <f t="shared" si="100"/>
        <v>5.8074251153299512</v>
      </c>
      <c r="Q929" s="86">
        <f t="shared" si="101"/>
        <v>6.8859112786835581</v>
      </c>
      <c r="S929" s="86">
        <f t="shared" si="102"/>
        <v>4.1224718767656404E-2</v>
      </c>
      <c r="T929" s="87">
        <v>1</v>
      </c>
      <c r="U929" s="87">
        <v>0</v>
      </c>
    </row>
    <row r="930" spans="2:21">
      <c r="B930" s="87" t="s">
        <v>6696</v>
      </c>
      <c r="C930" s="87" t="s">
        <v>2013</v>
      </c>
      <c r="D930" s="87" t="s">
        <v>2014</v>
      </c>
      <c r="E930" s="87">
        <v>55.684403259517303</v>
      </c>
      <c r="F930" s="86">
        <v>53.642672255827101</v>
      </c>
      <c r="G930" s="86">
        <v>57.096356824328701</v>
      </c>
      <c r="H930" s="86">
        <f t="shared" si="103"/>
        <v>55.4744774465577</v>
      </c>
      <c r="I930" s="86">
        <f t="shared" si="98"/>
        <v>1.7363858758601396</v>
      </c>
      <c r="J930" s="86">
        <f t="shared" si="99"/>
        <v>5.7937522676059903</v>
      </c>
      <c r="L930" s="87">
        <v>54.282494116287999</v>
      </c>
      <c r="M930" s="86">
        <v>58.846525033250401</v>
      </c>
      <c r="N930" s="86">
        <v>54.613077551054197</v>
      </c>
      <c r="O930" s="86">
        <f t="shared" si="104"/>
        <v>55.914032233530868</v>
      </c>
      <c r="P930" s="86">
        <f t="shared" si="100"/>
        <v>2.5449866143342765</v>
      </c>
      <c r="Q930" s="86">
        <f t="shared" si="101"/>
        <v>5.8051384833808717</v>
      </c>
      <c r="S930" s="86">
        <f t="shared" si="102"/>
        <v>1.1386215774880892E-2</v>
      </c>
      <c r="T930" s="87">
        <v>0.93691412500000004</v>
      </c>
      <c r="U930" s="87">
        <v>0</v>
      </c>
    </row>
    <row r="931" spans="2:21">
      <c r="B931" s="87" t="s">
        <v>6697</v>
      </c>
      <c r="C931" s="87" t="s">
        <v>2015</v>
      </c>
      <c r="D931" s="87" t="s">
        <v>2016</v>
      </c>
      <c r="E931" s="87">
        <v>346.81150918288398</v>
      </c>
      <c r="F931" s="86">
        <v>388.45750717421498</v>
      </c>
      <c r="G931" s="86">
        <v>366.68639274712899</v>
      </c>
      <c r="H931" s="86">
        <f t="shared" si="103"/>
        <v>367.31846970140936</v>
      </c>
      <c r="I931" s="86">
        <f t="shared" si="98"/>
        <v>20.830192705075621</v>
      </c>
      <c r="J931" s="86">
        <f t="shared" si="99"/>
        <v>8.5208876300226262</v>
      </c>
      <c r="L931" s="87">
        <v>352.02134231242599</v>
      </c>
      <c r="M931" s="86">
        <v>351.31311732277698</v>
      </c>
      <c r="N931" s="86">
        <v>389.23004486638899</v>
      </c>
      <c r="O931" s="86">
        <f t="shared" si="104"/>
        <v>364.18816816719732</v>
      </c>
      <c r="P931" s="86">
        <f t="shared" si="100"/>
        <v>21.689792233263326</v>
      </c>
      <c r="Q931" s="86">
        <f t="shared" si="101"/>
        <v>8.508540242227344</v>
      </c>
      <c r="S931" s="86">
        <f t="shared" si="102"/>
        <v>-1.2347387795282919E-2</v>
      </c>
      <c r="T931" s="87">
        <v>0.84988843400000003</v>
      </c>
      <c r="U931" s="87">
        <v>0</v>
      </c>
    </row>
    <row r="932" spans="2:21">
      <c r="B932" s="87" t="s">
        <v>6698</v>
      </c>
      <c r="C932" s="87" t="s">
        <v>841</v>
      </c>
      <c r="D932" s="87"/>
      <c r="E932" s="87">
        <v>122.394119988049</v>
      </c>
      <c r="F932" s="86">
        <v>130.78629775267399</v>
      </c>
      <c r="G932" s="86">
        <v>132.003116098161</v>
      </c>
      <c r="H932" s="86">
        <f t="shared" si="103"/>
        <v>128.39451127962801</v>
      </c>
      <c r="I932" s="86">
        <f t="shared" si="98"/>
        <v>5.2319865692221761</v>
      </c>
      <c r="J932" s="86">
        <f t="shared" si="99"/>
        <v>7.004439719969259</v>
      </c>
      <c r="L932" s="87">
        <v>143.042298162218</v>
      </c>
      <c r="M932" s="86">
        <v>122.59187697415599</v>
      </c>
      <c r="N932" s="86">
        <v>138.10457427585601</v>
      </c>
      <c r="O932" s="86">
        <f t="shared" si="104"/>
        <v>134.57958313741</v>
      </c>
      <c r="P932" s="86">
        <f t="shared" si="100"/>
        <v>10.671180983699792</v>
      </c>
      <c r="Q932" s="86">
        <f t="shared" si="101"/>
        <v>7.0723157472667451</v>
      </c>
      <c r="S932" s="86">
        <f t="shared" si="102"/>
        <v>6.7876027297486541E-2</v>
      </c>
      <c r="T932" s="87">
        <v>0.94234390999999995</v>
      </c>
      <c r="U932" s="87">
        <v>0</v>
      </c>
    </row>
    <row r="933" spans="2:21">
      <c r="B933" s="87" t="s">
        <v>6699</v>
      </c>
      <c r="C933" s="87" t="s">
        <v>1932</v>
      </c>
      <c r="D933" s="87" t="s">
        <v>1933</v>
      </c>
      <c r="E933" s="87">
        <v>102.551292932701</v>
      </c>
      <c r="F933" s="86">
        <v>101.551556046935</v>
      </c>
      <c r="G933" s="86">
        <v>114.004226148442</v>
      </c>
      <c r="H933" s="86">
        <f t="shared" si="103"/>
        <v>106.03569170935934</v>
      </c>
      <c r="I933" s="86">
        <f t="shared" si="98"/>
        <v>6.9190334794915636</v>
      </c>
      <c r="J933" s="86">
        <f t="shared" si="99"/>
        <v>6.7284061487608584</v>
      </c>
      <c r="L933" s="87">
        <v>98.057669605930002</v>
      </c>
      <c r="M933" s="86">
        <v>107.663166648965</v>
      </c>
      <c r="N933" s="86">
        <v>108.550203884512</v>
      </c>
      <c r="O933" s="86">
        <f t="shared" si="104"/>
        <v>104.75701337980233</v>
      </c>
      <c r="P933" s="86">
        <f t="shared" si="100"/>
        <v>5.8187295876937961</v>
      </c>
      <c r="Q933" s="86">
        <f t="shared" si="101"/>
        <v>6.7109030239576084</v>
      </c>
      <c r="S933" s="86">
        <f t="shared" si="102"/>
        <v>-1.750312480324967E-2</v>
      </c>
      <c r="T933" s="87">
        <v>0.82741527599999998</v>
      </c>
      <c r="U933" s="87">
        <v>0</v>
      </c>
    </row>
    <row r="934" spans="2:21">
      <c r="B934" s="87" t="s">
        <v>6700</v>
      </c>
      <c r="C934" s="87" t="s">
        <v>2017</v>
      </c>
      <c r="D934" s="87" t="s">
        <v>2018</v>
      </c>
      <c r="E934" s="87">
        <v>3091.93693273894</v>
      </c>
      <c r="F934" s="86">
        <v>3664.2316025345499</v>
      </c>
      <c r="G934" s="86">
        <v>3631.6049347172102</v>
      </c>
      <c r="H934" s="86">
        <f t="shared" si="103"/>
        <v>3462.5911566635664</v>
      </c>
      <c r="I934" s="86">
        <f t="shared" si="98"/>
        <v>321.41023653283236</v>
      </c>
      <c r="J934" s="86">
        <f t="shared" si="99"/>
        <v>11.757636336917161</v>
      </c>
      <c r="L934" s="87">
        <v>2645.71526136384</v>
      </c>
      <c r="M934" s="86">
        <v>3136.5636566798498</v>
      </c>
      <c r="N934" s="86">
        <v>3277.9539978206799</v>
      </c>
      <c r="O934" s="86">
        <f t="shared" si="104"/>
        <v>3020.0776386214566</v>
      </c>
      <c r="P934" s="86">
        <f t="shared" si="100"/>
        <v>331.82555548278771</v>
      </c>
      <c r="Q934" s="86">
        <f t="shared" si="101"/>
        <v>11.560369922760259</v>
      </c>
      <c r="S934" s="86">
        <f t="shared" si="102"/>
        <v>-0.19726641415689938</v>
      </c>
      <c r="T934" s="87">
        <v>0.17409746800000001</v>
      </c>
      <c r="U934" s="87">
        <v>0</v>
      </c>
    </row>
    <row r="935" spans="2:21">
      <c r="B935" s="87" t="s">
        <v>6701</v>
      </c>
      <c r="C935" s="87" t="s">
        <v>832</v>
      </c>
      <c r="D935" s="87" t="s">
        <v>2019</v>
      </c>
      <c r="E935" s="87">
        <v>60.052332365121103</v>
      </c>
      <c r="F935" s="86">
        <v>58.303330439489201</v>
      </c>
      <c r="G935" s="86">
        <v>63.110689410968298</v>
      </c>
      <c r="H935" s="86">
        <f t="shared" si="103"/>
        <v>60.488784071859534</v>
      </c>
      <c r="I935" s="86">
        <f t="shared" si="98"/>
        <v>2.4332165212741157</v>
      </c>
      <c r="J935" s="86">
        <f t="shared" si="99"/>
        <v>5.9185957552252839</v>
      </c>
      <c r="L935" s="87">
        <v>60.169244327482602</v>
      </c>
      <c r="M935" s="86">
        <v>61.396008137848398</v>
      </c>
      <c r="N935" s="86">
        <v>67.602195096435594</v>
      </c>
      <c r="O935" s="86">
        <f t="shared" si="104"/>
        <v>63.055815853922205</v>
      </c>
      <c r="P935" s="86">
        <f t="shared" si="100"/>
        <v>3.9847723302810301</v>
      </c>
      <c r="Q935" s="86">
        <f t="shared" si="101"/>
        <v>5.9785575362839625</v>
      </c>
      <c r="S935" s="86">
        <f t="shared" si="102"/>
        <v>5.9961781058678269E-2</v>
      </c>
      <c r="T935" s="87">
        <v>0.96142376299999999</v>
      </c>
      <c r="U935" s="87">
        <v>0</v>
      </c>
    </row>
    <row r="936" spans="2:21">
      <c r="B936" s="87" t="s">
        <v>6702</v>
      </c>
      <c r="C936" s="87" t="s">
        <v>2020</v>
      </c>
      <c r="D936" s="87" t="s">
        <v>2021</v>
      </c>
      <c r="E936" s="87">
        <v>42.768613619159801</v>
      </c>
      <c r="F936" s="86">
        <v>41.288498438393198</v>
      </c>
      <c r="G936" s="86">
        <v>37.316944487425999</v>
      </c>
      <c r="H936" s="86">
        <f t="shared" si="103"/>
        <v>40.458018848326333</v>
      </c>
      <c r="I936" s="86">
        <f t="shared" si="98"/>
        <v>2.8191215551325586</v>
      </c>
      <c r="J936" s="86">
        <f t="shared" si="99"/>
        <v>5.3383537705009605</v>
      </c>
      <c r="L936" s="87">
        <v>43.7192923026318</v>
      </c>
      <c r="M936" s="86">
        <v>46.031221532517897</v>
      </c>
      <c r="N936" s="86">
        <v>44.688515429471799</v>
      </c>
      <c r="O936" s="86">
        <f t="shared" si="104"/>
        <v>44.813009754873832</v>
      </c>
      <c r="P936" s="86">
        <f t="shared" si="100"/>
        <v>1.1609816186285684</v>
      </c>
      <c r="Q936" s="86">
        <f t="shared" si="101"/>
        <v>5.4858457196730797</v>
      </c>
      <c r="S936" s="86">
        <f t="shared" si="102"/>
        <v>0.14749194917211994</v>
      </c>
      <c r="T936" s="87">
        <v>0.61524431499999999</v>
      </c>
      <c r="U936" s="87">
        <v>0</v>
      </c>
    </row>
    <row r="937" spans="2:21">
      <c r="B937" s="87" t="s">
        <v>6703</v>
      </c>
      <c r="C937" s="87" t="s">
        <v>2022</v>
      </c>
      <c r="D937" s="87" t="s">
        <v>1047</v>
      </c>
      <c r="E937" s="87">
        <v>42.212700980036601</v>
      </c>
      <c r="F937" s="86">
        <v>55.670833654286497</v>
      </c>
      <c r="G937" s="86">
        <v>53.172158913292499</v>
      </c>
      <c r="H937" s="86">
        <f t="shared" si="103"/>
        <v>50.351897849205194</v>
      </c>
      <c r="I937" s="86">
        <f t="shared" si="98"/>
        <v>7.1586128629528556</v>
      </c>
      <c r="J937" s="86">
        <f t="shared" si="99"/>
        <v>5.6539742517894478</v>
      </c>
      <c r="L937" s="87">
        <v>53.066102090738397</v>
      </c>
      <c r="M937" s="86">
        <v>57.3000921462842</v>
      </c>
      <c r="N937" s="86">
        <v>51.0332103697246</v>
      </c>
      <c r="O937" s="86">
        <f t="shared" si="104"/>
        <v>53.799801535582397</v>
      </c>
      <c r="P937" s="86">
        <f t="shared" si="100"/>
        <v>3.1972156569219723</v>
      </c>
      <c r="Q937" s="86">
        <f t="shared" si="101"/>
        <v>5.7495289456588683</v>
      </c>
      <c r="S937" s="86">
        <f t="shared" si="102"/>
        <v>9.5554693869420657E-2</v>
      </c>
      <c r="T937" s="87">
        <v>0.91249186199999999</v>
      </c>
      <c r="U937" s="87">
        <v>0</v>
      </c>
    </row>
    <row r="938" spans="2:21">
      <c r="B938" s="87" t="s">
        <v>6704</v>
      </c>
      <c r="C938" s="87" t="s">
        <v>2023</v>
      </c>
      <c r="D938" s="87" t="s">
        <v>1490</v>
      </c>
      <c r="E938" s="87">
        <v>46.4714901304908</v>
      </c>
      <c r="F938" s="86">
        <v>40.953284414199402</v>
      </c>
      <c r="G938" s="86">
        <v>44.7926908415197</v>
      </c>
      <c r="H938" s="86">
        <f t="shared" si="103"/>
        <v>44.072488462069963</v>
      </c>
      <c r="I938" s="86">
        <f t="shared" si="98"/>
        <v>2.8287218283796585</v>
      </c>
      <c r="J938" s="86">
        <f t="shared" si="99"/>
        <v>5.4618064525994283</v>
      </c>
      <c r="L938" s="87">
        <v>51.736892676407997</v>
      </c>
      <c r="M938" s="86">
        <v>51.499338169359397</v>
      </c>
      <c r="N938" s="86">
        <v>44.816976398297498</v>
      </c>
      <c r="O938" s="86">
        <f t="shared" si="104"/>
        <v>49.351069081354957</v>
      </c>
      <c r="P938" s="86">
        <f t="shared" si="100"/>
        <v>3.928435487553692</v>
      </c>
      <c r="Q938" s="86">
        <f t="shared" si="101"/>
        <v>5.6250094326929077</v>
      </c>
      <c r="S938" s="86">
        <f t="shared" si="102"/>
        <v>0.16320298009347961</v>
      </c>
      <c r="T938" s="87">
        <v>0.60497622600000001</v>
      </c>
      <c r="U938" s="87">
        <v>0</v>
      </c>
    </row>
    <row r="939" spans="2:21">
      <c r="B939" s="87" t="s">
        <v>6705</v>
      </c>
      <c r="C939" s="87" t="s">
        <v>2024</v>
      </c>
      <c r="D939" s="87" t="s">
        <v>1645</v>
      </c>
      <c r="E939" s="87">
        <v>0.85029316836930102</v>
      </c>
      <c r="F939" s="86">
        <v>0.69168558109131995</v>
      </c>
      <c r="G939" s="86">
        <v>0.99501043349097595</v>
      </c>
      <c r="H939" s="86">
        <f t="shared" si="103"/>
        <v>0.84566306098386568</v>
      </c>
      <c r="I939" s="86">
        <f t="shared" si="98"/>
        <v>0.15171542420472162</v>
      </c>
      <c r="J939" s="86">
        <f t="shared" si="99"/>
        <v>-0.24184513257486465</v>
      </c>
      <c r="L939" s="87">
        <v>0.31154820193961802</v>
      </c>
      <c r="M939" s="86">
        <v>0.34350225765292502</v>
      </c>
      <c r="N939" s="86">
        <v>0.81593559309512698</v>
      </c>
      <c r="O939" s="86">
        <f t="shared" si="104"/>
        <v>0.49032868422922338</v>
      </c>
      <c r="P939" s="86">
        <f t="shared" si="100"/>
        <v>0.28243611621929465</v>
      </c>
      <c r="Q939" s="86">
        <f t="shared" si="101"/>
        <v>-1.0281789331316251</v>
      </c>
      <c r="S939" s="86">
        <f t="shared" si="102"/>
        <v>-0.7863338005567605</v>
      </c>
      <c r="T939" s="87">
        <v>0.40685501800000001</v>
      </c>
      <c r="U939" s="87">
        <v>0</v>
      </c>
    </row>
    <row r="940" spans="2:21">
      <c r="B940" s="87" t="s">
        <v>6706</v>
      </c>
      <c r="C940" s="87" t="s">
        <v>2025</v>
      </c>
      <c r="D940" s="87" t="s">
        <v>2026</v>
      </c>
      <c r="E940" s="87">
        <v>130.050377887081</v>
      </c>
      <c r="F940" s="86">
        <v>128.20069458923101</v>
      </c>
      <c r="G940" s="86">
        <v>120.19925038657701</v>
      </c>
      <c r="H940" s="86">
        <f t="shared" si="103"/>
        <v>126.15010762096301</v>
      </c>
      <c r="I940" s="86">
        <f t="shared" si="98"/>
        <v>5.235920018833311</v>
      </c>
      <c r="J940" s="86">
        <f t="shared" si="99"/>
        <v>6.9789976268789768</v>
      </c>
      <c r="L940" s="87">
        <v>143.699738855437</v>
      </c>
      <c r="M940" s="86">
        <v>124.209317160073</v>
      </c>
      <c r="N940" s="86">
        <v>129.43901826018899</v>
      </c>
      <c r="O940" s="86">
        <f t="shared" si="104"/>
        <v>132.44935809189965</v>
      </c>
      <c r="P940" s="86">
        <f t="shared" si="100"/>
        <v>10.087900866511669</v>
      </c>
      <c r="Q940" s="86">
        <f t="shared" si="101"/>
        <v>7.049297041561708</v>
      </c>
      <c r="S940" s="86">
        <f t="shared" si="102"/>
        <v>7.0299414682730543E-2</v>
      </c>
      <c r="T940" s="87">
        <v>0.95488321499999995</v>
      </c>
      <c r="U940" s="87">
        <v>0</v>
      </c>
    </row>
    <row r="941" spans="2:21">
      <c r="B941" s="87" t="s">
        <v>6707</v>
      </c>
      <c r="C941" s="87" t="s">
        <v>1951</v>
      </c>
      <c r="D941" s="87" t="s">
        <v>1300</v>
      </c>
      <c r="E941" s="87">
        <v>40.6407430897127</v>
      </c>
      <c r="F941" s="86">
        <v>43.132565886356801</v>
      </c>
      <c r="G941" s="86">
        <v>41.400651753322599</v>
      </c>
      <c r="H941" s="86">
        <f t="shared" si="103"/>
        <v>41.724653576464029</v>
      </c>
      <c r="I941" s="86">
        <f t="shared" si="98"/>
        <v>1.2771171044653804</v>
      </c>
      <c r="J941" s="86">
        <f t="shared" si="99"/>
        <v>5.3828281663903441</v>
      </c>
      <c r="L941" s="87">
        <v>50.967616829096798</v>
      </c>
      <c r="M941" s="86">
        <v>65.732346665708207</v>
      </c>
      <c r="N941" s="86">
        <v>66.660368848962094</v>
      </c>
      <c r="O941" s="86">
        <f t="shared" si="104"/>
        <v>61.120110781255697</v>
      </c>
      <c r="P941" s="86">
        <f t="shared" si="100"/>
        <v>8.8045531618374469</v>
      </c>
      <c r="Q941" s="86">
        <f t="shared" si="101"/>
        <v>5.9335752531730561</v>
      </c>
      <c r="S941" s="86">
        <f t="shared" si="102"/>
        <v>0.55074708678271189</v>
      </c>
      <c r="T941" s="91">
        <v>9.2200000000000005E-5</v>
      </c>
      <c r="U941" s="87">
        <v>0</v>
      </c>
    </row>
    <row r="942" spans="2:21">
      <c r="B942" s="87" t="s">
        <v>6708</v>
      </c>
      <c r="C942" s="87" t="s">
        <v>2027</v>
      </c>
      <c r="D942" s="87" t="s">
        <v>2028</v>
      </c>
      <c r="E942" s="87">
        <v>453.32756283356298</v>
      </c>
      <c r="F942" s="86">
        <v>478.240544300176</v>
      </c>
      <c r="G942" s="86">
        <v>467.12178335085599</v>
      </c>
      <c r="H942" s="86">
        <f t="shared" si="103"/>
        <v>466.22996349486499</v>
      </c>
      <c r="I942" s="86">
        <f t="shared" si="98"/>
        <v>12.480411386673349</v>
      </c>
      <c r="J942" s="86">
        <f t="shared" si="99"/>
        <v>8.8648979158123602</v>
      </c>
      <c r="L942" s="87">
        <v>443.240643822408</v>
      </c>
      <c r="M942" s="86">
        <v>467.49230254216701</v>
      </c>
      <c r="N942" s="86">
        <v>474.57112347144601</v>
      </c>
      <c r="O942" s="86">
        <f t="shared" si="104"/>
        <v>461.76802327867364</v>
      </c>
      <c r="P942" s="86">
        <f t="shared" si="100"/>
        <v>16.430924154609841</v>
      </c>
      <c r="Q942" s="86">
        <f t="shared" si="101"/>
        <v>8.851024461945757</v>
      </c>
      <c r="S942" s="86">
        <f t="shared" si="102"/>
        <v>-1.3873453866603595E-2</v>
      </c>
      <c r="T942" s="87">
        <v>0.84093967999999997</v>
      </c>
      <c r="U942" s="87">
        <v>0</v>
      </c>
    </row>
    <row r="943" spans="2:21">
      <c r="B943" s="87" t="s">
        <v>6709</v>
      </c>
      <c r="C943" s="87" t="s">
        <v>2029</v>
      </c>
      <c r="D943" s="87" t="s">
        <v>2030</v>
      </c>
      <c r="E943" s="87">
        <v>49.180401186974798</v>
      </c>
      <c r="F943" s="86">
        <v>51.301034116162398</v>
      </c>
      <c r="G943" s="86">
        <v>49.834906777684097</v>
      </c>
      <c r="H943" s="86">
        <f t="shared" si="103"/>
        <v>50.105447360273764</v>
      </c>
      <c r="I943" s="86">
        <f t="shared" si="98"/>
        <v>1.0858937149692243</v>
      </c>
      <c r="J943" s="86">
        <f t="shared" si="99"/>
        <v>5.6468955536459076</v>
      </c>
      <c r="L943" s="87">
        <v>60.157752143552997</v>
      </c>
      <c r="M943" s="86">
        <v>67.235652522729296</v>
      </c>
      <c r="N943" s="86">
        <v>59.0717373702198</v>
      </c>
      <c r="O943" s="86">
        <f t="shared" si="104"/>
        <v>62.155047345500698</v>
      </c>
      <c r="P943" s="86">
        <f t="shared" si="100"/>
        <v>4.4333135178031355</v>
      </c>
      <c r="Q943" s="86">
        <f t="shared" si="101"/>
        <v>5.9577996460147506</v>
      </c>
      <c r="S943" s="86">
        <f t="shared" si="102"/>
        <v>0.31090409236884337</v>
      </c>
      <c r="T943" s="87">
        <v>2.5268035000000001E-2</v>
      </c>
      <c r="U943" s="87">
        <v>0</v>
      </c>
    </row>
    <row r="944" spans="2:21">
      <c r="B944" s="87" t="s">
        <v>6710</v>
      </c>
      <c r="C944" s="87" t="s">
        <v>2031</v>
      </c>
      <c r="D944" s="87" t="s">
        <v>2032</v>
      </c>
      <c r="E944" s="87">
        <v>0.872036392067294</v>
      </c>
      <c r="F944" s="86">
        <v>0.81369253569358801</v>
      </c>
      <c r="G944" s="86">
        <v>0.78034739560079203</v>
      </c>
      <c r="H944" s="86">
        <f t="shared" si="103"/>
        <v>0.82202544112055798</v>
      </c>
      <c r="I944" s="86">
        <f t="shared" si="98"/>
        <v>4.6409007777582063E-2</v>
      </c>
      <c r="J944" s="86">
        <f t="shared" si="99"/>
        <v>-0.28274504987276489</v>
      </c>
      <c r="L944" s="87">
        <v>0.427586168605052</v>
      </c>
      <c r="M944" s="86">
        <v>0.64654861847508405</v>
      </c>
      <c r="N944" s="86">
        <v>0.88602378776345903</v>
      </c>
      <c r="O944" s="86">
        <f t="shared" si="104"/>
        <v>0.65338619161453171</v>
      </c>
      <c r="P944" s="86">
        <f t="shared" si="100"/>
        <v>0.2292952833569302</v>
      </c>
      <c r="Q944" s="86">
        <f t="shared" si="101"/>
        <v>-0.6139921290917052</v>
      </c>
      <c r="S944" s="86">
        <f t="shared" si="102"/>
        <v>-0.33124707921894037</v>
      </c>
      <c r="T944" s="87">
        <v>0.73143567600000003</v>
      </c>
      <c r="U944" s="87">
        <v>0</v>
      </c>
    </row>
    <row r="945" spans="2:21">
      <c r="B945" s="87" t="s">
        <v>6711</v>
      </c>
      <c r="C945" s="87" t="s">
        <v>832</v>
      </c>
      <c r="D945" s="87" t="s">
        <v>2033</v>
      </c>
      <c r="E945" s="87">
        <v>59.623350963503</v>
      </c>
      <c r="F945" s="86">
        <v>52.211937707005198</v>
      </c>
      <c r="G945" s="86">
        <v>50.608780052192998</v>
      </c>
      <c r="H945" s="86">
        <f t="shared" si="103"/>
        <v>54.148022907567061</v>
      </c>
      <c r="I945" s="86">
        <f t="shared" si="98"/>
        <v>4.8090478898255036</v>
      </c>
      <c r="J945" s="86">
        <f t="shared" si="99"/>
        <v>5.758836756940334</v>
      </c>
      <c r="L945" s="87">
        <v>63.944493452579302</v>
      </c>
      <c r="M945" s="86">
        <v>53.389650154772397</v>
      </c>
      <c r="N945" s="86">
        <v>49.6337399626753</v>
      </c>
      <c r="O945" s="86">
        <f t="shared" si="104"/>
        <v>55.655961190009002</v>
      </c>
      <c r="P945" s="86">
        <f t="shared" si="100"/>
        <v>7.419672542877219</v>
      </c>
      <c r="Q945" s="86">
        <f t="shared" si="101"/>
        <v>5.7984643146859369</v>
      </c>
      <c r="S945" s="86">
        <f t="shared" si="102"/>
        <v>3.9627557745601567E-2</v>
      </c>
      <c r="T945" s="87">
        <v>1</v>
      </c>
      <c r="U945" s="87">
        <v>0</v>
      </c>
    </row>
    <row r="946" spans="2:21">
      <c r="B946" s="87" t="s">
        <v>6712</v>
      </c>
      <c r="C946" s="87" t="s">
        <v>2034</v>
      </c>
      <c r="D946" s="87" t="s">
        <v>2035</v>
      </c>
      <c r="E946" s="87">
        <v>134.10627498416301</v>
      </c>
      <c r="F946" s="86">
        <v>158.60382847925399</v>
      </c>
      <c r="G946" s="86">
        <v>180.88093466109399</v>
      </c>
      <c r="H946" s="86">
        <f t="shared" si="103"/>
        <v>157.86367937483701</v>
      </c>
      <c r="I946" s="86">
        <f t="shared" si="98"/>
        <v>23.396112123508001</v>
      </c>
      <c r="J946" s="86">
        <f t="shared" si="99"/>
        <v>7.302535469818455</v>
      </c>
      <c r="L946" s="87">
        <v>148.64328291917701</v>
      </c>
      <c r="M946" s="86">
        <v>161.551945495008</v>
      </c>
      <c r="N946" s="86">
        <v>164.60026198487199</v>
      </c>
      <c r="O946" s="86">
        <f t="shared" si="104"/>
        <v>158.26516346635233</v>
      </c>
      <c r="P946" s="86">
        <f t="shared" si="100"/>
        <v>8.4710387381759364</v>
      </c>
      <c r="Q946" s="86">
        <f t="shared" si="101"/>
        <v>7.3061999214010935</v>
      </c>
      <c r="S946" s="86">
        <f t="shared" si="102"/>
        <v>3.664451582638307E-3</v>
      </c>
      <c r="T946" s="87">
        <v>0.92835804300000002</v>
      </c>
      <c r="U946" s="87">
        <v>0</v>
      </c>
    </row>
    <row r="947" spans="2:21">
      <c r="B947" s="87" t="s">
        <v>6713</v>
      </c>
      <c r="C947" s="87" t="s">
        <v>2036</v>
      </c>
      <c r="D947" s="87" t="s">
        <v>2037</v>
      </c>
      <c r="E947" s="87">
        <v>53.683194658505499</v>
      </c>
      <c r="F947" s="86">
        <v>48.9304564996349</v>
      </c>
      <c r="G947" s="86">
        <v>55.303913994924102</v>
      </c>
      <c r="H947" s="86">
        <f t="shared" si="103"/>
        <v>52.639188384354838</v>
      </c>
      <c r="I947" s="86">
        <f t="shared" si="98"/>
        <v>3.3125068960553112</v>
      </c>
      <c r="J947" s="86">
        <f t="shared" si="99"/>
        <v>5.7180653399845829</v>
      </c>
      <c r="L947" s="87">
        <v>58.447394591894799</v>
      </c>
      <c r="M947" s="86">
        <v>57.167598931851401</v>
      </c>
      <c r="N947" s="86">
        <v>53.280012416295897</v>
      </c>
      <c r="O947" s="86">
        <f t="shared" si="104"/>
        <v>56.298335313347366</v>
      </c>
      <c r="P947" s="86">
        <f t="shared" si="100"/>
        <v>2.6911287717267189</v>
      </c>
      <c r="Q947" s="86">
        <f t="shared" si="101"/>
        <v>5.8150203587437552</v>
      </c>
      <c r="S947" s="86">
        <f t="shared" si="102"/>
        <v>9.6955018759172187E-2</v>
      </c>
      <c r="T947" s="87">
        <v>0.84254178599999996</v>
      </c>
      <c r="U947" s="87">
        <v>0</v>
      </c>
    </row>
    <row r="948" spans="2:21">
      <c r="B948" s="87" t="s">
        <v>6714</v>
      </c>
      <c r="C948" s="87" t="s">
        <v>2038</v>
      </c>
      <c r="D948" s="87" t="s">
        <v>882</v>
      </c>
      <c r="E948" s="87">
        <v>37.631124241251499</v>
      </c>
      <c r="F948" s="86">
        <v>37.044794549909597</v>
      </c>
      <c r="G948" s="86">
        <v>38.52406590471</v>
      </c>
      <c r="H948" s="86">
        <f t="shared" si="103"/>
        <v>37.733328231957032</v>
      </c>
      <c r="I948" s="86">
        <f t="shared" si="98"/>
        <v>0.74491286542142454</v>
      </c>
      <c r="J948" s="86">
        <f t="shared" si="99"/>
        <v>5.2377674521774953</v>
      </c>
      <c r="L948" s="87">
        <v>40.988073136484502</v>
      </c>
      <c r="M948" s="86">
        <v>42.584420371323603</v>
      </c>
      <c r="N948" s="86">
        <v>41.675231607417601</v>
      </c>
      <c r="O948" s="86">
        <f t="shared" si="104"/>
        <v>41.749241705075235</v>
      </c>
      <c r="P948" s="86">
        <f t="shared" si="100"/>
        <v>0.8007429328199408</v>
      </c>
      <c r="Q948" s="86">
        <f t="shared" si="101"/>
        <v>5.3836780889228537</v>
      </c>
      <c r="S948" s="86">
        <f t="shared" si="102"/>
        <v>0.14591063674535912</v>
      </c>
      <c r="T948" s="87">
        <v>0.53656289999999995</v>
      </c>
      <c r="U948" s="87">
        <v>0</v>
      </c>
    </row>
    <row r="949" spans="2:21">
      <c r="B949" s="87" t="s">
        <v>6715</v>
      </c>
      <c r="C949" s="87" t="s">
        <v>832</v>
      </c>
      <c r="D949" s="87" t="s">
        <v>2039</v>
      </c>
      <c r="E949" s="87">
        <v>190.15652687579001</v>
      </c>
      <c r="F949" s="86">
        <v>180.13718646131801</v>
      </c>
      <c r="G949" s="86">
        <v>146.423219274194</v>
      </c>
      <c r="H949" s="86">
        <f t="shared" si="103"/>
        <v>172.23897753710068</v>
      </c>
      <c r="I949" s="86">
        <f t="shared" si="98"/>
        <v>22.911499876740802</v>
      </c>
      <c r="J949" s="86">
        <f t="shared" si="99"/>
        <v>7.4282678501418546</v>
      </c>
      <c r="L949" s="87">
        <v>187.62972556744401</v>
      </c>
      <c r="M949" s="86">
        <v>170.519890389376</v>
      </c>
      <c r="N949" s="86">
        <v>157.70397371914899</v>
      </c>
      <c r="O949" s="86">
        <f t="shared" si="104"/>
        <v>171.95119655865633</v>
      </c>
      <c r="P949" s="86">
        <f t="shared" si="100"/>
        <v>15.014131141497938</v>
      </c>
      <c r="Q949" s="86">
        <f t="shared" si="101"/>
        <v>7.4258553449719864</v>
      </c>
      <c r="S949" s="86">
        <f t="shared" si="102"/>
        <v>-2.4125051698686154E-3</v>
      </c>
      <c r="T949" s="87">
        <v>0.91676302600000004</v>
      </c>
      <c r="U949" s="87">
        <v>0</v>
      </c>
    </row>
    <row r="950" spans="2:21">
      <c r="B950" s="87" t="s">
        <v>6716</v>
      </c>
      <c r="C950" s="87" t="s">
        <v>2040</v>
      </c>
      <c r="D950" s="87" t="s">
        <v>2041</v>
      </c>
      <c r="E950" s="87">
        <v>79.890534902111796</v>
      </c>
      <c r="F950" s="86">
        <v>82.557096830759093</v>
      </c>
      <c r="G950" s="86">
        <v>82.514682057229194</v>
      </c>
      <c r="H950" s="86">
        <f t="shared" si="103"/>
        <v>81.654104596700037</v>
      </c>
      <c r="I950" s="86">
        <f t="shared" si="98"/>
        <v>1.5274433881509064</v>
      </c>
      <c r="J950" s="86">
        <f t="shared" si="99"/>
        <v>6.3514535040358231</v>
      </c>
      <c r="L950" s="87">
        <v>71.775121372324804</v>
      </c>
      <c r="M950" s="86">
        <v>80.166945761519898</v>
      </c>
      <c r="N950" s="86">
        <v>97.539238207953801</v>
      </c>
      <c r="O950" s="86">
        <f t="shared" si="104"/>
        <v>83.160435113932849</v>
      </c>
      <c r="P950" s="86">
        <f t="shared" si="100"/>
        <v>13.140325831471657</v>
      </c>
      <c r="Q950" s="86">
        <f t="shared" si="101"/>
        <v>6.3778254016054214</v>
      </c>
      <c r="S950" s="86">
        <f t="shared" si="102"/>
        <v>2.6371897569598821E-2</v>
      </c>
      <c r="T950" s="87">
        <v>0.984038737</v>
      </c>
      <c r="U950" s="87">
        <v>0</v>
      </c>
    </row>
    <row r="951" spans="2:21">
      <c r="B951" s="87" t="s">
        <v>6717</v>
      </c>
      <c r="C951" s="87" t="s">
        <v>841</v>
      </c>
      <c r="D951" s="87" t="s">
        <v>2042</v>
      </c>
      <c r="E951" s="87">
        <v>201.421906277646</v>
      </c>
      <c r="F951" s="86">
        <v>189.92958464011599</v>
      </c>
      <c r="G951" s="86">
        <v>179.429130435292</v>
      </c>
      <c r="H951" s="86">
        <f t="shared" si="103"/>
        <v>190.26020711768467</v>
      </c>
      <c r="I951" s="86">
        <f t="shared" si="98"/>
        <v>11.00011503258092</v>
      </c>
      <c r="J951" s="86">
        <f t="shared" si="99"/>
        <v>7.5718300435721568</v>
      </c>
      <c r="L951" s="87">
        <v>188.93100141230099</v>
      </c>
      <c r="M951" s="86">
        <v>171.854742622213</v>
      </c>
      <c r="N951" s="86">
        <v>171.129886350296</v>
      </c>
      <c r="O951" s="86">
        <f t="shared" si="104"/>
        <v>177.30521012827001</v>
      </c>
      <c r="P951" s="86">
        <f t="shared" si="100"/>
        <v>10.074751678757277</v>
      </c>
      <c r="Q951" s="86">
        <f t="shared" si="101"/>
        <v>7.4700911203473561</v>
      </c>
      <c r="S951" s="86">
        <f t="shared" si="102"/>
        <v>-0.10173892322479983</v>
      </c>
      <c r="T951" s="87">
        <v>0.43483089800000002</v>
      </c>
      <c r="U951" s="87">
        <v>0</v>
      </c>
    </row>
    <row r="952" spans="2:21">
      <c r="B952" s="87" t="s">
        <v>6718</v>
      </c>
      <c r="C952" s="87" t="s">
        <v>841</v>
      </c>
      <c r="D952" s="87" t="s">
        <v>1100</v>
      </c>
      <c r="E952" s="87">
        <v>71.570419217104501</v>
      </c>
      <c r="F952" s="86">
        <v>62.563224811840101</v>
      </c>
      <c r="G952" s="86">
        <v>67.224917694015801</v>
      </c>
      <c r="H952" s="86">
        <f t="shared" si="103"/>
        <v>67.119520574320134</v>
      </c>
      <c r="I952" s="86">
        <f t="shared" si="98"/>
        <v>4.5045220809966828</v>
      </c>
      <c r="J952" s="86">
        <f t="shared" si="99"/>
        <v>6.0686605057258696</v>
      </c>
      <c r="L952" s="87">
        <v>62.373258055113503</v>
      </c>
      <c r="M952" s="86">
        <v>71.081892373336004</v>
      </c>
      <c r="N952" s="86">
        <v>82.940356110563997</v>
      </c>
      <c r="O952" s="86">
        <f t="shared" si="104"/>
        <v>72.131835513004503</v>
      </c>
      <c r="P952" s="86">
        <f t="shared" si="100"/>
        <v>10.32367018327446</v>
      </c>
      <c r="Q952" s="86">
        <f t="shared" si="101"/>
        <v>6.1725642309115134</v>
      </c>
      <c r="S952" s="86">
        <f t="shared" si="102"/>
        <v>0.10390372518564407</v>
      </c>
      <c r="T952" s="87">
        <v>0.89071566099999999</v>
      </c>
      <c r="U952" s="87">
        <v>0</v>
      </c>
    </row>
    <row r="953" spans="2:21">
      <c r="B953" s="87" t="s">
        <v>6719</v>
      </c>
      <c r="C953" s="87" t="s">
        <v>832</v>
      </c>
      <c r="D953" s="87" t="s">
        <v>2043</v>
      </c>
      <c r="E953" s="87">
        <v>285.95494676790003</v>
      </c>
      <c r="F953" s="86">
        <v>291.33319300789401</v>
      </c>
      <c r="G953" s="86">
        <v>306.24295239503101</v>
      </c>
      <c r="H953" s="86">
        <f t="shared" si="103"/>
        <v>294.51036405694168</v>
      </c>
      <c r="I953" s="86">
        <f t="shared" si="98"/>
        <v>10.510547321039216</v>
      </c>
      <c r="J953" s="86">
        <f t="shared" si="99"/>
        <v>8.2021745943243847</v>
      </c>
      <c r="L953" s="87">
        <v>304.42170837762899</v>
      </c>
      <c r="M953" s="86">
        <v>311.19851846582498</v>
      </c>
      <c r="N953" s="86">
        <v>335.12971554742097</v>
      </c>
      <c r="O953" s="86">
        <f t="shared" si="104"/>
        <v>316.916647463625</v>
      </c>
      <c r="P953" s="86">
        <f t="shared" si="100"/>
        <v>16.132829122990483</v>
      </c>
      <c r="Q953" s="86">
        <f t="shared" si="101"/>
        <v>8.3079596354917111</v>
      </c>
      <c r="S953" s="86">
        <f t="shared" si="102"/>
        <v>0.10578504116732564</v>
      </c>
      <c r="T953" s="87">
        <v>0.79073920799999997</v>
      </c>
      <c r="U953" s="87">
        <v>0</v>
      </c>
    </row>
    <row r="954" spans="2:21">
      <c r="B954" s="87" t="s">
        <v>6720</v>
      </c>
      <c r="C954" s="87" t="s">
        <v>2044</v>
      </c>
      <c r="D954" s="87" t="s">
        <v>2045</v>
      </c>
      <c r="E954" s="87">
        <v>100.329562547055</v>
      </c>
      <c r="F954" s="86">
        <v>87.775343628681497</v>
      </c>
      <c r="G954" s="86">
        <v>105.93333134973599</v>
      </c>
      <c r="H954" s="86">
        <f t="shared" si="103"/>
        <v>98.012745841824156</v>
      </c>
      <c r="I954" s="86">
        <f t="shared" si="98"/>
        <v>9.2980567461012509</v>
      </c>
      <c r="J954" s="86">
        <f t="shared" si="99"/>
        <v>6.6148974682693273</v>
      </c>
      <c r="L954" s="87">
        <v>99.127747848874193</v>
      </c>
      <c r="M954" s="86">
        <v>128.862890214701</v>
      </c>
      <c r="N954" s="86">
        <v>107.961193923358</v>
      </c>
      <c r="O954" s="86">
        <f t="shared" si="104"/>
        <v>111.9839439956444</v>
      </c>
      <c r="P954" s="86">
        <f t="shared" si="100"/>
        <v>15.270283608599334</v>
      </c>
      <c r="Q954" s="86">
        <f t="shared" si="101"/>
        <v>6.8071480865363903</v>
      </c>
      <c r="S954" s="86">
        <f t="shared" si="102"/>
        <v>0.19225061826706227</v>
      </c>
      <c r="T954" s="87">
        <v>0.58663856400000003</v>
      </c>
      <c r="U954" s="87">
        <v>0</v>
      </c>
    </row>
    <row r="955" spans="2:21">
      <c r="B955" s="87" t="s">
        <v>6721</v>
      </c>
      <c r="C955" s="87" t="s">
        <v>2046</v>
      </c>
      <c r="D955" s="87" t="s">
        <v>1536</v>
      </c>
      <c r="E955" s="87">
        <v>70.563543016863903</v>
      </c>
      <c r="F955" s="86">
        <v>68.700474400272697</v>
      </c>
      <c r="G955" s="86">
        <v>75.801857769095605</v>
      </c>
      <c r="H955" s="86">
        <f t="shared" si="103"/>
        <v>71.688625062077392</v>
      </c>
      <c r="I955" s="86">
        <f t="shared" si="98"/>
        <v>3.6819517438574598</v>
      </c>
      <c r="J955" s="86">
        <f t="shared" si="99"/>
        <v>6.1636723174629848</v>
      </c>
      <c r="L955" s="87">
        <v>72.121819217378899</v>
      </c>
      <c r="M955" s="86">
        <v>73.069706777928104</v>
      </c>
      <c r="N955" s="86">
        <v>86.375599415564693</v>
      </c>
      <c r="O955" s="86">
        <f t="shared" si="104"/>
        <v>77.189041803623908</v>
      </c>
      <c r="P955" s="86">
        <f t="shared" si="100"/>
        <v>7.9698966916134797</v>
      </c>
      <c r="Q955" s="86">
        <f t="shared" si="101"/>
        <v>6.2703241437057518</v>
      </c>
      <c r="S955" s="86">
        <f t="shared" si="102"/>
        <v>0.10665182624276616</v>
      </c>
      <c r="T955" s="87">
        <v>0.82296477300000004</v>
      </c>
      <c r="U955" s="87">
        <v>0</v>
      </c>
    </row>
    <row r="956" spans="2:21">
      <c r="B956" s="87" t="s">
        <v>6722</v>
      </c>
      <c r="C956" s="87" t="s">
        <v>950</v>
      </c>
      <c r="D956" s="87" t="s">
        <v>2047</v>
      </c>
      <c r="E956" s="87">
        <v>114.620445215358</v>
      </c>
      <c r="F956" s="86">
        <v>111.152240585019</v>
      </c>
      <c r="G956" s="86">
        <v>104.207971023634</v>
      </c>
      <c r="H956" s="86">
        <f t="shared" si="103"/>
        <v>109.99355227467034</v>
      </c>
      <c r="I956" s="86">
        <f t="shared" si="98"/>
        <v>5.3020584350545956</v>
      </c>
      <c r="J956" s="86">
        <f t="shared" si="99"/>
        <v>6.7812751464883574</v>
      </c>
      <c r="L956" s="87">
        <v>114.100531217971</v>
      </c>
      <c r="M956" s="86">
        <v>111.184810757099</v>
      </c>
      <c r="N956" s="86">
        <v>112.107884183048</v>
      </c>
      <c r="O956" s="86">
        <f t="shared" si="104"/>
        <v>112.46440871937267</v>
      </c>
      <c r="P956" s="86">
        <f t="shared" si="100"/>
        <v>1.4901975574527151</v>
      </c>
      <c r="Q956" s="86">
        <f t="shared" si="101"/>
        <v>6.8133246979896809</v>
      </c>
      <c r="S956" s="86">
        <f t="shared" si="102"/>
        <v>3.2049551501323652E-2</v>
      </c>
      <c r="T956" s="87">
        <v>0.98214707400000001</v>
      </c>
      <c r="U956" s="87">
        <v>0</v>
      </c>
    </row>
    <row r="957" spans="2:21">
      <c r="B957" s="87" t="s">
        <v>6723</v>
      </c>
      <c r="C957" s="87" t="s">
        <v>841</v>
      </c>
      <c r="D957" s="87"/>
      <c r="E957" s="87">
        <v>101.974936761213</v>
      </c>
      <c r="F957" s="86">
        <v>96.660784675995203</v>
      </c>
      <c r="G957" s="86">
        <v>112.80030698028899</v>
      </c>
      <c r="H957" s="86">
        <f t="shared" si="103"/>
        <v>103.81200947249907</v>
      </c>
      <c r="I957" s="86">
        <f t="shared" si="98"/>
        <v>8.2250940519007525</v>
      </c>
      <c r="J957" s="86">
        <f t="shared" si="99"/>
        <v>6.6978295410254471</v>
      </c>
      <c r="L957" s="87">
        <v>100.99593339785299</v>
      </c>
      <c r="M957" s="86">
        <v>110.244337733777</v>
      </c>
      <c r="N957" s="86">
        <v>112.651965974615</v>
      </c>
      <c r="O957" s="86">
        <f t="shared" si="104"/>
        <v>107.964079035415</v>
      </c>
      <c r="P957" s="86">
        <f t="shared" si="100"/>
        <v>6.1534915825266179</v>
      </c>
      <c r="Q957" s="86">
        <f t="shared" si="101"/>
        <v>6.7544075797784124</v>
      </c>
      <c r="S957" s="86">
        <f t="shared" si="102"/>
        <v>5.6578038752964903E-2</v>
      </c>
      <c r="T957" s="87">
        <v>0.97463738600000005</v>
      </c>
      <c r="U957" s="87">
        <v>0</v>
      </c>
    </row>
    <row r="958" spans="2:21">
      <c r="B958" s="87" t="s">
        <v>6724</v>
      </c>
      <c r="C958" s="87" t="s">
        <v>841</v>
      </c>
      <c r="D958" s="87" t="s">
        <v>916</v>
      </c>
      <c r="E958" s="87">
        <v>90.102142217597105</v>
      </c>
      <c r="F958" s="86">
        <v>92.704559151074207</v>
      </c>
      <c r="G958" s="86">
        <v>94.224434013010793</v>
      </c>
      <c r="H958" s="86">
        <f t="shared" si="103"/>
        <v>92.343711793894045</v>
      </c>
      <c r="I958" s="86">
        <f t="shared" si="98"/>
        <v>2.0847015429124829</v>
      </c>
      <c r="J958" s="86">
        <f t="shared" si="99"/>
        <v>6.5289418181672056</v>
      </c>
      <c r="L958" s="87">
        <v>92.273598968379403</v>
      </c>
      <c r="M958" s="86">
        <v>96.760111115429297</v>
      </c>
      <c r="N958" s="86">
        <v>89.827385319107094</v>
      </c>
      <c r="O958" s="86">
        <f t="shared" si="104"/>
        <v>92.953698467638603</v>
      </c>
      <c r="P958" s="86">
        <f t="shared" si="100"/>
        <v>3.5160451132511485</v>
      </c>
      <c r="Q958" s="86">
        <f t="shared" si="101"/>
        <v>6.5384403635261403</v>
      </c>
      <c r="S958" s="86">
        <f t="shared" si="102"/>
        <v>9.498545358935611E-3</v>
      </c>
      <c r="T958" s="87">
        <v>0.91676302600000004</v>
      </c>
      <c r="U958" s="87">
        <v>0</v>
      </c>
    </row>
    <row r="959" spans="2:21">
      <c r="B959" s="87" t="s">
        <v>6725</v>
      </c>
      <c r="C959" s="87" t="s">
        <v>2048</v>
      </c>
      <c r="D959" s="87" t="s">
        <v>2049</v>
      </c>
      <c r="E959" s="87">
        <v>50.3183782768143</v>
      </c>
      <c r="F959" s="86">
        <v>62.526509304321401</v>
      </c>
      <c r="G959" s="86">
        <v>59.359467062412101</v>
      </c>
      <c r="H959" s="86">
        <f t="shared" si="103"/>
        <v>57.40145154784927</v>
      </c>
      <c r="I959" s="86">
        <f t="shared" si="98"/>
        <v>6.3352177833636434</v>
      </c>
      <c r="J959" s="86">
        <f t="shared" si="99"/>
        <v>5.8430153146176913</v>
      </c>
      <c r="L959" s="87">
        <v>66.894006359422306</v>
      </c>
      <c r="M959" s="86">
        <v>73.964744580615204</v>
      </c>
      <c r="N959" s="86">
        <v>69.489778008690905</v>
      </c>
      <c r="O959" s="86">
        <f t="shared" si="104"/>
        <v>70.1161763162428</v>
      </c>
      <c r="P959" s="86">
        <f t="shared" si="100"/>
        <v>3.5767465493011157</v>
      </c>
      <c r="Q959" s="86">
        <f t="shared" si="101"/>
        <v>6.1316754178529482</v>
      </c>
      <c r="S959" s="86">
        <f t="shared" si="102"/>
        <v>0.28866010323525726</v>
      </c>
      <c r="T959" s="87">
        <v>0.202586778</v>
      </c>
      <c r="U959" s="87">
        <v>0</v>
      </c>
    </row>
    <row r="960" spans="2:21">
      <c r="B960" s="87" t="s">
        <v>6726</v>
      </c>
      <c r="C960" s="87" t="s">
        <v>832</v>
      </c>
      <c r="D960" s="87" t="s">
        <v>2050</v>
      </c>
      <c r="E960" s="87">
        <v>31.230500250942001</v>
      </c>
      <c r="F960" s="86">
        <v>45.562851117026</v>
      </c>
      <c r="G960" s="86">
        <v>47.452755485746003</v>
      </c>
      <c r="H960" s="86">
        <f t="shared" si="103"/>
        <v>41.415368951238001</v>
      </c>
      <c r="I960" s="86">
        <f t="shared" si="98"/>
        <v>8.8708284541202467</v>
      </c>
      <c r="J960" s="86">
        <f t="shared" si="99"/>
        <v>5.3720943359249498</v>
      </c>
      <c r="L960" s="87">
        <v>44.840775594581999</v>
      </c>
      <c r="M960" s="86">
        <v>46.300845812174103</v>
      </c>
      <c r="N960" s="86">
        <v>40.722851771891499</v>
      </c>
      <c r="O960" s="86">
        <f t="shared" si="104"/>
        <v>43.954824392882529</v>
      </c>
      <c r="P960" s="86">
        <f t="shared" si="100"/>
        <v>2.892608948199118</v>
      </c>
      <c r="Q960" s="86">
        <f t="shared" si="101"/>
        <v>5.4579496162448509</v>
      </c>
      <c r="S960" s="86">
        <f t="shared" si="102"/>
        <v>8.5855280319900987E-2</v>
      </c>
      <c r="T960" s="87">
        <v>0.95192855899999995</v>
      </c>
      <c r="U960" s="87">
        <v>0</v>
      </c>
    </row>
    <row r="961" spans="2:21">
      <c r="B961" s="87" t="s">
        <v>6727</v>
      </c>
      <c r="C961" s="87" t="s">
        <v>2051</v>
      </c>
      <c r="D961" s="87" t="s">
        <v>2052</v>
      </c>
      <c r="E961" s="87">
        <v>63.5653072247379</v>
      </c>
      <c r="F961" s="86">
        <v>58.919560662340899</v>
      </c>
      <c r="G961" s="86">
        <v>66.484922983633993</v>
      </c>
      <c r="H961" s="86">
        <f t="shared" si="103"/>
        <v>62.989930290237595</v>
      </c>
      <c r="I961" s="86">
        <f t="shared" si="98"/>
        <v>3.8153598422267501</v>
      </c>
      <c r="J961" s="86">
        <f t="shared" si="99"/>
        <v>5.9770493095082289</v>
      </c>
      <c r="L961" s="87">
        <v>69.784380691141905</v>
      </c>
      <c r="M961" s="86">
        <v>69.040346604625299</v>
      </c>
      <c r="N961" s="86">
        <v>65.325927682096193</v>
      </c>
      <c r="O961" s="86">
        <f t="shared" si="104"/>
        <v>68.050218325954475</v>
      </c>
      <c r="P961" s="86">
        <f t="shared" si="100"/>
        <v>2.3884547964395186</v>
      </c>
      <c r="Q961" s="86">
        <f t="shared" si="101"/>
        <v>6.0885278852318647</v>
      </c>
      <c r="S961" s="86">
        <f t="shared" si="102"/>
        <v>0.11147857572363562</v>
      </c>
      <c r="T961" s="87">
        <v>0.76456006499999996</v>
      </c>
      <c r="U961" s="87">
        <v>0</v>
      </c>
    </row>
    <row r="962" spans="2:21">
      <c r="B962" s="87" t="s">
        <v>6728</v>
      </c>
      <c r="C962" s="87" t="s">
        <v>841</v>
      </c>
      <c r="D962" s="87"/>
      <c r="E962" s="87">
        <v>41.7471316649534</v>
      </c>
      <c r="F962" s="86">
        <v>30.631946121221102</v>
      </c>
      <c r="G962" s="86">
        <v>35.263334812044199</v>
      </c>
      <c r="H962" s="86">
        <f t="shared" si="103"/>
        <v>35.880804199406235</v>
      </c>
      <c r="I962" s="86">
        <f t="shared" si="98"/>
        <v>5.5832596886716495</v>
      </c>
      <c r="J962" s="86">
        <f t="shared" si="99"/>
        <v>5.1651403207491402</v>
      </c>
      <c r="L962" s="87">
        <v>26.243137285183899</v>
      </c>
      <c r="M962" s="86">
        <v>29.1700163631522</v>
      </c>
      <c r="N962" s="86">
        <v>29.916250262035401</v>
      </c>
      <c r="O962" s="86">
        <f t="shared" si="104"/>
        <v>28.4431346367905</v>
      </c>
      <c r="P962" s="86">
        <f t="shared" si="100"/>
        <v>1.9414446987405154</v>
      </c>
      <c r="Q962" s="86">
        <f t="shared" si="101"/>
        <v>4.8300085639145651</v>
      </c>
      <c r="S962" s="86">
        <f t="shared" si="102"/>
        <v>-0.3351317568345753</v>
      </c>
      <c r="T962" s="87">
        <v>0.10565183</v>
      </c>
      <c r="U962" s="87">
        <v>0</v>
      </c>
    </row>
    <row r="963" spans="2:21">
      <c r="B963" s="87" t="s">
        <v>6729</v>
      </c>
      <c r="C963" s="87" t="s">
        <v>2053</v>
      </c>
      <c r="D963" s="87" t="s">
        <v>2054</v>
      </c>
      <c r="E963" s="87">
        <v>82.323783002851997</v>
      </c>
      <c r="F963" s="86">
        <v>81.500116115013597</v>
      </c>
      <c r="G963" s="86">
        <v>81.295607123238099</v>
      </c>
      <c r="H963" s="86">
        <f t="shared" si="103"/>
        <v>81.706502080367898</v>
      </c>
      <c r="I963" s="86">
        <f t="shared" si="98"/>
        <v>0.54427271186085824</v>
      </c>
      <c r="J963" s="86">
        <f t="shared" si="99"/>
        <v>6.3523789853250108</v>
      </c>
      <c r="L963" s="87">
        <v>88.880407306850799</v>
      </c>
      <c r="M963" s="86">
        <v>85.077162436798602</v>
      </c>
      <c r="N963" s="86">
        <v>82.048746958859795</v>
      </c>
      <c r="O963" s="86">
        <f t="shared" si="104"/>
        <v>85.335438900836394</v>
      </c>
      <c r="P963" s="86">
        <f t="shared" si="100"/>
        <v>3.4231456040438952</v>
      </c>
      <c r="Q963" s="86">
        <f t="shared" si="101"/>
        <v>6.4150730967903904</v>
      </c>
      <c r="S963" s="86">
        <f t="shared" si="102"/>
        <v>6.2694111465379315E-2</v>
      </c>
      <c r="T963" s="87">
        <v>0.95510654299999997</v>
      </c>
      <c r="U963" s="87">
        <v>0</v>
      </c>
    </row>
    <row r="964" spans="2:21">
      <c r="B964" s="87" t="s">
        <v>6730</v>
      </c>
      <c r="C964" s="87" t="s">
        <v>841</v>
      </c>
      <c r="D964" s="87" t="s">
        <v>2055</v>
      </c>
      <c r="E964" s="87">
        <v>85.552998893173495</v>
      </c>
      <c r="F964" s="86">
        <v>91.349095651481605</v>
      </c>
      <c r="G964" s="86">
        <v>101.473901901378</v>
      </c>
      <c r="H964" s="86">
        <f t="shared" si="103"/>
        <v>92.791998815344357</v>
      </c>
      <c r="I964" s="86">
        <f t="shared" si="98"/>
        <v>8.0579318254982581</v>
      </c>
      <c r="J964" s="86">
        <f t="shared" si="99"/>
        <v>6.5359285061983901</v>
      </c>
      <c r="L964" s="87">
        <v>78.928916225156996</v>
      </c>
      <c r="M964" s="86">
        <v>95.597793571879194</v>
      </c>
      <c r="N964" s="86">
        <v>101.29502113279899</v>
      </c>
      <c r="O964" s="86">
        <f t="shared" si="104"/>
        <v>91.940576976611723</v>
      </c>
      <c r="P964" s="86">
        <f t="shared" si="100"/>
        <v>11.622912161048088</v>
      </c>
      <c r="Q964" s="86">
        <f t="shared" si="101"/>
        <v>6.5226298147584654</v>
      </c>
      <c r="S964" s="86">
        <f t="shared" si="102"/>
        <v>-1.3298691439923988E-2</v>
      </c>
      <c r="T964" s="87">
        <v>0.88594949199999995</v>
      </c>
      <c r="U964" s="87">
        <v>0</v>
      </c>
    </row>
    <row r="965" spans="2:21">
      <c r="B965" s="87" t="s">
        <v>6731</v>
      </c>
      <c r="C965" s="87" t="s">
        <v>2056</v>
      </c>
      <c r="D965" s="87" t="s">
        <v>2057</v>
      </c>
      <c r="E965" s="87">
        <v>76.088477455151093</v>
      </c>
      <c r="F965" s="86">
        <v>74.158783650860101</v>
      </c>
      <c r="G965" s="86">
        <v>65.927104213821806</v>
      </c>
      <c r="H965" s="86">
        <f t="shared" si="103"/>
        <v>72.058121773277662</v>
      </c>
      <c r="I965" s="86">
        <f t="shared" si="98"/>
        <v>5.3965694455224824</v>
      </c>
      <c r="J965" s="86">
        <f t="shared" si="99"/>
        <v>6.171089142659663</v>
      </c>
      <c r="L965" s="87">
        <v>74.675593900929698</v>
      </c>
      <c r="M965" s="86">
        <v>73.583718696725796</v>
      </c>
      <c r="N965" s="86">
        <v>72.612814333331102</v>
      </c>
      <c r="O965" s="86">
        <f t="shared" si="104"/>
        <v>73.624042310328861</v>
      </c>
      <c r="P965" s="86">
        <f t="shared" si="100"/>
        <v>1.0319808048050458</v>
      </c>
      <c r="Q965" s="86">
        <f t="shared" si="101"/>
        <v>6.2021050576080441</v>
      </c>
      <c r="S965" s="86">
        <f t="shared" si="102"/>
        <v>3.1015914948381861E-2</v>
      </c>
      <c r="T965" s="87">
        <v>0.98103776399999998</v>
      </c>
      <c r="U965" s="87">
        <v>0</v>
      </c>
    </row>
    <row r="966" spans="2:21">
      <c r="B966" s="87" t="s">
        <v>6732</v>
      </c>
      <c r="C966" s="87" t="s">
        <v>841</v>
      </c>
      <c r="D966" s="87" t="s">
        <v>2058</v>
      </c>
      <c r="E966" s="87">
        <v>958.90371805698203</v>
      </c>
      <c r="F966" s="86">
        <v>821.59707369554496</v>
      </c>
      <c r="G966" s="86">
        <v>875.70699396293401</v>
      </c>
      <c r="H966" s="86">
        <f t="shared" si="103"/>
        <v>885.40259523848692</v>
      </c>
      <c r="I966" s="86">
        <f t="shared" ref="I966:I1029" si="105">STDEV(E966:G966)</f>
        <v>69.164891090208599</v>
      </c>
      <c r="J966" s="86">
        <f t="shared" ref="J966:J1029" si="106">LOG(H966,2)</f>
        <v>9.7901897919570668</v>
      </c>
      <c r="L966" s="87">
        <v>1080.3000957332799</v>
      </c>
      <c r="M966" s="86">
        <v>722.45144596130399</v>
      </c>
      <c r="N966" s="86">
        <v>913.67079418877404</v>
      </c>
      <c r="O966" s="86">
        <f t="shared" si="104"/>
        <v>905.47411196111932</v>
      </c>
      <c r="P966" s="86">
        <f t="shared" ref="P966:P1029" si="107">STDEV(L966:N966)</f>
        <v>179.06508100565705</v>
      </c>
      <c r="Q966" s="86">
        <f t="shared" ref="Q966:Q1029" si="108">LOG(O966,2)</f>
        <v>9.8225295840377278</v>
      </c>
      <c r="S966" s="86">
        <f t="shared" ref="S966:S1029" si="109">LOG(O966/H966,2)</f>
        <v>3.2339792080659971E-2</v>
      </c>
      <c r="T966" s="87">
        <v>0.99700645600000004</v>
      </c>
      <c r="U966" s="87">
        <v>0</v>
      </c>
    </row>
    <row r="967" spans="2:21">
      <c r="B967" s="87" t="s">
        <v>6733</v>
      </c>
      <c r="C967" s="87" t="s">
        <v>841</v>
      </c>
      <c r="D967" s="87" t="s">
        <v>2059</v>
      </c>
      <c r="E967" s="87">
        <v>168.89283237139799</v>
      </c>
      <c r="F967" s="86">
        <v>168.92116171849801</v>
      </c>
      <c r="G967" s="86">
        <v>181.330485369033</v>
      </c>
      <c r="H967" s="86">
        <f t="shared" ref="H967:H1030" si="110">AVERAGE(E967:G967)</f>
        <v>173.04815981964302</v>
      </c>
      <c r="I967" s="86">
        <f t="shared" si="105"/>
        <v>7.1727183143865023</v>
      </c>
      <c r="J967" s="86">
        <f t="shared" si="106"/>
        <v>7.4350297898554274</v>
      </c>
      <c r="L967" s="87">
        <v>193.58622479180701</v>
      </c>
      <c r="M967" s="86">
        <v>176.99096403132401</v>
      </c>
      <c r="N967" s="86">
        <v>182.03740312078699</v>
      </c>
      <c r="O967" s="86">
        <f t="shared" ref="O967:O1030" si="111">AVERAGE(L967:N967)</f>
        <v>184.20486398130598</v>
      </c>
      <c r="P967" s="86">
        <f t="shared" si="107"/>
        <v>8.5072959783657502</v>
      </c>
      <c r="Q967" s="86">
        <f t="shared" si="108"/>
        <v>7.5251673464757554</v>
      </c>
      <c r="S967" s="86">
        <f t="shared" si="109"/>
        <v>9.0137556620327158E-2</v>
      </c>
      <c r="T967" s="87">
        <v>0.86411935799999995</v>
      </c>
      <c r="U967" s="87">
        <v>0</v>
      </c>
    </row>
    <row r="968" spans="2:21">
      <c r="B968" s="87" t="s">
        <v>6734</v>
      </c>
      <c r="C968" s="87" t="s">
        <v>2060</v>
      </c>
      <c r="D968" s="87" t="s">
        <v>1975</v>
      </c>
      <c r="E968" s="87">
        <v>107.608411849646</v>
      </c>
      <c r="F968" s="86">
        <v>113.875422356597</v>
      </c>
      <c r="G968" s="86">
        <v>116.64788766021501</v>
      </c>
      <c r="H968" s="86">
        <f t="shared" si="110"/>
        <v>112.710573955486</v>
      </c>
      <c r="I968" s="86">
        <f t="shared" si="105"/>
        <v>4.6309485616495092</v>
      </c>
      <c r="J968" s="86">
        <f t="shared" si="106"/>
        <v>6.8164790582355721</v>
      </c>
      <c r="L968" s="87">
        <v>114.17597335972199</v>
      </c>
      <c r="M968" s="86">
        <v>118.774658041319</v>
      </c>
      <c r="N968" s="86">
        <v>107.815120428551</v>
      </c>
      <c r="O968" s="86">
        <f t="shared" si="111"/>
        <v>113.58858394319732</v>
      </c>
      <c r="P968" s="86">
        <f t="shared" si="107"/>
        <v>5.5033295300575116</v>
      </c>
      <c r="Q968" s="86">
        <f t="shared" si="108"/>
        <v>6.8276740359188235</v>
      </c>
      <c r="S968" s="86">
        <f t="shared" si="109"/>
        <v>1.1194977683251334E-2</v>
      </c>
      <c r="T968" s="87">
        <v>0.92322063399999998</v>
      </c>
      <c r="U968" s="87">
        <v>0</v>
      </c>
    </row>
    <row r="969" spans="2:21">
      <c r="B969" s="87" t="s">
        <v>6735</v>
      </c>
      <c r="C969" s="87" t="s">
        <v>832</v>
      </c>
      <c r="D969" s="87" t="s">
        <v>2061</v>
      </c>
      <c r="E969" s="87">
        <v>223.01099381256199</v>
      </c>
      <c r="F969" s="86">
        <v>237.14187694836599</v>
      </c>
      <c r="G969" s="86">
        <v>252.27381011163101</v>
      </c>
      <c r="H969" s="86">
        <f t="shared" si="110"/>
        <v>237.475560290853</v>
      </c>
      <c r="I969" s="86">
        <f t="shared" si="105"/>
        <v>14.63426160993628</v>
      </c>
      <c r="J969" s="86">
        <f t="shared" si="106"/>
        <v>7.8916352364332125</v>
      </c>
      <c r="L969" s="87">
        <v>218.750969781029</v>
      </c>
      <c r="M969" s="86">
        <v>245.671973013935</v>
      </c>
      <c r="N969" s="86">
        <v>260.61092416620801</v>
      </c>
      <c r="O969" s="86">
        <f t="shared" si="111"/>
        <v>241.67795565372398</v>
      </c>
      <c r="P969" s="86">
        <f t="shared" si="107"/>
        <v>21.213865189718891</v>
      </c>
      <c r="Q969" s="86">
        <f t="shared" si="108"/>
        <v>7.9169420752925559</v>
      </c>
      <c r="S969" s="86">
        <f t="shared" si="109"/>
        <v>2.5306838859343178E-2</v>
      </c>
      <c r="T969" s="87">
        <v>0.96793640000000003</v>
      </c>
      <c r="U969" s="87">
        <v>0</v>
      </c>
    </row>
    <row r="970" spans="2:21">
      <c r="B970" s="87" t="s">
        <v>6736</v>
      </c>
      <c r="C970" s="87" t="s">
        <v>1987</v>
      </c>
      <c r="D970" s="87" t="s">
        <v>1988</v>
      </c>
      <c r="E970" s="87">
        <v>1026.05873407269</v>
      </c>
      <c r="F970" s="86">
        <v>949.45816069419197</v>
      </c>
      <c r="G970" s="86">
        <v>1051.9294808125601</v>
      </c>
      <c r="H970" s="86">
        <f t="shared" si="110"/>
        <v>1009.1487918598141</v>
      </c>
      <c r="I970" s="86">
        <f t="shared" si="105"/>
        <v>53.287451345812848</v>
      </c>
      <c r="J970" s="86">
        <f t="shared" si="106"/>
        <v>9.9789231899808435</v>
      </c>
      <c r="L970" s="87">
        <v>834.212613564197</v>
      </c>
      <c r="M970" s="86">
        <v>832.23683086098504</v>
      </c>
      <c r="N970" s="86">
        <v>936.38324736391701</v>
      </c>
      <c r="O970" s="86">
        <f t="shared" si="111"/>
        <v>867.61089726303305</v>
      </c>
      <c r="P970" s="86">
        <f t="shared" si="107"/>
        <v>59.566794719218329</v>
      </c>
      <c r="Q970" s="86">
        <f t="shared" si="108"/>
        <v>9.7609043632650927</v>
      </c>
      <c r="S970" s="86">
        <f t="shared" si="109"/>
        <v>-0.21801882671574999</v>
      </c>
      <c r="T970" s="87">
        <v>4.1263486000000002E-2</v>
      </c>
      <c r="U970" s="87">
        <v>0</v>
      </c>
    </row>
    <row r="971" spans="2:21">
      <c r="B971" s="87" t="s">
        <v>6737</v>
      </c>
      <c r="C971" s="87" t="s">
        <v>1676</v>
      </c>
      <c r="D971" s="87" t="s">
        <v>2062</v>
      </c>
      <c r="E971" s="87">
        <v>1.48256244741314</v>
      </c>
      <c r="F971" s="86">
        <v>2.0686522471527402</v>
      </c>
      <c r="G971" s="86">
        <v>1.5270646236215699</v>
      </c>
      <c r="H971" s="86">
        <f t="shared" si="110"/>
        <v>1.6927597727291499</v>
      </c>
      <c r="I971" s="86">
        <f t="shared" si="105"/>
        <v>0.32629200904716993</v>
      </c>
      <c r="J971" s="86">
        <f t="shared" si="106"/>
        <v>0.75937724831732478</v>
      </c>
      <c r="L971" s="87">
        <v>1.47119984249264</v>
      </c>
      <c r="M971" s="86">
        <v>1.1679076760199401</v>
      </c>
      <c r="N971" s="86">
        <v>1.18554744295873</v>
      </c>
      <c r="O971" s="86">
        <f t="shared" si="111"/>
        <v>1.2748849871571035</v>
      </c>
      <c r="P971" s="86">
        <f t="shared" si="107"/>
        <v>0.1702422749010146</v>
      </c>
      <c r="Q971" s="86">
        <f t="shared" si="108"/>
        <v>0.35036710124694176</v>
      </c>
      <c r="S971" s="86">
        <f t="shared" si="109"/>
        <v>-0.40901014707038297</v>
      </c>
      <c r="T971" s="87">
        <v>0.69922263299999998</v>
      </c>
      <c r="U971" s="87">
        <v>0</v>
      </c>
    </row>
    <row r="972" spans="2:21">
      <c r="B972" s="87" t="s">
        <v>6738</v>
      </c>
      <c r="C972" s="87" t="s">
        <v>950</v>
      </c>
      <c r="D972" s="87" t="s">
        <v>2063</v>
      </c>
      <c r="E972" s="87">
        <v>123.61467773744999</v>
      </c>
      <c r="F972" s="86">
        <v>118.85356663677899</v>
      </c>
      <c r="G972" s="86">
        <v>121.209047137905</v>
      </c>
      <c r="H972" s="86">
        <f t="shared" si="110"/>
        <v>121.225763837378</v>
      </c>
      <c r="I972" s="86">
        <f t="shared" si="105"/>
        <v>2.3805995703318339</v>
      </c>
      <c r="J972" s="86">
        <f t="shared" si="106"/>
        <v>6.9215525338857509</v>
      </c>
      <c r="L972" s="87">
        <v>113.279650755947</v>
      </c>
      <c r="M972" s="86">
        <v>150.89367174177701</v>
      </c>
      <c r="N972" s="86">
        <v>111.870462387247</v>
      </c>
      <c r="O972" s="86">
        <f t="shared" si="111"/>
        <v>125.34792829499035</v>
      </c>
      <c r="P972" s="86">
        <f t="shared" si="107"/>
        <v>22.134480096704351</v>
      </c>
      <c r="Q972" s="86">
        <f t="shared" si="108"/>
        <v>6.969794341804235</v>
      </c>
      <c r="S972" s="86">
        <f t="shared" si="109"/>
        <v>4.8241807918483579E-2</v>
      </c>
      <c r="T972" s="87">
        <v>0.99919958799999997</v>
      </c>
      <c r="U972" s="87">
        <v>0</v>
      </c>
    </row>
    <row r="973" spans="2:21">
      <c r="B973" s="87" t="s">
        <v>6739</v>
      </c>
      <c r="C973" s="87" t="s">
        <v>2064</v>
      </c>
      <c r="D973" s="87" t="s">
        <v>2065</v>
      </c>
      <c r="E973" s="87">
        <v>54.950459744441801</v>
      </c>
      <c r="F973" s="86">
        <v>70.868022144394004</v>
      </c>
      <c r="G973" s="86">
        <v>69.365868486393097</v>
      </c>
      <c r="H973" s="86">
        <f t="shared" si="110"/>
        <v>65.061450125076306</v>
      </c>
      <c r="I973" s="86">
        <f t="shared" si="105"/>
        <v>8.7885272521067499</v>
      </c>
      <c r="J973" s="86">
        <f t="shared" si="106"/>
        <v>6.0237310731984897</v>
      </c>
      <c r="L973" s="87">
        <v>60.138852916344199</v>
      </c>
      <c r="M973" s="86">
        <v>72.485624795560398</v>
      </c>
      <c r="N973" s="86">
        <v>73.312724133931894</v>
      </c>
      <c r="O973" s="86">
        <f t="shared" si="111"/>
        <v>68.645733948612175</v>
      </c>
      <c r="P973" s="86">
        <f t="shared" si="107"/>
        <v>7.3787730688613804</v>
      </c>
      <c r="Q973" s="86">
        <f t="shared" si="108"/>
        <v>6.1010981604539216</v>
      </c>
      <c r="S973" s="86">
        <f t="shared" si="109"/>
        <v>7.7367087255431247E-2</v>
      </c>
      <c r="T973" s="87">
        <v>0.94203867699999999</v>
      </c>
      <c r="U973" s="87">
        <v>0</v>
      </c>
    </row>
    <row r="974" spans="2:21">
      <c r="B974" s="87" t="s">
        <v>6740</v>
      </c>
      <c r="C974" s="87" t="s">
        <v>2066</v>
      </c>
      <c r="D974" s="87" t="s">
        <v>2067</v>
      </c>
      <c r="E974" s="87">
        <v>118.256581603627</v>
      </c>
      <c r="F974" s="86">
        <v>120.25146273558001</v>
      </c>
      <c r="G974" s="86">
        <v>123.44721117827601</v>
      </c>
      <c r="H974" s="86">
        <f t="shared" si="110"/>
        <v>120.65175183916101</v>
      </c>
      <c r="I974" s="86">
        <f t="shared" si="105"/>
        <v>2.6183644456300379</v>
      </c>
      <c r="J974" s="86">
        <f t="shared" si="106"/>
        <v>6.9147050531221854</v>
      </c>
      <c r="L974" s="87">
        <v>117.61777774814099</v>
      </c>
      <c r="M974" s="86">
        <v>120.349384183708</v>
      </c>
      <c r="N974" s="86">
        <v>121.88619025470901</v>
      </c>
      <c r="O974" s="86">
        <f t="shared" si="111"/>
        <v>119.95111739551932</v>
      </c>
      <c r="P974" s="86">
        <f t="shared" si="107"/>
        <v>2.1618970043661054</v>
      </c>
      <c r="Q974" s="86">
        <f t="shared" si="108"/>
        <v>6.9063027867846953</v>
      </c>
      <c r="S974" s="86">
        <f t="shared" si="109"/>
        <v>-8.4022663374892868E-3</v>
      </c>
      <c r="T974" s="87">
        <v>0.84178788000000004</v>
      </c>
      <c r="U974" s="87">
        <v>0</v>
      </c>
    </row>
    <row r="975" spans="2:21">
      <c r="B975" s="87" t="s">
        <v>6741</v>
      </c>
      <c r="C975" s="87" t="s">
        <v>2068</v>
      </c>
      <c r="D975" s="87" t="s">
        <v>2069</v>
      </c>
      <c r="E975" s="87">
        <v>99.8754318083963</v>
      </c>
      <c r="F975" s="86">
        <v>100.66453041087399</v>
      </c>
      <c r="G975" s="86">
        <v>115.198295160974</v>
      </c>
      <c r="H975" s="86">
        <f t="shared" si="110"/>
        <v>105.24608579341476</v>
      </c>
      <c r="I975" s="86">
        <f t="shared" si="105"/>
        <v>8.6278921309267886</v>
      </c>
      <c r="J975" s="86">
        <f t="shared" si="106"/>
        <v>6.7176227688009602</v>
      </c>
      <c r="L975" s="87">
        <v>105.25865784270501</v>
      </c>
      <c r="M975" s="86">
        <v>108.715807079828</v>
      </c>
      <c r="N975" s="86">
        <v>103.324026487135</v>
      </c>
      <c r="O975" s="86">
        <f t="shared" si="111"/>
        <v>105.76616380322268</v>
      </c>
      <c r="P975" s="86">
        <f t="shared" si="107"/>
        <v>2.7314824207572572</v>
      </c>
      <c r="Q975" s="86">
        <f t="shared" si="108"/>
        <v>6.724734351056159</v>
      </c>
      <c r="S975" s="86">
        <f t="shared" si="109"/>
        <v>7.1115822551980606E-3</v>
      </c>
      <c r="T975" s="87">
        <v>0.91703139600000005</v>
      </c>
      <c r="U975" s="87">
        <v>0</v>
      </c>
    </row>
    <row r="976" spans="2:21">
      <c r="B976" s="87" t="s">
        <v>6742</v>
      </c>
      <c r="C976" s="87" t="s">
        <v>841</v>
      </c>
      <c r="D976" s="87"/>
      <c r="E976" s="87">
        <v>129.29952178090099</v>
      </c>
      <c r="F976" s="86">
        <v>126.61308564686701</v>
      </c>
      <c r="G976" s="86">
        <v>137.91302382082301</v>
      </c>
      <c r="H976" s="86">
        <f t="shared" si="110"/>
        <v>131.27521041619698</v>
      </c>
      <c r="I976" s="86">
        <f t="shared" si="105"/>
        <v>5.9033600492884926</v>
      </c>
      <c r="J976" s="86">
        <f t="shared" si="106"/>
        <v>7.036450697885444</v>
      </c>
      <c r="L976" s="87">
        <v>138.96402012244499</v>
      </c>
      <c r="M976" s="86">
        <v>139.60146439925899</v>
      </c>
      <c r="N976" s="86">
        <v>150.65344131398101</v>
      </c>
      <c r="O976" s="86">
        <f t="shared" si="111"/>
        <v>143.07297527856167</v>
      </c>
      <c r="P976" s="86">
        <f t="shared" si="107"/>
        <v>6.5726085222779265</v>
      </c>
      <c r="Q976" s="86">
        <f t="shared" si="108"/>
        <v>7.1606073802628858</v>
      </c>
      <c r="S976" s="86">
        <f t="shared" si="109"/>
        <v>0.12415668237744087</v>
      </c>
      <c r="T976" s="87">
        <v>0.69427988299999999</v>
      </c>
      <c r="U976" s="87">
        <v>0</v>
      </c>
    </row>
    <row r="977" spans="2:21">
      <c r="B977" s="87" t="s">
        <v>6743</v>
      </c>
      <c r="C977" s="87" t="s">
        <v>2070</v>
      </c>
      <c r="D977" s="87" t="s">
        <v>2071</v>
      </c>
      <c r="E977" s="87">
        <v>26.686124053436501</v>
      </c>
      <c r="F977" s="86">
        <v>26.946917430016001</v>
      </c>
      <c r="G977" s="86">
        <v>36.473351202653603</v>
      </c>
      <c r="H977" s="86">
        <f t="shared" si="110"/>
        <v>30.035464228702036</v>
      </c>
      <c r="I977" s="86">
        <f t="shared" si="105"/>
        <v>5.5768983147757236</v>
      </c>
      <c r="J977" s="86">
        <f t="shared" si="106"/>
        <v>4.9085950572458517</v>
      </c>
      <c r="L977" s="87">
        <v>32.439956526962703</v>
      </c>
      <c r="M977" s="86">
        <v>39.708860984678097</v>
      </c>
      <c r="N977" s="86">
        <v>32.009780959885802</v>
      </c>
      <c r="O977" s="86">
        <f t="shared" si="111"/>
        <v>34.719532823842201</v>
      </c>
      <c r="P977" s="86">
        <f t="shared" si="107"/>
        <v>4.3262350117636954</v>
      </c>
      <c r="Q977" s="86">
        <f t="shared" si="108"/>
        <v>5.1176756303062589</v>
      </c>
      <c r="S977" s="86">
        <f t="shared" si="109"/>
        <v>0.20908057306040712</v>
      </c>
      <c r="T977" s="87">
        <v>0.79568055299999996</v>
      </c>
      <c r="U977" s="87">
        <v>0</v>
      </c>
    </row>
    <row r="978" spans="2:21">
      <c r="B978" s="87" t="s">
        <v>6744</v>
      </c>
      <c r="C978" s="87" t="s">
        <v>1509</v>
      </c>
      <c r="D978" s="87" t="s">
        <v>978</v>
      </c>
      <c r="E978" s="87">
        <v>891.04571885849498</v>
      </c>
      <c r="F978" s="86">
        <v>796.20743337095905</v>
      </c>
      <c r="G978" s="86">
        <v>775.83721944057504</v>
      </c>
      <c r="H978" s="86">
        <f t="shared" si="110"/>
        <v>821.03012389000969</v>
      </c>
      <c r="I978" s="86">
        <f t="shared" si="105"/>
        <v>61.484746547299352</v>
      </c>
      <c r="J978" s="86">
        <f t="shared" si="106"/>
        <v>9.6812913457478977</v>
      </c>
      <c r="L978" s="87">
        <v>850.89828989251998</v>
      </c>
      <c r="M978" s="86">
        <v>800.56602158466103</v>
      </c>
      <c r="N978" s="86">
        <v>789.49008273735399</v>
      </c>
      <c r="O978" s="86">
        <f t="shared" si="111"/>
        <v>813.65146473817833</v>
      </c>
      <c r="P978" s="86">
        <f t="shared" si="107"/>
        <v>32.728635678804189</v>
      </c>
      <c r="Q978" s="86">
        <f t="shared" si="108"/>
        <v>9.6682671245924983</v>
      </c>
      <c r="S978" s="86">
        <f t="shared" si="109"/>
        <v>-1.3024221155399382E-2</v>
      </c>
      <c r="T978" s="87">
        <v>0.858845886</v>
      </c>
      <c r="U978" s="87">
        <v>0</v>
      </c>
    </row>
    <row r="979" spans="2:21">
      <c r="B979" s="87" t="s">
        <v>6745</v>
      </c>
      <c r="C979" s="87" t="s">
        <v>1148</v>
      </c>
      <c r="D979" s="87" t="s">
        <v>1149</v>
      </c>
      <c r="E979" s="87">
        <v>331.68376463072502</v>
      </c>
      <c r="F979" s="86">
        <v>338.49894760014098</v>
      </c>
      <c r="G979" s="86">
        <v>333.623134231336</v>
      </c>
      <c r="H979" s="86">
        <f t="shared" si="110"/>
        <v>334.60194882073398</v>
      </c>
      <c r="I979" s="86">
        <f t="shared" si="105"/>
        <v>3.5114438948911193</v>
      </c>
      <c r="J979" s="86">
        <f t="shared" si="106"/>
        <v>8.386302037858167</v>
      </c>
      <c r="L979" s="87">
        <v>290.07204506125203</v>
      </c>
      <c r="M979" s="86">
        <v>301.414671325445</v>
      </c>
      <c r="N979" s="86">
        <v>302.96031845496202</v>
      </c>
      <c r="O979" s="86">
        <f t="shared" si="111"/>
        <v>298.14901161388633</v>
      </c>
      <c r="P979" s="86">
        <f t="shared" si="107"/>
        <v>7.0374212451384661</v>
      </c>
      <c r="Q979" s="86">
        <f t="shared" si="108"/>
        <v>8.2198897439035417</v>
      </c>
      <c r="S979" s="86">
        <f t="shared" si="109"/>
        <v>-0.16641229395462348</v>
      </c>
      <c r="T979" s="87">
        <v>0.100561417</v>
      </c>
      <c r="U979" s="87">
        <v>0</v>
      </c>
    </row>
    <row r="980" spans="2:21">
      <c r="B980" s="87" t="s">
        <v>6746</v>
      </c>
      <c r="C980" s="87" t="s">
        <v>1148</v>
      </c>
      <c r="D980" s="87" t="s">
        <v>1149</v>
      </c>
      <c r="E980" s="87">
        <v>887.50268892725501</v>
      </c>
      <c r="F980" s="86">
        <v>770.70328385668199</v>
      </c>
      <c r="G980" s="86">
        <v>1075.58921350477</v>
      </c>
      <c r="H980" s="86">
        <f t="shared" si="110"/>
        <v>911.26506209623551</v>
      </c>
      <c r="I980" s="86">
        <f t="shared" si="105"/>
        <v>153.82569781512944</v>
      </c>
      <c r="J980" s="86">
        <f t="shared" si="106"/>
        <v>9.8317269453947755</v>
      </c>
      <c r="L980" s="87">
        <v>1161.80874470711</v>
      </c>
      <c r="M980" s="86">
        <v>1131.93651283344</v>
      </c>
      <c r="N980" s="86">
        <v>1318.79399412727</v>
      </c>
      <c r="O980" s="86">
        <f t="shared" si="111"/>
        <v>1204.17975055594</v>
      </c>
      <c r="P980" s="86">
        <f t="shared" si="107"/>
        <v>100.37632281245263</v>
      </c>
      <c r="Q980" s="86">
        <f t="shared" si="108"/>
        <v>10.233835047091649</v>
      </c>
      <c r="S980" s="86">
        <f t="shared" si="109"/>
        <v>0.40210810169687489</v>
      </c>
      <c r="T980" s="87">
        <v>2.2880101999999999E-2</v>
      </c>
      <c r="U980" s="87">
        <v>0</v>
      </c>
    </row>
    <row r="981" spans="2:21">
      <c r="B981" s="87" t="s">
        <v>6747</v>
      </c>
      <c r="C981" s="87" t="s">
        <v>832</v>
      </c>
      <c r="D981" s="87" t="s">
        <v>2072</v>
      </c>
      <c r="E981" s="87">
        <v>66.241534742787493</v>
      </c>
      <c r="F981" s="86">
        <v>61.562522824305297</v>
      </c>
      <c r="G981" s="86">
        <v>86.501826878731904</v>
      </c>
      <c r="H981" s="86">
        <f t="shared" si="110"/>
        <v>71.435294815274901</v>
      </c>
      <c r="I981" s="86">
        <f t="shared" si="105"/>
        <v>13.256077076107708</v>
      </c>
      <c r="J981" s="86">
        <f t="shared" si="106"/>
        <v>6.1585651533669372</v>
      </c>
      <c r="L981" s="87">
        <v>63.026201252384602</v>
      </c>
      <c r="M981" s="86">
        <v>71.130655329075495</v>
      </c>
      <c r="N981" s="86">
        <v>77.4451135281642</v>
      </c>
      <c r="O981" s="86">
        <f t="shared" si="111"/>
        <v>70.533990036541425</v>
      </c>
      <c r="P981" s="86">
        <f t="shared" si="107"/>
        <v>7.2279502563066211</v>
      </c>
      <c r="Q981" s="86">
        <f t="shared" si="108"/>
        <v>6.1402467487085017</v>
      </c>
      <c r="S981" s="86">
        <f t="shared" si="109"/>
        <v>-1.83184046584365E-2</v>
      </c>
      <c r="T981" s="87">
        <v>0.90794284300000005</v>
      </c>
      <c r="U981" s="87">
        <v>0</v>
      </c>
    </row>
    <row r="982" spans="2:21">
      <c r="B982" s="87" t="s">
        <v>6748</v>
      </c>
      <c r="C982" s="87" t="s">
        <v>2073</v>
      </c>
      <c r="D982" s="87" t="s">
        <v>2074</v>
      </c>
      <c r="E982" s="87">
        <v>165.225674216231</v>
      </c>
      <c r="F982" s="86">
        <v>172.39190727955301</v>
      </c>
      <c r="G982" s="86">
        <v>153.093594513098</v>
      </c>
      <c r="H982" s="86">
        <f t="shared" si="110"/>
        <v>163.57039200296069</v>
      </c>
      <c r="I982" s="86">
        <f t="shared" si="105"/>
        <v>9.755059626273793</v>
      </c>
      <c r="J982" s="86">
        <f t="shared" si="106"/>
        <v>7.3537678183952737</v>
      </c>
      <c r="L982" s="87">
        <v>181.79484485589401</v>
      </c>
      <c r="M982" s="86">
        <v>173.808718761839</v>
      </c>
      <c r="N982" s="86">
        <v>169.81844592074</v>
      </c>
      <c r="O982" s="86">
        <f t="shared" si="111"/>
        <v>175.14066984615769</v>
      </c>
      <c r="P982" s="86">
        <f t="shared" si="107"/>
        <v>6.0982869013972101</v>
      </c>
      <c r="Q982" s="86">
        <f t="shared" si="108"/>
        <v>7.452370324216667</v>
      </c>
      <c r="S982" s="86">
        <f t="shared" si="109"/>
        <v>9.8602505821393502E-2</v>
      </c>
      <c r="T982" s="87">
        <v>0.84178788000000004</v>
      </c>
      <c r="U982" s="87">
        <v>0</v>
      </c>
    </row>
    <row r="983" spans="2:21">
      <c r="B983" s="87" t="s">
        <v>6749</v>
      </c>
      <c r="C983" s="87" t="s">
        <v>832</v>
      </c>
      <c r="D983" s="87" t="s">
        <v>2075</v>
      </c>
      <c r="E983" s="87">
        <v>57.885750137198499</v>
      </c>
      <c r="F983" s="86">
        <v>64.971757641513506</v>
      </c>
      <c r="G983" s="86">
        <v>67.522384428805196</v>
      </c>
      <c r="H983" s="86">
        <f t="shared" si="110"/>
        <v>63.459964069172401</v>
      </c>
      <c r="I983" s="86">
        <f t="shared" si="105"/>
        <v>4.9930271350726141</v>
      </c>
      <c r="J983" s="86">
        <f t="shared" si="106"/>
        <v>5.9877747992938515</v>
      </c>
      <c r="L983" s="87">
        <v>64.793291007124395</v>
      </c>
      <c r="M983" s="86">
        <v>63.398103597032801</v>
      </c>
      <c r="N983" s="86">
        <v>65.492078323222103</v>
      </c>
      <c r="O983" s="86">
        <f t="shared" si="111"/>
        <v>64.561157642459776</v>
      </c>
      <c r="P983" s="86">
        <f t="shared" si="107"/>
        <v>1.0661130159241006</v>
      </c>
      <c r="Q983" s="86">
        <f t="shared" si="108"/>
        <v>6.0125945426180225</v>
      </c>
      <c r="S983" s="86">
        <f t="shared" si="109"/>
        <v>2.4819743324171816E-2</v>
      </c>
      <c r="T983" s="87">
        <v>0.96576678000000005</v>
      </c>
      <c r="U983" s="87">
        <v>0</v>
      </c>
    </row>
    <row r="984" spans="2:21">
      <c r="B984" s="87" t="s">
        <v>6750</v>
      </c>
      <c r="C984" s="87" t="s">
        <v>2076</v>
      </c>
      <c r="D984" s="87" t="s">
        <v>2077</v>
      </c>
      <c r="E984" s="87">
        <v>113.09966452912199</v>
      </c>
      <c r="F984" s="86">
        <v>108.03366668405</v>
      </c>
      <c r="G984" s="86">
        <v>119.038791366759</v>
      </c>
      <c r="H984" s="86">
        <f t="shared" si="110"/>
        <v>113.39070752664367</v>
      </c>
      <c r="I984" s="86">
        <f t="shared" si="105"/>
        <v>5.5083320379491916</v>
      </c>
      <c r="J984" s="86">
        <f t="shared" si="106"/>
        <v>6.8251586047061963</v>
      </c>
      <c r="L984" s="87">
        <v>113.488602075797</v>
      </c>
      <c r="M984" s="86">
        <v>116.717467957056</v>
      </c>
      <c r="N984" s="86">
        <v>109.971678435825</v>
      </c>
      <c r="O984" s="86">
        <f t="shared" si="111"/>
        <v>113.39258282289268</v>
      </c>
      <c r="P984" s="86">
        <f t="shared" si="107"/>
        <v>3.3739196550723807</v>
      </c>
      <c r="Q984" s="86">
        <f t="shared" si="108"/>
        <v>6.8251824643176748</v>
      </c>
      <c r="S984" s="86">
        <f t="shared" si="109"/>
        <v>2.3859611477964075E-5</v>
      </c>
      <c r="T984" s="87">
        <v>0.88962176400000004</v>
      </c>
      <c r="U984" s="87">
        <v>0</v>
      </c>
    </row>
    <row r="985" spans="2:21">
      <c r="B985" s="87" t="s">
        <v>6751</v>
      </c>
      <c r="C985" s="87" t="s">
        <v>2078</v>
      </c>
      <c r="D985" s="87" t="s">
        <v>2079</v>
      </c>
      <c r="E985" s="87">
        <v>42.688532470202098</v>
      </c>
      <c r="F985" s="86">
        <v>34.773772083552501</v>
      </c>
      <c r="G985" s="86">
        <v>41.4862344959651</v>
      </c>
      <c r="H985" s="86">
        <f t="shared" si="110"/>
        <v>39.649513016573231</v>
      </c>
      <c r="I985" s="86">
        <f t="shared" si="105"/>
        <v>4.2650928875188647</v>
      </c>
      <c r="J985" s="86">
        <f t="shared" si="106"/>
        <v>5.3092312414499245</v>
      </c>
      <c r="L985" s="87">
        <v>39.297586792781502</v>
      </c>
      <c r="M985" s="86">
        <v>35.655248092492201</v>
      </c>
      <c r="N985" s="86">
        <v>38.318375290729897</v>
      </c>
      <c r="O985" s="86">
        <f t="shared" si="111"/>
        <v>37.757070058667864</v>
      </c>
      <c r="P985" s="86">
        <f t="shared" si="107"/>
        <v>1.8849285064854437</v>
      </c>
      <c r="Q985" s="86">
        <f t="shared" si="108"/>
        <v>5.2386749110745807</v>
      </c>
      <c r="S985" s="86">
        <f t="shared" si="109"/>
        <v>-7.0556330375344339E-2</v>
      </c>
      <c r="T985" s="87">
        <v>0.71728467399999996</v>
      </c>
      <c r="U985" s="87">
        <v>0</v>
      </c>
    </row>
    <row r="986" spans="2:21">
      <c r="B986" s="87" t="s">
        <v>6752</v>
      </c>
      <c r="C986" s="87" t="s">
        <v>2080</v>
      </c>
      <c r="D986" s="87" t="s">
        <v>2081</v>
      </c>
      <c r="E986" s="87">
        <v>61.033703262235299</v>
      </c>
      <c r="F986" s="86">
        <v>64.4391489138644</v>
      </c>
      <c r="G986" s="86">
        <v>63.438543339348001</v>
      </c>
      <c r="H986" s="86">
        <f t="shared" si="110"/>
        <v>62.970465171815903</v>
      </c>
      <c r="I986" s="86">
        <f t="shared" si="105"/>
        <v>1.7503108008979564</v>
      </c>
      <c r="J986" s="86">
        <f t="shared" si="106"/>
        <v>5.9766034196721769</v>
      </c>
      <c r="L986" s="87">
        <v>74.372610971801805</v>
      </c>
      <c r="M986" s="86">
        <v>75.558867140124093</v>
      </c>
      <c r="N986" s="86">
        <v>69.939866235236295</v>
      </c>
      <c r="O986" s="86">
        <f t="shared" si="111"/>
        <v>73.290448115720736</v>
      </c>
      <c r="P986" s="86">
        <f t="shared" si="107"/>
        <v>2.9616887290182325</v>
      </c>
      <c r="Q986" s="86">
        <f t="shared" si="108"/>
        <v>6.1955532802309028</v>
      </c>
      <c r="S986" s="86">
        <f t="shared" si="109"/>
        <v>0.2189498605587257</v>
      </c>
      <c r="T986" s="87">
        <v>0.33093387600000002</v>
      </c>
      <c r="U986" s="87">
        <v>0</v>
      </c>
    </row>
    <row r="987" spans="2:21">
      <c r="B987" s="87" t="s">
        <v>6753</v>
      </c>
      <c r="C987" s="87" t="s">
        <v>832</v>
      </c>
      <c r="D987" s="87" t="s">
        <v>2082</v>
      </c>
      <c r="E987" s="87">
        <v>101.78361417817101</v>
      </c>
      <c r="F987" s="86">
        <v>102.767628598836</v>
      </c>
      <c r="G987" s="86">
        <v>122.76515267675801</v>
      </c>
      <c r="H987" s="86">
        <f t="shared" si="110"/>
        <v>109.10546515125502</v>
      </c>
      <c r="I987" s="86">
        <f t="shared" si="105"/>
        <v>11.839863536620932</v>
      </c>
      <c r="J987" s="86">
        <f t="shared" si="106"/>
        <v>6.7695795586144261</v>
      </c>
      <c r="L987" s="87">
        <v>88.652239124233304</v>
      </c>
      <c r="M987" s="86">
        <v>100.952142734124</v>
      </c>
      <c r="N987" s="86">
        <v>106.46124841812301</v>
      </c>
      <c r="O987" s="86">
        <f t="shared" si="111"/>
        <v>98.688543425493435</v>
      </c>
      <c r="P987" s="86">
        <f t="shared" si="107"/>
        <v>9.1177362530392934</v>
      </c>
      <c r="Q987" s="86">
        <f t="shared" si="108"/>
        <v>6.6248107094316309</v>
      </c>
      <c r="S987" s="86">
        <f t="shared" si="109"/>
        <v>-0.14476884918279392</v>
      </c>
      <c r="T987" s="87">
        <v>0.39033316400000001</v>
      </c>
      <c r="U987" s="87">
        <v>0</v>
      </c>
    </row>
    <row r="988" spans="2:21">
      <c r="B988" s="87" t="s">
        <v>6754</v>
      </c>
      <c r="C988" s="87" t="s">
        <v>841</v>
      </c>
      <c r="D988" s="87" t="s">
        <v>2083</v>
      </c>
      <c r="E988" s="87">
        <v>78.103344757127402</v>
      </c>
      <c r="F988" s="86">
        <v>85.121031881828799</v>
      </c>
      <c r="G988" s="86">
        <v>91.046871595857894</v>
      </c>
      <c r="H988" s="86">
        <f t="shared" si="110"/>
        <v>84.757082744938032</v>
      </c>
      <c r="I988" s="86">
        <f t="shared" si="105"/>
        <v>6.4794340792168557</v>
      </c>
      <c r="J988" s="86">
        <f t="shared" si="106"/>
        <v>6.4052620273138228</v>
      </c>
      <c r="L988" s="87">
        <v>81.379985133573598</v>
      </c>
      <c r="M988" s="86">
        <v>74.399569207556198</v>
      </c>
      <c r="N988" s="86">
        <v>77.538711167664601</v>
      </c>
      <c r="O988" s="86">
        <f t="shared" si="111"/>
        <v>77.772755169598142</v>
      </c>
      <c r="P988" s="86">
        <f t="shared" si="107"/>
        <v>3.4960883957903777</v>
      </c>
      <c r="Q988" s="86">
        <f t="shared" si="108"/>
        <v>6.281192943342905</v>
      </c>
      <c r="S988" s="86">
        <f t="shared" si="109"/>
        <v>-0.12406908397091626</v>
      </c>
      <c r="T988" s="87">
        <v>0.48628949300000002</v>
      </c>
      <c r="U988" s="87">
        <v>0</v>
      </c>
    </row>
    <row r="989" spans="2:21">
      <c r="B989" s="87" t="s">
        <v>6755</v>
      </c>
      <c r="C989" s="87" t="s">
        <v>841</v>
      </c>
      <c r="D989" s="87" t="s">
        <v>2084</v>
      </c>
      <c r="E989" s="87">
        <v>82.048127023942996</v>
      </c>
      <c r="F989" s="86">
        <v>79.370920430229006</v>
      </c>
      <c r="G989" s="86">
        <v>75.784445977138304</v>
      </c>
      <c r="H989" s="86">
        <f t="shared" si="110"/>
        <v>79.067831143770107</v>
      </c>
      <c r="I989" s="86">
        <f t="shared" si="105"/>
        <v>3.1428207713294287</v>
      </c>
      <c r="J989" s="86">
        <f t="shared" si="106"/>
        <v>6.3050189464877127</v>
      </c>
      <c r="L989" s="87">
        <v>79.793233562561298</v>
      </c>
      <c r="M989" s="86">
        <v>82.122350271718204</v>
      </c>
      <c r="N989" s="86">
        <v>85.640203445308401</v>
      </c>
      <c r="O989" s="86">
        <f t="shared" si="111"/>
        <v>82.518595759862635</v>
      </c>
      <c r="P989" s="86">
        <f t="shared" si="107"/>
        <v>2.9435560241982883</v>
      </c>
      <c r="Q989" s="86">
        <f t="shared" si="108"/>
        <v>6.3666473656086113</v>
      </c>
      <c r="S989" s="86">
        <f t="shared" si="109"/>
        <v>6.1628419120899412E-2</v>
      </c>
      <c r="T989" s="87">
        <v>0.95488321499999995</v>
      </c>
      <c r="U989" s="87">
        <v>0</v>
      </c>
    </row>
    <row r="990" spans="2:21">
      <c r="B990" s="87" t="s">
        <v>6756</v>
      </c>
      <c r="C990" s="87" t="s">
        <v>2085</v>
      </c>
      <c r="D990" s="87" t="s">
        <v>1053</v>
      </c>
      <c r="E990" s="87">
        <v>136.15888607277699</v>
      </c>
      <c r="F990" s="86">
        <v>149.10144465167801</v>
      </c>
      <c r="G990" s="86">
        <v>137.75276718118499</v>
      </c>
      <c r="H990" s="86">
        <f t="shared" si="110"/>
        <v>141.00436596854667</v>
      </c>
      <c r="I990" s="86">
        <f t="shared" si="105"/>
        <v>7.0574164286621199</v>
      </c>
      <c r="J990" s="86">
        <f t="shared" si="106"/>
        <v>7.1395960237722305</v>
      </c>
      <c r="L990" s="87">
        <v>152.63741892483699</v>
      </c>
      <c r="M990" s="86">
        <v>161.34172313301201</v>
      </c>
      <c r="N990" s="86">
        <v>152.76725837462899</v>
      </c>
      <c r="O990" s="86">
        <f t="shared" si="111"/>
        <v>155.58213347749268</v>
      </c>
      <c r="P990" s="86">
        <f t="shared" si="107"/>
        <v>4.9883734143159986</v>
      </c>
      <c r="Q990" s="86">
        <f t="shared" si="108"/>
        <v>7.2815325854241939</v>
      </c>
      <c r="S990" s="86">
        <f t="shared" si="109"/>
        <v>0.14193656165196328</v>
      </c>
      <c r="T990" s="87">
        <v>0.60253768799999996</v>
      </c>
      <c r="U990" s="87">
        <v>0</v>
      </c>
    </row>
    <row r="991" spans="2:21">
      <c r="B991" s="87" t="s">
        <v>6757</v>
      </c>
      <c r="C991" s="87" t="s">
        <v>2086</v>
      </c>
      <c r="D991" s="87" t="s">
        <v>2087</v>
      </c>
      <c r="E991" s="87">
        <v>122.417299229256</v>
      </c>
      <c r="F991" s="86">
        <v>139.21407472286199</v>
      </c>
      <c r="G991" s="86">
        <v>157.90016017546299</v>
      </c>
      <c r="H991" s="86">
        <f t="shared" si="110"/>
        <v>139.84384470919366</v>
      </c>
      <c r="I991" s="86">
        <f t="shared" si="105"/>
        <v>17.749811630232188</v>
      </c>
      <c r="J991" s="86">
        <f t="shared" si="106"/>
        <v>7.1276729441040105</v>
      </c>
      <c r="L991" s="87">
        <v>107.544708486212</v>
      </c>
      <c r="M991" s="86">
        <v>130.47197180679899</v>
      </c>
      <c r="N991" s="86">
        <v>147.414356335897</v>
      </c>
      <c r="O991" s="86">
        <f t="shared" si="111"/>
        <v>128.477012209636</v>
      </c>
      <c r="P991" s="86">
        <f t="shared" si="107"/>
        <v>20.009550288804565</v>
      </c>
      <c r="Q991" s="86">
        <f t="shared" si="108"/>
        <v>7.0053664376144615</v>
      </c>
      <c r="S991" s="86">
        <f t="shared" si="109"/>
        <v>-0.12230650648954938</v>
      </c>
      <c r="T991" s="87">
        <v>0.57193994199999998</v>
      </c>
      <c r="U991" s="87">
        <v>0</v>
      </c>
    </row>
    <row r="992" spans="2:21">
      <c r="B992" s="87" t="s">
        <v>6758</v>
      </c>
      <c r="C992" s="87" t="s">
        <v>2088</v>
      </c>
      <c r="D992" s="87" t="s">
        <v>2089</v>
      </c>
      <c r="E992" s="87">
        <v>164.12498950030201</v>
      </c>
      <c r="F992" s="86">
        <v>164.58596274620501</v>
      </c>
      <c r="G992" s="86">
        <v>175.203760806151</v>
      </c>
      <c r="H992" s="86">
        <f t="shared" si="110"/>
        <v>167.97157101755269</v>
      </c>
      <c r="I992" s="86">
        <f t="shared" si="105"/>
        <v>6.2674995761538739</v>
      </c>
      <c r="J992" s="86">
        <f t="shared" si="106"/>
        <v>7.3920732690727311</v>
      </c>
      <c r="L992" s="87">
        <v>175.76169040442599</v>
      </c>
      <c r="M992" s="86">
        <v>139.099902251717</v>
      </c>
      <c r="N992" s="86">
        <v>174.654565333221</v>
      </c>
      <c r="O992" s="86">
        <f t="shared" si="111"/>
        <v>163.17205266312132</v>
      </c>
      <c r="P992" s="86">
        <f t="shared" si="107"/>
        <v>20.854441986128091</v>
      </c>
      <c r="Q992" s="86">
        <f t="shared" si="108"/>
        <v>7.3502501702643475</v>
      </c>
      <c r="S992" s="86">
        <f t="shared" si="109"/>
        <v>-4.1823098808383821E-2</v>
      </c>
      <c r="T992" s="87">
        <v>0.81310592199999998</v>
      </c>
      <c r="U992" s="87">
        <v>0</v>
      </c>
    </row>
    <row r="993" spans="2:21">
      <c r="B993" s="87" t="s">
        <v>6759</v>
      </c>
      <c r="C993" s="87" t="s">
        <v>841</v>
      </c>
      <c r="D993" s="87" t="s">
        <v>2090</v>
      </c>
      <c r="E993" s="87">
        <v>34.185681965616801</v>
      </c>
      <c r="F993" s="86">
        <v>30.303554726907699</v>
      </c>
      <c r="G993" s="86">
        <v>29.3676270923124</v>
      </c>
      <c r="H993" s="86">
        <f t="shared" si="110"/>
        <v>31.285621261612302</v>
      </c>
      <c r="I993" s="86">
        <f t="shared" si="105"/>
        <v>2.5547512989492933</v>
      </c>
      <c r="J993" s="86">
        <f t="shared" si="106"/>
        <v>4.9674278478665332</v>
      </c>
      <c r="L993" s="87">
        <v>39.702675408986998</v>
      </c>
      <c r="M993" s="86">
        <v>35.357783664016601</v>
      </c>
      <c r="N993" s="86">
        <v>31.839516167545899</v>
      </c>
      <c r="O993" s="86">
        <f t="shared" si="111"/>
        <v>35.633325080183162</v>
      </c>
      <c r="P993" s="86">
        <f t="shared" si="107"/>
        <v>3.938814620933873</v>
      </c>
      <c r="Q993" s="86">
        <f t="shared" si="108"/>
        <v>5.155155207964726</v>
      </c>
      <c r="S993" s="86">
        <f t="shared" si="109"/>
        <v>0.18772736009819288</v>
      </c>
      <c r="T993" s="87">
        <v>0.55891932499999997</v>
      </c>
      <c r="U993" s="87">
        <v>0</v>
      </c>
    </row>
    <row r="994" spans="2:21">
      <c r="B994" s="87" t="s">
        <v>6760</v>
      </c>
      <c r="C994" s="87" t="s">
        <v>2091</v>
      </c>
      <c r="D994" s="87" t="s">
        <v>1333</v>
      </c>
      <c r="E994" s="87">
        <v>4.6224872814540703</v>
      </c>
      <c r="F994" s="86">
        <v>2.4732541920681599</v>
      </c>
      <c r="G994" s="86">
        <v>2.7468696874348302</v>
      </c>
      <c r="H994" s="86">
        <f t="shared" si="110"/>
        <v>3.2808703869856863</v>
      </c>
      <c r="I994" s="86">
        <f t="shared" si="105"/>
        <v>1.1699009695134157</v>
      </c>
      <c r="J994" s="86">
        <f t="shared" si="106"/>
        <v>1.7140786003340649</v>
      </c>
      <c r="L994" s="87">
        <v>1.5727062071711699</v>
      </c>
      <c r="M994" s="86">
        <v>2.0808136760529998</v>
      </c>
      <c r="N994" s="86">
        <v>1.0297178445610999</v>
      </c>
      <c r="O994" s="86">
        <f t="shared" si="111"/>
        <v>1.5610792425950899</v>
      </c>
      <c r="P994" s="86">
        <f t="shared" si="107"/>
        <v>0.5256443678703806</v>
      </c>
      <c r="Q994" s="86">
        <f t="shared" si="108"/>
        <v>0.6425437724198052</v>
      </c>
      <c r="S994" s="86">
        <f t="shared" si="109"/>
        <v>-1.0715348279142598</v>
      </c>
      <c r="T994" s="87">
        <v>1.8756020000000001E-3</v>
      </c>
      <c r="U994" s="87">
        <v>1</v>
      </c>
    </row>
    <row r="995" spans="2:21">
      <c r="B995" s="87" t="s">
        <v>6761</v>
      </c>
      <c r="C995" s="87" t="s">
        <v>2092</v>
      </c>
      <c r="D995" s="87" t="s">
        <v>2093</v>
      </c>
      <c r="E995" s="87">
        <v>51.919336908408098</v>
      </c>
      <c r="F995" s="86">
        <v>45.843075819849801</v>
      </c>
      <c r="G995" s="86">
        <v>45.338313742305303</v>
      </c>
      <c r="H995" s="86">
        <f t="shared" si="110"/>
        <v>47.700242156854394</v>
      </c>
      <c r="I995" s="86">
        <f t="shared" si="105"/>
        <v>3.6625491915703638</v>
      </c>
      <c r="J995" s="86">
        <f t="shared" si="106"/>
        <v>5.5759246851769788</v>
      </c>
      <c r="L995" s="87">
        <v>65.787349116774806</v>
      </c>
      <c r="M995" s="86">
        <v>65.387257754769905</v>
      </c>
      <c r="N995" s="86">
        <v>59.205290863404699</v>
      </c>
      <c r="O995" s="86">
        <f t="shared" si="111"/>
        <v>63.459965911649796</v>
      </c>
      <c r="P995" s="86">
        <f t="shared" si="107"/>
        <v>3.6900830748246505</v>
      </c>
      <c r="Q995" s="86">
        <f t="shared" si="108"/>
        <v>5.9877748411806229</v>
      </c>
      <c r="S995" s="86">
        <f t="shared" si="109"/>
        <v>0.41185015600364316</v>
      </c>
      <c r="T995" s="87">
        <v>8.7715700000000005E-4</v>
      </c>
      <c r="U995" s="87">
        <v>0</v>
      </c>
    </row>
    <row r="996" spans="2:21">
      <c r="B996" s="87" t="s">
        <v>6762</v>
      </c>
      <c r="C996" s="87" t="s">
        <v>832</v>
      </c>
      <c r="D996" s="87" t="s">
        <v>2094</v>
      </c>
      <c r="E996" s="87">
        <v>229.43931944793701</v>
      </c>
      <c r="F996" s="86">
        <v>237.23424109861099</v>
      </c>
      <c r="G996" s="86">
        <v>254.40208032755399</v>
      </c>
      <c r="H996" s="86">
        <f t="shared" si="110"/>
        <v>240.358546958034</v>
      </c>
      <c r="I996" s="86">
        <f t="shared" si="105"/>
        <v>12.771289011319597</v>
      </c>
      <c r="J996" s="86">
        <f t="shared" si="106"/>
        <v>7.9090442952465123</v>
      </c>
      <c r="L996" s="87">
        <v>194.82237086636101</v>
      </c>
      <c r="M996" s="86">
        <v>222.164230853932</v>
      </c>
      <c r="N996" s="86">
        <v>248.94043445354799</v>
      </c>
      <c r="O996" s="86">
        <f t="shared" si="111"/>
        <v>221.97567872461369</v>
      </c>
      <c r="P996" s="86">
        <f t="shared" si="107"/>
        <v>27.059524488353563</v>
      </c>
      <c r="Q996" s="86">
        <f t="shared" si="108"/>
        <v>7.7942578028114733</v>
      </c>
      <c r="S996" s="86">
        <f t="shared" si="109"/>
        <v>-0.11478649243503938</v>
      </c>
      <c r="T996" s="87">
        <v>0.50752458300000003</v>
      </c>
      <c r="U996" s="87">
        <v>0</v>
      </c>
    </row>
    <row r="997" spans="2:21">
      <c r="B997" s="87" t="s">
        <v>6763</v>
      </c>
      <c r="C997" s="87" t="s">
        <v>2095</v>
      </c>
      <c r="D997" s="87" t="s">
        <v>2096</v>
      </c>
      <c r="E997" s="87">
        <v>131.59019791866999</v>
      </c>
      <c r="F997" s="86">
        <v>116.099822306627</v>
      </c>
      <c r="G997" s="86">
        <v>132.332098816224</v>
      </c>
      <c r="H997" s="86">
        <f t="shared" si="110"/>
        <v>126.67403968050701</v>
      </c>
      <c r="I997" s="86">
        <f t="shared" si="105"/>
        <v>9.1650509566503224</v>
      </c>
      <c r="J997" s="86">
        <f t="shared" si="106"/>
        <v>6.9849770815645522</v>
      </c>
      <c r="L997" s="87">
        <v>131.586143153704</v>
      </c>
      <c r="M997" s="86">
        <v>124.845303298684</v>
      </c>
      <c r="N997" s="86">
        <v>137.67885097918699</v>
      </c>
      <c r="O997" s="86">
        <f t="shared" si="111"/>
        <v>131.37009914385831</v>
      </c>
      <c r="P997" s="86">
        <f t="shared" si="107"/>
        <v>6.4195009757440298</v>
      </c>
      <c r="Q997" s="86">
        <f t="shared" si="108"/>
        <v>7.0374931341887521</v>
      </c>
      <c r="S997" s="86">
        <f t="shared" si="109"/>
        <v>5.2516052624198895E-2</v>
      </c>
      <c r="T997" s="87">
        <v>0.97666326199999998</v>
      </c>
      <c r="U997" s="87">
        <v>0</v>
      </c>
    </row>
    <row r="998" spans="2:21">
      <c r="B998" s="87" t="s">
        <v>6764</v>
      </c>
      <c r="C998" s="87" t="s">
        <v>841</v>
      </c>
      <c r="D998" s="87"/>
      <c r="E998" s="87">
        <v>88.173511120917894</v>
      </c>
      <c r="F998" s="86">
        <v>77.754938364873993</v>
      </c>
      <c r="G998" s="86">
        <v>81.945145389560594</v>
      </c>
      <c r="H998" s="86">
        <f t="shared" si="110"/>
        <v>82.624531625117484</v>
      </c>
      <c r="I998" s="86">
        <f t="shared" si="105"/>
        <v>5.2424077303318546</v>
      </c>
      <c r="J998" s="86">
        <f t="shared" si="106"/>
        <v>6.3684982833045396</v>
      </c>
      <c r="L998" s="87">
        <v>87.602105737196098</v>
      </c>
      <c r="M998" s="86">
        <v>83.898010766700096</v>
      </c>
      <c r="N998" s="86">
        <v>78.947564869224706</v>
      </c>
      <c r="O998" s="86">
        <f t="shared" si="111"/>
        <v>83.482560457706981</v>
      </c>
      <c r="P998" s="86">
        <f t="shared" si="107"/>
        <v>4.3422020483020614</v>
      </c>
      <c r="Q998" s="86">
        <f t="shared" si="108"/>
        <v>6.383402944342798</v>
      </c>
      <c r="S998" s="86">
        <f t="shared" si="109"/>
        <v>1.4904661038259166E-2</v>
      </c>
      <c r="T998" s="87">
        <v>0.94203867699999999</v>
      </c>
      <c r="U998" s="87">
        <v>0</v>
      </c>
    </row>
    <row r="999" spans="2:21">
      <c r="B999" s="87" t="s">
        <v>6765</v>
      </c>
      <c r="C999" s="87" t="s">
        <v>2097</v>
      </c>
      <c r="D999" s="87" t="s">
        <v>2098</v>
      </c>
      <c r="E999" s="87">
        <v>297.30758737597102</v>
      </c>
      <c r="F999" s="86">
        <v>318.18130683471003</v>
      </c>
      <c r="G999" s="86">
        <v>334.10941529330302</v>
      </c>
      <c r="H999" s="86">
        <f t="shared" si="110"/>
        <v>316.53276983466139</v>
      </c>
      <c r="I999" s="86">
        <f t="shared" si="105"/>
        <v>18.456215489493673</v>
      </c>
      <c r="J999" s="86">
        <f t="shared" si="106"/>
        <v>8.3062110557178972</v>
      </c>
      <c r="L999" s="87">
        <v>312.17895936485598</v>
      </c>
      <c r="M999" s="86">
        <v>315.53200309370698</v>
      </c>
      <c r="N999" s="86">
        <v>348.33438452834298</v>
      </c>
      <c r="O999" s="86">
        <f t="shared" si="111"/>
        <v>325.34844899563535</v>
      </c>
      <c r="P999" s="86">
        <f t="shared" si="107"/>
        <v>19.976877879119186</v>
      </c>
      <c r="Q999" s="86">
        <f t="shared" si="108"/>
        <v>8.3458418658923019</v>
      </c>
      <c r="S999" s="86">
        <f t="shared" si="109"/>
        <v>3.9630810174403494E-2</v>
      </c>
      <c r="T999" s="87">
        <v>1</v>
      </c>
      <c r="U999" s="87">
        <v>0</v>
      </c>
    </row>
    <row r="1000" spans="2:21">
      <c r="B1000" s="87" t="s">
        <v>6766</v>
      </c>
      <c r="C1000" s="87" t="s">
        <v>841</v>
      </c>
      <c r="D1000" s="87"/>
      <c r="E1000" s="87">
        <v>94.513356022587601</v>
      </c>
      <c r="F1000" s="86">
        <v>90.754163708221597</v>
      </c>
      <c r="G1000" s="86">
        <v>111.33536792859699</v>
      </c>
      <c r="H1000" s="86">
        <f t="shared" si="110"/>
        <v>98.867629219802055</v>
      </c>
      <c r="I1000" s="86">
        <f t="shared" si="105"/>
        <v>10.959756525451864</v>
      </c>
      <c r="J1000" s="86">
        <f t="shared" si="106"/>
        <v>6.6274263326708773</v>
      </c>
      <c r="L1000" s="87">
        <v>88.5757837637873</v>
      </c>
      <c r="M1000" s="86">
        <v>96.177955501850207</v>
      </c>
      <c r="N1000" s="86">
        <v>108.008760905554</v>
      </c>
      <c r="O1000" s="86">
        <f t="shared" si="111"/>
        <v>97.587500057063835</v>
      </c>
      <c r="P1000" s="86">
        <f t="shared" si="107"/>
        <v>9.7928679169054487</v>
      </c>
      <c r="Q1000" s="86">
        <f t="shared" si="108"/>
        <v>6.6086244602923827</v>
      </c>
      <c r="S1000" s="86">
        <f t="shared" si="109"/>
        <v>-1.8801872378495177E-2</v>
      </c>
      <c r="T1000" s="87">
        <v>0.88107078100000003</v>
      </c>
      <c r="U1000" s="87">
        <v>0</v>
      </c>
    </row>
    <row r="1001" spans="2:21">
      <c r="B1001" s="87" t="s">
        <v>6767</v>
      </c>
      <c r="C1001" s="87" t="s">
        <v>1624</v>
      </c>
      <c r="D1001" s="87" t="s">
        <v>1625</v>
      </c>
      <c r="E1001" s="87">
        <v>5.0648305619759899</v>
      </c>
      <c r="F1001" s="86">
        <v>6.6419834175768004</v>
      </c>
      <c r="G1001" s="86">
        <v>6.0767842144263398</v>
      </c>
      <c r="H1001" s="86">
        <f t="shared" si="110"/>
        <v>5.9278660646597103</v>
      </c>
      <c r="I1001" s="86">
        <f t="shared" si="105"/>
        <v>0.79905271664632938</v>
      </c>
      <c r="J1001" s="86">
        <f t="shared" si="106"/>
        <v>2.567512851484143</v>
      </c>
      <c r="L1001" s="87">
        <v>5.2414134101436298</v>
      </c>
      <c r="M1001" s="86">
        <v>4.4332061705382202</v>
      </c>
      <c r="N1001" s="86">
        <v>3.7608514578068899</v>
      </c>
      <c r="O1001" s="86">
        <f t="shared" si="111"/>
        <v>4.4784903461629133</v>
      </c>
      <c r="P1001" s="86">
        <f t="shared" si="107"/>
        <v>0.74131903799801391</v>
      </c>
      <c r="Q1001" s="86">
        <f t="shared" si="108"/>
        <v>2.1630124963121564</v>
      </c>
      <c r="S1001" s="86">
        <f t="shared" si="109"/>
        <v>-0.40450035517198663</v>
      </c>
      <c r="T1001" s="87">
        <v>0.107342515</v>
      </c>
      <c r="U1001" s="87">
        <v>0</v>
      </c>
    </row>
    <row r="1002" spans="2:21">
      <c r="B1002" s="87" t="s">
        <v>6768</v>
      </c>
      <c r="C1002" s="87" t="s">
        <v>2099</v>
      </c>
      <c r="D1002" s="87" t="s">
        <v>1382</v>
      </c>
      <c r="E1002" s="87">
        <v>81.149929127086196</v>
      </c>
      <c r="F1002" s="86">
        <v>76.273326058986399</v>
      </c>
      <c r="G1002" s="86">
        <v>73.206161398838802</v>
      </c>
      <c r="H1002" s="86">
        <f t="shared" si="110"/>
        <v>76.876472194970461</v>
      </c>
      <c r="I1002" s="86">
        <f t="shared" si="105"/>
        <v>4.0060829217704139</v>
      </c>
      <c r="J1002" s="86">
        <f t="shared" si="106"/>
        <v>6.2644702282987481</v>
      </c>
      <c r="L1002" s="87">
        <v>89.542719204722303</v>
      </c>
      <c r="M1002" s="86">
        <v>81.308620111483705</v>
      </c>
      <c r="N1002" s="86">
        <v>82.521918826254904</v>
      </c>
      <c r="O1002" s="86">
        <f t="shared" si="111"/>
        <v>84.457752714153642</v>
      </c>
      <c r="P1002" s="86">
        <f t="shared" si="107"/>
        <v>4.445299382546807</v>
      </c>
      <c r="Q1002" s="86">
        <f t="shared" si="108"/>
        <v>6.4001579547275043</v>
      </c>
      <c r="S1002" s="86">
        <f t="shared" si="109"/>
        <v>0.13568772642875496</v>
      </c>
      <c r="T1002" s="87">
        <v>0.73286184099999996</v>
      </c>
      <c r="U1002" s="87">
        <v>0</v>
      </c>
    </row>
    <row r="1003" spans="2:21">
      <c r="B1003" s="87" t="s">
        <v>6769</v>
      </c>
      <c r="C1003" s="87" t="s">
        <v>2100</v>
      </c>
      <c r="D1003" s="87" t="s">
        <v>2101</v>
      </c>
      <c r="E1003" s="87">
        <v>80.524586766414302</v>
      </c>
      <c r="F1003" s="86">
        <v>70.543712181951605</v>
      </c>
      <c r="G1003" s="86">
        <v>74.300891788518697</v>
      </c>
      <c r="H1003" s="86">
        <f t="shared" si="110"/>
        <v>75.123063578961535</v>
      </c>
      <c r="I1003" s="86">
        <f t="shared" si="105"/>
        <v>5.0409760173445912</v>
      </c>
      <c r="J1003" s="86">
        <f t="shared" si="106"/>
        <v>6.2311839933430049</v>
      </c>
      <c r="L1003" s="87">
        <v>76.635632550069403</v>
      </c>
      <c r="M1003" s="86">
        <v>79.417721969356194</v>
      </c>
      <c r="N1003" s="86">
        <v>77.575066644922302</v>
      </c>
      <c r="O1003" s="86">
        <f t="shared" si="111"/>
        <v>77.876140388115971</v>
      </c>
      <c r="P1003" s="86">
        <f t="shared" si="107"/>
        <v>1.4152700920168426</v>
      </c>
      <c r="Q1003" s="86">
        <f t="shared" si="108"/>
        <v>6.2831094794475462</v>
      </c>
      <c r="S1003" s="86">
        <f t="shared" si="109"/>
        <v>5.1925486104541403E-2</v>
      </c>
      <c r="T1003" s="87">
        <v>0.98293344500000002</v>
      </c>
      <c r="U1003" s="87">
        <v>0</v>
      </c>
    </row>
    <row r="1004" spans="2:21">
      <c r="B1004" s="87" t="s">
        <v>6770</v>
      </c>
      <c r="C1004" s="87" t="s">
        <v>841</v>
      </c>
      <c r="D1004" s="87"/>
      <c r="E1004" s="87">
        <v>111.043927311244</v>
      </c>
      <c r="F1004" s="86">
        <v>95.637059678893195</v>
      </c>
      <c r="G1004" s="86">
        <v>98.248988553621402</v>
      </c>
      <c r="H1004" s="86">
        <f t="shared" si="110"/>
        <v>101.64332518125286</v>
      </c>
      <c r="I1004" s="86">
        <f t="shared" si="105"/>
        <v>8.2452430780696311</v>
      </c>
      <c r="J1004" s="86">
        <f t="shared" si="106"/>
        <v>6.6673716676815626</v>
      </c>
      <c r="L1004" s="87">
        <v>107.515284489362</v>
      </c>
      <c r="M1004" s="86">
        <v>102.308712419347</v>
      </c>
      <c r="N1004" s="86">
        <v>96.029342879657307</v>
      </c>
      <c r="O1004" s="86">
        <f t="shared" si="111"/>
        <v>101.95111326278878</v>
      </c>
      <c r="P1004" s="86">
        <f t="shared" si="107"/>
        <v>5.7513147655961934</v>
      </c>
      <c r="Q1004" s="86">
        <f t="shared" si="108"/>
        <v>6.6717337188313977</v>
      </c>
      <c r="S1004" s="86">
        <f t="shared" si="109"/>
        <v>4.362051149835575E-3</v>
      </c>
      <c r="T1004" s="87">
        <v>0.92638575400000001</v>
      </c>
      <c r="U1004" s="87">
        <v>0</v>
      </c>
    </row>
    <row r="1005" spans="2:21">
      <c r="B1005" s="87" t="s">
        <v>6771</v>
      </c>
      <c r="C1005" s="87" t="s">
        <v>2102</v>
      </c>
      <c r="D1005" s="87" t="s">
        <v>1975</v>
      </c>
      <c r="E1005" s="87">
        <v>22.840727705458701</v>
      </c>
      <c r="F1005" s="86">
        <v>20.171911201162501</v>
      </c>
      <c r="G1005" s="86">
        <v>26.069305747126101</v>
      </c>
      <c r="H1005" s="86">
        <f t="shared" si="110"/>
        <v>23.027314884582438</v>
      </c>
      <c r="I1005" s="86">
        <f t="shared" si="105"/>
        <v>2.9531215161672679</v>
      </c>
      <c r="J1005" s="86">
        <f t="shared" si="106"/>
        <v>4.5252742894075251</v>
      </c>
      <c r="L1005" s="87">
        <v>23.564483727175102</v>
      </c>
      <c r="M1005" s="86">
        <v>26.1106442672688</v>
      </c>
      <c r="N1005" s="86">
        <v>23.760037932984599</v>
      </c>
      <c r="O1005" s="86">
        <f t="shared" si="111"/>
        <v>24.478388642476165</v>
      </c>
      <c r="P1005" s="86">
        <f t="shared" si="107"/>
        <v>1.4169524269899954</v>
      </c>
      <c r="Q1005" s="86">
        <f t="shared" si="108"/>
        <v>4.6134366866588641</v>
      </c>
      <c r="S1005" s="86">
        <f t="shared" si="109"/>
        <v>8.8162397251338773E-2</v>
      </c>
      <c r="T1005" s="87">
        <v>0.91676302600000004</v>
      </c>
      <c r="U1005" s="87">
        <v>0</v>
      </c>
    </row>
    <row r="1006" spans="2:21">
      <c r="B1006" s="87" t="s">
        <v>6772</v>
      </c>
      <c r="C1006" s="87" t="s">
        <v>2103</v>
      </c>
      <c r="D1006" s="87" t="s">
        <v>2104</v>
      </c>
      <c r="E1006" s="87">
        <v>103.600819869182</v>
      </c>
      <c r="F1006" s="86">
        <v>115.965332466303</v>
      </c>
      <c r="G1006" s="86">
        <v>113.795478158861</v>
      </c>
      <c r="H1006" s="86">
        <f t="shared" si="110"/>
        <v>111.12054349811534</v>
      </c>
      <c r="I1006" s="86">
        <f t="shared" si="105"/>
        <v>6.6020261678165761</v>
      </c>
      <c r="J1006" s="86">
        <f t="shared" si="106"/>
        <v>6.7959817505432252</v>
      </c>
      <c r="L1006" s="87">
        <v>114.168883808614</v>
      </c>
      <c r="M1006" s="86">
        <v>113.756282899838</v>
      </c>
      <c r="N1006" s="86">
        <v>111.411733177063</v>
      </c>
      <c r="O1006" s="86">
        <f t="shared" si="111"/>
        <v>113.11229996183833</v>
      </c>
      <c r="P1006" s="86">
        <f t="shared" si="107"/>
        <v>1.4871131159368913</v>
      </c>
      <c r="Q1006" s="86">
        <f t="shared" si="108"/>
        <v>6.8216120079539291</v>
      </c>
      <c r="S1006" s="86">
        <f t="shared" si="109"/>
        <v>2.5630257410704335E-2</v>
      </c>
      <c r="T1006" s="87">
        <v>0.964956178</v>
      </c>
      <c r="U1006" s="87">
        <v>0</v>
      </c>
    </row>
    <row r="1007" spans="2:21">
      <c r="B1007" s="87" t="s">
        <v>6773</v>
      </c>
      <c r="C1007" s="87" t="s">
        <v>2105</v>
      </c>
      <c r="D1007" s="87" t="s">
        <v>2106</v>
      </c>
      <c r="E1007" s="87">
        <v>188.543267768845</v>
      </c>
      <c r="F1007" s="86">
        <v>204.072307493718</v>
      </c>
      <c r="G1007" s="86">
        <v>204.45301342079799</v>
      </c>
      <c r="H1007" s="86">
        <f t="shared" si="110"/>
        <v>199.02286289445365</v>
      </c>
      <c r="I1007" s="86">
        <f t="shared" si="105"/>
        <v>9.0775916270913566</v>
      </c>
      <c r="J1007" s="86">
        <f t="shared" si="106"/>
        <v>7.636790360693575</v>
      </c>
      <c r="L1007" s="87">
        <v>172.82120584550501</v>
      </c>
      <c r="M1007" s="86">
        <v>196.10693238213099</v>
      </c>
      <c r="N1007" s="86">
        <v>204.02756037909799</v>
      </c>
      <c r="O1007" s="86">
        <f t="shared" si="111"/>
        <v>190.98523286891134</v>
      </c>
      <c r="P1007" s="86">
        <f t="shared" si="107"/>
        <v>16.221374641098109</v>
      </c>
      <c r="Q1007" s="86">
        <f t="shared" si="108"/>
        <v>7.5773172820126717</v>
      </c>
      <c r="S1007" s="86">
        <f t="shared" si="109"/>
        <v>-5.9473078680902819E-2</v>
      </c>
      <c r="T1007" s="87">
        <v>0.63902203599999996</v>
      </c>
      <c r="U1007" s="87">
        <v>0</v>
      </c>
    </row>
    <row r="1008" spans="2:21">
      <c r="B1008" s="87" t="s">
        <v>6774</v>
      </c>
      <c r="C1008" s="87" t="s">
        <v>841</v>
      </c>
      <c r="D1008" s="87"/>
      <c r="E1008" s="87">
        <v>317.45368405233802</v>
      </c>
      <c r="F1008" s="86">
        <v>324.58786904337501</v>
      </c>
      <c r="G1008" s="86">
        <v>308.70198699057499</v>
      </c>
      <c r="H1008" s="86">
        <f t="shared" si="110"/>
        <v>316.91451336209599</v>
      </c>
      <c r="I1008" s="86">
        <f t="shared" si="105"/>
        <v>7.9566538773394209</v>
      </c>
      <c r="J1008" s="86">
        <f t="shared" si="106"/>
        <v>8.3079499204196772</v>
      </c>
      <c r="L1008" s="87">
        <v>283.684109628643</v>
      </c>
      <c r="M1008" s="86">
        <v>275.91818845971198</v>
      </c>
      <c r="N1008" s="86">
        <v>338.23668547612601</v>
      </c>
      <c r="O1008" s="86">
        <f t="shared" si="111"/>
        <v>299.27966118816033</v>
      </c>
      <c r="P1008" s="86">
        <f t="shared" si="107"/>
        <v>33.960487171570044</v>
      </c>
      <c r="Q1008" s="86">
        <f t="shared" si="108"/>
        <v>8.225350427514817</v>
      </c>
      <c r="S1008" s="86">
        <f t="shared" si="109"/>
        <v>-8.259949290485985E-2</v>
      </c>
      <c r="T1008" s="87">
        <v>0.59086827099999994</v>
      </c>
      <c r="U1008" s="87">
        <v>0</v>
      </c>
    </row>
    <row r="1009" spans="2:21">
      <c r="B1009" s="87" t="s">
        <v>6775</v>
      </c>
      <c r="C1009" s="87" t="s">
        <v>2107</v>
      </c>
      <c r="D1009" s="87" t="s">
        <v>2108</v>
      </c>
      <c r="E1009" s="87">
        <v>352.31562240040898</v>
      </c>
      <c r="F1009" s="86">
        <v>315.299093719788</v>
      </c>
      <c r="G1009" s="86">
        <v>288.90258205856298</v>
      </c>
      <c r="H1009" s="86">
        <f t="shared" si="110"/>
        <v>318.83909939291999</v>
      </c>
      <c r="I1009" s="86">
        <f t="shared" si="105"/>
        <v>31.854389830500633</v>
      </c>
      <c r="J1009" s="86">
        <f t="shared" si="106"/>
        <v>8.3166847483422099</v>
      </c>
      <c r="L1009" s="87">
        <v>313.89607891283799</v>
      </c>
      <c r="M1009" s="86">
        <v>261.92004315330098</v>
      </c>
      <c r="N1009" s="86">
        <v>295.28823373269199</v>
      </c>
      <c r="O1009" s="86">
        <f t="shared" si="111"/>
        <v>290.36811859961034</v>
      </c>
      <c r="P1009" s="86">
        <f t="shared" si="107"/>
        <v>26.335009455309713</v>
      </c>
      <c r="Q1009" s="86">
        <f t="shared" si="108"/>
        <v>8.1817392489513683</v>
      </c>
      <c r="S1009" s="86">
        <f t="shared" si="109"/>
        <v>-0.13494549939084194</v>
      </c>
      <c r="T1009" s="87">
        <v>0.39664189900000002</v>
      </c>
      <c r="U1009" s="87">
        <v>0</v>
      </c>
    </row>
    <row r="1010" spans="2:21">
      <c r="B1010" s="87" t="s">
        <v>6776</v>
      </c>
      <c r="C1010" s="87" t="s">
        <v>2109</v>
      </c>
      <c r="D1010" s="87" t="s">
        <v>2110</v>
      </c>
      <c r="E1010" s="87">
        <v>80.746504918920195</v>
      </c>
      <c r="F1010" s="86">
        <v>87.753584143964304</v>
      </c>
      <c r="G1010" s="86">
        <v>94.948401271332202</v>
      </c>
      <c r="H1010" s="86">
        <f t="shared" si="110"/>
        <v>87.816163444738905</v>
      </c>
      <c r="I1010" s="86">
        <f t="shared" si="105"/>
        <v>7.1011549854814069</v>
      </c>
      <c r="J1010" s="86">
        <f t="shared" si="106"/>
        <v>6.4564146015659487</v>
      </c>
      <c r="L1010" s="87">
        <v>74.408291505510704</v>
      </c>
      <c r="M1010" s="86">
        <v>94.402197812630902</v>
      </c>
      <c r="N1010" s="86">
        <v>100.07183597194999</v>
      </c>
      <c r="O1010" s="86">
        <f t="shared" si="111"/>
        <v>89.627441763363876</v>
      </c>
      <c r="P1010" s="86">
        <f t="shared" si="107"/>
        <v>13.481583740152193</v>
      </c>
      <c r="Q1010" s="86">
        <f t="shared" si="108"/>
        <v>6.4858686132699397</v>
      </c>
      <c r="S1010" s="86">
        <f t="shared" si="109"/>
        <v>2.9454011703990656E-2</v>
      </c>
      <c r="T1010" s="87">
        <v>0.99516697300000001</v>
      </c>
      <c r="U1010" s="87">
        <v>0</v>
      </c>
    </row>
    <row r="1011" spans="2:21">
      <c r="B1011" s="87" t="s">
        <v>6777</v>
      </c>
      <c r="C1011" s="87" t="s">
        <v>832</v>
      </c>
      <c r="D1011" s="87" t="s">
        <v>861</v>
      </c>
      <c r="E1011" s="87">
        <v>375.59454003122602</v>
      </c>
      <c r="F1011" s="86">
        <v>297.76908058758801</v>
      </c>
      <c r="G1011" s="86">
        <v>267.68611991409</v>
      </c>
      <c r="H1011" s="86">
        <f t="shared" si="110"/>
        <v>313.68324684430132</v>
      </c>
      <c r="I1011" s="86">
        <f t="shared" si="105"/>
        <v>55.686643809614033</v>
      </c>
      <c r="J1011" s="86">
        <f t="shared" si="106"/>
        <v>8.2931646697370489</v>
      </c>
      <c r="L1011" s="87">
        <v>349.291548946143</v>
      </c>
      <c r="M1011" s="86">
        <v>304.21937670375303</v>
      </c>
      <c r="N1011" s="86">
        <v>279.997390235561</v>
      </c>
      <c r="O1011" s="86">
        <f t="shared" si="111"/>
        <v>311.16943862848569</v>
      </c>
      <c r="P1011" s="86">
        <f t="shared" si="107"/>
        <v>35.166001029688395</v>
      </c>
      <c r="Q1011" s="86">
        <f t="shared" si="108"/>
        <v>8.2815565633885733</v>
      </c>
      <c r="S1011" s="86">
        <f t="shared" si="109"/>
        <v>-1.1608106348476943E-2</v>
      </c>
      <c r="T1011" s="87">
        <v>0.915190214</v>
      </c>
      <c r="U1011" s="87">
        <v>0</v>
      </c>
    </row>
    <row r="1012" spans="2:21">
      <c r="B1012" s="87" t="s">
        <v>6778</v>
      </c>
      <c r="C1012" s="87" t="s">
        <v>2111</v>
      </c>
      <c r="D1012" s="87" t="s">
        <v>1502</v>
      </c>
      <c r="E1012" s="87">
        <v>122.974359081465</v>
      </c>
      <c r="F1012" s="86">
        <v>103.09160314907</v>
      </c>
      <c r="G1012" s="86">
        <v>116.718713277116</v>
      </c>
      <c r="H1012" s="86">
        <f t="shared" si="110"/>
        <v>114.26155850255032</v>
      </c>
      <c r="I1012" s="86">
        <f t="shared" si="105"/>
        <v>10.166572827478554</v>
      </c>
      <c r="J1012" s="86">
        <f t="shared" si="106"/>
        <v>6.8361963029867701</v>
      </c>
      <c r="L1012" s="87">
        <v>139.897780947005</v>
      </c>
      <c r="M1012" s="86">
        <v>129.241104148245</v>
      </c>
      <c r="N1012" s="86">
        <v>137.23941937329599</v>
      </c>
      <c r="O1012" s="86">
        <f t="shared" si="111"/>
        <v>135.45943482284864</v>
      </c>
      <c r="P1012" s="86">
        <f t="shared" si="107"/>
        <v>5.546841339733886</v>
      </c>
      <c r="Q1012" s="86">
        <f t="shared" si="108"/>
        <v>7.0817170713035607</v>
      </c>
      <c r="S1012" s="86">
        <f t="shared" si="109"/>
        <v>0.24552076831679176</v>
      </c>
      <c r="T1012" s="87">
        <v>0.149685452</v>
      </c>
      <c r="U1012" s="87">
        <v>0</v>
      </c>
    </row>
    <row r="1013" spans="2:21">
      <c r="B1013" s="87" t="s">
        <v>6779</v>
      </c>
      <c r="C1013" s="87" t="s">
        <v>841</v>
      </c>
      <c r="D1013" s="87" t="s">
        <v>2112</v>
      </c>
      <c r="E1013" s="87">
        <v>101.596618624724</v>
      </c>
      <c r="F1013" s="86">
        <v>90.049743181168594</v>
      </c>
      <c r="G1013" s="86">
        <v>113.17416344124899</v>
      </c>
      <c r="H1013" s="86">
        <f t="shared" si="110"/>
        <v>101.60684174904719</v>
      </c>
      <c r="I1013" s="86">
        <f t="shared" si="105"/>
        <v>11.562213519711845</v>
      </c>
      <c r="J1013" s="86">
        <f t="shared" si="106"/>
        <v>6.6668537397695919</v>
      </c>
      <c r="L1013" s="87">
        <v>101.716343167849</v>
      </c>
      <c r="M1013" s="86">
        <v>109.441494908991</v>
      </c>
      <c r="N1013" s="86">
        <v>111.648601852101</v>
      </c>
      <c r="O1013" s="86">
        <f t="shared" si="111"/>
        <v>107.60214664298034</v>
      </c>
      <c r="P1013" s="86">
        <f t="shared" si="107"/>
        <v>5.21534679340522</v>
      </c>
      <c r="Q1013" s="86">
        <f t="shared" si="108"/>
        <v>6.7495630494563468</v>
      </c>
      <c r="S1013" s="86">
        <f t="shared" si="109"/>
        <v>8.2709309686755356E-2</v>
      </c>
      <c r="T1013" s="87">
        <v>0.908319875</v>
      </c>
      <c r="U1013" s="87">
        <v>0</v>
      </c>
    </row>
    <row r="1014" spans="2:21">
      <c r="B1014" s="87" t="s">
        <v>6780</v>
      </c>
      <c r="C1014" s="87" t="s">
        <v>841</v>
      </c>
      <c r="D1014" s="87" t="s">
        <v>2113</v>
      </c>
      <c r="E1014" s="87">
        <v>346.99269675898398</v>
      </c>
      <c r="F1014" s="86">
        <v>362.09848415135502</v>
      </c>
      <c r="G1014" s="86">
        <v>390.16087519060898</v>
      </c>
      <c r="H1014" s="86">
        <f t="shared" si="110"/>
        <v>366.41735203364937</v>
      </c>
      <c r="I1014" s="86">
        <f t="shared" si="105"/>
        <v>21.905761162641401</v>
      </c>
      <c r="J1014" s="86">
        <f t="shared" si="106"/>
        <v>8.5173440149894368</v>
      </c>
      <c r="L1014" s="87">
        <v>398.19370610158501</v>
      </c>
      <c r="M1014" s="86">
        <v>374.15814082745999</v>
      </c>
      <c r="N1014" s="86">
        <v>439.93160930502103</v>
      </c>
      <c r="O1014" s="86">
        <f t="shared" si="111"/>
        <v>404.09448541135538</v>
      </c>
      <c r="P1014" s="86">
        <f t="shared" si="107"/>
        <v>33.28140150653423</v>
      </c>
      <c r="Q1014" s="86">
        <f t="shared" si="108"/>
        <v>8.658548853288238</v>
      </c>
      <c r="S1014" s="86">
        <f t="shared" si="109"/>
        <v>0.14120483829880059</v>
      </c>
      <c r="T1014" s="87">
        <v>0.65453554400000002</v>
      </c>
      <c r="U1014" s="87">
        <v>0</v>
      </c>
    </row>
    <row r="1015" spans="2:21">
      <c r="B1015" s="87" t="s">
        <v>6781</v>
      </c>
      <c r="C1015" s="87" t="s">
        <v>2114</v>
      </c>
      <c r="D1015" s="87" t="s">
        <v>2115</v>
      </c>
      <c r="E1015" s="87">
        <v>374.79865951208899</v>
      </c>
      <c r="F1015" s="86">
        <v>379.93693478448603</v>
      </c>
      <c r="G1015" s="86">
        <v>373.96824669134003</v>
      </c>
      <c r="H1015" s="86">
        <f t="shared" si="110"/>
        <v>376.23461366263837</v>
      </c>
      <c r="I1015" s="86">
        <f t="shared" si="105"/>
        <v>3.2330763415322648</v>
      </c>
      <c r="J1015" s="86">
        <f t="shared" si="106"/>
        <v>8.5554887729852744</v>
      </c>
      <c r="L1015" s="87">
        <v>373.56589484029303</v>
      </c>
      <c r="M1015" s="86">
        <v>483.343619138002</v>
      </c>
      <c r="N1015" s="86">
        <v>489.86977369206198</v>
      </c>
      <c r="O1015" s="86">
        <f t="shared" si="111"/>
        <v>448.92642922345232</v>
      </c>
      <c r="P1015" s="86">
        <f t="shared" si="107"/>
        <v>65.345659995154691</v>
      </c>
      <c r="Q1015" s="86">
        <f t="shared" si="108"/>
        <v>8.8103352229567005</v>
      </c>
      <c r="S1015" s="86">
        <f t="shared" si="109"/>
        <v>0.25484644997142697</v>
      </c>
      <c r="T1015" s="87">
        <v>0.22106927900000001</v>
      </c>
      <c r="U1015" s="87">
        <v>0</v>
      </c>
    </row>
    <row r="1016" spans="2:21">
      <c r="B1016" s="87" t="s">
        <v>6782</v>
      </c>
      <c r="C1016" s="87" t="s">
        <v>2116</v>
      </c>
      <c r="D1016" s="87" t="s">
        <v>2117</v>
      </c>
      <c r="E1016" s="87">
        <v>1129.2410228973499</v>
      </c>
      <c r="F1016" s="86">
        <v>1058.3308849346399</v>
      </c>
      <c r="G1016" s="86">
        <v>828.46157112728997</v>
      </c>
      <c r="H1016" s="86">
        <f t="shared" si="110"/>
        <v>1005.3444929864266</v>
      </c>
      <c r="I1016" s="86">
        <f t="shared" si="105"/>
        <v>157.23465887183252</v>
      </c>
      <c r="J1016" s="86">
        <f t="shared" si="106"/>
        <v>9.9734742270237859</v>
      </c>
      <c r="L1016" s="87">
        <v>941.59625967418003</v>
      </c>
      <c r="M1016" s="86">
        <v>836.565232744676</v>
      </c>
      <c r="N1016" s="86">
        <v>744.96144687268895</v>
      </c>
      <c r="O1016" s="86">
        <f t="shared" si="111"/>
        <v>841.04097976384844</v>
      </c>
      <c r="P1016" s="86">
        <f t="shared" si="107"/>
        <v>98.393783517578399</v>
      </c>
      <c r="Q1016" s="86">
        <f t="shared" si="108"/>
        <v>9.7160322873558744</v>
      </c>
      <c r="S1016" s="86">
        <f t="shared" si="109"/>
        <v>-0.25744193966791229</v>
      </c>
      <c r="T1016" s="87">
        <v>0.14094687</v>
      </c>
      <c r="U1016" s="87">
        <v>0</v>
      </c>
    </row>
    <row r="1017" spans="2:21">
      <c r="B1017" s="87" t="s">
        <v>6783</v>
      </c>
      <c r="C1017" s="87" t="s">
        <v>841</v>
      </c>
      <c r="D1017" s="87" t="s">
        <v>2118</v>
      </c>
      <c r="E1017" s="87">
        <v>242.96848109221301</v>
      </c>
      <c r="F1017" s="86">
        <v>242.96440141334199</v>
      </c>
      <c r="G1017" s="86">
        <v>192.289811029991</v>
      </c>
      <c r="H1017" s="86">
        <f t="shared" si="110"/>
        <v>226.07423117851533</v>
      </c>
      <c r="I1017" s="86">
        <f t="shared" si="105"/>
        <v>29.258166171856381</v>
      </c>
      <c r="J1017" s="86">
        <f t="shared" si="106"/>
        <v>7.8206527472350249</v>
      </c>
      <c r="L1017" s="87">
        <v>238.81879394414</v>
      </c>
      <c r="M1017" s="86">
        <v>213.23335512503999</v>
      </c>
      <c r="N1017" s="86">
        <v>175.489937349184</v>
      </c>
      <c r="O1017" s="86">
        <f t="shared" si="111"/>
        <v>209.18069547278802</v>
      </c>
      <c r="P1017" s="86">
        <f t="shared" si="107"/>
        <v>31.858343602561114</v>
      </c>
      <c r="Q1017" s="86">
        <f t="shared" si="108"/>
        <v>7.7086059064133616</v>
      </c>
      <c r="S1017" s="86">
        <f t="shared" si="109"/>
        <v>-0.11204684082166347</v>
      </c>
      <c r="T1017" s="87">
        <v>0.59883800099999995</v>
      </c>
      <c r="U1017" s="87">
        <v>0</v>
      </c>
    </row>
    <row r="1018" spans="2:21">
      <c r="B1018" s="87" t="s">
        <v>6784</v>
      </c>
      <c r="C1018" s="87" t="s">
        <v>2119</v>
      </c>
      <c r="D1018" s="87" t="s">
        <v>2120</v>
      </c>
      <c r="E1018" s="87">
        <v>87.331490063424496</v>
      </c>
      <c r="F1018" s="86">
        <v>84.961344748122301</v>
      </c>
      <c r="G1018" s="86">
        <v>83.361233152657505</v>
      </c>
      <c r="H1018" s="86">
        <f t="shared" si="110"/>
        <v>85.218022654734781</v>
      </c>
      <c r="I1018" s="86">
        <f t="shared" si="105"/>
        <v>1.997535392722863</v>
      </c>
      <c r="J1018" s="86">
        <f t="shared" si="106"/>
        <v>6.4130866714057921</v>
      </c>
      <c r="L1018" s="87">
        <v>87.0270603484947</v>
      </c>
      <c r="M1018" s="86">
        <v>98.608326518182395</v>
      </c>
      <c r="N1018" s="86">
        <v>81.376841321727795</v>
      </c>
      <c r="O1018" s="86">
        <f t="shared" si="111"/>
        <v>89.00407606280163</v>
      </c>
      <c r="P1018" s="86">
        <f t="shared" si="107"/>
        <v>8.784216747660027</v>
      </c>
      <c r="Q1018" s="86">
        <f t="shared" si="108"/>
        <v>6.4757995026622988</v>
      </c>
      <c r="S1018" s="86">
        <f t="shared" si="109"/>
        <v>6.2712831256505577E-2</v>
      </c>
      <c r="T1018" s="87">
        <v>0.96158329600000003</v>
      </c>
      <c r="U1018" s="87">
        <v>0</v>
      </c>
    </row>
    <row r="1019" spans="2:21">
      <c r="B1019" s="87" t="s">
        <v>6785</v>
      </c>
      <c r="C1019" s="87" t="s">
        <v>832</v>
      </c>
      <c r="D1019" s="87" t="s">
        <v>2121</v>
      </c>
      <c r="E1019" s="87">
        <v>80.980761864808002</v>
      </c>
      <c r="F1019" s="86">
        <v>95.405449810073193</v>
      </c>
      <c r="G1019" s="86">
        <v>101.29884629142801</v>
      </c>
      <c r="H1019" s="86">
        <f t="shared" si="110"/>
        <v>92.561685988769739</v>
      </c>
      <c r="I1019" s="86">
        <f t="shared" si="105"/>
        <v>10.453295327088508</v>
      </c>
      <c r="J1019" s="86">
        <f t="shared" si="106"/>
        <v>6.5323432379140582</v>
      </c>
      <c r="L1019" s="87">
        <v>88.758489588382602</v>
      </c>
      <c r="M1019" s="86">
        <v>95.8878745368647</v>
      </c>
      <c r="N1019" s="86">
        <v>95.229098355660099</v>
      </c>
      <c r="O1019" s="86">
        <f t="shared" si="111"/>
        <v>93.291820826969129</v>
      </c>
      <c r="P1019" s="86">
        <f t="shared" si="107"/>
        <v>3.9397735472091542</v>
      </c>
      <c r="Q1019" s="86">
        <f t="shared" si="108"/>
        <v>6.5436786961184374</v>
      </c>
      <c r="S1019" s="86">
        <f t="shared" si="109"/>
        <v>1.1335458204378552E-2</v>
      </c>
      <c r="T1019" s="87">
        <v>0.95488321499999995</v>
      </c>
      <c r="U1019" s="87">
        <v>0</v>
      </c>
    </row>
    <row r="1020" spans="2:21">
      <c r="B1020" s="87" t="s">
        <v>6786</v>
      </c>
      <c r="C1020" s="87" t="s">
        <v>2122</v>
      </c>
      <c r="D1020" s="87" t="s">
        <v>2123</v>
      </c>
      <c r="E1020" s="87">
        <v>45.5683759921925</v>
      </c>
      <c r="F1020" s="86">
        <v>39.9905505232461</v>
      </c>
      <c r="G1020" s="86">
        <v>49.1464971856036</v>
      </c>
      <c r="H1020" s="86">
        <f t="shared" si="110"/>
        <v>44.9018079003474</v>
      </c>
      <c r="I1020" s="86">
        <f t="shared" si="105"/>
        <v>4.614225242311365</v>
      </c>
      <c r="J1020" s="86">
        <f t="shared" si="106"/>
        <v>5.488701628859495</v>
      </c>
      <c r="L1020" s="87">
        <v>54.262958865039003</v>
      </c>
      <c r="M1020" s="86">
        <v>60.723400103447602</v>
      </c>
      <c r="N1020" s="86">
        <v>56.324389201535197</v>
      </c>
      <c r="O1020" s="86">
        <f t="shared" si="111"/>
        <v>57.103582723340594</v>
      </c>
      <c r="P1020" s="86">
        <f t="shared" si="107"/>
        <v>3.2999518416259104</v>
      </c>
      <c r="Q1020" s="86">
        <f t="shared" si="108"/>
        <v>5.8355093591277818</v>
      </c>
      <c r="S1020" s="86">
        <f t="shared" si="109"/>
        <v>0.34680773026828654</v>
      </c>
      <c r="T1020" s="87">
        <v>2.3931866E-2</v>
      </c>
      <c r="U1020" s="87">
        <v>0</v>
      </c>
    </row>
    <row r="1021" spans="2:21">
      <c r="B1021" s="87" t="s">
        <v>6787</v>
      </c>
      <c r="C1021" s="87" t="s">
        <v>841</v>
      </c>
      <c r="D1021" s="87" t="s">
        <v>2124</v>
      </c>
      <c r="E1021" s="87">
        <v>54.032214458065603</v>
      </c>
      <c r="F1021" s="86">
        <v>53.757801263538397</v>
      </c>
      <c r="G1021" s="86">
        <v>52.092894893490701</v>
      </c>
      <c r="H1021" s="86">
        <f t="shared" si="110"/>
        <v>53.294303538364893</v>
      </c>
      <c r="I1021" s="86">
        <f t="shared" si="105"/>
        <v>1.049458288507219</v>
      </c>
      <c r="J1021" s="86">
        <f t="shared" si="106"/>
        <v>5.7359094309459628</v>
      </c>
      <c r="L1021" s="87">
        <v>61.800839774105</v>
      </c>
      <c r="M1021" s="86">
        <v>61.687001611609602</v>
      </c>
      <c r="N1021" s="86">
        <v>50.478419259726998</v>
      </c>
      <c r="O1021" s="86">
        <f t="shared" si="111"/>
        <v>57.988753548480531</v>
      </c>
      <c r="P1021" s="86">
        <f t="shared" si="107"/>
        <v>6.5043893355510622</v>
      </c>
      <c r="Q1021" s="86">
        <f t="shared" si="108"/>
        <v>5.8577012231774619</v>
      </c>
      <c r="S1021" s="86">
        <f t="shared" si="109"/>
        <v>0.12179179223149848</v>
      </c>
      <c r="T1021" s="87">
        <v>0.78005458699999997</v>
      </c>
      <c r="U1021" s="87">
        <v>0</v>
      </c>
    </row>
    <row r="1022" spans="2:21">
      <c r="B1022" s="87" t="s">
        <v>6788</v>
      </c>
      <c r="C1022" s="87" t="s">
        <v>2125</v>
      </c>
      <c r="D1022" s="87" t="s">
        <v>1490</v>
      </c>
      <c r="E1022" s="87">
        <v>162.10887056146299</v>
      </c>
      <c r="F1022" s="86">
        <v>163.54343340975601</v>
      </c>
      <c r="G1022" s="86">
        <v>169.16401332976801</v>
      </c>
      <c r="H1022" s="86">
        <f t="shared" si="110"/>
        <v>164.93877243366234</v>
      </c>
      <c r="I1022" s="86">
        <f t="shared" si="105"/>
        <v>3.7288051858495574</v>
      </c>
      <c r="J1022" s="86">
        <f t="shared" si="106"/>
        <v>7.3657867651581963</v>
      </c>
      <c r="L1022" s="87">
        <v>173.49470119402599</v>
      </c>
      <c r="M1022" s="86">
        <v>170.84579407734901</v>
      </c>
      <c r="N1022" s="86">
        <v>178.501238734336</v>
      </c>
      <c r="O1022" s="86">
        <f t="shared" si="111"/>
        <v>174.28057800190368</v>
      </c>
      <c r="P1022" s="86">
        <f t="shared" si="107"/>
        <v>3.8877577074603882</v>
      </c>
      <c r="Q1022" s="86">
        <f t="shared" si="108"/>
        <v>7.4452679928495167</v>
      </c>
      <c r="S1022" s="86">
        <f t="shared" si="109"/>
        <v>7.9481227691320544E-2</v>
      </c>
      <c r="T1022" s="87">
        <v>0.90342724100000005</v>
      </c>
      <c r="U1022" s="87">
        <v>0</v>
      </c>
    </row>
    <row r="1023" spans="2:21">
      <c r="B1023" s="87" t="s">
        <v>6789</v>
      </c>
      <c r="C1023" s="87" t="s">
        <v>832</v>
      </c>
      <c r="D1023" s="87" t="s">
        <v>2126</v>
      </c>
      <c r="E1023" s="87">
        <v>125.67160526080301</v>
      </c>
      <c r="F1023" s="86">
        <v>117.97958074803999</v>
      </c>
      <c r="G1023" s="86">
        <v>124.078518611926</v>
      </c>
      <c r="H1023" s="86">
        <f t="shared" si="110"/>
        <v>122.576568206923</v>
      </c>
      <c r="I1023" s="86">
        <f t="shared" si="105"/>
        <v>4.0600125049749876</v>
      </c>
      <c r="J1023" s="86">
        <f t="shared" si="106"/>
        <v>6.9375394089131381</v>
      </c>
      <c r="L1023" s="87">
        <v>134.80878996291099</v>
      </c>
      <c r="M1023" s="86">
        <v>130.417426668084</v>
      </c>
      <c r="N1023" s="86">
        <v>127.370787753567</v>
      </c>
      <c r="O1023" s="86">
        <f t="shared" si="111"/>
        <v>130.86566812818734</v>
      </c>
      <c r="P1023" s="86">
        <f t="shared" si="107"/>
        <v>3.739205734038741</v>
      </c>
      <c r="Q1023" s="86">
        <f t="shared" si="108"/>
        <v>7.0319428537679309</v>
      </c>
      <c r="S1023" s="86">
        <f t="shared" si="109"/>
        <v>9.4403444854793642E-2</v>
      </c>
      <c r="T1023" s="87">
        <v>0.83817705600000003</v>
      </c>
      <c r="U1023" s="87">
        <v>0</v>
      </c>
    </row>
    <row r="1024" spans="2:21">
      <c r="B1024" s="87" t="s">
        <v>6790</v>
      </c>
      <c r="C1024" s="87" t="s">
        <v>2127</v>
      </c>
      <c r="D1024" s="87" t="s">
        <v>2128</v>
      </c>
      <c r="E1024" s="87">
        <v>531.51286999710601</v>
      </c>
      <c r="F1024" s="86">
        <v>481.56551971688702</v>
      </c>
      <c r="G1024" s="86">
        <v>435.822927956689</v>
      </c>
      <c r="H1024" s="86">
        <f t="shared" si="110"/>
        <v>482.9671058902274</v>
      </c>
      <c r="I1024" s="86">
        <f t="shared" si="105"/>
        <v>47.860365489364639</v>
      </c>
      <c r="J1024" s="86">
        <f t="shared" si="106"/>
        <v>8.9157811225519481</v>
      </c>
      <c r="L1024" s="87">
        <v>579.48090180049701</v>
      </c>
      <c r="M1024" s="86">
        <v>442.261410102951</v>
      </c>
      <c r="N1024" s="86">
        <v>475.20952578303297</v>
      </c>
      <c r="O1024" s="86">
        <f t="shared" si="111"/>
        <v>498.98394589549366</v>
      </c>
      <c r="P1024" s="86">
        <f t="shared" si="107"/>
        <v>71.632496216424258</v>
      </c>
      <c r="Q1024" s="86">
        <f t="shared" si="108"/>
        <v>8.9628495894063143</v>
      </c>
      <c r="S1024" s="86">
        <f t="shared" si="109"/>
        <v>4.7068466854367552E-2</v>
      </c>
      <c r="T1024" s="87">
        <v>0.99919958799999997</v>
      </c>
      <c r="U1024" s="87">
        <v>0</v>
      </c>
    </row>
    <row r="1025" spans="2:21">
      <c r="B1025" s="87" t="s">
        <v>6791</v>
      </c>
      <c r="C1025" s="87" t="s">
        <v>2129</v>
      </c>
      <c r="D1025" s="87" t="s">
        <v>2130</v>
      </c>
      <c r="E1025" s="87">
        <v>109.25994322717099</v>
      </c>
      <c r="F1025" s="86">
        <v>96.065355055264305</v>
      </c>
      <c r="G1025" s="86">
        <v>94.646578538814097</v>
      </c>
      <c r="H1025" s="86">
        <f t="shared" si="110"/>
        <v>99.990625607083132</v>
      </c>
      <c r="I1025" s="86">
        <f t="shared" si="105"/>
        <v>8.0587479522231682</v>
      </c>
      <c r="J1025" s="86">
        <f t="shared" si="106"/>
        <v>6.6437209395334564</v>
      </c>
      <c r="L1025" s="87">
        <v>118.658600276486</v>
      </c>
      <c r="M1025" s="86">
        <v>128.85656875822701</v>
      </c>
      <c r="N1025" s="86">
        <v>119.26010576789599</v>
      </c>
      <c r="O1025" s="86">
        <f t="shared" si="111"/>
        <v>122.25842493420301</v>
      </c>
      <c r="P1025" s="86">
        <f t="shared" si="107"/>
        <v>5.7220694382302586</v>
      </c>
      <c r="Q1025" s="86">
        <f t="shared" si="108"/>
        <v>6.9337900757456286</v>
      </c>
      <c r="S1025" s="86">
        <f t="shared" si="109"/>
        <v>0.29006913621217217</v>
      </c>
      <c r="T1025" s="87">
        <v>4.7157584000000002E-2</v>
      </c>
      <c r="U1025" s="87">
        <v>0</v>
      </c>
    </row>
    <row r="1026" spans="2:21">
      <c r="B1026" s="87" t="s">
        <v>6792</v>
      </c>
      <c r="C1026" s="87" t="s">
        <v>2131</v>
      </c>
      <c r="D1026" s="87" t="s">
        <v>2132</v>
      </c>
      <c r="E1026" s="87">
        <v>202.381549340954</v>
      </c>
      <c r="F1026" s="86">
        <v>216.65603275914799</v>
      </c>
      <c r="G1026" s="86">
        <v>204.92858936809799</v>
      </c>
      <c r="H1026" s="86">
        <f t="shared" si="110"/>
        <v>207.98872382273331</v>
      </c>
      <c r="I1026" s="86">
        <f t="shared" si="105"/>
        <v>7.6133787751831026</v>
      </c>
      <c r="J1026" s="86">
        <f t="shared" si="106"/>
        <v>7.7003615040737623</v>
      </c>
      <c r="L1026" s="87">
        <v>214.46888669090001</v>
      </c>
      <c r="M1026" s="86">
        <v>221.82294884405999</v>
      </c>
      <c r="N1026" s="86">
        <v>221.50832992634199</v>
      </c>
      <c r="O1026" s="86">
        <f t="shared" si="111"/>
        <v>219.26672182043399</v>
      </c>
      <c r="P1026" s="86">
        <f t="shared" si="107"/>
        <v>4.1580238952523265</v>
      </c>
      <c r="Q1026" s="86">
        <f t="shared" si="108"/>
        <v>7.7765430601185983</v>
      </c>
      <c r="S1026" s="86">
        <f t="shared" si="109"/>
        <v>7.6181556044836271E-2</v>
      </c>
      <c r="T1026" s="87">
        <v>0.91676302600000004</v>
      </c>
      <c r="U1026" s="87">
        <v>0</v>
      </c>
    </row>
    <row r="1027" spans="2:21">
      <c r="B1027" s="87" t="s">
        <v>6793</v>
      </c>
      <c r="C1027" s="87" t="s">
        <v>2133</v>
      </c>
      <c r="D1027" s="87" t="s">
        <v>2128</v>
      </c>
      <c r="E1027" s="87">
        <v>145.71076040363701</v>
      </c>
      <c r="F1027" s="86">
        <v>159.69183388171899</v>
      </c>
      <c r="G1027" s="86">
        <v>130.01033995871899</v>
      </c>
      <c r="H1027" s="86">
        <f t="shared" si="110"/>
        <v>145.137644748025</v>
      </c>
      <c r="I1027" s="86">
        <f t="shared" si="105"/>
        <v>14.849044297236851</v>
      </c>
      <c r="J1027" s="86">
        <f t="shared" si="106"/>
        <v>7.1812779534759335</v>
      </c>
      <c r="L1027" s="87">
        <v>141.92340717849299</v>
      </c>
      <c r="M1027" s="86">
        <v>148.739970807015</v>
      </c>
      <c r="N1027" s="86">
        <v>147.816466471029</v>
      </c>
      <c r="O1027" s="86">
        <f t="shared" si="111"/>
        <v>146.159948152179</v>
      </c>
      <c r="P1027" s="86">
        <f t="shared" si="107"/>
        <v>3.697894621394247</v>
      </c>
      <c r="Q1027" s="86">
        <f t="shared" si="108"/>
        <v>7.1914042170806818</v>
      </c>
      <c r="S1027" s="86">
        <f t="shared" si="109"/>
        <v>1.0126263604748453E-2</v>
      </c>
      <c r="T1027" s="87">
        <v>0.93493662399999999</v>
      </c>
      <c r="U1027" s="87">
        <v>0</v>
      </c>
    </row>
    <row r="1028" spans="2:21">
      <c r="B1028" s="87" t="s">
        <v>6794</v>
      </c>
      <c r="C1028" s="87" t="s">
        <v>841</v>
      </c>
      <c r="D1028" s="87"/>
      <c r="E1028" s="87">
        <v>69.080671129236805</v>
      </c>
      <c r="F1028" s="86">
        <v>60.8777632121419</v>
      </c>
      <c r="G1028" s="86">
        <v>66.4977910332438</v>
      </c>
      <c r="H1028" s="86">
        <f t="shared" si="110"/>
        <v>65.485408458207502</v>
      </c>
      <c r="I1028" s="86">
        <f t="shared" si="105"/>
        <v>4.1941165258922419</v>
      </c>
      <c r="J1028" s="86">
        <f t="shared" si="106"/>
        <v>6.033101574207218</v>
      </c>
      <c r="L1028" s="87">
        <v>75.099402141640098</v>
      </c>
      <c r="M1028" s="86">
        <v>77.4322789201223</v>
      </c>
      <c r="N1028" s="86">
        <v>71.071413664570599</v>
      </c>
      <c r="O1028" s="86">
        <f t="shared" si="111"/>
        <v>74.534364908777675</v>
      </c>
      <c r="P1028" s="86">
        <f t="shared" si="107"/>
        <v>3.2178567410175098</v>
      </c>
      <c r="Q1028" s="86">
        <f t="shared" si="108"/>
        <v>6.2198338446561241</v>
      </c>
      <c r="S1028" s="86">
        <f t="shared" si="109"/>
        <v>0.18673227044890597</v>
      </c>
      <c r="T1028" s="87">
        <v>0.55478147700000002</v>
      </c>
      <c r="U1028" s="87">
        <v>0</v>
      </c>
    </row>
    <row r="1029" spans="2:21">
      <c r="B1029" s="87" t="s">
        <v>6795</v>
      </c>
      <c r="C1029" s="87" t="s">
        <v>2134</v>
      </c>
      <c r="D1029" s="87" t="s">
        <v>2135</v>
      </c>
      <c r="E1029" s="87">
        <v>75.072530477727994</v>
      </c>
      <c r="F1029" s="86">
        <v>79.555739145698496</v>
      </c>
      <c r="G1029" s="86">
        <v>83.146223279039006</v>
      </c>
      <c r="H1029" s="86">
        <f t="shared" si="110"/>
        <v>79.258164300821832</v>
      </c>
      <c r="I1029" s="86">
        <f t="shared" si="105"/>
        <v>4.0450638998306117</v>
      </c>
      <c r="J1029" s="86">
        <f t="shared" si="106"/>
        <v>6.3084876483051699</v>
      </c>
      <c r="L1029" s="87">
        <v>81.706564917936404</v>
      </c>
      <c r="M1029" s="86">
        <v>74.047840412709306</v>
      </c>
      <c r="N1029" s="86">
        <v>80.947154270799999</v>
      </c>
      <c r="O1029" s="86">
        <f t="shared" si="111"/>
        <v>78.90051986714856</v>
      </c>
      <c r="P1029" s="86">
        <f t="shared" si="107"/>
        <v>4.2196622552520422</v>
      </c>
      <c r="Q1029" s="86">
        <f t="shared" si="108"/>
        <v>6.3019629009218665</v>
      </c>
      <c r="S1029" s="86">
        <f t="shared" si="109"/>
        <v>-6.5247473833035027E-3</v>
      </c>
      <c r="T1029" s="87">
        <v>0.90342724100000005</v>
      </c>
      <c r="U1029" s="87">
        <v>0</v>
      </c>
    </row>
    <row r="1030" spans="2:21">
      <c r="B1030" s="87" t="s">
        <v>6796</v>
      </c>
      <c r="C1030" s="87" t="s">
        <v>2136</v>
      </c>
      <c r="D1030" s="87" t="s">
        <v>2137</v>
      </c>
      <c r="E1030" s="87">
        <v>75.887647033520906</v>
      </c>
      <c r="F1030" s="86">
        <v>74.991934181195404</v>
      </c>
      <c r="G1030" s="86">
        <v>77.682797167832504</v>
      </c>
      <c r="H1030" s="86">
        <f t="shared" si="110"/>
        <v>76.18745946084961</v>
      </c>
      <c r="I1030" s="86">
        <f t="shared" ref="I1030:I1093" si="112">STDEV(E1030:G1030)</f>
        <v>1.3702560059707558</v>
      </c>
      <c r="J1030" s="86">
        <f t="shared" ref="J1030:J1093" si="113">LOG(H1030,2)</f>
        <v>6.2514816429661115</v>
      </c>
      <c r="L1030" s="87">
        <v>79.566044228873906</v>
      </c>
      <c r="M1030" s="86">
        <v>77.672277530469202</v>
      </c>
      <c r="N1030" s="86">
        <v>72.887717352980403</v>
      </c>
      <c r="O1030" s="86">
        <f t="shared" si="111"/>
        <v>76.708679704107837</v>
      </c>
      <c r="P1030" s="86">
        <f t="shared" ref="P1030:P1093" si="114">STDEV(L1030:N1030)</f>
        <v>3.4418604044247103</v>
      </c>
      <c r="Q1030" s="86">
        <f t="shared" ref="Q1030:Q1093" si="115">LOG(O1030,2)</f>
        <v>6.2613179249962085</v>
      </c>
      <c r="S1030" s="86">
        <f t="shared" ref="S1030:S1093" si="116">LOG(O1030/H1030,2)</f>
        <v>9.8362820300978843E-3</v>
      </c>
      <c r="T1030" s="87">
        <v>0.92189038400000001</v>
      </c>
      <c r="U1030" s="87">
        <v>0</v>
      </c>
    </row>
    <row r="1031" spans="2:21">
      <c r="B1031" s="87" t="s">
        <v>6797</v>
      </c>
      <c r="C1031" s="87" t="s">
        <v>2138</v>
      </c>
      <c r="D1031" s="87" t="s">
        <v>2139</v>
      </c>
      <c r="E1031" s="87">
        <v>245.86878715663201</v>
      </c>
      <c r="F1031" s="86">
        <v>281.41546728847698</v>
      </c>
      <c r="G1031" s="86">
        <v>265.12441125004199</v>
      </c>
      <c r="H1031" s="86">
        <f t="shared" ref="H1031:H1094" si="117">AVERAGE(E1031:G1031)</f>
        <v>264.13622189838367</v>
      </c>
      <c r="I1031" s="86">
        <f t="shared" si="112"/>
        <v>17.793931711259702</v>
      </c>
      <c r="J1031" s="86">
        <f t="shared" si="113"/>
        <v>8.0451383465235971</v>
      </c>
      <c r="L1031" s="87">
        <v>247.762574325484</v>
      </c>
      <c r="M1031" s="86">
        <v>263.59924738765</v>
      </c>
      <c r="N1031" s="86">
        <v>260.63377678968902</v>
      </c>
      <c r="O1031" s="86">
        <f t="shared" ref="O1031:O1094" si="118">AVERAGE(L1031:N1031)</f>
        <v>257.33186616760764</v>
      </c>
      <c r="P1031" s="86">
        <f t="shared" si="114"/>
        <v>8.4188487180043676</v>
      </c>
      <c r="Q1031" s="86">
        <f t="shared" si="115"/>
        <v>8.0074863111113643</v>
      </c>
      <c r="S1031" s="86">
        <f t="shared" si="116"/>
        <v>-3.765203541223313E-2</v>
      </c>
      <c r="T1031" s="87">
        <v>0.75639439600000002</v>
      </c>
      <c r="U1031" s="87">
        <v>0</v>
      </c>
    </row>
    <row r="1032" spans="2:21">
      <c r="B1032" s="87" t="s">
        <v>6798</v>
      </c>
      <c r="C1032" s="87" t="s">
        <v>2140</v>
      </c>
      <c r="D1032" s="87" t="s">
        <v>2141</v>
      </c>
      <c r="E1032" s="87">
        <v>181.33181934245101</v>
      </c>
      <c r="F1032" s="86">
        <v>185.30287322993101</v>
      </c>
      <c r="G1032" s="86">
        <v>201.19518215033099</v>
      </c>
      <c r="H1032" s="86">
        <f t="shared" si="117"/>
        <v>189.276624907571</v>
      </c>
      <c r="I1032" s="86">
        <f t="shared" si="112"/>
        <v>10.511009575964975</v>
      </c>
      <c r="J1032" s="86">
        <f t="shared" si="113"/>
        <v>7.5643524433298435</v>
      </c>
      <c r="L1032" s="87">
        <v>172.30614438468001</v>
      </c>
      <c r="M1032" s="86">
        <v>190.63767331139701</v>
      </c>
      <c r="N1032" s="86">
        <v>192.78575158052701</v>
      </c>
      <c r="O1032" s="86">
        <f t="shared" si="118"/>
        <v>185.243189758868</v>
      </c>
      <c r="P1032" s="86">
        <f t="shared" si="114"/>
        <v>11.255172913950565</v>
      </c>
      <c r="Q1032" s="86">
        <f t="shared" si="115"/>
        <v>7.5332766943478848</v>
      </c>
      <c r="S1032" s="86">
        <f t="shared" si="116"/>
        <v>-3.107574898195907E-2</v>
      </c>
      <c r="T1032" s="87">
        <v>0.77848596199999998</v>
      </c>
      <c r="U1032" s="87">
        <v>0</v>
      </c>
    </row>
    <row r="1033" spans="2:21">
      <c r="B1033" s="87" t="s">
        <v>6799</v>
      </c>
      <c r="C1033" s="87" t="s">
        <v>2142</v>
      </c>
      <c r="D1033" s="87" t="s">
        <v>1084</v>
      </c>
      <c r="E1033" s="87">
        <v>79.580551145351606</v>
      </c>
      <c r="F1033" s="86">
        <v>76.858671467888797</v>
      </c>
      <c r="G1033" s="86">
        <v>79.0900680149133</v>
      </c>
      <c r="H1033" s="86">
        <f t="shared" si="117"/>
        <v>78.509763542717906</v>
      </c>
      <c r="I1033" s="86">
        <f t="shared" si="112"/>
        <v>1.4507660752112128</v>
      </c>
      <c r="J1033" s="86">
        <f t="shared" si="113"/>
        <v>6.2948001748631208</v>
      </c>
      <c r="L1033" s="87">
        <v>83.346441997729997</v>
      </c>
      <c r="M1033" s="86">
        <v>89.104374648978805</v>
      </c>
      <c r="N1033" s="86">
        <v>80.760487750811393</v>
      </c>
      <c r="O1033" s="86">
        <f t="shared" si="118"/>
        <v>84.403768132506727</v>
      </c>
      <c r="P1033" s="86">
        <f t="shared" si="114"/>
        <v>4.2712487704199438</v>
      </c>
      <c r="Q1033" s="86">
        <f t="shared" si="115"/>
        <v>6.3992355031175769</v>
      </c>
      <c r="S1033" s="86">
        <f t="shared" si="116"/>
        <v>0.10443532825445596</v>
      </c>
      <c r="T1033" s="87">
        <v>0.798100543</v>
      </c>
      <c r="U1033" s="87">
        <v>0</v>
      </c>
    </row>
    <row r="1034" spans="2:21">
      <c r="B1034" s="87" t="s">
        <v>6800</v>
      </c>
      <c r="C1034" s="87" t="s">
        <v>2143</v>
      </c>
      <c r="D1034" s="87" t="s">
        <v>2144</v>
      </c>
      <c r="E1034" s="87">
        <v>350.48966273526798</v>
      </c>
      <c r="F1034" s="86">
        <v>348.87286690117702</v>
      </c>
      <c r="G1034" s="86">
        <v>289.60169682560598</v>
      </c>
      <c r="H1034" s="86">
        <f t="shared" si="117"/>
        <v>329.65474215401701</v>
      </c>
      <c r="I1034" s="86">
        <f t="shared" si="112"/>
        <v>34.696373546122857</v>
      </c>
      <c r="J1034" s="86">
        <f t="shared" si="113"/>
        <v>8.3648120247606794</v>
      </c>
      <c r="L1034" s="87">
        <v>342.08200966416098</v>
      </c>
      <c r="M1034" s="86">
        <v>370.79310993050598</v>
      </c>
      <c r="N1034" s="86">
        <v>364.47614137334301</v>
      </c>
      <c r="O1034" s="86">
        <f t="shared" si="118"/>
        <v>359.11708698933671</v>
      </c>
      <c r="P1034" s="86">
        <f t="shared" si="114"/>
        <v>15.087127544502376</v>
      </c>
      <c r="Q1034" s="86">
        <f t="shared" si="115"/>
        <v>8.4883104886372482</v>
      </c>
      <c r="S1034" s="86">
        <f t="shared" si="116"/>
        <v>0.12349846387656925</v>
      </c>
      <c r="T1034" s="87">
        <v>0.774981472</v>
      </c>
      <c r="U1034" s="87">
        <v>0</v>
      </c>
    </row>
    <row r="1035" spans="2:21">
      <c r="B1035" s="87" t="s">
        <v>6801</v>
      </c>
      <c r="C1035" s="87" t="s">
        <v>832</v>
      </c>
      <c r="D1035" s="87" t="s">
        <v>2145</v>
      </c>
      <c r="E1035" s="87">
        <v>65.793018378514503</v>
      </c>
      <c r="F1035" s="86">
        <v>77.350376374870507</v>
      </c>
      <c r="G1035" s="86">
        <v>81.781276632126705</v>
      </c>
      <c r="H1035" s="86">
        <f t="shared" si="117"/>
        <v>74.974890461837234</v>
      </c>
      <c r="I1035" s="86">
        <f t="shared" si="112"/>
        <v>8.2545926906367875</v>
      </c>
      <c r="J1035" s="86">
        <f t="shared" si="113"/>
        <v>6.2283356042083922</v>
      </c>
      <c r="L1035" s="87">
        <v>81.312873155069894</v>
      </c>
      <c r="M1035" s="86">
        <v>75.723874435897798</v>
      </c>
      <c r="N1035" s="86">
        <v>83.241973018162795</v>
      </c>
      <c r="O1035" s="86">
        <f t="shared" si="118"/>
        <v>80.092906869710177</v>
      </c>
      <c r="P1035" s="86">
        <f t="shared" si="114"/>
        <v>3.9047009970322386</v>
      </c>
      <c r="Q1035" s="86">
        <f t="shared" si="115"/>
        <v>6.3236025762602512</v>
      </c>
      <c r="S1035" s="86">
        <f t="shared" si="116"/>
        <v>9.5266972051859813E-2</v>
      </c>
      <c r="T1035" s="87">
        <v>0.90146501800000001</v>
      </c>
      <c r="U1035" s="87">
        <v>0</v>
      </c>
    </row>
    <row r="1036" spans="2:21">
      <c r="B1036" s="87" t="s">
        <v>6802</v>
      </c>
      <c r="C1036" s="87" t="s">
        <v>841</v>
      </c>
      <c r="D1036" s="87" t="s">
        <v>2146</v>
      </c>
      <c r="E1036" s="87">
        <v>78.929022082813006</v>
      </c>
      <c r="F1036" s="86">
        <v>73.003184912141407</v>
      </c>
      <c r="G1036" s="86">
        <v>72.903619077368006</v>
      </c>
      <c r="H1036" s="86">
        <f t="shared" si="117"/>
        <v>74.945275357440806</v>
      </c>
      <c r="I1036" s="86">
        <f t="shared" si="112"/>
        <v>3.4503850245731744</v>
      </c>
      <c r="J1036" s="86">
        <f t="shared" si="113"/>
        <v>6.2277656266530661</v>
      </c>
      <c r="L1036" s="87">
        <v>80.582088927701804</v>
      </c>
      <c r="M1036" s="86">
        <v>69.210428550097205</v>
      </c>
      <c r="N1036" s="86">
        <v>67.892845760058606</v>
      </c>
      <c r="O1036" s="86">
        <f t="shared" si="118"/>
        <v>72.561787745952543</v>
      </c>
      <c r="P1036" s="86">
        <f t="shared" si="114"/>
        <v>6.9769570291516043</v>
      </c>
      <c r="Q1036" s="86">
        <f t="shared" si="115"/>
        <v>6.1811380956883024</v>
      </c>
      <c r="S1036" s="86">
        <f t="shared" si="116"/>
        <v>-4.6627530964764095E-2</v>
      </c>
      <c r="T1036" s="87">
        <v>0.77487619799999996</v>
      </c>
      <c r="U1036" s="87">
        <v>0</v>
      </c>
    </row>
    <row r="1037" spans="2:21">
      <c r="B1037" s="87" t="s">
        <v>6803</v>
      </c>
      <c r="C1037" s="87" t="s">
        <v>2147</v>
      </c>
      <c r="D1037" s="87" t="s">
        <v>1225</v>
      </c>
      <c r="E1037" s="87">
        <v>127.610425726694</v>
      </c>
      <c r="F1037" s="86">
        <v>117.89434179666</v>
      </c>
      <c r="G1037" s="86">
        <v>118.02227743655099</v>
      </c>
      <c r="H1037" s="86">
        <f t="shared" si="117"/>
        <v>121.17568165330168</v>
      </c>
      <c r="I1037" s="86">
        <f t="shared" si="112"/>
        <v>5.5730189618851957</v>
      </c>
      <c r="J1037" s="86">
        <f t="shared" si="113"/>
        <v>6.9209563879388023</v>
      </c>
      <c r="L1037" s="87">
        <v>132.90187573465201</v>
      </c>
      <c r="M1037" s="86">
        <v>128.14025078491201</v>
      </c>
      <c r="N1037" s="86">
        <v>116.088805614519</v>
      </c>
      <c r="O1037" s="86">
        <f t="shared" si="118"/>
        <v>125.710310711361</v>
      </c>
      <c r="P1037" s="86">
        <f t="shared" si="114"/>
        <v>8.6659268567715309</v>
      </c>
      <c r="Q1037" s="86">
        <f t="shared" si="115"/>
        <v>6.9739591736787485</v>
      </c>
      <c r="S1037" s="86">
        <f t="shared" si="116"/>
        <v>5.3002785739946448E-2</v>
      </c>
      <c r="T1037" s="87">
        <v>0.98103776399999998</v>
      </c>
      <c r="U1037" s="87">
        <v>0</v>
      </c>
    </row>
    <row r="1038" spans="2:21">
      <c r="B1038" s="87" t="s">
        <v>6804</v>
      </c>
      <c r="C1038" s="87" t="s">
        <v>2148</v>
      </c>
      <c r="D1038" s="87" t="s">
        <v>835</v>
      </c>
      <c r="E1038" s="87">
        <v>94.513356022587601</v>
      </c>
      <c r="F1038" s="86">
        <v>100.131622450237</v>
      </c>
      <c r="G1038" s="86">
        <v>101.119302076094</v>
      </c>
      <c r="H1038" s="86">
        <f t="shared" si="117"/>
        <v>98.588093516306216</v>
      </c>
      <c r="I1038" s="86">
        <f t="shared" si="112"/>
        <v>3.5632137169794298</v>
      </c>
      <c r="J1038" s="86">
        <f t="shared" si="113"/>
        <v>6.6233415177360211</v>
      </c>
      <c r="L1038" s="87">
        <v>102.528887045186</v>
      </c>
      <c r="M1038" s="86">
        <v>103.526673281482</v>
      </c>
      <c r="N1038" s="86">
        <v>98.767175793259199</v>
      </c>
      <c r="O1038" s="86">
        <f t="shared" si="118"/>
        <v>101.6075787066424</v>
      </c>
      <c r="P1038" s="86">
        <f t="shared" si="114"/>
        <v>2.5099424049372669</v>
      </c>
      <c r="Q1038" s="86">
        <f t="shared" si="115"/>
        <v>6.6668642036438142</v>
      </c>
      <c r="S1038" s="86">
        <f t="shared" si="116"/>
        <v>4.3522685907792513E-2</v>
      </c>
      <c r="T1038" s="87">
        <v>1</v>
      </c>
      <c r="U1038" s="87">
        <v>0</v>
      </c>
    </row>
    <row r="1039" spans="2:21">
      <c r="B1039" s="87" t="s">
        <v>6805</v>
      </c>
      <c r="C1039" s="87" t="s">
        <v>2149</v>
      </c>
      <c r="D1039" s="87" t="s">
        <v>1403</v>
      </c>
      <c r="E1039" s="87">
        <v>47.706741611401398</v>
      </c>
      <c r="F1039" s="86">
        <v>66.830688292883806</v>
      </c>
      <c r="G1039" s="86">
        <v>74.884899812211401</v>
      </c>
      <c r="H1039" s="86">
        <f t="shared" si="117"/>
        <v>63.140776572165542</v>
      </c>
      <c r="I1039" s="86">
        <f t="shared" si="112"/>
        <v>13.959751329342668</v>
      </c>
      <c r="J1039" s="86">
        <f t="shared" si="113"/>
        <v>5.980500099439471</v>
      </c>
      <c r="L1039" s="87">
        <v>57.345268146302402</v>
      </c>
      <c r="M1039" s="86">
        <v>69.726868990952596</v>
      </c>
      <c r="N1039" s="86">
        <v>58.9513466011229</v>
      </c>
      <c r="O1039" s="86">
        <f t="shared" si="118"/>
        <v>62.007827912792635</v>
      </c>
      <c r="P1039" s="86">
        <f t="shared" si="114"/>
        <v>6.7329464854178322</v>
      </c>
      <c r="Q1039" s="86">
        <f t="shared" si="115"/>
        <v>5.9543784487433253</v>
      </c>
      <c r="S1039" s="86">
        <f t="shared" si="116"/>
        <v>-2.6121650696146189E-2</v>
      </c>
      <c r="T1039" s="87">
        <v>0.91676302600000004</v>
      </c>
      <c r="U1039" s="87">
        <v>0</v>
      </c>
    </row>
    <row r="1040" spans="2:21">
      <c r="B1040" s="87" t="s">
        <v>6806</v>
      </c>
      <c r="C1040" s="87" t="s">
        <v>832</v>
      </c>
      <c r="D1040" s="87" t="s">
        <v>2150</v>
      </c>
      <c r="E1040" s="87">
        <v>112.82160360432199</v>
      </c>
      <c r="F1040" s="86">
        <v>106.75847927734</v>
      </c>
      <c r="G1040" s="86">
        <v>130.66708555911899</v>
      </c>
      <c r="H1040" s="86">
        <f t="shared" si="117"/>
        <v>116.749056146927</v>
      </c>
      <c r="I1040" s="86">
        <f t="shared" si="112"/>
        <v>12.42875803087707</v>
      </c>
      <c r="J1040" s="86">
        <f t="shared" si="113"/>
        <v>6.8672670763464767</v>
      </c>
      <c r="L1040" s="87">
        <v>111.697378230304</v>
      </c>
      <c r="M1040" s="86">
        <v>106.514649119278</v>
      </c>
      <c r="N1040" s="86">
        <v>106.43755467604799</v>
      </c>
      <c r="O1040" s="86">
        <f t="shared" si="118"/>
        <v>108.21652734187667</v>
      </c>
      <c r="P1040" s="86">
        <f t="shared" si="114"/>
        <v>3.0147517424977539</v>
      </c>
      <c r="Q1040" s="86">
        <f t="shared" si="115"/>
        <v>6.7577770410031679</v>
      </c>
      <c r="S1040" s="86">
        <f t="shared" si="116"/>
        <v>-0.10949003534330781</v>
      </c>
      <c r="T1040" s="87">
        <v>0.45714279600000002</v>
      </c>
      <c r="U1040" s="87">
        <v>0</v>
      </c>
    </row>
    <row r="1041" spans="2:21">
      <c r="B1041" s="87" t="s">
        <v>6807</v>
      </c>
      <c r="C1041" s="87" t="s">
        <v>841</v>
      </c>
      <c r="D1041" s="87" t="s">
        <v>2151</v>
      </c>
      <c r="E1041" s="87">
        <v>150.86268517305601</v>
      </c>
      <c r="F1041" s="86">
        <v>161.64989529278799</v>
      </c>
      <c r="G1041" s="86">
        <v>165.80966203581301</v>
      </c>
      <c r="H1041" s="86">
        <f t="shared" si="117"/>
        <v>159.44074750055233</v>
      </c>
      <c r="I1041" s="86">
        <f t="shared" si="112"/>
        <v>7.7144850644682048</v>
      </c>
      <c r="J1041" s="86">
        <f t="shared" si="113"/>
        <v>7.3168765688175448</v>
      </c>
      <c r="L1041" s="87">
        <v>160.42722411490701</v>
      </c>
      <c r="M1041" s="86">
        <v>142.86148088605299</v>
      </c>
      <c r="N1041" s="86">
        <v>153.44043389158099</v>
      </c>
      <c r="O1041" s="86">
        <f t="shared" si="118"/>
        <v>152.24304629751367</v>
      </c>
      <c r="P1041" s="86">
        <f t="shared" si="114"/>
        <v>8.8438756539951111</v>
      </c>
      <c r="Q1041" s="86">
        <f t="shared" si="115"/>
        <v>7.2502325243024126</v>
      </c>
      <c r="S1041" s="86">
        <f t="shared" si="116"/>
        <v>-6.6644044515132117E-2</v>
      </c>
      <c r="T1041" s="87">
        <v>0.58663856400000003</v>
      </c>
      <c r="U1041" s="87">
        <v>0</v>
      </c>
    </row>
    <row r="1042" spans="2:21">
      <c r="B1042" s="87" t="s">
        <v>6808</v>
      </c>
      <c r="C1042" s="87" t="s">
        <v>2152</v>
      </c>
      <c r="D1042" s="87" t="s">
        <v>1045</v>
      </c>
      <c r="E1042" s="87">
        <v>39.211326217635502</v>
      </c>
      <c r="F1042" s="86">
        <v>39.236007497649098</v>
      </c>
      <c r="G1042" s="86">
        <v>43.866460319748299</v>
      </c>
      <c r="H1042" s="86">
        <f t="shared" si="117"/>
        <v>40.771264678344302</v>
      </c>
      <c r="I1042" s="86">
        <f t="shared" si="112"/>
        <v>2.680546462070843</v>
      </c>
      <c r="J1042" s="86">
        <f t="shared" si="113"/>
        <v>5.3494808031702297</v>
      </c>
      <c r="L1042" s="87">
        <v>46.196890921907297</v>
      </c>
      <c r="M1042" s="86">
        <v>48.952383720780901</v>
      </c>
      <c r="N1042" s="86">
        <v>48.870029223054203</v>
      </c>
      <c r="O1042" s="86">
        <f t="shared" si="118"/>
        <v>48.006434621914138</v>
      </c>
      <c r="P1042" s="86">
        <f t="shared" si="114"/>
        <v>1.5676517047800442</v>
      </c>
      <c r="Q1042" s="86">
        <f t="shared" si="115"/>
        <v>5.5851558876993517</v>
      </c>
      <c r="S1042" s="86">
        <f t="shared" si="116"/>
        <v>0.23567508452912236</v>
      </c>
      <c r="T1042" s="87">
        <v>0.199417345</v>
      </c>
      <c r="U1042" s="87">
        <v>0</v>
      </c>
    </row>
    <row r="1043" spans="2:21">
      <c r="B1043" s="87" t="s">
        <v>6809</v>
      </c>
      <c r="C1043" s="87" t="s">
        <v>2153</v>
      </c>
      <c r="D1043" s="87" t="s">
        <v>1055</v>
      </c>
      <c r="E1043" s="87">
        <v>127.99566600368399</v>
      </c>
      <c r="F1043" s="86">
        <v>142.82635208238699</v>
      </c>
      <c r="G1043" s="86">
        <v>154.73973916352901</v>
      </c>
      <c r="H1043" s="86">
        <f t="shared" si="117"/>
        <v>141.8539190832</v>
      </c>
      <c r="I1043" s="86">
        <f t="shared" si="112"/>
        <v>13.398529088979002</v>
      </c>
      <c r="J1043" s="86">
        <f t="shared" si="113"/>
        <v>7.14826219913774</v>
      </c>
      <c r="L1043" s="87">
        <v>158.27207489388101</v>
      </c>
      <c r="M1043" s="86">
        <v>127.49571508981801</v>
      </c>
      <c r="N1043" s="86">
        <v>154.70915658549299</v>
      </c>
      <c r="O1043" s="86">
        <f t="shared" si="118"/>
        <v>146.82564885639735</v>
      </c>
      <c r="P1043" s="86">
        <f t="shared" si="114"/>
        <v>16.834736448288091</v>
      </c>
      <c r="Q1043" s="86">
        <f t="shared" si="115"/>
        <v>7.1979602032261951</v>
      </c>
      <c r="S1043" s="86">
        <f t="shared" si="116"/>
        <v>4.9698004088454859E-2</v>
      </c>
      <c r="T1043" s="87">
        <v>0.99531827500000003</v>
      </c>
      <c r="U1043" s="87">
        <v>0</v>
      </c>
    </row>
    <row r="1044" spans="2:21">
      <c r="B1044" s="87" t="s">
        <v>6810</v>
      </c>
      <c r="C1044" s="87" t="s">
        <v>832</v>
      </c>
      <c r="D1044" s="87"/>
      <c r="E1044" s="87">
        <v>4641.9559715093701</v>
      </c>
      <c r="F1044" s="86">
        <v>4019.0202475547599</v>
      </c>
      <c r="G1044" s="86">
        <v>4312.6366628178703</v>
      </c>
      <c r="H1044" s="86">
        <f t="shared" si="117"/>
        <v>4324.5376272940002</v>
      </c>
      <c r="I1044" s="86">
        <f t="shared" si="112"/>
        <v>311.63833808007348</v>
      </c>
      <c r="J1044" s="86">
        <f t="shared" si="113"/>
        <v>12.078330174990787</v>
      </c>
      <c r="L1044" s="87">
        <v>4304.3404208079</v>
      </c>
      <c r="M1044" s="86">
        <v>3853.3802853498801</v>
      </c>
      <c r="N1044" s="86">
        <v>4706.4830184406701</v>
      </c>
      <c r="O1044" s="86">
        <f t="shared" si="118"/>
        <v>4288.0679081994831</v>
      </c>
      <c r="P1044" s="86">
        <f t="shared" si="114"/>
        <v>426.78409565222466</v>
      </c>
      <c r="Q1044" s="86">
        <f t="shared" si="115"/>
        <v>12.066112037950047</v>
      </c>
      <c r="S1044" s="86">
        <f t="shared" si="116"/>
        <v>-1.2218137040741281E-2</v>
      </c>
      <c r="T1044" s="87">
        <v>0.88594949199999995</v>
      </c>
      <c r="U1044" s="87">
        <v>0</v>
      </c>
    </row>
    <row r="1045" spans="2:21">
      <c r="B1045" s="87" t="s">
        <v>6811</v>
      </c>
      <c r="C1045" s="87" t="s">
        <v>2154</v>
      </c>
      <c r="D1045" s="87" t="s">
        <v>2155</v>
      </c>
      <c r="E1045" s="87">
        <v>58.373318495558003</v>
      </c>
      <c r="F1045" s="86">
        <v>51.081389972155698</v>
      </c>
      <c r="G1045" s="86">
        <v>49.500423418371803</v>
      </c>
      <c r="H1045" s="86">
        <f t="shared" si="117"/>
        <v>52.985043962028499</v>
      </c>
      <c r="I1045" s="86">
        <f t="shared" si="112"/>
        <v>4.732862838447546</v>
      </c>
      <c r="J1045" s="86">
        <f t="shared" si="113"/>
        <v>5.7275132838691194</v>
      </c>
      <c r="L1045" s="87">
        <v>62.413891061370101</v>
      </c>
      <c r="M1045" s="86">
        <v>58.6733710994625</v>
      </c>
      <c r="N1045" s="86">
        <v>56.014642971843301</v>
      </c>
      <c r="O1045" s="86">
        <f t="shared" si="118"/>
        <v>59.033968377558637</v>
      </c>
      <c r="P1045" s="86">
        <f t="shared" si="114"/>
        <v>3.2148276509878189</v>
      </c>
      <c r="Q1045" s="86">
        <f t="shared" si="115"/>
        <v>5.8834734206842221</v>
      </c>
      <c r="S1045" s="86">
        <f t="shared" si="116"/>
        <v>0.15596013681510304</v>
      </c>
      <c r="T1045" s="87">
        <v>0.63325065899999999</v>
      </c>
      <c r="U1045" s="87">
        <v>0</v>
      </c>
    </row>
    <row r="1046" spans="2:21">
      <c r="B1046" s="87" t="s">
        <v>6812</v>
      </c>
      <c r="C1046" s="87" t="s">
        <v>841</v>
      </c>
      <c r="D1046" s="87"/>
      <c r="E1046" s="87">
        <v>27.707498508250399</v>
      </c>
      <c r="F1046" s="86">
        <v>26.262272622347801</v>
      </c>
      <c r="G1046" s="86">
        <v>30.6759771999469</v>
      </c>
      <c r="H1046" s="86">
        <f t="shared" si="117"/>
        <v>28.215249443515034</v>
      </c>
      <c r="I1046" s="86">
        <f t="shared" si="112"/>
        <v>2.2502344952863007</v>
      </c>
      <c r="J1046" s="86">
        <f t="shared" si="113"/>
        <v>4.8184031990091043</v>
      </c>
      <c r="L1046" s="87">
        <v>34.020657725810203</v>
      </c>
      <c r="M1046" s="86">
        <v>31.3014474211469</v>
      </c>
      <c r="N1046" s="86">
        <v>27.415108817760999</v>
      </c>
      <c r="O1046" s="86">
        <f t="shared" si="118"/>
        <v>30.91240465490603</v>
      </c>
      <c r="P1046" s="86">
        <f t="shared" si="114"/>
        <v>3.3199148783712467</v>
      </c>
      <c r="Q1046" s="86">
        <f t="shared" si="115"/>
        <v>4.950113979713449</v>
      </c>
      <c r="S1046" s="86">
        <f t="shared" si="116"/>
        <v>0.13171078070434497</v>
      </c>
      <c r="T1046" s="87">
        <v>0.83908589099999997</v>
      </c>
      <c r="U1046" s="87">
        <v>0</v>
      </c>
    </row>
    <row r="1047" spans="2:21">
      <c r="B1047" s="87" t="s">
        <v>6813</v>
      </c>
      <c r="C1047" s="87" t="s">
        <v>841</v>
      </c>
      <c r="D1047" s="87"/>
      <c r="E1047" s="87">
        <v>69.003925950471796</v>
      </c>
      <c r="F1047" s="86">
        <v>78.923787113649695</v>
      </c>
      <c r="G1047" s="86">
        <v>85.499652601126797</v>
      </c>
      <c r="H1047" s="86">
        <f t="shared" si="117"/>
        <v>77.809121888416101</v>
      </c>
      <c r="I1047" s="86">
        <f t="shared" si="112"/>
        <v>8.3041621104444499</v>
      </c>
      <c r="J1047" s="86">
        <f t="shared" si="113"/>
        <v>6.2818673931803763</v>
      </c>
      <c r="L1047" s="87">
        <v>63.812936080777803</v>
      </c>
      <c r="M1047" s="86">
        <v>90.790648173705705</v>
      </c>
      <c r="N1047" s="86">
        <v>82.417416607395197</v>
      </c>
      <c r="O1047" s="86">
        <f t="shared" si="118"/>
        <v>79.007000287292897</v>
      </c>
      <c r="P1047" s="86">
        <f t="shared" si="114"/>
        <v>13.808419245139712</v>
      </c>
      <c r="Q1047" s="86">
        <f t="shared" si="115"/>
        <v>6.3039085814977858</v>
      </c>
      <c r="S1047" s="86">
        <f t="shared" si="116"/>
        <v>2.2041188317408256E-2</v>
      </c>
      <c r="T1047" s="87">
        <v>0.98103776399999998</v>
      </c>
      <c r="U1047" s="87">
        <v>0</v>
      </c>
    </row>
    <row r="1048" spans="2:21">
      <c r="B1048" s="87" t="s">
        <v>6814</v>
      </c>
      <c r="C1048" s="87" t="s">
        <v>2156</v>
      </c>
      <c r="D1048" s="87" t="s">
        <v>1637</v>
      </c>
      <c r="E1048" s="87">
        <v>50.651817984920697</v>
      </c>
      <c r="F1048" s="86">
        <v>60.810131054779298</v>
      </c>
      <c r="G1048" s="86">
        <v>65.724222747805001</v>
      </c>
      <c r="H1048" s="86">
        <f t="shared" si="117"/>
        <v>59.062057262501661</v>
      </c>
      <c r="I1048" s="86">
        <f t="shared" si="112"/>
        <v>7.6867527488199769</v>
      </c>
      <c r="J1048" s="86">
        <f t="shared" si="113"/>
        <v>5.8841597045037828</v>
      </c>
      <c r="L1048" s="87">
        <v>70.806134555383593</v>
      </c>
      <c r="M1048" s="86">
        <v>68.623080148278603</v>
      </c>
      <c r="N1048" s="86">
        <v>71.264062508103805</v>
      </c>
      <c r="O1048" s="86">
        <f t="shared" si="118"/>
        <v>70.231092403921991</v>
      </c>
      <c r="P1048" s="86">
        <f t="shared" si="114"/>
        <v>1.4112767493284781</v>
      </c>
      <c r="Q1048" s="86">
        <f t="shared" si="115"/>
        <v>6.1340379705178476</v>
      </c>
      <c r="S1048" s="86">
        <f t="shared" si="116"/>
        <v>0.24987826601406526</v>
      </c>
      <c r="T1048" s="87">
        <v>0.32634650799999998</v>
      </c>
      <c r="U1048" s="87">
        <v>0</v>
      </c>
    </row>
    <row r="1049" spans="2:21">
      <c r="B1049" s="87" t="s">
        <v>6815</v>
      </c>
      <c r="C1049" s="87" t="s">
        <v>841</v>
      </c>
      <c r="D1049" s="87"/>
      <c r="E1049" s="87">
        <v>40.490967826070303</v>
      </c>
      <c r="F1049" s="86">
        <v>44.785696450005702</v>
      </c>
      <c r="G1049" s="86">
        <v>51.854724066685399</v>
      </c>
      <c r="H1049" s="86">
        <f t="shared" si="117"/>
        <v>45.710462780920466</v>
      </c>
      <c r="I1049" s="86">
        <f t="shared" si="112"/>
        <v>5.7380426583570596</v>
      </c>
      <c r="J1049" s="86">
        <f t="shared" si="113"/>
        <v>5.5144525200064978</v>
      </c>
      <c r="L1049" s="87">
        <v>48.462769893519798</v>
      </c>
      <c r="M1049" s="86">
        <v>55.332019404879297</v>
      </c>
      <c r="N1049" s="86">
        <v>44.405554060198497</v>
      </c>
      <c r="O1049" s="86">
        <f t="shared" si="118"/>
        <v>49.400114452865864</v>
      </c>
      <c r="P1049" s="86">
        <f t="shared" si="114"/>
        <v>5.5232121405328423</v>
      </c>
      <c r="Q1049" s="86">
        <f t="shared" si="115"/>
        <v>5.6264424792153465</v>
      </c>
      <c r="S1049" s="86">
        <f t="shared" si="116"/>
        <v>0.11198995920884829</v>
      </c>
      <c r="T1049" s="87">
        <v>0.89661569900000004</v>
      </c>
      <c r="U1049" s="87">
        <v>0</v>
      </c>
    </row>
    <row r="1050" spans="2:21">
      <c r="B1050" s="87" t="s">
        <v>6816</v>
      </c>
      <c r="C1050" s="87" t="s">
        <v>832</v>
      </c>
      <c r="D1050" s="87" t="s">
        <v>1375</v>
      </c>
      <c r="E1050" s="87">
        <v>72.022098231781996</v>
      </c>
      <c r="F1050" s="86">
        <v>60.086812953721399</v>
      </c>
      <c r="G1050" s="86">
        <v>76.888442827054703</v>
      </c>
      <c r="H1050" s="86">
        <f t="shared" si="117"/>
        <v>69.665784670852702</v>
      </c>
      <c r="I1050" s="86">
        <f t="shared" si="112"/>
        <v>8.6451056556982078</v>
      </c>
      <c r="J1050" s="86">
        <f t="shared" si="113"/>
        <v>6.1223783663974052</v>
      </c>
      <c r="L1050" s="87">
        <v>73.938022282835306</v>
      </c>
      <c r="M1050" s="86">
        <v>62.762791313530897</v>
      </c>
      <c r="N1050" s="86">
        <v>66.709419893000998</v>
      </c>
      <c r="O1050" s="86">
        <f t="shared" si="118"/>
        <v>67.803411163122405</v>
      </c>
      <c r="P1050" s="86">
        <f t="shared" si="114"/>
        <v>5.6673679498203979</v>
      </c>
      <c r="Q1050" s="86">
        <f t="shared" si="115"/>
        <v>6.0832859514986097</v>
      </c>
      <c r="S1050" s="86">
        <f t="shared" si="116"/>
        <v>-3.9092414898796252E-2</v>
      </c>
      <c r="T1050" s="87">
        <v>0.82296477300000004</v>
      </c>
      <c r="U1050" s="87">
        <v>0</v>
      </c>
    </row>
    <row r="1051" spans="2:21">
      <c r="B1051" s="87" t="s">
        <v>6817</v>
      </c>
      <c r="C1051" s="87" t="s">
        <v>2157</v>
      </c>
      <c r="D1051" s="87" t="s">
        <v>1758</v>
      </c>
      <c r="E1051" s="87">
        <v>96.196659589705305</v>
      </c>
      <c r="F1051" s="86">
        <v>92.944871299156404</v>
      </c>
      <c r="G1051" s="86">
        <v>100.697779437992</v>
      </c>
      <c r="H1051" s="86">
        <f t="shared" si="117"/>
        <v>96.613103442284569</v>
      </c>
      <c r="I1051" s="86">
        <f t="shared" si="112"/>
        <v>3.8931947374963265</v>
      </c>
      <c r="J1051" s="86">
        <f t="shared" si="113"/>
        <v>6.5941469670661164</v>
      </c>
      <c r="L1051" s="87">
        <v>107.913474928483</v>
      </c>
      <c r="M1051" s="86">
        <v>104.228513942265</v>
      </c>
      <c r="N1051" s="86">
        <v>107.191488395888</v>
      </c>
      <c r="O1051" s="86">
        <f t="shared" si="118"/>
        <v>106.44449242221201</v>
      </c>
      <c r="P1051" s="86">
        <f t="shared" si="114"/>
        <v>1.9527510353353565</v>
      </c>
      <c r="Q1051" s="86">
        <f t="shared" si="115"/>
        <v>6.7339574945605127</v>
      </c>
      <c r="S1051" s="86">
        <f t="shared" si="116"/>
        <v>0.1398105274943971</v>
      </c>
      <c r="T1051" s="87">
        <v>0.592721057</v>
      </c>
      <c r="U1051" s="87">
        <v>0</v>
      </c>
    </row>
    <row r="1052" spans="2:21">
      <c r="B1052" s="87" t="s">
        <v>6818</v>
      </c>
      <c r="C1052" s="87" t="s">
        <v>841</v>
      </c>
      <c r="D1052" s="87" t="s">
        <v>916</v>
      </c>
      <c r="E1052" s="87">
        <v>61.188801164788799</v>
      </c>
      <c r="F1052" s="86">
        <v>63.289739075280998</v>
      </c>
      <c r="G1052" s="86">
        <v>63.1708208867908</v>
      </c>
      <c r="H1052" s="86">
        <f t="shared" si="117"/>
        <v>62.549787042286873</v>
      </c>
      <c r="I1052" s="86">
        <f t="shared" si="112"/>
        <v>1.1801471530916534</v>
      </c>
      <c r="J1052" s="86">
        <f t="shared" si="113"/>
        <v>5.9669330674709489</v>
      </c>
      <c r="L1052" s="87">
        <v>62.639050228783603</v>
      </c>
      <c r="M1052" s="86">
        <v>62.036886455665801</v>
      </c>
      <c r="N1052" s="86">
        <v>60.636242182886903</v>
      </c>
      <c r="O1052" s="86">
        <f t="shared" si="118"/>
        <v>61.770726289112098</v>
      </c>
      <c r="P1052" s="86">
        <f t="shared" si="114"/>
        <v>1.0275898709466043</v>
      </c>
      <c r="Q1052" s="86">
        <f t="shared" si="115"/>
        <v>5.9488513886277428</v>
      </c>
      <c r="S1052" s="86">
        <f t="shared" si="116"/>
        <v>-1.8081678843206439E-2</v>
      </c>
      <c r="T1052" s="87">
        <v>0.79890662899999998</v>
      </c>
      <c r="U1052" s="87">
        <v>0</v>
      </c>
    </row>
    <row r="1053" spans="2:21">
      <c r="B1053" s="87" t="s">
        <v>6819</v>
      </c>
      <c r="C1053" s="87" t="s">
        <v>2158</v>
      </c>
      <c r="D1053" s="87" t="s">
        <v>2159</v>
      </c>
      <c r="E1053" s="87">
        <v>50.182091411992999</v>
      </c>
      <c r="F1053" s="86">
        <v>53.5438748934084</v>
      </c>
      <c r="G1053" s="86">
        <v>57.982308140312298</v>
      </c>
      <c r="H1053" s="86">
        <f t="shared" si="117"/>
        <v>53.90275814857123</v>
      </c>
      <c r="I1053" s="86">
        <f t="shared" si="112"/>
        <v>3.9124727660796896</v>
      </c>
      <c r="J1053" s="86">
        <f t="shared" si="113"/>
        <v>5.7522871909719901</v>
      </c>
      <c r="L1053" s="87">
        <v>48.770274778630998</v>
      </c>
      <c r="M1053" s="86">
        <v>53.890597050634597</v>
      </c>
      <c r="N1053" s="86">
        <v>57.007895614272698</v>
      </c>
      <c r="O1053" s="86">
        <f t="shared" si="118"/>
        <v>53.222922481179431</v>
      </c>
      <c r="P1053" s="86">
        <f t="shared" si="114"/>
        <v>4.1591995931876626</v>
      </c>
      <c r="Q1053" s="86">
        <f t="shared" si="115"/>
        <v>5.7339758260920091</v>
      </c>
      <c r="S1053" s="86">
        <f t="shared" si="116"/>
        <v>-1.8311364879981744E-2</v>
      </c>
      <c r="T1053" s="87">
        <v>0.91249186199999999</v>
      </c>
      <c r="U1053" s="87">
        <v>0</v>
      </c>
    </row>
    <row r="1054" spans="2:21">
      <c r="B1054" s="87" t="s">
        <v>6820</v>
      </c>
      <c r="C1054" s="87" t="s">
        <v>2160</v>
      </c>
      <c r="D1054" s="87" t="s">
        <v>978</v>
      </c>
      <c r="E1054" s="87">
        <v>61.480163393053701</v>
      </c>
      <c r="F1054" s="86">
        <v>74.278716063424099</v>
      </c>
      <c r="G1054" s="86">
        <v>70.828839009268094</v>
      </c>
      <c r="H1054" s="86">
        <f t="shared" si="117"/>
        <v>68.862572821915307</v>
      </c>
      <c r="I1054" s="86">
        <f t="shared" si="112"/>
        <v>6.62196267383821</v>
      </c>
      <c r="J1054" s="86">
        <f t="shared" si="113"/>
        <v>6.1056481783231895</v>
      </c>
      <c r="L1054" s="87">
        <v>63.173803597237999</v>
      </c>
      <c r="M1054" s="86">
        <v>85.666985337436699</v>
      </c>
      <c r="N1054" s="86">
        <v>77.313241444095596</v>
      </c>
      <c r="O1054" s="86">
        <f t="shared" si="118"/>
        <v>75.384676792923429</v>
      </c>
      <c r="P1054" s="86">
        <f t="shared" si="114"/>
        <v>11.369930844544042</v>
      </c>
      <c r="Q1054" s="86">
        <f t="shared" si="115"/>
        <v>6.2361993960803872</v>
      </c>
      <c r="S1054" s="86">
        <f t="shared" si="116"/>
        <v>0.13055121775719808</v>
      </c>
      <c r="T1054" s="87">
        <v>0.82296477300000004</v>
      </c>
      <c r="U1054" s="87">
        <v>0</v>
      </c>
    </row>
    <row r="1055" spans="2:21">
      <c r="B1055" s="87" t="s">
        <v>6821</v>
      </c>
      <c r="C1055" s="87" t="s">
        <v>832</v>
      </c>
      <c r="D1055" s="87" t="s">
        <v>2161</v>
      </c>
      <c r="E1055" s="87">
        <v>115.541370156404</v>
      </c>
      <c r="F1055" s="86">
        <v>133.26475529026101</v>
      </c>
      <c r="G1055" s="86">
        <v>129.93997198079401</v>
      </c>
      <c r="H1055" s="86">
        <f t="shared" si="117"/>
        <v>126.24869914248636</v>
      </c>
      <c r="I1055" s="86">
        <f t="shared" si="112"/>
        <v>9.420653720728561</v>
      </c>
      <c r="J1055" s="86">
        <f t="shared" si="113"/>
        <v>6.9801247122898289</v>
      </c>
      <c r="L1055" s="87">
        <v>106.909861944298</v>
      </c>
      <c r="M1055" s="86">
        <v>127.582473282969</v>
      </c>
      <c r="N1055" s="86">
        <v>116.002282867575</v>
      </c>
      <c r="O1055" s="86">
        <f t="shared" si="118"/>
        <v>116.83153936494733</v>
      </c>
      <c r="P1055" s="86">
        <f t="shared" si="114"/>
        <v>10.361224090027342</v>
      </c>
      <c r="Q1055" s="86">
        <f t="shared" si="115"/>
        <v>6.8682859806289995</v>
      </c>
      <c r="S1055" s="86">
        <f t="shared" si="116"/>
        <v>-0.11183873166082936</v>
      </c>
      <c r="T1055" s="87">
        <v>0.40473326199999998</v>
      </c>
      <c r="U1055" s="87">
        <v>0</v>
      </c>
    </row>
    <row r="1056" spans="2:21">
      <c r="B1056" s="87" t="s">
        <v>6822</v>
      </c>
      <c r="C1056" s="87" t="s">
        <v>841</v>
      </c>
      <c r="D1056" s="87" t="s">
        <v>2162</v>
      </c>
      <c r="E1056" s="87">
        <v>17.738051651632599</v>
      </c>
      <c r="F1056" s="86">
        <v>18.473905650427199</v>
      </c>
      <c r="G1056" s="86">
        <v>22.4299794698188</v>
      </c>
      <c r="H1056" s="86">
        <f t="shared" si="117"/>
        <v>19.547312257292869</v>
      </c>
      <c r="I1056" s="86">
        <f t="shared" si="112"/>
        <v>2.5234298029694258</v>
      </c>
      <c r="J1056" s="86">
        <f t="shared" si="113"/>
        <v>4.2888983464278772</v>
      </c>
      <c r="L1056" s="87">
        <v>18.4555396355155</v>
      </c>
      <c r="M1056" s="86">
        <v>19.572140011405299</v>
      </c>
      <c r="N1056" s="86">
        <v>22.867018878452299</v>
      </c>
      <c r="O1056" s="86">
        <f t="shared" si="118"/>
        <v>20.298232841791034</v>
      </c>
      <c r="P1056" s="86">
        <f t="shared" si="114"/>
        <v>2.2936205825002385</v>
      </c>
      <c r="Q1056" s="86">
        <f t="shared" si="115"/>
        <v>4.3432822271569576</v>
      </c>
      <c r="S1056" s="86">
        <f t="shared" si="116"/>
        <v>5.438388072908E-2</v>
      </c>
      <c r="T1056" s="87">
        <v>0.98103776399999998</v>
      </c>
      <c r="U1056" s="87">
        <v>0</v>
      </c>
    </row>
    <row r="1057" spans="2:21">
      <c r="B1057" s="87" t="s">
        <v>6823</v>
      </c>
      <c r="C1057" s="87" t="s">
        <v>2163</v>
      </c>
      <c r="D1057" s="87" t="s">
        <v>2164</v>
      </c>
      <c r="E1057" s="87">
        <v>26.162392754078599</v>
      </c>
      <c r="F1057" s="86">
        <v>25.952828249462101</v>
      </c>
      <c r="G1057" s="86">
        <v>27.349267757503299</v>
      </c>
      <c r="H1057" s="86">
        <f t="shared" si="117"/>
        <v>26.488162920348</v>
      </c>
      <c r="I1057" s="86">
        <f t="shared" si="112"/>
        <v>0.75306405825001366</v>
      </c>
      <c r="J1057" s="86">
        <f t="shared" si="113"/>
        <v>4.7272758843250386</v>
      </c>
      <c r="L1057" s="87">
        <v>37.189373409792204</v>
      </c>
      <c r="M1057" s="86">
        <v>26.472573989785399</v>
      </c>
      <c r="N1057" s="86">
        <v>28.3912839818117</v>
      </c>
      <c r="O1057" s="86">
        <f t="shared" si="118"/>
        <v>30.684410460463099</v>
      </c>
      <c r="P1057" s="86">
        <f t="shared" si="114"/>
        <v>5.7145664085286194</v>
      </c>
      <c r="Q1057" s="86">
        <f t="shared" si="115"/>
        <v>4.9394339601311801</v>
      </c>
      <c r="S1057" s="86">
        <f t="shared" si="116"/>
        <v>0.2121580758061411</v>
      </c>
      <c r="T1057" s="87">
        <v>0.64792797999999996</v>
      </c>
      <c r="U1057" s="87">
        <v>0</v>
      </c>
    </row>
    <row r="1058" spans="2:21">
      <c r="B1058" s="87" t="s">
        <v>6824</v>
      </c>
      <c r="C1058" s="87" t="s">
        <v>2165</v>
      </c>
      <c r="D1058" s="87" t="s">
        <v>2166</v>
      </c>
      <c r="E1058" s="87">
        <v>74.057926886837606</v>
      </c>
      <c r="F1058" s="86">
        <v>75.735888452893604</v>
      </c>
      <c r="G1058" s="86">
        <v>64.835884505979493</v>
      </c>
      <c r="H1058" s="86">
        <f t="shared" si="117"/>
        <v>71.543233281903568</v>
      </c>
      <c r="I1058" s="86">
        <f t="shared" si="112"/>
        <v>5.8690105176007235</v>
      </c>
      <c r="J1058" s="86">
        <f t="shared" si="113"/>
        <v>6.1607434149867997</v>
      </c>
      <c r="L1058" s="87">
        <v>84.310577260035402</v>
      </c>
      <c r="M1058" s="86">
        <v>84.129326695433207</v>
      </c>
      <c r="N1058" s="86">
        <v>74.749138241522104</v>
      </c>
      <c r="O1058" s="86">
        <f t="shared" si="118"/>
        <v>81.063014065663566</v>
      </c>
      <c r="P1058" s="86">
        <f t="shared" si="114"/>
        <v>5.4687278121881979</v>
      </c>
      <c r="Q1058" s="86">
        <f t="shared" si="115"/>
        <v>6.3409719132124645</v>
      </c>
      <c r="S1058" s="86">
        <f t="shared" si="116"/>
        <v>0.18022849822566392</v>
      </c>
      <c r="T1058" s="87">
        <v>0.52154963099999996</v>
      </c>
      <c r="U1058" s="87">
        <v>0</v>
      </c>
    </row>
    <row r="1059" spans="2:21">
      <c r="B1059" s="87" t="s">
        <v>6825</v>
      </c>
      <c r="C1059" s="87" t="s">
        <v>841</v>
      </c>
      <c r="D1059" s="87" t="s">
        <v>866</v>
      </c>
      <c r="E1059" s="87">
        <v>28.6107701284418</v>
      </c>
      <c r="F1059" s="86">
        <v>30.2129991780313</v>
      </c>
      <c r="G1059" s="86">
        <v>33.154732356702802</v>
      </c>
      <c r="H1059" s="86">
        <f t="shared" si="117"/>
        <v>30.659500554391968</v>
      </c>
      <c r="I1059" s="86">
        <f t="shared" si="112"/>
        <v>2.3046519894085202</v>
      </c>
      <c r="J1059" s="86">
        <f t="shared" si="113"/>
        <v>4.9382622904629585</v>
      </c>
      <c r="L1059" s="87">
        <v>29.527152129882701</v>
      </c>
      <c r="M1059" s="86">
        <v>36.267083900624499</v>
      </c>
      <c r="N1059" s="86">
        <v>33.649609324712998</v>
      </c>
      <c r="O1059" s="86">
        <f t="shared" si="118"/>
        <v>33.147948451740064</v>
      </c>
      <c r="P1059" s="86">
        <f t="shared" si="114"/>
        <v>3.3978548809752955</v>
      </c>
      <c r="Q1059" s="86">
        <f t="shared" si="115"/>
        <v>5.0508476786463543</v>
      </c>
      <c r="S1059" s="86">
        <f t="shared" si="116"/>
        <v>0.11258538818339643</v>
      </c>
      <c r="T1059" s="87">
        <v>0.83545123700000001</v>
      </c>
      <c r="U1059" s="87">
        <v>0</v>
      </c>
    </row>
    <row r="1060" spans="2:21">
      <c r="B1060" s="87" t="s">
        <v>6826</v>
      </c>
      <c r="C1060" s="87" t="s">
        <v>2167</v>
      </c>
      <c r="D1060" s="87" t="s">
        <v>2168</v>
      </c>
      <c r="E1060" s="87">
        <v>58.825740263021302</v>
      </c>
      <c r="F1060" s="86">
        <v>65.664687513354707</v>
      </c>
      <c r="G1060" s="86">
        <v>69.801426945291198</v>
      </c>
      <c r="H1060" s="86">
        <f t="shared" si="117"/>
        <v>64.763951573889074</v>
      </c>
      <c r="I1060" s="86">
        <f t="shared" si="112"/>
        <v>5.5430062656759622</v>
      </c>
      <c r="J1060" s="86">
        <f t="shared" si="113"/>
        <v>6.0171191092821532</v>
      </c>
      <c r="L1060" s="87">
        <v>62.5778820970624</v>
      </c>
      <c r="M1060" s="86">
        <v>75.9576137507743</v>
      </c>
      <c r="N1060" s="86">
        <v>65.330059176220502</v>
      </c>
      <c r="O1060" s="86">
        <f t="shared" si="118"/>
        <v>67.955185008019058</v>
      </c>
      <c r="P1060" s="86">
        <f t="shared" si="114"/>
        <v>7.0656046454579622</v>
      </c>
      <c r="Q1060" s="86">
        <f t="shared" si="115"/>
        <v>6.0865117282931358</v>
      </c>
      <c r="S1060" s="86">
        <f t="shared" si="116"/>
        <v>6.93926190109833E-2</v>
      </c>
      <c r="T1060" s="87">
        <v>0.95528714000000003</v>
      </c>
      <c r="U1060" s="87">
        <v>0</v>
      </c>
    </row>
    <row r="1061" spans="2:21">
      <c r="B1061" s="87" t="s">
        <v>6827</v>
      </c>
      <c r="C1061" s="87" t="s">
        <v>2149</v>
      </c>
      <c r="D1061" s="87" t="s">
        <v>1403</v>
      </c>
      <c r="E1061" s="87">
        <v>102.431424105836</v>
      </c>
      <c r="F1061" s="86">
        <v>111.48419601158599</v>
      </c>
      <c r="G1061" s="86">
        <v>113.404386776149</v>
      </c>
      <c r="H1061" s="86">
        <f t="shared" si="117"/>
        <v>109.10666896452368</v>
      </c>
      <c r="I1061" s="86">
        <f t="shared" si="112"/>
        <v>5.8601154925184975</v>
      </c>
      <c r="J1061" s="86">
        <f t="shared" si="113"/>
        <v>6.7695954764774706</v>
      </c>
      <c r="L1061" s="87">
        <v>99.411787516732602</v>
      </c>
      <c r="M1061" s="86">
        <v>123.54936165935</v>
      </c>
      <c r="N1061" s="86">
        <v>116.123941451569</v>
      </c>
      <c r="O1061" s="86">
        <f t="shared" si="118"/>
        <v>113.02836354255054</v>
      </c>
      <c r="P1061" s="86">
        <f t="shared" si="114"/>
        <v>12.362951642536272</v>
      </c>
      <c r="Q1061" s="86">
        <f t="shared" si="115"/>
        <v>6.8205410403575595</v>
      </c>
      <c r="S1061" s="86">
        <f t="shared" si="116"/>
        <v>5.0945563880088376E-2</v>
      </c>
      <c r="T1061" s="87">
        <v>0.98966188700000002</v>
      </c>
      <c r="U1061" s="87">
        <v>0</v>
      </c>
    </row>
    <row r="1062" spans="2:21">
      <c r="B1062" s="87" t="s">
        <v>6828</v>
      </c>
      <c r="C1062" s="87" t="s">
        <v>2169</v>
      </c>
      <c r="D1062" s="87" t="s">
        <v>1259</v>
      </c>
      <c r="E1062" s="87">
        <v>123.13434971078399</v>
      </c>
      <c r="F1062" s="86">
        <v>118.67715848941999</v>
      </c>
      <c r="G1062" s="86">
        <v>120.831228171568</v>
      </c>
      <c r="H1062" s="86">
        <f t="shared" si="117"/>
        <v>120.88091212392401</v>
      </c>
      <c r="I1062" s="86">
        <f t="shared" si="112"/>
        <v>2.2290109392491457</v>
      </c>
      <c r="J1062" s="86">
        <f t="shared" si="113"/>
        <v>6.9174426414895178</v>
      </c>
      <c r="L1062" s="87">
        <v>114.454360627817</v>
      </c>
      <c r="M1062" s="86">
        <v>106.451155577569</v>
      </c>
      <c r="N1062" s="86">
        <v>114.57210864851</v>
      </c>
      <c r="O1062" s="86">
        <f t="shared" si="118"/>
        <v>111.82587495129866</v>
      </c>
      <c r="P1062" s="86">
        <f t="shared" si="114"/>
        <v>4.6550158333622278</v>
      </c>
      <c r="Q1062" s="86">
        <f t="shared" si="115"/>
        <v>6.8051102361383533</v>
      </c>
      <c r="S1062" s="86">
        <f t="shared" si="116"/>
        <v>-0.11233240535116512</v>
      </c>
      <c r="T1062" s="87">
        <v>0.325710473</v>
      </c>
      <c r="U1062" s="87">
        <v>0</v>
      </c>
    </row>
    <row r="1063" spans="2:21">
      <c r="B1063" s="87" t="s">
        <v>6829</v>
      </c>
      <c r="C1063" s="87" t="s">
        <v>2170</v>
      </c>
      <c r="D1063" s="87" t="s">
        <v>2171</v>
      </c>
      <c r="E1063" s="87">
        <v>15.387610109269099</v>
      </c>
      <c r="F1063" s="86">
        <v>17.0696728167629</v>
      </c>
      <c r="G1063" s="86">
        <v>20.426341462431001</v>
      </c>
      <c r="H1063" s="86">
        <f t="shared" si="117"/>
        <v>17.627874796154334</v>
      </c>
      <c r="I1063" s="86">
        <f t="shared" si="112"/>
        <v>2.5653256127987709</v>
      </c>
      <c r="J1063" s="86">
        <f t="shared" si="113"/>
        <v>4.1397866497575819</v>
      </c>
      <c r="L1063" s="87">
        <v>17.6211095829164</v>
      </c>
      <c r="M1063" s="86">
        <v>21.429359309026498</v>
      </c>
      <c r="N1063" s="86">
        <v>17.549185504145399</v>
      </c>
      <c r="O1063" s="86">
        <f t="shared" si="118"/>
        <v>18.866551465362765</v>
      </c>
      <c r="P1063" s="86">
        <f t="shared" si="114"/>
        <v>2.2197480264514322</v>
      </c>
      <c r="Q1063" s="86">
        <f t="shared" si="115"/>
        <v>4.237758837990647</v>
      </c>
      <c r="S1063" s="86">
        <f t="shared" si="116"/>
        <v>9.7972188233064694E-2</v>
      </c>
      <c r="T1063" s="87">
        <v>0.91676302600000004</v>
      </c>
      <c r="U1063" s="87">
        <v>0</v>
      </c>
    </row>
    <row r="1064" spans="2:21">
      <c r="B1064" s="87" t="s">
        <v>6830</v>
      </c>
      <c r="C1064" s="87" t="s">
        <v>2172</v>
      </c>
      <c r="D1064" s="87" t="s">
        <v>1608</v>
      </c>
      <c r="E1064" s="87">
        <v>99.410503752365599</v>
      </c>
      <c r="F1064" s="86">
        <v>100.117256031354</v>
      </c>
      <c r="G1064" s="86">
        <v>110.018240655753</v>
      </c>
      <c r="H1064" s="86">
        <f t="shared" si="117"/>
        <v>103.18200014649086</v>
      </c>
      <c r="I1064" s="86">
        <f t="shared" si="112"/>
        <v>5.9308947825198599</v>
      </c>
      <c r="J1064" s="86">
        <f t="shared" si="113"/>
        <v>6.6890475077808862</v>
      </c>
      <c r="L1064" s="87">
        <v>109.678506941311</v>
      </c>
      <c r="M1064" s="86">
        <v>110.380580661206</v>
      </c>
      <c r="N1064" s="86">
        <v>114.40502810692399</v>
      </c>
      <c r="O1064" s="86">
        <f t="shared" si="118"/>
        <v>111.48803856981367</v>
      </c>
      <c r="P1064" s="86">
        <f t="shared" si="114"/>
        <v>2.5504603205598304</v>
      </c>
      <c r="Q1064" s="86">
        <f t="shared" si="115"/>
        <v>6.8007451230440292</v>
      </c>
      <c r="S1064" s="86">
        <f t="shared" si="116"/>
        <v>0.11169761526314294</v>
      </c>
      <c r="T1064" s="87">
        <v>0.77364709399999998</v>
      </c>
      <c r="U1064" s="87">
        <v>0</v>
      </c>
    </row>
    <row r="1065" spans="2:21">
      <c r="B1065" s="87" t="s">
        <v>6831</v>
      </c>
      <c r="C1065" s="87" t="s">
        <v>2173</v>
      </c>
      <c r="D1065" s="87" t="s">
        <v>2174</v>
      </c>
      <c r="E1065" s="87">
        <v>101.339320624219</v>
      </c>
      <c r="F1065" s="86">
        <v>112.59637889107699</v>
      </c>
      <c r="G1065" s="86">
        <v>99.513711306005405</v>
      </c>
      <c r="H1065" s="86">
        <f t="shared" si="117"/>
        <v>104.48313694043379</v>
      </c>
      <c r="I1065" s="86">
        <f t="shared" si="112"/>
        <v>7.0853181691399385</v>
      </c>
      <c r="J1065" s="86">
        <f t="shared" si="113"/>
        <v>6.7071263070518459</v>
      </c>
      <c r="L1065" s="87">
        <v>126.30250647799301</v>
      </c>
      <c r="M1065" s="86">
        <v>131.443683352059</v>
      </c>
      <c r="N1065" s="86">
        <v>118.74245597434199</v>
      </c>
      <c r="O1065" s="86">
        <f t="shared" si="118"/>
        <v>125.49621526813132</v>
      </c>
      <c r="P1065" s="86">
        <f t="shared" si="114"/>
        <v>6.388886707513457</v>
      </c>
      <c r="Q1065" s="86">
        <f t="shared" si="115"/>
        <v>6.9715000456142615</v>
      </c>
      <c r="S1065" s="86">
        <f t="shared" si="116"/>
        <v>0.26437373856241503</v>
      </c>
      <c r="T1065" s="87">
        <v>0.187404874</v>
      </c>
      <c r="U1065" s="87">
        <v>0</v>
      </c>
    </row>
    <row r="1066" spans="2:21">
      <c r="B1066" s="87" t="s">
        <v>6832</v>
      </c>
      <c r="C1066" s="87" t="s">
        <v>832</v>
      </c>
      <c r="D1066" s="87" t="s">
        <v>957</v>
      </c>
      <c r="E1066" s="87">
        <v>60.6612963434956</v>
      </c>
      <c r="F1066" s="86">
        <v>64.173186203043102</v>
      </c>
      <c r="G1066" s="86">
        <v>61.466157483822897</v>
      </c>
      <c r="H1066" s="86">
        <f t="shared" si="117"/>
        <v>62.100213343453866</v>
      </c>
      <c r="I1066" s="86">
        <f t="shared" si="112"/>
        <v>1.8397996416043292</v>
      </c>
      <c r="J1066" s="86">
        <f t="shared" si="113"/>
        <v>5.9565263196779537</v>
      </c>
      <c r="L1066" s="87">
        <v>70.5741545532602</v>
      </c>
      <c r="M1066" s="86">
        <v>68.321572766256295</v>
      </c>
      <c r="N1066" s="86">
        <v>71.790419113548097</v>
      </c>
      <c r="O1066" s="86">
        <f t="shared" si="118"/>
        <v>70.228715477688198</v>
      </c>
      <c r="P1066" s="86">
        <f t="shared" si="114"/>
        <v>1.76003405122712</v>
      </c>
      <c r="Q1066" s="86">
        <f t="shared" si="115"/>
        <v>6.1339891426041255</v>
      </c>
      <c r="S1066" s="86">
        <f t="shared" si="116"/>
        <v>0.17746282292617183</v>
      </c>
      <c r="T1066" s="87">
        <v>0.43483089800000002</v>
      </c>
      <c r="U1066" s="87">
        <v>0</v>
      </c>
    </row>
    <row r="1067" spans="2:21">
      <c r="B1067" s="87" t="s">
        <v>6833</v>
      </c>
      <c r="C1067" s="87" t="s">
        <v>2175</v>
      </c>
      <c r="D1067" s="87" t="s">
        <v>2176</v>
      </c>
      <c r="E1067" s="87">
        <v>56.1126538905757</v>
      </c>
      <c r="F1067" s="86">
        <v>49.318452745214699</v>
      </c>
      <c r="G1067" s="86">
        <v>52.289707994857601</v>
      </c>
      <c r="H1067" s="86">
        <f t="shared" si="117"/>
        <v>52.573604876882662</v>
      </c>
      <c r="I1067" s="86">
        <f t="shared" si="112"/>
        <v>3.4059859630691154</v>
      </c>
      <c r="J1067" s="86">
        <f t="shared" si="113"/>
        <v>5.7162667561752176</v>
      </c>
      <c r="L1067" s="87">
        <v>58.843359999414197</v>
      </c>
      <c r="M1067" s="86">
        <v>51.902920657138303</v>
      </c>
      <c r="N1067" s="86">
        <v>53.274021277332203</v>
      </c>
      <c r="O1067" s="86">
        <f t="shared" si="118"/>
        <v>54.673433977961565</v>
      </c>
      <c r="P1067" s="86">
        <f t="shared" si="114"/>
        <v>3.6757572683686339</v>
      </c>
      <c r="Q1067" s="86">
        <f t="shared" si="115"/>
        <v>5.7727680873516753</v>
      </c>
      <c r="S1067" s="86">
        <f t="shared" si="116"/>
        <v>5.650133117645692E-2</v>
      </c>
      <c r="T1067" s="87">
        <v>0.97463738600000005</v>
      </c>
      <c r="U1067" s="87">
        <v>0</v>
      </c>
    </row>
    <row r="1068" spans="2:21">
      <c r="B1068" s="87" t="s">
        <v>6834</v>
      </c>
      <c r="C1068" s="87" t="s">
        <v>2177</v>
      </c>
      <c r="D1068" s="87" t="s">
        <v>2178</v>
      </c>
      <c r="E1068" s="87">
        <v>218.705672441053</v>
      </c>
      <c r="F1068" s="86">
        <v>293.30700813884499</v>
      </c>
      <c r="G1068" s="86">
        <v>264.378689280944</v>
      </c>
      <c r="H1068" s="86">
        <f t="shared" si="117"/>
        <v>258.79712328694728</v>
      </c>
      <c r="I1068" s="86">
        <f t="shared" si="112"/>
        <v>37.612567463318683</v>
      </c>
      <c r="J1068" s="86">
        <f t="shared" si="113"/>
        <v>8.015677770618586</v>
      </c>
      <c r="L1068" s="87">
        <v>245.709623040004</v>
      </c>
      <c r="M1068" s="86">
        <v>256.43759757394901</v>
      </c>
      <c r="N1068" s="86">
        <v>307.51327889126401</v>
      </c>
      <c r="O1068" s="86">
        <f t="shared" si="118"/>
        <v>269.88683316840564</v>
      </c>
      <c r="P1068" s="86">
        <f t="shared" si="114"/>
        <v>33.023997678985602</v>
      </c>
      <c r="Q1068" s="86">
        <f t="shared" si="115"/>
        <v>8.0762107842675039</v>
      </c>
      <c r="S1068" s="86">
        <f t="shared" si="116"/>
        <v>6.053301364891648E-2</v>
      </c>
      <c r="T1068" s="87">
        <v>0.97342599699999999</v>
      </c>
      <c r="U1068" s="87">
        <v>0</v>
      </c>
    </row>
    <row r="1069" spans="2:21">
      <c r="B1069" s="87" t="s">
        <v>6835</v>
      </c>
      <c r="C1069" s="87" t="s">
        <v>841</v>
      </c>
      <c r="D1069" s="87" t="s">
        <v>2179</v>
      </c>
      <c r="E1069" s="87">
        <v>56.285062278511703</v>
      </c>
      <c r="F1069" s="86">
        <v>59.063123041724999</v>
      </c>
      <c r="G1069" s="86">
        <v>58.093153258795098</v>
      </c>
      <c r="H1069" s="86">
        <f t="shared" si="117"/>
        <v>57.813779526343929</v>
      </c>
      <c r="I1069" s="86">
        <f t="shared" si="112"/>
        <v>1.4099442055677534</v>
      </c>
      <c r="J1069" s="86">
        <f t="shared" si="113"/>
        <v>5.8533414852784178</v>
      </c>
      <c r="L1069" s="87">
        <v>68.109209369124798</v>
      </c>
      <c r="M1069" s="86">
        <v>80.032833413180796</v>
      </c>
      <c r="N1069" s="86">
        <v>70.557417353919107</v>
      </c>
      <c r="O1069" s="86">
        <f t="shared" si="118"/>
        <v>72.899820045408234</v>
      </c>
      <c r="P1069" s="86">
        <f t="shared" si="114"/>
        <v>6.2974868291104196</v>
      </c>
      <c r="Q1069" s="86">
        <f t="shared" si="115"/>
        <v>6.1878433481238337</v>
      </c>
      <c r="S1069" s="86">
        <f t="shared" si="116"/>
        <v>0.33450186284541533</v>
      </c>
      <c r="T1069" s="87">
        <v>1.5024396000000001E-2</v>
      </c>
      <c r="U1069" s="87">
        <v>0</v>
      </c>
    </row>
    <row r="1070" spans="2:21">
      <c r="B1070" s="87" t="s">
        <v>6836</v>
      </c>
      <c r="C1070" s="87" t="s">
        <v>2180</v>
      </c>
      <c r="D1070" s="87" t="s">
        <v>2181</v>
      </c>
      <c r="E1070" s="87">
        <v>103.303188749521</v>
      </c>
      <c r="F1070" s="86">
        <v>95.732136051033606</v>
      </c>
      <c r="G1070" s="86">
        <v>91.533327969886997</v>
      </c>
      <c r="H1070" s="86">
        <f t="shared" si="117"/>
        <v>96.856217590147196</v>
      </c>
      <c r="I1070" s="86">
        <f t="shared" si="112"/>
        <v>5.9649036180749526</v>
      </c>
      <c r="J1070" s="86">
        <f t="shared" si="113"/>
        <v>6.5977727590855615</v>
      </c>
      <c r="L1070" s="87">
        <v>113.04315921106399</v>
      </c>
      <c r="M1070" s="86">
        <v>95.598226205682394</v>
      </c>
      <c r="N1070" s="86">
        <v>102.885512646137</v>
      </c>
      <c r="O1070" s="86">
        <f t="shared" si="118"/>
        <v>103.84229935429447</v>
      </c>
      <c r="P1070" s="86">
        <f t="shared" si="114"/>
        <v>8.7617351303405169</v>
      </c>
      <c r="Q1070" s="86">
        <f t="shared" si="115"/>
        <v>6.6982504238167762</v>
      </c>
      <c r="S1070" s="86">
        <f t="shared" si="116"/>
        <v>0.100477664731215</v>
      </c>
      <c r="T1070" s="87">
        <v>0.850497002</v>
      </c>
      <c r="U1070" s="87">
        <v>0</v>
      </c>
    </row>
    <row r="1071" spans="2:21">
      <c r="B1071" s="87" t="s">
        <v>6837</v>
      </c>
      <c r="C1071" s="87" t="s">
        <v>841</v>
      </c>
      <c r="D1071" s="87" t="s">
        <v>2182</v>
      </c>
      <c r="E1071" s="87">
        <v>250.23106510992201</v>
      </c>
      <c r="F1071" s="86">
        <v>310.50051874013701</v>
      </c>
      <c r="G1071" s="86">
        <v>302.25618749978997</v>
      </c>
      <c r="H1071" s="86">
        <f t="shared" si="117"/>
        <v>287.66259044994968</v>
      </c>
      <c r="I1071" s="86">
        <f t="shared" si="112"/>
        <v>32.677692182297541</v>
      </c>
      <c r="J1071" s="86">
        <f t="shared" si="113"/>
        <v>8.1682338054242827</v>
      </c>
      <c r="L1071" s="87">
        <v>262.913594382177</v>
      </c>
      <c r="M1071" s="86">
        <v>270.75946499576497</v>
      </c>
      <c r="N1071" s="86">
        <v>288.77898492911601</v>
      </c>
      <c r="O1071" s="86">
        <f t="shared" si="118"/>
        <v>274.15068143568601</v>
      </c>
      <c r="P1071" s="86">
        <f t="shared" si="114"/>
        <v>13.261970771465808</v>
      </c>
      <c r="Q1071" s="86">
        <f t="shared" si="115"/>
        <v>8.0988252494122204</v>
      </c>
      <c r="S1071" s="86">
        <f t="shared" si="116"/>
        <v>-6.9408556012061653E-2</v>
      </c>
      <c r="T1071" s="87">
        <v>0.66600678700000004</v>
      </c>
      <c r="U1071" s="87">
        <v>0</v>
      </c>
    </row>
    <row r="1072" spans="2:21">
      <c r="B1072" s="87" t="s">
        <v>6838</v>
      </c>
      <c r="C1072" s="87" t="s">
        <v>2183</v>
      </c>
      <c r="D1072" s="87" t="s">
        <v>2184</v>
      </c>
      <c r="E1072" s="87">
        <v>40.776493980476801</v>
      </c>
      <c r="F1072" s="86">
        <v>43.789570674645397</v>
      </c>
      <c r="G1072" s="86">
        <v>47.147045865509398</v>
      </c>
      <c r="H1072" s="86">
        <f t="shared" si="117"/>
        <v>43.904370173543867</v>
      </c>
      <c r="I1072" s="86">
        <f t="shared" si="112"/>
        <v>3.1868271091610221</v>
      </c>
      <c r="J1072" s="86">
        <f t="shared" si="113"/>
        <v>5.4562926454430469</v>
      </c>
      <c r="L1072" s="87">
        <v>37.942602767114998</v>
      </c>
      <c r="M1072" s="86">
        <v>49.609173208500302</v>
      </c>
      <c r="N1072" s="86">
        <v>47.190571388015798</v>
      </c>
      <c r="O1072" s="86">
        <f t="shared" si="118"/>
        <v>44.91411578787703</v>
      </c>
      <c r="P1072" s="86">
        <f t="shared" si="114"/>
        <v>6.1574267385413437</v>
      </c>
      <c r="Q1072" s="86">
        <f t="shared" si="115"/>
        <v>5.4890970270847719</v>
      </c>
      <c r="S1072" s="86">
        <f t="shared" si="116"/>
        <v>3.280438164172559E-2</v>
      </c>
      <c r="T1072" s="87">
        <v>0.99854191999999997</v>
      </c>
      <c r="U1072" s="87">
        <v>0</v>
      </c>
    </row>
    <row r="1073" spans="2:21">
      <c r="B1073" s="87" t="s">
        <v>6839</v>
      </c>
      <c r="C1073" s="87" t="s">
        <v>841</v>
      </c>
      <c r="D1073" s="87"/>
      <c r="E1073" s="87">
        <v>127.247250059679</v>
      </c>
      <c r="F1073" s="86">
        <v>151.34488215128701</v>
      </c>
      <c r="G1073" s="86">
        <v>129.75178738193901</v>
      </c>
      <c r="H1073" s="86">
        <f t="shared" si="117"/>
        <v>136.11463986430169</v>
      </c>
      <c r="I1073" s="86">
        <f t="shared" si="112"/>
        <v>13.249090040068999</v>
      </c>
      <c r="J1073" s="86">
        <f t="shared" si="113"/>
        <v>7.0886784346016096</v>
      </c>
      <c r="L1073" s="87">
        <v>126.54651035430901</v>
      </c>
      <c r="M1073" s="86">
        <v>128.81167099907799</v>
      </c>
      <c r="N1073" s="86">
        <v>150.198740495919</v>
      </c>
      <c r="O1073" s="86">
        <f t="shared" si="118"/>
        <v>135.18564061643534</v>
      </c>
      <c r="P1073" s="86">
        <f t="shared" si="114"/>
        <v>13.050962193653268</v>
      </c>
      <c r="Q1073" s="86">
        <f t="shared" si="115"/>
        <v>7.078798106841159</v>
      </c>
      <c r="S1073" s="86">
        <f t="shared" si="116"/>
        <v>-9.8803277604508997E-3</v>
      </c>
      <c r="T1073" s="87">
        <v>0.90911735500000002</v>
      </c>
      <c r="U1073" s="87">
        <v>0</v>
      </c>
    </row>
    <row r="1074" spans="2:21">
      <c r="B1074" s="87" t="s">
        <v>6840</v>
      </c>
      <c r="C1074" s="87" t="s">
        <v>2185</v>
      </c>
      <c r="D1074" s="87" t="s">
        <v>2186</v>
      </c>
      <c r="E1074" s="87">
        <v>94.445604512893993</v>
      </c>
      <c r="F1074" s="86">
        <v>87.6490415618741</v>
      </c>
      <c r="G1074" s="86">
        <v>104.613399823683</v>
      </c>
      <c r="H1074" s="86">
        <f t="shared" si="117"/>
        <v>95.569348632817025</v>
      </c>
      <c r="I1074" s="86">
        <f t="shared" si="112"/>
        <v>8.537825451720547</v>
      </c>
      <c r="J1074" s="86">
        <f t="shared" si="113"/>
        <v>6.5784760806041662</v>
      </c>
      <c r="L1074" s="87">
        <v>85.680780504393894</v>
      </c>
      <c r="M1074" s="86">
        <v>81.694932635144198</v>
      </c>
      <c r="N1074" s="86">
        <v>84.258004075054103</v>
      </c>
      <c r="O1074" s="86">
        <f t="shared" si="118"/>
        <v>83.877905738197398</v>
      </c>
      <c r="P1074" s="86">
        <f t="shared" si="114"/>
        <v>2.0199262037167371</v>
      </c>
      <c r="Q1074" s="86">
        <f t="shared" si="115"/>
        <v>6.3902189355918315</v>
      </c>
      <c r="S1074" s="86">
        <f t="shared" si="116"/>
        <v>-0.18825714501233543</v>
      </c>
      <c r="T1074" s="87">
        <v>0.156750687</v>
      </c>
      <c r="U1074" s="87">
        <v>0</v>
      </c>
    </row>
    <row r="1075" spans="2:21">
      <c r="B1075" s="87" t="s">
        <v>6841</v>
      </c>
      <c r="C1075" s="87" t="s">
        <v>2187</v>
      </c>
      <c r="D1075" s="87" t="s">
        <v>2188</v>
      </c>
      <c r="E1075" s="87">
        <v>93.457340871497294</v>
      </c>
      <c r="F1075" s="86">
        <v>100.506938347404</v>
      </c>
      <c r="G1075" s="86">
        <v>97.693417900265999</v>
      </c>
      <c r="H1075" s="86">
        <f t="shared" si="117"/>
        <v>97.219232373055775</v>
      </c>
      <c r="I1075" s="86">
        <f t="shared" si="112"/>
        <v>3.5486398913864581</v>
      </c>
      <c r="J1075" s="86">
        <f t="shared" si="113"/>
        <v>6.6031698377779193</v>
      </c>
      <c r="L1075" s="87">
        <v>100.977732652963</v>
      </c>
      <c r="M1075" s="86">
        <v>94.724489611494704</v>
      </c>
      <c r="N1075" s="86">
        <v>101.537171111861</v>
      </c>
      <c r="O1075" s="86">
        <f t="shared" si="118"/>
        <v>99.079797792106248</v>
      </c>
      <c r="P1075" s="86">
        <f t="shared" si="114"/>
        <v>3.7821653663476735</v>
      </c>
      <c r="Q1075" s="86">
        <f t="shared" si="115"/>
        <v>6.6305190191375329</v>
      </c>
      <c r="S1075" s="86">
        <f t="shared" si="116"/>
        <v>2.7349181359612628E-2</v>
      </c>
      <c r="T1075" s="87">
        <v>0.97167981299999995</v>
      </c>
      <c r="U1075" s="87">
        <v>0</v>
      </c>
    </row>
    <row r="1076" spans="2:21">
      <c r="B1076" s="87" t="s">
        <v>6842</v>
      </c>
      <c r="C1076" s="87" t="s">
        <v>832</v>
      </c>
      <c r="D1076" s="87" t="s">
        <v>2189</v>
      </c>
      <c r="E1076" s="87">
        <v>449.91980981998603</v>
      </c>
      <c r="F1076" s="86">
        <v>427.89482129940001</v>
      </c>
      <c r="G1076" s="86">
        <v>364.84497385824301</v>
      </c>
      <c r="H1076" s="86">
        <f t="shared" si="117"/>
        <v>414.21986832587635</v>
      </c>
      <c r="I1076" s="86">
        <f t="shared" si="112"/>
        <v>44.15523958264108</v>
      </c>
      <c r="J1076" s="86">
        <f t="shared" si="113"/>
        <v>8.6942529448004588</v>
      </c>
      <c r="L1076" s="87">
        <v>457.09098032879598</v>
      </c>
      <c r="M1076" s="86">
        <v>418.401992100538</v>
      </c>
      <c r="N1076" s="86">
        <v>402.532370107053</v>
      </c>
      <c r="O1076" s="86">
        <f t="shared" si="118"/>
        <v>426.00844751212907</v>
      </c>
      <c r="P1076" s="86">
        <f t="shared" si="114"/>
        <v>28.063394489591079</v>
      </c>
      <c r="Q1076" s="86">
        <f t="shared" si="115"/>
        <v>8.7347382283550008</v>
      </c>
      <c r="S1076" s="86">
        <f t="shared" si="116"/>
        <v>4.0485283554541923E-2</v>
      </c>
      <c r="T1076" s="87">
        <v>1</v>
      </c>
      <c r="U1076" s="87">
        <v>0</v>
      </c>
    </row>
    <row r="1077" spans="2:21">
      <c r="B1077" s="87" t="s">
        <v>6843</v>
      </c>
      <c r="C1077" s="87" t="s">
        <v>2190</v>
      </c>
      <c r="D1077" s="87" t="s">
        <v>2191</v>
      </c>
      <c r="E1077" s="87">
        <v>122.73038695107</v>
      </c>
      <c r="F1077" s="86">
        <v>112.623203519759</v>
      </c>
      <c r="G1077" s="86">
        <v>106.271440429156</v>
      </c>
      <c r="H1077" s="86">
        <f t="shared" si="117"/>
        <v>113.875010299995</v>
      </c>
      <c r="I1077" s="86">
        <f t="shared" si="112"/>
        <v>8.3005719871638881</v>
      </c>
      <c r="J1077" s="86">
        <f t="shared" si="113"/>
        <v>6.8313073742938277</v>
      </c>
      <c r="L1077" s="87">
        <v>128.53169406542199</v>
      </c>
      <c r="M1077" s="86">
        <v>115.24202046640301</v>
      </c>
      <c r="N1077" s="86">
        <v>109.227578652248</v>
      </c>
      <c r="O1077" s="86">
        <f t="shared" si="118"/>
        <v>117.66709772802433</v>
      </c>
      <c r="P1077" s="86">
        <f t="shared" si="114"/>
        <v>9.8779030044291272</v>
      </c>
      <c r="Q1077" s="86">
        <f t="shared" si="115"/>
        <v>6.8785671577251843</v>
      </c>
      <c r="S1077" s="86">
        <f t="shared" si="116"/>
        <v>4.7259783431357817E-2</v>
      </c>
      <c r="T1077" s="87">
        <v>0.99974912800000004</v>
      </c>
      <c r="U1077" s="87">
        <v>0</v>
      </c>
    </row>
    <row r="1078" spans="2:21">
      <c r="B1078" s="87" t="s">
        <v>6844</v>
      </c>
      <c r="C1078" s="87" t="s">
        <v>2192</v>
      </c>
      <c r="D1078" s="87" t="s">
        <v>2193</v>
      </c>
      <c r="E1078" s="87">
        <v>59.063998720202598</v>
      </c>
      <c r="F1078" s="86">
        <v>62.866199778231802</v>
      </c>
      <c r="G1078" s="86">
        <v>47.5095851330343</v>
      </c>
      <c r="H1078" s="86">
        <f t="shared" si="117"/>
        <v>56.479927877156236</v>
      </c>
      <c r="I1078" s="86">
        <f t="shared" si="112"/>
        <v>7.9977790624450869</v>
      </c>
      <c r="J1078" s="86">
        <f t="shared" si="113"/>
        <v>5.8196663412277676</v>
      </c>
      <c r="L1078" s="87">
        <v>55.196859481902102</v>
      </c>
      <c r="M1078" s="86">
        <v>54.441423900732602</v>
      </c>
      <c r="N1078" s="86">
        <v>55.731038927260002</v>
      </c>
      <c r="O1078" s="86">
        <f t="shared" si="118"/>
        <v>55.123107436631564</v>
      </c>
      <c r="P1078" s="86">
        <f t="shared" si="114"/>
        <v>0.64796315658956016</v>
      </c>
      <c r="Q1078" s="86">
        <f t="shared" si="115"/>
        <v>5.7845853137904921</v>
      </c>
      <c r="S1078" s="86">
        <f t="shared" si="116"/>
        <v>-3.5081027437276778E-2</v>
      </c>
      <c r="T1078" s="87">
        <v>0.84693848299999996</v>
      </c>
      <c r="U1078" s="87">
        <v>0</v>
      </c>
    </row>
    <row r="1079" spans="2:21">
      <c r="B1079" s="87" t="s">
        <v>6845</v>
      </c>
      <c r="C1079" s="87" t="s">
        <v>2194</v>
      </c>
      <c r="D1079" s="87" t="s">
        <v>2195</v>
      </c>
      <c r="E1079" s="87">
        <v>64.076851540737394</v>
      </c>
      <c r="F1079" s="86">
        <v>59.667976591825898</v>
      </c>
      <c r="G1079" s="86">
        <v>67.117178001181998</v>
      </c>
      <c r="H1079" s="86">
        <f t="shared" si="117"/>
        <v>63.620668711248435</v>
      </c>
      <c r="I1079" s="86">
        <f t="shared" si="112"/>
        <v>3.7454942917762728</v>
      </c>
      <c r="J1079" s="86">
        <f t="shared" si="113"/>
        <v>5.9914236308850608</v>
      </c>
      <c r="L1079" s="87">
        <v>61.169497179977803</v>
      </c>
      <c r="M1079" s="86">
        <v>59.114603782274997</v>
      </c>
      <c r="N1079" s="86">
        <v>58.3108495715584</v>
      </c>
      <c r="O1079" s="86">
        <f t="shared" si="118"/>
        <v>59.531650177937074</v>
      </c>
      <c r="P1079" s="86">
        <f t="shared" si="114"/>
        <v>1.4742497445757066</v>
      </c>
      <c r="Q1079" s="86">
        <f t="shared" si="115"/>
        <v>5.8955849803592217</v>
      </c>
      <c r="S1079" s="86">
        <f t="shared" si="116"/>
        <v>-9.5838650525838356E-2</v>
      </c>
      <c r="T1079" s="87">
        <v>0.53239389400000003</v>
      </c>
      <c r="U1079" s="87">
        <v>0</v>
      </c>
    </row>
    <row r="1080" spans="2:21">
      <c r="B1080" s="87" t="s">
        <v>6846</v>
      </c>
      <c r="C1080" s="87" t="s">
        <v>841</v>
      </c>
      <c r="D1080" s="87" t="s">
        <v>2196</v>
      </c>
      <c r="E1080" s="87">
        <v>113.626056907155</v>
      </c>
      <c r="F1080" s="86">
        <v>101.244196033018</v>
      </c>
      <c r="G1080" s="86">
        <v>90.660652039317299</v>
      </c>
      <c r="H1080" s="86">
        <f t="shared" si="117"/>
        <v>101.84363499316343</v>
      </c>
      <c r="I1080" s="86">
        <f t="shared" si="112"/>
        <v>11.494431281543735</v>
      </c>
      <c r="J1080" s="86">
        <f t="shared" si="113"/>
        <v>6.6702120075773585</v>
      </c>
      <c r="L1080" s="87">
        <v>116.798555495491</v>
      </c>
      <c r="M1080" s="86">
        <v>96.183685496220306</v>
      </c>
      <c r="N1080" s="86">
        <v>97.9499297372504</v>
      </c>
      <c r="O1080" s="86">
        <f t="shared" si="118"/>
        <v>103.6440569096539</v>
      </c>
      <c r="P1080" s="86">
        <f t="shared" si="114"/>
        <v>11.426308654300202</v>
      </c>
      <c r="Q1080" s="86">
        <f t="shared" si="115"/>
        <v>6.6954935825096591</v>
      </c>
      <c r="S1080" s="86">
        <f t="shared" si="116"/>
        <v>2.5281574932300575E-2</v>
      </c>
      <c r="T1080" s="87">
        <v>0.98103776399999998</v>
      </c>
      <c r="U1080" s="87">
        <v>0</v>
      </c>
    </row>
    <row r="1081" spans="2:21">
      <c r="B1081" s="87" t="s">
        <v>6847</v>
      </c>
      <c r="C1081" s="87" t="s">
        <v>841</v>
      </c>
      <c r="D1081" s="87" t="s">
        <v>2197</v>
      </c>
      <c r="E1081" s="87">
        <v>66.192280698746004</v>
      </c>
      <c r="F1081" s="86">
        <v>57.897035453848098</v>
      </c>
      <c r="G1081" s="86">
        <v>69.572507616474098</v>
      </c>
      <c r="H1081" s="86">
        <f t="shared" si="117"/>
        <v>64.553941256356069</v>
      </c>
      <c r="I1081" s="86">
        <f t="shared" si="112"/>
        <v>6.0076850492874208</v>
      </c>
      <c r="J1081" s="86">
        <f t="shared" si="113"/>
        <v>6.0124332749654457</v>
      </c>
      <c r="L1081" s="87">
        <v>71.018199644144204</v>
      </c>
      <c r="M1081" s="86">
        <v>63.575685095677997</v>
      </c>
      <c r="N1081" s="86">
        <v>65.034506194109298</v>
      </c>
      <c r="O1081" s="86">
        <f t="shared" si="118"/>
        <v>66.542796977977176</v>
      </c>
      <c r="P1081" s="86">
        <f t="shared" si="114"/>
        <v>3.9438511023564704</v>
      </c>
      <c r="Q1081" s="86">
        <f t="shared" si="115"/>
        <v>6.0562106028492133</v>
      </c>
      <c r="S1081" s="86">
        <f t="shared" si="116"/>
        <v>4.3777327883766891E-2</v>
      </c>
      <c r="T1081" s="87">
        <v>1</v>
      </c>
      <c r="U1081" s="87">
        <v>0</v>
      </c>
    </row>
    <row r="1082" spans="2:21">
      <c r="B1082" s="87" t="s">
        <v>6848</v>
      </c>
      <c r="C1082" s="87" t="s">
        <v>841</v>
      </c>
      <c r="D1082" s="87"/>
      <c r="E1082" s="87">
        <v>111.18562354515601</v>
      </c>
      <c r="F1082" s="86">
        <v>117.83513391815799</v>
      </c>
      <c r="G1082" s="86">
        <v>131.16123337020301</v>
      </c>
      <c r="H1082" s="86">
        <f t="shared" si="117"/>
        <v>120.06066361117234</v>
      </c>
      <c r="I1082" s="86">
        <f t="shared" si="112"/>
        <v>10.172068805385409</v>
      </c>
      <c r="J1082" s="86">
        <f t="shared" si="113"/>
        <v>6.9076197370809052</v>
      </c>
      <c r="L1082" s="87">
        <v>119.917108577546</v>
      </c>
      <c r="M1082" s="86">
        <v>135.642657876865</v>
      </c>
      <c r="N1082" s="86">
        <v>138.15509591477101</v>
      </c>
      <c r="O1082" s="86">
        <f t="shared" si="118"/>
        <v>131.238287456394</v>
      </c>
      <c r="P1082" s="86">
        <f t="shared" si="114"/>
        <v>9.8845791326052339</v>
      </c>
      <c r="Q1082" s="86">
        <f t="shared" si="115"/>
        <v>7.0360448629719201</v>
      </c>
      <c r="S1082" s="86">
        <f t="shared" si="116"/>
        <v>0.12842512589101632</v>
      </c>
      <c r="T1082" s="87">
        <v>0.72830707299999997</v>
      </c>
      <c r="U1082" s="87">
        <v>0</v>
      </c>
    </row>
    <row r="1083" spans="2:21">
      <c r="B1083" s="87" t="s">
        <v>6849</v>
      </c>
      <c r="C1083" s="87" t="s">
        <v>841</v>
      </c>
      <c r="D1083" s="87"/>
      <c r="E1083" s="87">
        <v>0.37246642767522198</v>
      </c>
      <c r="F1083" s="86">
        <v>0.16411915676140501</v>
      </c>
      <c r="G1083" s="86">
        <v>1.0624064603899901</v>
      </c>
      <c r="H1083" s="86">
        <f t="shared" si="117"/>
        <v>0.53299734827553902</v>
      </c>
      <c r="I1083" s="86">
        <f t="shared" si="112"/>
        <v>0.47016768531734232</v>
      </c>
      <c r="J1083" s="86">
        <f t="shared" si="113"/>
        <v>-0.90779973946247239</v>
      </c>
      <c r="L1083" s="87">
        <v>0.88706827941428101</v>
      </c>
      <c r="M1083" s="86">
        <v>0.58683045790164701</v>
      </c>
      <c r="N1083" s="86">
        <v>0.89354068360928995</v>
      </c>
      <c r="O1083" s="86">
        <f t="shared" si="118"/>
        <v>0.78914647364173929</v>
      </c>
      <c r="P1083" s="86">
        <f t="shared" si="114"/>
        <v>0.17524069354098359</v>
      </c>
      <c r="Q1083" s="86">
        <f t="shared" si="115"/>
        <v>-0.34163499086654059</v>
      </c>
      <c r="S1083" s="86">
        <f t="shared" si="116"/>
        <v>0.5661647485959318</v>
      </c>
      <c r="T1083" s="87">
        <v>0.82262595800000005</v>
      </c>
      <c r="U1083" s="87">
        <v>0</v>
      </c>
    </row>
    <row r="1084" spans="2:21">
      <c r="B1084" s="87" t="s">
        <v>6850</v>
      </c>
      <c r="C1084" s="87" t="s">
        <v>2198</v>
      </c>
      <c r="D1084" s="87" t="s">
        <v>2199</v>
      </c>
      <c r="E1084" s="87">
        <v>118.54124128547301</v>
      </c>
      <c r="F1084" s="86">
        <v>103.833836301231</v>
      </c>
      <c r="G1084" s="86">
        <v>107.467472546831</v>
      </c>
      <c r="H1084" s="86">
        <f t="shared" si="117"/>
        <v>109.94751671117835</v>
      </c>
      <c r="I1084" s="86">
        <f t="shared" si="112"/>
        <v>7.6609336660397718</v>
      </c>
      <c r="J1084" s="86">
        <f t="shared" si="113"/>
        <v>6.7806712094389416</v>
      </c>
      <c r="L1084" s="87">
        <v>113.46553724008</v>
      </c>
      <c r="M1084" s="86">
        <v>112.527734335589</v>
      </c>
      <c r="N1084" s="86">
        <v>106.98234956184901</v>
      </c>
      <c r="O1084" s="86">
        <f t="shared" si="118"/>
        <v>110.99187371250599</v>
      </c>
      <c r="P1084" s="86">
        <f t="shared" si="114"/>
        <v>3.5038666509934728</v>
      </c>
      <c r="Q1084" s="86">
        <f t="shared" si="115"/>
        <v>6.7943102430723021</v>
      </c>
      <c r="S1084" s="86">
        <f t="shared" si="116"/>
        <v>1.3639033633360564E-2</v>
      </c>
      <c r="T1084" s="87">
        <v>0.93594718399999999</v>
      </c>
      <c r="U1084" s="87">
        <v>0</v>
      </c>
    </row>
    <row r="1085" spans="2:21">
      <c r="B1085" s="87" t="s">
        <v>6851</v>
      </c>
      <c r="C1085" s="87" t="s">
        <v>841</v>
      </c>
      <c r="D1085" s="87" t="s">
        <v>2200</v>
      </c>
      <c r="E1085" s="87">
        <v>186.28107265233999</v>
      </c>
      <c r="F1085" s="86">
        <v>171.71796540613801</v>
      </c>
      <c r="G1085" s="86">
        <v>144.30111018115301</v>
      </c>
      <c r="H1085" s="86">
        <f t="shared" si="117"/>
        <v>167.43338274654366</v>
      </c>
      <c r="I1085" s="86">
        <f t="shared" si="112"/>
        <v>21.315429826671259</v>
      </c>
      <c r="J1085" s="86">
        <f t="shared" si="113"/>
        <v>7.3874433898338649</v>
      </c>
      <c r="L1085" s="87">
        <v>175.749040044559</v>
      </c>
      <c r="M1085" s="86">
        <v>185.41154196086001</v>
      </c>
      <c r="N1085" s="86">
        <v>174.98441823948301</v>
      </c>
      <c r="O1085" s="86">
        <f t="shared" si="118"/>
        <v>178.715000081634</v>
      </c>
      <c r="P1085" s="86">
        <f t="shared" si="114"/>
        <v>5.8119632209237366</v>
      </c>
      <c r="Q1085" s="86">
        <f t="shared" si="115"/>
        <v>7.4815169189229218</v>
      </c>
      <c r="S1085" s="86">
        <f t="shared" si="116"/>
        <v>9.4073529089057126E-2</v>
      </c>
      <c r="T1085" s="87">
        <v>0.89864277800000003</v>
      </c>
      <c r="U1085" s="87">
        <v>0</v>
      </c>
    </row>
    <row r="1086" spans="2:21">
      <c r="B1086" s="87" t="s">
        <v>6852</v>
      </c>
      <c r="C1086" s="87" t="s">
        <v>2201</v>
      </c>
      <c r="D1086" s="87" t="s">
        <v>2202</v>
      </c>
      <c r="E1086" s="87">
        <v>99.664853229972607</v>
      </c>
      <c r="F1086" s="86">
        <v>96.360669209880996</v>
      </c>
      <c r="G1086" s="86">
        <v>80.658443296634204</v>
      </c>
      <c r="H1086" s="86">
        <f t="shared" si="117"/>
        <v>92.227988578829283</v>
      </c>
      <c r="I1086" s="86">
        <f t="shared" si="112"/>
        <v>10.15481125069436</v>
      </c>
      <c r="J1086" s="86">
        <f t="shared" si="113"/>
        <v>6.5271327290161665</v>
      </c>
      <c r="L1086" s="87">
        <v>102.256795909481</v>
      </c>
      <c r="M1086" s="86">
        <v>100.58123579086001</v>
      </c>
      <c r="N1086" s="86">
        <v>89.378812564475098</v>
      </c>
      <c r="O1086" s="86">
        <f t="shared" si="118"/>
        <v>97.405614754938696</v>
      </c>
      <c r="P1086" s="86">
        <f t="shared" si="114"/>
        <v>7.0017169666733725</v>
      </c>
      <c r="Q1086" s="86">
        <f t="shared" si="115"/>
        <v>6.6059330309078765</v>
      </c>
      <c r="S1086" s="86">
        <f t="shared" si="116"/>
        <v>7.8800301891709709E-2</v>
      </c>
      <c r="T1086" s="87">
        <v>0.92847786200000004</v>
      </c>
      <c r="U1086" s="87">
        <v>0</v>
      </c>
    </row>
    <row r="1087" spans="2:21">
      <c r="B1087" s="87" t="s">
        <v>6853</v>
      </c>
      <c r="C1087" s="87" t="s">
        <v>841</v>
      </c>
      <c r="D1087" s="87" t="s">
        <v>2203</v>
      </c>
      <c r="E1087" s="87">
        <v>31.504452007529199</v>
      </c>
      <c r="F1087" s="86">
        <v>37.5069043977307</v>
      </c>
      <c r="G1087" s="86">
        <v>40.466104351353501</v>
      </c>
      <c r="H1087" s="86">
        <f t="shared" si="117"/>
        <v>36.49248691887113</v>
      </c>
      <c r="I1087" s="86">
        <f t="shared" si="112"/>
        <v>4.566134612443542</v>
      </c>
      <c r="J1087" s="86">
        <f t="shared" si="113"/>
        <v>5.1895275670831289</v>
      </c>
      <c r="L1087" s="87">
        <v>31.428159654154101</v>
      </c>
      <c r="M1087" s="86">
        <v>42.206273625223901</v>
      </c>
      <c r="N1087" s="86">
        <v>40.612829008223997</v>
      </c>
      <c r="O1087" s="86">
        <f t="shared" si="118"/>
        <v>38.082420762533999</v>
      </c>
      <c r="P1087" s="86">
        <f t="shared" si="114"/>
        <v>5.8175733438207802</v>
      </c>
      <c r="Q1087" s="86">
        <f t="shared" si="115"/>
        <v>5.2510532833835413</v>
      </c>
      <c r="S1087" s="86">
        <f t="shared" si="116"/>
        <v>6.1525716300412175E-2</v>
      </c>
      <c r="T1087" s="87">
        <v>0.97593266700000003</v>
      </c>
      <c r="U1087" s="87">
        <v>0</v>
      </c>
    </row>
    <row r="1088" spans="2:21">
      <c r="B1088" s="87" t="s">
        <v>6854</v>
      </c>
      <c r="C1088" s="87" t="s">
        <v>832</v>
      </c>
      <c r="D1088" s="87" t="s">
        <v>2204</v>
      </c>
      <c r="E1088" s="87">
        <v>39.627286621518699</v>
      </c>
      <c r="F1088" s="86">
        <v>42.8159856354252</v>
      </c>
      <c r="G1088" s="86">
        <v>46.627127979458898</v>
      </c>
      <c r="H1088" s="86">
        <f t="shared" si="117"/>
        <v>43.023466745467601</v>
      </c>
      <c r="I1088" s="86">
        <f t="shared" si="112"/>
        <v>3.5045300779634978</v>
      </c>
      <c r="J1088" s="86">
        <f t="shared" si="113"/>
        <v>5.4270518738320881</v>
      </c>
      <c r="L1088" s="87">
        <v>36.159610586566103</v>
      </c>
      <c r="M1088" s="86">
        <v>46.406741150768397</v>
      </c>
      <c r="N1088" s="86">
        <v>39.6287087439121</v>
      </c>
      <c r="O1088" s="86">
        <f t="shared" si="118"/>
        <v>40.7316868270822</v>
      </c>
      <c r="P1088" s="86">
        <f t="shared" si="114"/>
        <v>5.2118462840837099</v>
      </c>
      <c r="Q1088" s="86">
        <f t="shared" si="115"/>
        <v>5.3480796569987517</v>
      </c>
      <c r="S1088" s="86">
        <f t="shared" si="116"/>
        <v>-7.8972216833336689E-2</v>
      </c>
      <c r="T1088" s="87">
        <v>0.73598841699999995</v>
      </c>
      <c r="U1088" s="87">
        <v>0</v>
      </c>
    </row>
    <row r="1089" spans="2:21">
      <c r="B1089" s="87" t="s">
        <v>6855</v>
      </c>
      <c r="C1089" s="87" t="s">
        <v>2205</v>
      </c>
      <c r="D1089" s="87" t="s">
        <v>2206</v>
      </c>
      <c r="E1089" s="87">
        <v>93.304292809818193</v>
      </c>
      <c r="F1089" s="86">
        <v>92.412143099096696</v>
      </c>
      <c r="G1089" s="86">
        <v>90.562830474923999</v>
      </c>
      <c r="H1089" s="86">
        <f t="shared" si="117"/>
        <v>92.093088794612967</v>
      </c>
      <c r="I1089" s="86">
        <f t="shared" si="112"/>
        <v>1.398302782060481</v>
      </c>
      <c r="J1089" s="86">
        <f t="shared" si="113"/>
        <v>6.5250209869709517</v>
      </c>
      <c r="L1089" s="87">
        <v>105.418239447102</v>
      </c>
      <c r="M1089" s="86">
        <v>105.06431861156599</v>
      </c>
      <c r="N1089" s="86">
        <v>101.36264179777901</v>
      </c>
      <c r="O1089" s="86">
        <f t="shared" si="118"/>
        <v>103.94839995214899</v>
      </c>
      <c r="P1089" s="86">
        <f t="shared" si="114"/>
        <v>2.246313405142927</v>
      </c>
      <c r="Q1089" s="86">
        <f t="shared" si="115"/>
        <v>6.6997237411517121</v>
      </c>
      <c r="S1089" s="86">
        <f t="shared" si="116"/>
        <v>0.17470275418075953</v>
      </c>
      <c r="T1089" s="87">
        <v>0.37954122499999998</v>
      </c>
      <c r="U1089" s="87">
        <v>0</v>
      </c>
    </row>
    <row r="1090" spans="2:21">
      <c r="B1090" s="87" t="s">
        <v>6856</v>
      </c>
      <c r="C1090" s="87" t="s">
        <v>2207</v>
      </c>
      <c r="D1090" s="87" t="s">
        <v>2208</v>
      </c>
      <c r="E1090" s="87">
        <v>103.460171930776</v>
      </c>
      <c r="F1090" s="86">
        <v>118.08869774831</v>
      </c>
      <c r="G1090" s="86">
        <v>105.91549673083701</v>
      </c>
      <c r="H1090" s="86">
        <f t="shared" si="117"/>
        <v>109.15478880330767</v>
      </c>
      <c r="I1090" s="86">
        <f t="shared" si="112"/>
        <v>7.8337859140164881</v>
      </c>
      <c r="J1090" s="86">
        <f t="shared" si="113"/>
        <v>6.7702316149383499</v>
      </c>
      <c r="L1090" s="87">
        <v>124.322145835919</v>
      </c>
      <c r="M1090" s="86">
        <v>145.12811470200899</v>
      </c>
      <c r="N1090" s="86">
        <v>135.557435381723</v>
      </c>
      <c r="O1090" s="86">
        <f t="shared" si="118"/>
        <v>135.00256530655034</v>
      </c>
      <c r="P1090" s="86">
        <f t="shared" si="114"/>
        <v>10.41407680567116</v>
      </c>
      <c r="Q1090" s="86">
        <f t="shared" si="115"/>
        <v>7.0768430112721319</v>
      </c>
      <c r="S1090" s="86">
        <f t="shared" si="116"/>
        <v>0.30661139633378276</v>
      </c>
      <c r="T1090" s="87">
        <v>6.2097785000000003E-2</v>
      </c>
      <c r="U1090" s="87">
        <v>0</v>
      </c>
    </row>
    <row r="1091" spans="2:21">
      <c r="B1091" s="87" t="s">
        <v>6857</v>
      </c>
      <c r="C1091" s="87" t="s">
        <v>2209</v>
      </c>
      <c r="D1091" s="87" t="s">
        <v>928</v>
      </c>
      <c r="E1091" s="87">
        <v>85.779583860847396</v>
      </c>
      <c r="F1091" s="86">
        <v>97.202329645011403</v>
      </c>
      <c r="G1091" s="86">
        <v>101.90843979650499</v>
      </c>
      <c r="H1091" s="86">
        <f t="shared" si="117"/>
        <v>94.963451100787935</v>
      </c>
      <c r="I1091" s="86">
        <f t="shared" si="112"/>
        <v>8.2942408513460411</v>
      </c>
      <c r="J1091" s="86">
        <f t="shared" si="113"/>
        <v>6.5693004603170717</v>
      </c>
      <c r="L1091" s="87">
        <v>117.380684699979</v>
      </c>
      <c r="M1091" s="86">
        <v>118.60976480672799</v>
      </c>
      <c r="N1091" s="86">
        <v>125.476952652081</v>
      </c>
      <c r="O1091" s="86">
        <f t="shared" si="118"/>
        <v>120.48913405292933</v>
      </c>
      <c r="P1091" s="86">
        <f t="shared" si="114"/>
        <v>4.3630734878906168</v>
      </c>
      <c r="Q1091" s="86">
        <f t="shared" si="115"/>
        <v>6.9127592370200892</v>
      </c>
      <c r="S1091" s="86">
        <f t="shared" si="116"/>
        <v>0.34345877670301755</v>
      </c>
      <c r="T1091" s="87">
        <v>7.136674E-3</v>
      </c>
      <c r="U1091" s="87">
        <v>0</v>
      </c>
    </row>
    <row r="1092" spans="2:21">
      <c r="B1092" s="87" t="s">
        <v>6858</v>
      </c>
      <c r="C1092" s="87" t="s">
        <v>832</v>
      </c>
      <c r="D1092" s="87" t="s">
        <v>2210</v>
      </c>
      <c r="E1092" s="87">
        <v>83.130360589210298</v>
      </c>
      <c r="F1092" s="86">
        <v>86.999025921698603</v>
      </c>
      <c r="G1092" s="86">
        <v>87.566138320556703</v>
      </c>
      <c r="H1092" s="86">
        <f t="shared" si="117"/>
        <v>85.898508277155202</v>
      </c>
      <c r="I1092" s="86">
        <f t="shared" si="112"/>
        <v>2.4139977909974739</v>
      </c>
      <c r="J1092" s="86">
        <f t="shared" si="113"/>
        <v>6.4245611724695273</v>
      </c>
      <c r="L1092" s="87">
        <v>96.198750868798797</v>
      </c>
      <c r="M1092" s="86">
        <v>86.084173083572196</v>
      </c>
      <c r="N1092" s="86">
        <v>79.440332309205502</v>
      </c>
      <c r="O1092" s="86">
        <f t="shared" si="118"/>
        <v>87.241085420525494</v>
      </c>
      <c r="P1092" s="86">
        <f t="shared" si="114"/>
        <v>8.438897011528006</v>
      </c>
      <c r="Q1092" s="86">
        <f t="shared" si="115"/>
        <v>6.4469358144426883</v>
      </c>
      <c r="S1092" s="86">
        <f t="shared" si="116"/>
        <v>2.2374641973161601E-2</v>
      </c>
      <c r="T1092" s="87">
        <v>0.96113530899999999</v>
      </c>
      <c r="U1092" s="87">
        <v>0</v>
      </c>
    </row>
    <row r="1093" spans="2:21">
      <c r="B1093" s="87" t="s">
        <v>6859</v>
      </c>
      <c r="C1093" s="87" t="s">
        <v>832</v>
      </c>
      <c r="D1093" s="87" t="s">
        <v>2211</v>
      </c>
      <c r="E1093" s="87">
        <v>45.039698055208397</v>
      </c>
      <c r="F1093" s="86">
        <v>46.8894509354622</v>
      </c>
      <c r="G1093" s="86">
        <v>48.591979433701603</v>
      </c>
      <c r="H1093" s="86">
        <f t="shared" si="117"/>
        <v>46.840376141457398</v>
      </c>
      <c r="I1093" s="86">
        <f t="shared" si="112"/>
        <v>1.7766490929703473</v>
      </c>
      <c r="J1093" s="86">
        <f t="shared" si="113"/>
        <v>5.5496807560218882</v>
      </c>
      <c r="L1093" s="87">
        <v>40.294529019381699</v>
      </c>
      <c r="M1093" s="86">
        <v>45.836771630461797</v>
      </c>
      <c r="N1093" s="86">
        <v>45.459158062784198</v>
      </c>
      <c r="O1093" s="86">
        <f t="shared" si="118"/>
        <v>43.863486237542567</v>
      </c>
      <c r="P1093" s="86">
        <f t="shared" si="114"/>
        <v>3.0965690240038994</v>
      </c>
      <c r="Q1093" s="86">
        <f t="shared" si="115"/>
        <v>5.4549485757938792</v>
      </c>
      <c r="S1093" s="86">
        <f t="shared" si="116"/>
        <v>-9.4732180228008153E-2</v>
      </c>
      <c r="T1093" s="87">
        <v>0.59972641000000004</v>
      </c>
      <c r="U1093" s="87">
        <v>0</v>
      </c>
    </row>
    <row r="1094" spans="2:21">
      <c r="B1094" s="87" t="s">
        <v>6860</v>
      </c>
      <c r="C1094" s="87" t="s">
        <v>832</v>
      </c>
      <c r="D1094" s="87" t="s">
        <v>2212</v>
      </c>
      <c r="E1094" s="87">
        <v>109.181828877293</v>
      </c>
      <c r="F1094" s="86">
        <v>95.017770521956095</v>
      </c>
      <c r="G1094" s="86">
        <v>98.919957255938797</v>
      </c>
      <c r="H1094" s="86">
        <f t="shared" si="117"/>
        <v>101.03985221839598</v>
      </c>
      <c r="I1094" s="86">
        <f t="shared" ref="I1094:I1157" si="119">STDEV(E1094:G1094)</f>
        <v>7.3161194127922595</v>
      </c>
      <c r="J1094" s="86">
        <f t="shared" ref="J1094:J1157" si="120">LOG(H1094,2)</f>
        <v>6.6587806239183776</v>
      </c>
      <c r="L1094" s="87">
        <v>109.395477888068</v>
      </c>
      <c r="M1094" s="86">
        <v>97.445544856400005</v>
      </c>
      <c r="N1094" s="86">
        <v>96.934152688123305</v>
      </c>
      <c r="O1094" s="86">
        <f t="shared" si="118"/>
        <v>101.25839181086377</v>
      </c>
      <c r="P1094" s="86">
        <f t="shared" ref="P1094:P1157" si="121">STDEV(L1094:N1094)</f>
        <v>7.0515606682717324</v>
      </c>
      <c r="Q1094" s="86">
        <f t="shared" ref="Q1094:Q1157" si="122">LOG(O1094,2)</f>
        <v>6.6618976663865617</v>
      </c>
      <c r="S1094" s="86">
        <f t="shared" ref="S1094:S1157" si="123">LOG(O1094/H1094,2)</f>
        <v>3.1170424681825097E-3</v>
      </c>
      <c r="T1094" s="87">
        <v>0.91555891199999995</v>
      </c>
      <c r="U1094" s="87">
        <v>0</v>
      </c>
    </row>
    <row r="1095" spans="2:21">
      <c r="B1095" s="87" t="s">
        <v>6861</v>
      </c>
      <c r="C1095" s="87" t="s">
        <v>2213</v>
      </c>
      <c r="D1095" s="87" t="s">
        <v>2214</v>
      </c>
      <c r="E1095" s="87">
        <v>174.422456484425</v>
      </c>
      <c r="F1095" s="86">
        <v>198.89308340923199</v>
      </c>
      <c r="G1095" s="86">
        <v>184.64769816709699</v>
      </c>
      <c r="H1095" s="86">
        <f t="shared" ref="H1095:H1158" si="124">AVERAGE(E1095:G1095)</f>
        <v>185.98774602025131</v>
      </c>
      <c r="I1095" s="86">
        <f t="shared" si="119"/>
        <v>12.290227488123639</v>
      </c>
      <c r="J1095" s="86">
        <f t="shared" si="120"/>
        <v>7.5390637609026951</v>
      </c>
      <c r="L1095" s="87">
        <v>165.64420407427099</v>
      </c>
      <c r="M1095" s="86">
        <v>187.55637352763</v>
      </c>
      <c r="N1095" s="86">
        <v>191.725433245212</v>
      </c>
      <c r="O1095" s="86">
        <f t="shared" ref="O1095:O1158" si="125">AVERAGE(L1095:N1095)</f>
        <v>181.64200361570434</v>
      </c>
      <c r="P1095" s="86">
        <f t="shared" si="121"/>
        <v>14.010441012263136</v>
      </c>
      <c r="Q1095" s="86">
        <f t="shared" si="122"/>
        <v>7.5049540454929149</v>
      </c>
      <c r="S1095" s="86">
        <f t="shared" si="123"/>
        <v>-3.4109715409780306E-2</v>
      </c>
      <c r="T1095" s="87">
        <v>0.77364709399999998</v>
      </c>
      <c r="U1095" s="87">
        <v>0</v>
      </c>
    </row>
    <row r="1096" spans="2:21">
      <c r="B1096" s="87" t="s">
        <v>6862</v>
      </c>
      <c r="C1096" s="87" t="s">
        <v>841</v>
      </c>
      <c r="D1096" s="87"/>
      <c r="E1096" s="87">
        <v>0.131268550031372</v>
      </c>
      <c r="F1096" s="86">
        <v>0.34704363356838802</v>
      </c>
      <c r="G1096" s="86">
        <v>0.24961633270737099</v>
      </c>
      <c r="H1096" s="86">
        <f t="shared" si="124"/>
        <v>0.24264283876904366</v>
      </c>
      <c r="I1096" s="86">
        <f t="shared" si="119"/>
        <v>0.10805643841128808</v>
      </c>
      <c r="J1096" s="86">
        <f t="shared" si="120"/>
        <v>-2.0430938130866925</v>
      </c>
      <c r="L1096" s="87">
        <v>0.312629966529686</v>
      </c>
      <c r="M1096" s="86">
        <v>0.275755979060265</v>
      </c>
      <c r="N1096" s="86">
        <v>0.12596441581436499</v>
      </c>
      <c r="O1096" s="86">
        <f t="shared" si="125"/>
        <v>0.238116787134772</v>
      </c>
      <c r="P1096" s="86">
        <f t="shared" si="121"/>
        <v>9.8861208431652234E-2</v>
      </c>
      <c r="Q1096" s="86">
        <f t="shared" si="122"/>
        <v>-2.0702587612914565</v>
      </c>
      <c r="S1096" s="86">
        <f t="shared" si="123"/>
        <v>-2.7164948204764467E-2</v>
      </c>
      <c r="T1096" s="87">
        <v>1</v>
      </c>
      <c r="U1096" s="87">
        <v>0</v>
      </c>
    </row>
    <row r="1097" spans="2:21">
      <c r="B1097" s="87" t="s">
        <v>6863</v>
      </c>
      <c r="C1097" s="87" t="s">
        <v>832</v>
      </c>
      <c r="D1097" s="87" t="s">
        <v>885</v>
      </c>
      <c r="E1097" s="87">
        <v>69.127453536777907</v>
      </c>
      <c r="F1097" s="86">
        <v>71.5244653929241</v>
      </c>
      <c r="G1097" s="86">
        <v>77.475772873238398</v>
      </c>
      <c r="H1097" s="86">
        <f t="shared" si="124"/>
        <v>72.709230600980121</v>
      </c>
      <c r="I1097" s="86">
        <f t="shared" si="119"/>
        <v>4.298413705606416</v>
      </c>
      <c r="J1097" s="86">
        <f t="shared" si="120"/>
        <v>6.1840666240516917</v>
      </c>
      <c r="L1097" s="87">
        <v>64.415846479814306</v>
      </c>
      <c r="M1097" s="86">
        <v>70.905640300614905</v>
      </c>
      <c r="N1097" s="86">
        <v>84.609204520764095</v>
      </c>
      <c r="O1097" s="86">
        <f t="shared" si="125"/>
        <v>73.310230433731093</v>
      </c>
      <c r="P1097" s="86">
        <f t="shared" si="121"/>
        <v>10.309193349807165</v>
      </c>
      <c r="Q1097" s="86">
        <f t="shared" si="122"/>
        <v>6.1959426352126998</v>
      </c>
      <c r="S1097" s="86">
        <f t="shared" si="123"/>
        <v>1.1876011161007772E-2</v>
      </c>
      <c r="T1097" s="87">
        <v>0.94997359199999998</v>
      </c>
      <c r="U1097" s="87">
        <v>0</v>
      </c>
    </row>
    <row r="1098" spans="2:21">
      <c r="B1098" s="87" t="s">
        <v>6864</v>
      </c>
      <c r="C1098" s="87" t="s">
        <v>841</v>
      </c>
      <c r="D1098" s="87"/>
      <c r="E1098" s="87">
        <v>24.164239477939901</v>
      </c>
      <c r="F1098" s="86">
        <v>24.7295422188113</v>
      </c>
      <c r="G1098" s="86">
        <v>23.839646455681301</v>
      </c>
      <c r="H1098" s="86">
        <f t="shared" si="124"/>
        <v>24.244476050810835</v>
      </c>
      <c r="I1098" s="86">
        <f t="shared" si="119"/>
        <v>0.45034103524854951</v>
      </c>
      <c r="J1098" s="86">
        <f t="shared" si="120"/>
        <v>4.599584170767832</v>
      </c>
      <c r="L1098" s="87">
        <v>29.5483663210738</v>
      </c>
      <c r="M1098" s="86">
        <v>25.790291154997099</v>
      </c>
      <c r="N1098" s="86">
        <v>29.795129447884499</v>
      </c>
      <c r="O1098" s="86">
        <f t="shared" si="125"/>
        <v>28.377928974651798</v>
      </c>
      <c r="P1098" s="86">
        <f t="shared" si="121"/>
        <v>2.2443540550610201</v>
      </c>
      <c r="Q1098" s="86">
        <f t="shared" si="122"/>
        <v>4.8266974000355134</v>
      </c>
      <c r="S1098" s="86">
        <f t="shared" si="123"/>
        <v>0.22711322926768035</v>
      </c>
      <c r="T1098" s="87">
        <v>0.52154963099999996</v>
      </c>
      <c r="U1098" s="87">
        <v>0</v>
      </c>
    </row>
    <row r="1099" spans="2:21">
      <c r="B1099" s="87" t="s">
        <v>6865</v>
      </c>
      <c r="C1099" s="87" t="s">
        <v>841</v>
      </c>
      <c r="D1099" s="87"/>
      <c r="E1099" s="87">
        <v>41.2802164347166</v>
      </c>
      <c r="F1099" s="86">
        <v>43.438639383974397</v>
      </c>
      <c r="G1099" s="86">
        <v>48.028306807219202</v>
      </c>
      <c r="H1099" s="86">
        <f t="shared" si="124"/>
        <v>44.249054208636728</v>
      </c>
      <c r="I1099" s="86">
        <f t="shared" si="119"/>
        <v>3.4462675548903547</v>
      </c>
      <c r="J1099" s="86">
        <f t="shared" si="120"/>
        <v>5.4675747138549324</v>
      </c>
      <c r="L1099" s="87">
        <v>50.804099003441998</v>
      </c>
      <c r="M1099" s="86">
        <v>56.3696852105898</v>
      </c>
      <c r="N1099" s="86">
        <v>47.5161361278576</v>
      </c>
      <c r="O1099" s="86">
        <f t="shared" si="125"/>
        <v>51.563306780629802</v>
      </c>
      <c r="P1099" s="86">
        <f t="shared" si="121"/>
        <v>4.4753357613472851</v>
      </c>
      <c r="Q1099" s="86">
        <f t="shared" si="122"/>
        <v>5.6882728823076354</v>
      </c>
      <c r="S1099" s="86">
        <f t="shared" si="123"/>
        <v>0.22069816845270249</v>
      </c>
      <c r="T1099" s="87">
        <v>0.26775004000000002</v>
      </c>
      <c r="U1099" s="87">
        <v>0</v>
      </c>
    </row>
    <row r="1100" spans="2:21">
      <c r="B1100" s="87" t="s">
        <v>6866</v>
      </c>
      <c r="C1100" s="87" t="s">
        <v>841</v>
      </c>
      <c r="D1100" s="87" t="s">
        <v>2108</v>
      </c>
      <c r="E1100" s="87">
        <v>29.348221870129699</v>
      </c>
      <c r="F1100" s="86">
        <v>29.101757480163499</v>
      </c>
      <c r="G1100" s="86">
        <v>32.259337932419001</v>
      </c>
      <c r="H1100" s="86">
        <f t="shared" si="124"/>
        <v>30.236439094237397</v>
      </c>
      <c r="I1100" s="86">
        <f t="shared" si="119"/>
        <v>1.7562106809883906</v>
      </c>
      <c r="J1100" s="86">
        <f t="shared" si="120"/>
        <v>4.9182163401480841</v>
      </c>
      <c r="L1100" s="87">
        <v>32.130534402965701</v>
      </c>
      <c r="M1100" s="86">
        <v>30.614421451569399</v>
      </c>
      <c r="N1100" s="86">
        <v>33.910761293855003</v>
      </c>
      <c r="O1100" s="86">
        <f t="shared" si="125"/>
        <v>32.218572382796701</v>
      </c>
      <c r="P1100" s="86">
        <f t="shared" si="121"/>
        <v>1.6499324541869627</v>
      </c>
      <c r="Q1100" s="86">
        <f t="shared" si="122"/>
        <v>5.009820663981813</v>
      </c>
      <c r="S1100" s="86">
        <f t="shared" si="123"/>
        <v>9.1604323833729281E-2</v>
      </c>
      <c r="T1100" s="87">
        <v>0.88970005600000002</v>
      </c>
      <c r="U1100" s="87">
        <v>0</v>
      </c>
    </row>
    <row r="1101" spans="2:21">
      <c r="B1101" s="87" t="s">
        <v>6867</v>
      </c>
      <c r="C1101" s="87" t="s">
        <v>2215</v>
      </c>
      <c r="D1101" s="87" t="s">
        <v>2216</v>
      </c>
      <c r="E1101" s="87">
        <v>109.97495055026801</v>
      </c>
      <c r="F1101" s="86">
        <v>97.940579687491905</v>
      </c>
      <c r="G1101" s="86">
        <v>115.836715871878</v>
      </c>
      <c r="H1101" s="86">
        <f t="shared" si="124"/>
        <v>107.91741536987929</v>
      </c>
      <c r="I1101" s="86">
        <f t="shared" si="119"/>
        <v>9.1237607841517967</v>
      </c>
      <c r="J1101" s="86">
        <f t="shared" si="120"/>
        <v>6.7537838909338257</v>
      </c>
      <c r="L1101" s="87">
        <v>114.789417673689</v>
      </c>
      <c r="M1101" s="86">
        <v>107.35556758219199</v>
      </c>
      <c r="N1101" s="86">
        <v>119.676420917182</v>
      </c>
      <c r="O1101" s="86">
        <f t="shared" si="125"/>
        <v>113.94046872435433</v>
      </c>
      <c r="P1101" s="86">
        <f t="shared" si="121"/>
        <v>6.2041431692471374</v>
      </c>
      <c r="Q1101" s="86">
        <f t="shared" si="122"/>
        <v>6.8321364360170334</v>
      </c>
      <c r="S1101" s="86">
        <f t="shared" si="123"/>
        <v>7.8352545083207215E-2</v>
      </c>
      <c r="T1101" s="87">
        <v>0.915190214</v>
      </c>
      <c r="U1101" s="87">
        <v>0</v>
      </c>
    </row>
    <row r="1102" spans="2:21">
      <c r="B1102" s="87" t="s">
        <v>6868</v>
      </c>
      <c r="C1102" s="87" t="s">
        <v>2217</v>
      </c>
      <c r="D1102" s="87" t="s">
        <v>2218</v>
      </c>
      <c r="E1102" s="87">
        <v>36.874409519997897</v>
      </c>
      <c r="F1102" s="86">
        <v>34.762300524379398</v>
      </c>
      <c r="G1102" s="86">
        <v>38.465085098866801</v>
      </c>
      <c r="H1102" s="86">
        <f t="shared" si="124"/>
        <v>36.700598381081363</v>
      </c>
      <c r="I1102" s="86">
        <f t="shared" si="119"/>
        <v>1.8575013150127406</v>
      </c>
      <c r="J1102" s="86">
        <f t="shared" si="120"/>
        <v>5.1977316804185474</v>
      </c>
      <c r="L1102" s="87">
        <v>45.582388575687197</v>
      </c>
      <c r="M1102" s="86">
        <v>44.680755097951597</v>
      </c>
      <c r="N1102" s="86">
        <v>42.727802776003301</v>
      </c>
      <c r="O1102" s="86">
        <f t="shared" si="125"/>
        <v>44.330315483214029</v>
      </c>
      <c r="P1102" s="86">
        <f t="shared" si="121"/>
        <v>1.4592021671524125</v>
      </c>
      <c r="Q1102" s="86">
        <f t="shared" si="122"/>
        <v>5.4702217245786473</v>
      </c>
      <c r="S1102" s="86">
        <f t="shared" si="123"/>
        <v>0.27249004416010042</v>
      </c>
      <c r="T1102" s="87">
        <v>4.0931084999999999E-2</v>
      </c>
      <c r="U1102" s="87">
        <v>0</v>
      </c>
    </row>
    <row r="1103" spans="2:21">
      <c r="B1103" s="87" t="s">
        <v>6869</v>
      </c>
      <c r="C1103" s="87" t="s">
        <v>2219</v>
      </c>
      <c r="D1103" s="87" t="s">
        <v>2220</v>
      </c>
      <c r="E1103" s="87">
        <v>83.146209149600793</v>
      </c>
      <c r="F1103" s="86">
        <v>76.762299922261803</v>
      </c>
      <c r="G1103" s="86">
        <v>85.854525676594804</v>
      </c>
      <c r="H1103" s="86">
        <f t="shared" si="124"/>
        <v>81.921011582819133</v>
      </c>
      <c r="I1103" s="86">
        <f t="shared" si="119"/>
        <v>4.668294560133802</v>
      </c>
      <c r="J1103" s="86">
        <f t="shared" si="120"/>
        <v>6.35616162512403</v>
      </c>
      <c r="L1103" s="87">
        <v>74.7523598348143</v>
      </c>
      <c r="M1103" s="86">
        <v>84.045950698989301</v>
      </c>
      <c r="N1103" s="86">
        <v>80.092941795912296</v>
      </c>
      <c r="O1103" s="86">
        <f t="shared" si="125"/>
        <v>79.630417443238628</v>
      </c>
      <c r="P1103" s="86">
        <f t="shared" si="121"/>
        <v>4.6640276982755378</v>
      </c>
      <c r="Q1103" s="86">
        <f t="shared" si="122"/>
        <v>6.315247715507514</v>
      </c>
      <c r="S1103" s="86">
        <f t="shared" si="123"/>
        <v>-4.0913909616516766E-2</v>
      </c>
      <c r="T1103" s="87">
        <v>0.72381813500000003</v>
      </c>
      <c r="U1103" s="87">
        <v>0</v>
      </c>
    </row>
    <row r="1104" spans="2:21">
      <c r="B1104" s="87" t="s">
        <v>6870</v>
      </c>
      <c r="C1104" s="87" t="s">
        <v>841</v>
      </c>
      <c r="D1104" s="87" t="s">
        <v>2221</v>
      </c>
      <c r="E1104" s="87">
        <v>153.99197392616401</v>
      </c>
      <c r="F1104" s="86">
        <v>133.89484869588901</v>
      </c>
      <c r="G1104" s="86">
        <v>145.13862000483101</v>
      </c>
      <c r="H1104" s="86">
        <f t="shared" si="124"/>
        <v>144.34181420896135</v>
      </c>
      <c r="I1104" s="86">
        <f t="shared" si="119"/>
        <v>10.072228414684984</v>
      </c>
      <c r="J1104" s="86">
        <f t="shared" si="120"/>
        <v>7.1733454827660159</v>
      </c>
      <c r="L1104" s="87">
        <v>146.33743114155499</v>
      </c>
      <c r="M1104" s="86">
        <v>138.08920687579501</v>
      </c>
      <c r="N1104" s="86">
        <v>149.05610531769699</v>
      </c>
      <c r="O1104" s="86">
        <f t="shared" si="125"/>
        <v>144.49424777834898</v>
      </c>
      <c r="P1104" s="86">
        <f t="shared" si="121"/>
        <v>5.7110602379547268</v>
      </c>
      <c r="Q1104" s="86">
        <f t="shared" si="122"/>
        <v>7.1748682508963135</v>
      </c>
      <c r="S1104" s="86">
        <f t="shared" si="123"/>
        <v>1.5227681302981081E-3</v>
      </c>
      <c r="T1104" s="87">
        <v>0.90375330300000001</v>
      </c>
      <c r="U1104" s="87">
        <v>0</v>
      </c>
    </row>
    <row r="1105" spans="2:21">
      <c r="B1105" s="87" t="s">
        <v>6871</v>
      </c>
      <c r="C1105" s="87" t="s">
        <v>2222</v>
      </c>
      <c r="D1105" s="87" t="s">
        <v>835</v>
      </c>
      <c r="E1105" s="87">
        <v>61.920727956859601</v>
      </c>
      <c r="F1105" s="86">
        <v>74.984625539366903</v>
      </c>
      <c r="G1105" s="86">
        <v>75.393866819291603</v>
      </c>
      <c r="H1105" s="86">
        <f t="shared" si="124"/>
        <v>70.766406771839357</v>
      </c>
      <c r="I1105" s="86">
        <f t="shared" si="119"/>
        <v>7.6633148754070524</v>
      </c>
      <c r="J1105" s="86">
        <f t="shared" si="120"/>
        <v>6.1449927619030724</v>
      </c>
      <c r="L1105" s="87">
        <v>70.224179668395195</v>
      </c>
      <c r="M1105" s="86">
        <v>76.984309875587599</v>
      </c>
      <c r="N1105" s="86">
        <v>68.412361943793002</v>
      </c>
      <c r="O1105" s="86">
        <f t="shared" si="125"/>
        <v>71.873617162591941</v>
      </c>
      <c r="P1105" s="86">
        <f t="shared" si="121"/>
        <v>4.5177489828227424</v>
      </c>
      <c r="Q1105" s="86">
        <f t="shared" si="122"/>
        <v>6.1673903888666919</v>
      </c>
      <c r="S1105" s="86">
        <f t="shared" si="123"/>
        <v>2.2397626963619625E-2</v>
      </c>
      <c r="T1105" s="87">
        <v>0.96710870699999996</v>
      </c>
      <c r="U1105" s="87">
        <v>0</v>
      </c>
    </row>
    <row r="1106" spans="2:21">
      <c r="B1106" s="87" t="s">
        <v>6872</v>
      </c>
      <c r="C1106" s="87" t="s">
        <v>841</v>
      </c>
      <c r="D1106" s="87" t="s">
        <v>2223</v>
      </c>
      <c r="E1106" s="87">
        <v>39.131845651457297</v>
      </c>
      <c r="F1106" s="86">
        <v>42.668101474513399</v>
      </c>
      <c r="G1106" s="86">
        <v>41.896130789674103</v>
      </c>
      <c r="H1106" s="86">
        <f t="shared" si="124"/>
        <v>41.232025971881605</v>
      </c>
      <c r="I1106" s="86">
        <f t="shared" si="119"/>
        <v>1.8593151207597807</v>
      </c>
      <c r="J1106" s="86">
        <f t="shared" si="120"/>
        <v>5.3656934459454222</v>
      </c>
      <c r="L1106" s="87">
        <v>38.453485883151302</v>
      </c>
      <c r="M1106" s="86">
        <v>38.663890958765499</v>
      </c>
      <c r="N1106" s="86">
        <v>40.255575411832901</v>
      </c>
      <c r="O1106" s="86">
        <f t="shared" si="125"/>
        <v>39.124317417916565</v>
      </c>
      <c r="P1106" s="86">
        <f t="shared" si="121"/>
        <v>0.98533043217022331</v>
      </c>
      <c r="Q1106" s="86">
        <f t="shared" si="122"/>
        <v>5.2899936771849632</v>
      </c>
      <c r="S1106" s="86">
        <f t="shared" si="123"/>
        <v>-7.5699768760459293E-2</v>
      </c>
      <c r="T1106" s="87">
        <v>0.552002039</v>
      </c>
      <c r="U1106" s="87">
        <v>0</v>
      </c>
    </row>
    <row r="1107" spans="2:21">
      <c r="B1107" s="87" t="s">
        <v>6873</v>
      </c>
      <c r="C1107" s="87" t="s">
        <v>2224</v>
      </c>
      <c r="D1107" s="87" t="s">
        <v>1167</v>
      </c>
      <c r="E1107" s="87">
        <v>327.44784763731099</v>
      </c>
      <c r="F1107" s="86">
        <v>328.57107480522001</v>
      </c>
      <c r="G1107" s="86">
        <v>352.371780533682</v>
      </c>
      <c r="H1107" s="86">
        <f t="shared" si="124"/>
        <v>336.13023432540433</v>
      </c>
      <c r="I1107" s="86">
        <f t="shared" si="119"/>
        <v>14.076799254247971</v>
      </c>
      <c r="J1107" s="86">
        <f t="shared" si="120"/>
        <v>8.392876506147342</v>
      </c>
      <c r="L1107" s="87">
        <v>343.84373011705901</v>
      </c>
      <c r="M1107" s="86">
        <v>313.13719902484303</v>
      </c>
      <c r="N1107" s="86">
        <v>364.34860128277302</v>
      </c>
      <c r="O1107" s="86">
        <f t="shared" si="125"/>
        <v>340.44317680822502</v>
      </c>
      <c r="P1107" s="86">
        <f t="shared" si="121"/>
        <v>25.774498102010554</v>
      </c>
      <c r="Q1107" s="86">
        <f t="shared" si="122"/>
        <v>8.4112702086343969</v>
      </c>
      <c r="S1107" s="86">
        <f t="shared" si="123"/>
        <v>1.8393702487056563E-2</v>
      </c>
      <c r="T1107" s="87">
        <v>0.95393430400000001</v>
      </c>
      <c r="U1107" s="87">
        <v>0</v>
      </c>
    </row>
    <row r="1108" spans="2:21">
      <c r="B1108" s="87" t="s">
        <v>6874</v>
      </c>
      <c r="C1108" s="87" t="s">
        <v>2225</v>
      </c>
      <c r="D1108" s="87" t="s">
        <v>2226</v>
      </c>
      <c r="E1108" s="87">
        <v>228.130711254521</v>
      </c>
      <c r="F1108" s="86">
        <v>263.859129033675</v>
      </c>
      <c r="G1108" s="86">
        <v>278.640424156216</v>
      </c>
      <c r="H1108" s="86">
        <f t="shared" si="124"/>
        <v>256.87675481480397</v>
      </c>
      <c r="I1108" s="86">
        <f t="shared" si="119"/>
        <v>25.968691469771429</v>
      </c>
      <c r="J1108" s="86">
        <f t="shared" si="120"/>
        <v>8.0049325341562678</v>
      </c>
      <c r="L1108" s="87">
        <v>230.59204493102601</v>
      </c>
      <c r="M1108" s="86">
        <v>241.28437667025801</v>
      </c>
      <c r="N1108" s="86">
        <v>302.12997835267203</v>
      </c>
      <c r="O1108" s="86">
        <f t="shared" si="125"/>
        <v>258.0021333179854</v>
      </c>
      <c r="P1108" s="86">
        <f t="shared" si="121"/>
        <v>38.587971183510277</v>
      </c>
      <c r="Q1108" s="86">
        <f t="shared" si="122"/>
        <v>8.0112391845494333</v>
      </c>
      <c r="S1108" s="86">
        <f t="shared" si="123"/>
        <v>6.3066503931633582E-3</v>
      </c>
      <c r="T1108" s="87">
        <v>0.94234390999999995</v>
      </c>
      <c r="U1108" s="87">
        <v>0</v>
      </c>
    </row>
    <row r="1109" spans="2:21">
      <c r="B1109" s="87" t="s">
        <v>6875</v>
      </c>
      <c r="C1109" s="87" t="s">
        <v>2227</v>
      </c>
      <c r="D1109" s="87" t="s">
        <v>2228</v>
      </c>
      <c r="E1109" s="87">
        <v>79.433696971792699</v>
      </c>
      <c r="F1109" s="86">
        <v>76.989095518811794</v>
      </c>
      <c r="G1109" s="86">
        <v>55.465310063156998</v>
      </c>
      <c r="H1109" s="86">
        <f t="shared" si="124"/>
        <v>70.6293675179205</v>
      </c>
      <c r="I1109" s="86">
        <f t="shared" si="119"/>
        <v>13.189219003963265</v>
      </c>
      <c r="J1109" s="86">
        <f t="shared" si="120"/>
        <v>6.1421962721927894</v>
      </c>
      <c r="L1109" s="87">
        <v>73.176488345465302</v>
      </c>
      <c r="M1109" s="86">
        <v>76.145830802079303</v>
      </c>
      <c r="N1109" s="86">
        <v>72.419631779656598</v>
      </c>
      <c r="O1109" s="86">
        <f t="shared" si="125"/>
        <v>73.913983642400396</v>
      </c>
      <c r="P1109" s="86">
        <f t="shared" si="121"/>
        <v>1.9695340244400508</v>
      </c>
      <c r="Q1109" s="86">
        <f t="shared" si="122"/>
        <v>6.2077754257414943</v>
      </c>
      <c r="S1109" s="86">
        <f t="shared" si="123"/>
        <v>6.5579153548705763E-2</v>
      </c>
      <c r="T1109" s="87">
        <v>0.97167981299999995</v>
      </c>
      <c r="U1109" s="87">
        <v>0</v>
      </c>
    </row>
    <row r="1110" spans="2:21">
      <c r="B1110" s="87" t="s">
        <v>6876</v>
      </c>
      <c r="C1110" s="87" t="s">
        <v>2229</v>
      </c>
      <c r="D1110" s="87" t="s">
        <v>2230</v>
      </c>
      <c r="E1110" s="87">
        <v>52.207377612477003</v>
      </c>
      <c r="F1110" s="86">
        <v>51.550466564043397</v>
      </c>
      <c r="G1110" s="86">
        <v>51.905377680597802</v>
      </c>
      <c r="H1110" s="86">
        <f t="shared" si="124"/>
        <v>51.887740619039398</v>
      </c>
      <c r="I1110" s="86">
        <f t="shared" si="119"/>
        <v>0.32881047861016555</v>
      </c>
      <c r="J1110" s="86">
        <f t="shared" si="120"/>
        <v>5.6973218119420217</v>
      </c>
      <c r="L1110" s="87">
        <v>58.103932332240802</v>
      </c>
      <c r="M1110" s="86">
        <v>67.507519385825702</v>
      </c>
      <c r="N1110" s="86">
        <v>55.078466640314701</v>
      </c>
      <c r="O1110" s="86">
        <f t="shared" si="125"/>
        <v>60.229972786127064</v>
      </c>
      <c r="P1110" s="86">
        <f t="shared" si="121"/>
        <v>6.4815410240423788</v>
      </c>
      <c r="Q1110" s="86">
        <f t="shared" si="122"/>
        <v>5.9124097019515789</v>
      </c>
      <c r="S1110" s="86">
        <f t="shared" si="123"/>
        <v>0.21508789000955675</v>
      </c>
      <c r="T1110" s="87">
        <v>0.29438385299999997</v>
      </c>
      <c r="U1110" s="87">
        <v>0</v>
      </c>
    </row>
    <row r="1111" spans="2:21">
      <c r="B1111" s="87" t="s">
        <v>6877</v>
      </c>
      <c r="C1111" s="87" t="s">
        <v>2231</v>
      </c>
      <c r="D1111" s="87" t="s">
        <v>1225</v>
      </c>
      <c r="E1111" s="87">
        <v>40.827022819566501</v>
      </c>
      <c r="F1111" s="86">
        <v>36.069842939598303</v>
      </c>
      <c r="G1111" s="86">
        <v>39.242136054181202</v>
      </c>
      <c r="H1111" s="86">
        <f t="shared" si="124"/>
        <v>38.713000604448666</v>
      </c>
      <c r="I1111" s="86">
        <f t="shared" si="119"/>
        <v>2.4223291158957525</v>
      </c>
      <c r="J1111" s="86">
        <f t="shared" si="120"/>
        <v>5.2747462286448652</v>
      </c>
      <c r="L1111" s="87">
        <v>46.9813839619761</v>
      </c>
      <c r="M1111" s="86">
        <v>44.649927247076697</v>
      </c>
      <c r="N1111" s="86">
        <v>41.3520240253807</v>
      </c>
      <c r="O1111" s="86">
        <f t="shared" si="125"/>
        <v>44.32777841147783</v>
      </c>
      <c r="P1111" s="86">
        <f t="shared" si="121"/>
        <v>2.8284727730958661</v>
      </c>
      <c r="Q1111" s="86">
        <f t="shared" si="122"/>
        <v>5.4701391552236709</v>
      </c>
      <c r="S1111" s="86">
        <f t="shared" si="123"/>
        <v>0.19539292657880558</v>
      </c>
      <c r="T1111" s="87">
        <v>0.38033748299999998</v>
      </c>
      <c r="U1111" s="87">
        <v>0</v>
      </c>
    </row>
    <row r="1112" spans="2:21">
      <c r="B1112" s="87" t="s">
        <v>6878</v>
      </c>
      <c r="C1112" s="87" t="s">
        <v>2232</v>
      </c>
      <c r="D1112" s="87" t="s">
        <v>2233</v>
      </c>
      <c r="E1112" s="87">
        <v>62.356222140798799</v>
      </c>
      <c r="F1112" s="86">
        <v>71.278061345488197</v>
      </c>
      <c r="G1112" s="86">
        <v>65.302019405963506</v>
      </c>
      <c r="H1112" s="86">
        <f t="shared" si="124"/>
        <v>66.312100964083498</v>
      </c>
      <c r="I1112" s="86">
        <f t="shared" si="119"/>
        <v>4.5458775021027318</v>
      </c>
      <c r="J1112" s="86">
        <f t="shared" si="120"/>
        <v>6.0512002594614946</v>
      </c>
      <c r="L1112" s="87">
        <v>67.438394054913601</v>
      </c>
      <c r="M1112" s="86">
        <v>66.6033086635437</v>
      </c>
      <c r="N1112" s="86">
        <v>66.485122737398797</v>
      </c>
      <c r="O1112" s="86">
        <f t="shared" si="125"/>
        <v>66.842275151952038</v>
      </c>
      <c r="P1112" s="86">
        <f t="shared" si="121"/>
        <v>0.5196251419396104</v>
      </c>
      <c r="Q1112" s="86">
        <f t="shared" si="122"/>
        <v>6.0626889350275786</v>
      </c>
      <c r="S1112" s="86">
        <f t="shared" si="123"/>
        <v>1.1488675566083925E-2</v>
      </c>
      <c r="T1112" s="87">
        <v>0.94946940999999996</v>
      </c>
      <c r="U1112" s="87">
        <v>0</v>
      </c>
    </row>
    <row r="1113" spans="2:21">
      <c r="B1113" s="87" t="s">
        <v>6879</v>
      </c>
      <c r="C1113" s="87" t="s">
        <v>841</v>
      </c>
      <c r="D1113" s="87" t="s">
        <v>866</v>
      </c>
      <c r="E1113" s="87">
        <v>57.961506398997997</v>
      </c>
      <c r="F1113" s="86">
        <v>58.281237476078999</v>
      </c>
      <c r="G1113" s="86">
        <v>60.352859307539298</v>
      </c>
      <c r="H1113" s="86">
        <f t="shared" si="124"/>
        <v>58.865201060872096</v>
      </c>
      <c r="I1113" s="86">
        <f t="shared" si="119"/>
        <v>1.2982304435540477</v>
      </c>
      <c r="J1113" s="86">
        <f t="shared" si="120"/>
        <v>5.8793431127556861</v>
      </c>
      <c r="L1113" s="87">
        <v>48.421986752258398</v>
      </c>
      <c r="M1113" s="86">
        <v>48.029815939027102</v>
      </c>
      <c r="N1113" s="86">
        <v>49.701482178298299</v>
      </c>
      <c r="O1113" s="86">
        <f t="shared" si="125"/>
        <v>48.717761623194605</v>
      </c>
      <c r="P1113" s="86">
        <f t="shared" si="121"/>
        <v>0.87420197013491774</v>
      </c>
      <c r="Q1113" s="86">
        <f t="shared" si="122"/>
        <v>5.6063759438684322</v>
      </c>
      <c r="S1113" s="86">
        <f t="shared" si="123"/>
        <v>-0.2729671688872532</v>
      </c>
      <c r="T1113" s="87">
        <v>1.3880959999999999E-3</v>
      </c>
      <c r="U1113" s="87">
        <v>0</v>
      </c>
    </row>
    <row r="1114" spans="2:21">
      <c r="B1114" s="87" t="s">
        <v>6880</v>
      </c>
      <c r="C1114" s="87" t="s">
        <v>841</v>
      </c>
      <c r="D1114" s="87"/>
      <c r="E1114" s="87">
        <v>8.3523430903682101</v>
      </c>
      <c r="F1114" s="86">
        <v>9.2329748093543191</v>
      </c>
      <c r="G1114" s="86">
        <v>9.5434709528120596</v>
      </c>
      <c r="H1114" s="86">
        <f t="shared" si="124"/>
        <v>9.0429296175115308</v>
      </c>
      <c r="I1114" s="86">
        <f t="shared" si="119"/>
        <v>0.61788694546772516</v>
      </c>
      <c r="J1114" s="86">
        <f t="shared" si="120"/>
        <v>3.1767902350242649</v>
      </c>
      <c r="L1114" s="87">
        <v>9.3352762098631707</v>
      </c>
      <c r="M1114" s="86">
        <v>10.3119910309048</v>
      </c>
      <c r="N1114" s="86">
        <v>10.124023745452201</v>
      </c>
      <c r="O1114" s="86">
        <f t="shared" si="125"/>
        <v>9.9237636620733909</v>
      </c>
      <c r="P1114" s="86">
        <f t="shared" si="121"/>
        <v>0.51823839703051844</v>
      </c>
      <c r="Q1114" s="86">
        <f t="shared" si="122"/>
        <v>3.3108873773489709</v>
      </c>
      <c r="S1114" s="86">
        <f t="shared" si="123"/>
        <v>0.13409714232470574</v>
      </c>
      <c r="T1114" s="87">
        <v>0.85116730299999999</v>
      </c>
      <c r="U1114" s="87">
        <v>0</v>
      </c>
    </row>
    <row r="1115" spans="2:21">
      <c r="B1115" s="87" t="s">
        <v>6881</v>
      </c>
      <c r="C1115" s="87" t="s">
        <v>2234</v>
      </c>
      <c r="D1115" s="87" t="s">
        <v>2235</v>
      </c>
      <c r="E1115" s="87">
        <v>48.684577634656598</v>
      </c>
      <c r="F1115" s="86">
        <v>43.862320536182999</v>
      </c>
      <c r="G1115" s="86">
        <v>43.18542135933</v>
      </c>
      <c r="H1115" s="86">
        <f t="shared" si="124"/>
        <v>45.244106510056532</v>
      </c>
      <c r="I1115" s="86">
        <f t="shared" si="119"/>
        <v>2.9986962655979679</v>
      </c>
      <c r="J1115" s="86">
        <f t="shared" si="120"/>
        <v>5.4996579741006943</v>
      </c>
      <c r="L1115" s="87">
        <v>55.274777391608303</v>
      </c>
      <c r="M1115" s="86">
        <v>40.851562020208398</v>
      </c>
      <c r="N1115" s="86">
        <v>54.982108174742201</v>
      </c>
      <c r="O1115" s="86">
        <f t="shared" si="125"/>
        <v>50.369482528852963</v>
      </c>
      <c r="P1115" s="86">
        <f t="shared" si="121"/>
        <v>8.2440597962583588</v>
      </c>
      <c r="Q1115" s="86">
        <f t="shared" si="122"/>
        <v>5.6544780044244094</v>
      </c>
      <c r="S1115" s="86">
        <f t="shared" si="123"/>
        <v>0.15482003032371472</v>
      </c>
      <c r="T1115" s="87">
        <v>0.76456006499999996</v>
      </c>
      <c r="U1115" s="87">
        <v>0</v>
      </c>
    </row>
    <row r="1116" spans="2:21">
      <c r="B1116" s="87" t="s">
        <v>6882</v>
      </c>
      <c r="C1116" s="87" t="s">
        <v>832</v>
      </c>
      <c r="D1116" s="87" t="s">
        <v>2236</v>
      </c>
      <c r="E1116" s="87">
        <v>105.06581810277901</v>
      </c>
      <c r="F1116" s="86">
        <v>105.285625842184</v>
      </c>
      <c r="G1116" s="86">
        <v>101.727137686647</v>
      </c>
      <c r="H1116" s="86">
        <f t="shared" si="124"/>
        <v>104.02619387720334</v>
      </c>
      <c r="I1116" s="86">
        <f t="shared" si="119"/>
        <v>1.9940720614052914</v>
      </c>
      <c r="J1116" s="86">
        <f t="shared" si="120"/>
        <v>6.7008030356275912</v>
      </c>
      <c r="L1116" s="87">
        <v>111.235563236698</v>
      </c>
      <c r="M1116" s="86">
        <v>104.66947337223399</v>
      </c>
      <c r="N1116" s="86">
        <v>110.065994400902</v>
      </c>
      <c r="O1116" s="86">
        <f t="shared" si="125"/>
        <v>108.65701033661134</v>
      </c>
      <c r="P1116" s="86">
        <f t="shared" si="121"/>
        <v>3.5024721408061219</v>
      </c>
      <c r="Q1116" s="86">
        <f t="shared" si="122"/>
        <v>6.763637447143406</v>
      </c>
      <c r="S1116" s="86">
        <f t="shared" si="123"/>
        <v>6.2834411515815453E-2</v>
      </c>
      <c r="T1116" s="87">
        <v>0.95393430400000001</v>
      </c>
      <c r="U1116" s="87">
        <v>0</v>
      </c>
    </row>
    <row r="1117" spans="2:21">
      <c r="B1117" s="87" t="s">
        <v>6883</v>
      </c>
      <c r="C1117" s="87" t="s">
        <v>832</v>
      </c>
      <c r="D1117" s="87" t="s">
        <v>2237</v>
      </c>
      <c r="E1117" s="87">
        <v>33.242628670013602</v>
      </c>
      <c r="F1117" s="86">
        <v>40.975082804764099</v>
      </c>
      <c r="G1117" s="86">
        <v>37.597384181579301</v>
      </c>
      <c r="H1117" s="86">
        <f t="shared" si="124"/>
        <v>37.271698552118998</v>
      </c>
      <c r="I1117" s="86">
        <f t="shared" si="119"/>
        <v>3.8765016552856948</v>
      </c>
      <c r="J1117" s="86">
        <f t="shared" si="120"/>
        <v>5.2200086621934814</v>
      </c>
      <c r="L1117" s="87">
        <v>36.4806829909123</v>
      </c>
      <c r="M1117" s="86">
        <v>46.783428171603497</v>
      </c>
      <c r="N1117" s="86">
        <v>36.4862445807127</v>
      </c>
      <c r="O1117" s="86">
        <f t="shared" si="125"/>
        <v>39.916785247742837</v>
      </c>
      <c r="P1117" s="86">
        <f t="shared" si="121"/>
        <v>5.9466878609587743</v>
      </c>
      <c r="Q1117" s="86">
        <f t="shared" si="122"/>
        <v>5.3189236308457488</v>
      </c>
      <c r="S1117" s="86">
        <f t="shared" si="123"/>
        <v>9.8914968652267732E-2</v>
      </c>
      <c r="T1117" s="87">
        <v>0.91676302600000004</v>
      </c>
      <c r="U1117" s="87">
        <v>0</v>
      </c>
    </row>
    <row r="1118" spans="2:21">
      <c r="B1118" s="87" t="s">
        <v>6884</v>
      </c>
      <c r="C1118" s="87" t="s">
        <v>2238</v>
      </c>
      <c r="D1118" s="87" t="s">
        <v>1982</v>
      </c>
      <c r="E1118" s="87">
        <v>140.233610019721</v>
      </c>
      <c r="F1118" s="86">
        <v>169.86332724805399</v>
      </c>
      <c r="G1118" s="86">
        <v>173.880524017162</v>
      </c>
      <c r="H1118" s="86">
        <f t="shared" si="124"/>
        <v>161.32582042831234</v>
      </c>
      <c r="I1118" s="86">
        <f t="shared" si="119"/>
        <v>18.37649238594377</v>
      </c>
      <c r="J1118" s="86">
        <f t="shared" si="120"/>
        <v>7.3338335521534797</v>
      </c>
      <c r="L1118" s="87">
        <v>157.676386665888</v>
      </c>
      <c r="M1118" s="86">
        <v>157.46617287027499</v>
      </c>
      <c r="N1118" s="86">
        <v>182.63971572973901</v>
      </c>
      <c r="O1118" s="86">
        <f t="shared" si="125"/>
        <v>165.92742508863401</v>
      </c>
      <c r="P1118" s="86">
        <f t="shared" si="121"/>
        <v>14.473649896088444</v>
      </c>
      <c r="Q1118" s="86">
        <f t="shared" si="122"/>
        <v>7.3744085496633094</v>
      </c>
      <c r="S1118" s="86">
        <f t="shared" si="123"/>
        <v>4.0574997509829333E-2</v>
      </c>
      <c r="T1118" s="87">
        <v>1</v>
      </c>
      <c r="U1118" s="87">
        <v>0</v>
      </c>
    </row>
    <row r="1119" spans="2:21">
      <c r="B1119" s="87" t="s">
        <v>6885</v>
      </c>
      <c r="C1119" s="87" t="s">
        <v>950</v>
      </c>
      <c r="D1119" s="87" t="s">
        <v>2239</v>
      </c>
      <c r="E1119" s="87">
        <v>211.97353636001</v>
      </c>
      <c r="F1119" s="86">
        <v>185.85259057912799</v>
      </c>
      <c r="G1119" s="86">
        <v>110.85338703104701</v>
      </c>
      <c r="H1119" s="86">
        <f t="shared" si="124"/>
        <v>169.55983799006168</v>
      </c>
      <c r="I1119" s="86">
        <f t="shared" si="119"/>
        <v>52.492013585633565</v>
      </c>
      <c r="J1119" s="86">
        <f t="shared" si="120"/>
        <v>7.4056506828240947</v>
      </c>
      <c r="L1119" s="87">
        <v>173.01170255493901</v>
      </c>
      <c r="M1119" s="86">
        <v>162.98882717958199</v>
      </c>
      <c r="N1119" s="86">
        <v>166.72817763574901</v>
      </c>
      <c r="O1119" s="86">
        <f t="shared" si="125"/>
        <v>167.57623579009001</v>
      </c>
      <c r="P1119" s="86">
        <f t="shared" si="121"/>
        <v>5.0649688718039236</v>
      </c>
      <c r="Q1119" s="86">
        <f t="shared" si="122"/>
        <v>7.3886737628057917</v>
      </c>
      <c r="S1119" s="86">
        <f t="shared" si="123"/>
        <v>-1.697692001830324E-2</v>
      </c>
      <c r="T1119" s="87">
        <v>0.93163660599999998</v>
      </c>
      <c r="U1119" s="87">
        <v>0</v>
      </c>
    </row>
    <row r="1120" spans="2:21">
      <c r="B1120" s="87" t="s">
        <v>6886</v>
      </c>
      <c r="C1120" s="87" t="s">
        <v>2240</v>
      </c>
      <c r="D1120" s="87" t="s">
        <v>2241</v>
      </c>
      <c r="E1120" s="87">
        <v>143.27816196532899</v>
      </c>
      <c r="F1120" s="86">
        <v>128.70045860160101</v>
      </c>
      <c r="G1120" s="86">
        <v>137.99768390569201</v>
      </c>
      <c r="H1120" s="86">
        <f t="shared" si="124"/>
        <v>136.65876815754066</v>
      </c>
      <c r="I1120" s="86">
        <f t="shared" si="119"/>
        <v>7.3805067831211462</v>
      </c>
      <c r="J1120" s="86">
        <f t="shared" si="120"/>
        <v>7.0944342173020134</v>
      </c>
      <c r="L1120" s="87">
        <v>137.674843849149</v>
      </c>
      <c r="M1120" s="86">
        <v>126.826012452017</v>
      </c>
      <c r="N1120" s="86">
        <v>125.01179490493899</v>
      </c>
      <c r="O1120" s="86">
        <f t="shared" si="125"/>
        <v>129.83755040203499</v>
      </c>
      <c r="P1120" s="86">
        <f t="shared" si="121"/>
        <v>6.8476435917155829</v>
      </c>
      <c r="Q1120" s="86">
        <f t="shared" si="122"/>
        <v>7.0205638762260065</v>
      </c>
      <c r="S1120" s="86">
        <f t="shared" si="123"/>
        <v>-7.3870341076007165E-2</v>
      </c>
      <c r="T1120" s="87">
        <v>0.57913676300000005</v>
      </c>
      <c r="U1120" s="87">
        <v>0</v>
      </c>
    </row>
    <row r="1121" spans="2:21">
      <c r="B1121" s="87" t="s">
        <v>6887</v>
      </c>
      <c r="C1121" s="87" t="s">
        <v>2242</v>
      </c>
      <c r="D1121" s="87" t="s">
        <v>2243</v>
      </c>
      <c r="E1121" s="87">
        <v>86.416262805948804</v>
      </c>
      <c r="F1121" s="86">
        <v>71.855996147693205</v>
      </c>
      <c r="G1121" s="86">
        <v>74.747826177146294</v>
      </c>
      <c r="H1121" s="86">
        <f t="shared" si="124"/>
        <v>77.673361710262768</v>
      </c>
      <c r="I1121" s="86">
        <f t="shared" si="119"/>
        <v>7.7083986603264583</v>
      </c>
      <c r="J1121" s="86">
        <f t="shared" si="120"/>
        <v>6.2793480021722914</v>
      </c>
      <c r="L1121" s="87">
        <v>83.7895216521093</v>
      </c>
      <c r="M1121" s="86">
        <v>79.298565597309207</v>
      </c>
      <c r="N1121" s="86">
        <v>71.303608099690507</v>
      </c>
      <c r="O1121" s="86">
        <f t="shared" si="125"/>
        <v>78.130565116369667</v>
      </c>
      <c r="P1121" s="86">
        <f t="shared" si="121"/>
        <v>6.3243717594892432</v>
      </c>
      <c r="Q1121" s="86">
        <f t="shared" si="122"/>
        <v>6.2878151440914474</v>
      </c>
      <c r="S1121" s="86">
        <f t="shared" si="123"/>
        <v>8.46714191915518E-3</v>
      </c>
      <c r="T1121" s="87">
        <v>0.93493662399999999</v>
      </c>
      <c r="U1121" s="87">
        <v>0</v>
      </c>
    </row>
    <row r="1122" spans="2:21">
      <c r="B1122" s="87" t="s">
        <v>6888</v>
      </c>
      <c r="C1122" s="87" t="s">
        <v>2244</v>
      </c>
      <c r="D1122" s="87" t="s">
        <v>2245</v>
      </c>
      <c r="E1122" s="87">
        <v>327.70962640997698</v>
      </c>
      <c r="F1122" s="86">
        <v>294.32090427170698</v>
      </c>
      <c r="G1122" s="86">
        <v>330.306380196818</v>
      </c>
      <c r="H1122" s="86">
        <f t="shared" si="124"/>
        <v>317.44563695950069</v>
      </c>
      <c r="I1122" s="86">
        <f t="shared" si="119"/>
        <v>20.068650402276759</v>
      </c>
      <c r="J1122" s="86">
        <f t="shared" si="120"/>
        <v>8.310365739126869</v>
      </c>
      <c r="L1122" s="87">
        <v>317.09162032337599</v>
      </c>
      <c r="M1122" s="86">
        <v>292.32905197263</v>
      </c>
      <c r="N1122" s="86">
        <v>314.28564836594001</v>
      </c>
      <c r="O1122" s="86">
        <f t="shared" si="125"/>
        <v>307.90210688731531</v>
      </c>
      <c r="P1122" s="86">
        <f t="shared" si="121"/>
        <v>13.559439486510238</v>
      </c>
      <c r="Q1122" s="86">
        <f t="shared" si="122"/>
        <v>8.26632792914668</v>
      </c>
      <c r="S1122" s="86">
        <f t="shared" si="123"/>
        <v>-4.4037809980190697E-2</v>
      </c>
      <c r="T1122" s="87">
        <v>0.72279621299999997</v>
      </c>
      <c r="U1122" s="87">
        <v>0</v>
      </c>
    </row>
    <row r="1123" spans="2:21">
      <c r="B1123" s="87" t="s">
        <v>6889</v>
      </c>
      <c r="C1123" s="87" t="s">
        <v>2246</v>
      </c>
      <c r="D1123" s="87" t="s">
        <v>2247</v>
      </c>
      <c r="E1123" s="87">
        <v>137.84409462986599</v>
      </c>
      <c r="F1123" s="86">
        <v>138.39032280142499</v>
      </c>
      <c r="G1123" s="86">
        <v>159.26290076984799</v>
      </c>
      <c r="H1123" s="86">
        <f t="shared" si="124"/>
        <v>145.165772733713</v>
      </c>
      <c r="I1123" s="86">
        <f t="shared" si="119"/>
        <v>12.211525517077657</v>
      </c>
      <c r="J1123" s="86">
        <f t="shared" si="120"/>
        <v>7.1815575237678804</v>
      </c>
      <c r="L1123" s="87">
        <v>141.28950610424701</v>
      </c>
      <c r="M1123" s="86">
        <v>130.73378847263299</v>
      </c>
      <c r="N1123" s="86">
        <v>152.36655736905601</v>
      </c>
      <c r="O1123" s="86">
        <f t="shared" si="125"/>
        <v>141.46328398197866</v>
      </c>
      <c r="P1123" s="86">
        <f t="shared" si="121"/>
        <v>10.817431376930637</v>
      </c>
      <c r="Q1123" s="86">
        <f t="shared" si="122"/>
        <v>7.1442838478455615</v>
      </c>
      <c r="S1123" s="86">
        <f t="shared" si="123"/>
        <v>-3.72736759223187E-2</v>
      </c>
      <c r="T1123" s="87">
        <v>0.85556849700000004</v>
      </c>
      <c r="U1123" s="87">
        <v>0</v>
      </c>
    </row>
    <row r="1124" spans="2:21">
      <c r="B1124" s="87" t="s">
        <v>6890</v>
      </c>
      <c r="C1124" s="87" t="s">
        <v>841</v>
      </c>
      <c r="D1124" s="87" t="s">
        <v>866</v>
      </c>
      <c r="E1124" s="87">
        <v>82.260781193635296</v>
      </c>
      <c r="F1124" s="86">
        <v>88.789650211462998</v>
      </c>
      <c r="G1124" s="86">
        <v>75.440672080697198</v>
      </c>
      <c r="H1124" s="86">
        <f t="shared" si="124"/>
        <v>82.163701161931826</v>
      </c>
      <c r="I1124" s="86">
        <f t="shared" si="119"/>
        <v>6.6750185530328352</v>
      </c>
      <c r="J1124" s="86">
        <f t="shared" si="120"/>
        <v>6.3604292659263502</v>
      </c>
      <c r="L1124" s="87">
        <v>85.264361763122807</v>
      </c>
      <c r="M1124" s="86">
        <v>75.686045876820202</v>
      </c>
      <c r="N1124" s="86">
        <v>88.028183173057698</v>
      </c>
      <c r="O1124" s="86">
        <f t="shared" si="125"/>
        <v>82.992863604333579</v>
      </c>
      <c r="P1124" s="86">
        <f t="shared" si="121"/>
        <v>6.4770260284972858</v>
      </c>
      <c r="Q1124" s="86">
        <f t="shared" si="122"/>
        <v>6.374915382126729</v>
      </c>
      <c r="S1124" s="86">
        <f t="shared" si="123"/>
        <v>1.4486116200379219E-2</v>
      </c>
      <c r="T1124" s="87">
        <v>0.95312726199999998</v>
      </c>
      <c r="U1124" s="87">
        <v>0</v>
      </c>
    </row>
    <row r="1125" spans="2:21">
      <c r="B1125" s="87" t="s">
        <v>6891</v>
      </c>
      <c r="C1125" s="87" t="s">
        <v>2248</v>
      </c>
      <c r="D1125" s="87" t="s">
        <v>2249</v>
      </c>
      <c r="E1125" s="87">
        <v>105.14610857512901</v>
      </c>
      <c r="F1125" s="86">
        <v>90.838671086525494</v>
      </c>
      <c r="G1125" s="86">
        <v>68.800501702469205</v>
      </c>
      <c r="H1125" s="86">
        <f t="shared" si="124"/>
        <v>88.261760454707897</v>
      </c>
      <c r="I1125" s="86">
        <f t="shared" si="119"/>
        <v>18.30931828438095</v>
      </c>
      <c r="J1125" s="86">
        <f t="shared" si="120"/>
        <v>6.4637166182487062</v>
      </c>
      <c r="L1125" s="87">
        <v>103.050652717348</v>
      </c>
      <c r="M1125" s="86">
        <v>81.589300304455804</v>
      </c>
      <c r="N1125" s="86">
        <v>95.229098355660099</v>
      </c>
      <c r="O1125" s="86">
        <f t="shared" si="125"/>
        <v>93.289683792487963</v>
      </c>
      <c r="P1125" s="86">
        <f t="shared" si="121"/>
        <v>10.861326276448542</v>
      </c>
      <c r="Q1125" s="86">
        <f t="shared" si="122"/>
        <v>6.5436456479440794</v>
      </c>
      <c r="S1125" s="86">
        <f t="shared" si="123"/>
        <v>7.9929029695373077E-2</v>
      </c>
      <c r="T1125" s="87">
        <v>0.95713195100000004</v>
      </c>
      <c r="U1125" s="87">
        <v>0</v>
      </c>
    </row>
    <row r="1126" spans="2:21">
      <c r="B1126" s="87" t="s">
        <v>6892</v>
      </c>
      <c r="C1126" s="87" t="s">
        <v>832</v>
      </c>
      <c r="D1126" s="87" t="s">
        <v>957</v>
      </c>
      <c r="E1126" s="87">
        <v>108.361837065469</v>
      </c>
      <c r="F1126" s="86">
        <v>95.316369091296295</v>
      </c>
      <c r="G1126" s="86">
        <v>90.822969397912004</v>
      </c>
      <c r="H1126" s="86">
        <f t="shared" si="124"/>
        <v>98.167058518225758</v>
      </c>
      <c r="I1126" s="86">
        <f t="shared" si="119"/>
        <v>9.1103124217353102</v>
      </c>
      <c r="J1126" s="86">
        <f t="shared" si="120"/>
        <v>6.6171670818988408</v>
      </c>
      <c r="L1126" s="87">
        <v>96.1763460669506</v>
      </c>
      <c r="M1126" s="86">
        <v>104.15613001596</v>
      </c>
      <c r="N1126" s="86">
        <v>100.49131234679299</v>
      </c>
      <c r="O1126" s="86">
        <f t="shared" si="125"/>
        <v>100.27459614323453</v>
      </c>
      <c r="P1126" s="86">
        <f t="shared" si="121"/>
        <v>3.9943037444441574</v>
      </c>
      <c r="Q1126" s="86">
        <f t="shared" si="122"/>
        <v>6.6478123454726363</v>
      </c>
      <c r="S1126" s="86">
        <f t="shared" si="123"/>
        <v>3.0645263573795406E-2</v>
      </c>
      <c r="T1126" s="87">
        <v>0.98511591399999998</v>
      </c>
      <c r="U1126" s="87">
        <v>0</v>
      </c>
    </row>
    <row r="1127" spans="2:21">
      <c r="B1127" s="87" t="s">
        <v>6893</v>
      </c>
      <c r="C1127" s="87" t="s">
        <v>2250</v>
      </c>
      <c r="D1127" s="87" t="s">
        <v>2251</v>
      </c>
      <c r="E1127" s="87">
        <v>65.367858057001499</v>
      </c>
      <c r="F1127" s="86">
        <v>70.242999093881394</v>
      </c>
      <c r="G1127" s="86">
        <v>80.388755502842898</v>
      </c>
      <c r="H1127" s="86">
        <f t="shared" si="124"/>
        <v>71.999870884575273</v>
      </c>
      <c r="I1127" s="86">
        <f t="shared" si="119"/>
        <v>7.6630143472606829</v>
      </c>
      <c r="J1127" s="86">
        <f t="shared" si="120"/>
        <v>6.1699224142985631</v>
      </c>
      <c r="L1127" s="87">
        <v>74.070201331092406</v>
      </c>
      <c r="M1127" s="86">
        <v>77.070400137749601</v>
      </c>
      <c r="N1127" s="86">
        <v>79.882537114670598</v>
      </c>
      <c r="O1127" s="86">
        <f t="shared" si="125"/>
        <v>77.007712861170873</v>
      </c>
      <c r="P1127" s="86">
        <f t="shared" si="121"/>
        <v>2.9066749192590358</v>
      </c>
      <c r="Q1127" s="86">
        <f t="shared" si="122"/>
        <v>6.2669310439326269</v>
      </c>
      <c r="S1127" s="86">
        <f t="shared" si="123"/>
        <v>9.7008629634064286E-2</v>
      </c>
      <c r="T1127" s="87">
        <v>0.89793139799999999</v>
      </c>
      <c r="U1127" s="87">
        <v>0</v>
      </c>
    </row>
    <row r="1128" spans="2:21">
      <c r="B1128" s="87" t="s">
        <v>6894</v>
      </c>
      <c r="C1128" s="87" t="s">
        <v>2252</v>
      </c>
      <c r="D1128" s="87" t="s">
        <v>2253</v>
      </c>
      <c r="E1128" s="87">
        <v>135.88684310843001</v>
      </c>
      <c r="F1128" s="86">
        <v>133.11501961016</v>
      </c>
      <c r="G1128" s="86">
        <v>151.614155808562</v>
      </c>
      <c r="H1128" s="86">
        <f t="shared" si="124"/>
        <v>140.20533950905067</v>
      </c>
      <c r="I1128" s="86">
        <f t="shared" si="119"/>
        <v>9.9770520893391641</v>
      </c>
      <c r="J1128" s="86">
        <f t="shared" si="120"/>
        <v>7.1313974830358315</v>
      </c>
      <c r="L1128" s="87">
        <v>120.640040117927</v>
      </c>
      <c r="M1128" s="86">
        <v>128.005305803417</v>
      </c>
      <c r="N1128" s="86">
        <v>130.92599846693599</v>
      </c>
      <c r="O1128" s="86">
        <f t="shared" si="125"/>
        <v>126.52378146276</v>
      </c>
      <c r="P1128" s="86">
        <f t="shared" si="121"/>
        <v>5.3006056793876235</v>
      </c>
      <c r="Q1128" s="86">
        <f t="shared" si="122"/>
        <v>6.9832647697439736</v>
      </c>
      <c r="S1128" s="86">
        <f t="shared" si="123"/>
        <v>-0.14813271329185712</v>
      </c>
      <c r="T1128" s="87">
        <v>0.19354981900000001</v>
      </c>
      <c r="U1128" s="87">
        <v>0</v>
      </c>
    </row>
    <row r="1129" spans="2:21">
      <c r="B1129" s="87" t="s">
        <v>6895</v>
      </c>
      <c r="C1129" s="87" t="s">
        <v>832</v>
      </c>
      <c r="D1129" s="87" t="s">
        <v>2254</v>
      </c>
      <c r="E1129" s="87">
        <v>90.921259625467499</v>
      </c>
      <c r="F1129" s="86">
        <v>91.853043950062997</v>
      </c>
      <c r="G1129" s="86">
        <v>109.513917033784</v>
      </c>
      <c r="H1129" s="86">
        <f t="shared" si="124"/>
        <v>97.429406869771512</v>
      </c>
      <c r="I1129" s="86">
        <f t="shared" si="119"/>
        <v>10.475857718343713</v>
      </c>
      <c r="J1129" s="86">
        <f t="shared" si="120"/>
        <v>6.6062853778931983</v>
      </c>
      <c r="L1129" s="87">
        <v>95.927729543015303</v>
      </c>
      <c r="M1129" s="86">
        <v>93.025119814573003</v>
      </c>
      <c r="N1129" s="86">
        <v>91.541990408645205</v>
      </c>
      <c r="O1129" s="86">
        <f t="shared" si="125"/>
        <v>93.498279922077856</v>
      </c>
      <c r="P1129" s="86">
        <f t="shared" si="121"/>
        <v>2.2308265966199241</v>
      </c>
      <c r="Q1129" s="86">
        <f t="shared" si="122"/>
        <v>6.5468679190243808</v>
      </c>
      <c r="S1129" s="86">
        <f t="shared" si="123"/>
        <v>-5.9417458868817226E-2</v>
      </c>
      <c r="T1129" s="87">
        <v>0.70215671300000004</v>
      </c>
      <c r="U1129" s="87">
        <v>0</v>
      </c>
    </row>
    <row r="1130" spans="2:21">
      <c r="B1130" s="87" t="s">
        <v>6896</v>
      </c>
      <c r="C1130" s="87" t="s">
        <v>832</v>
      </c>
      <c r="D1130" s="87" t="s">
        <v>1249</v>
      </c>
      <c r="E1130" s="87">
        <v>256.714953784881</v>
      </c>
      <c r="F1130" s="86">
        <v>263.58984686088399</v>
      </c>
      <c r="G1130" s="86">
        <v>223.99395032064399</v>
      </c>
      <c r="H1130" s="86">
        <f t="shared" si="124"/>
        <v>248.09958365546967</v>
      </c>
      <c r="I1130" s="86">
        <f t="shared" si="119"/>
        <v>21.157202262029177</v>
      </c>
      <c r="J1130" s="86">
        <f t="shared" si="120"/>
        <v>7.9547755039704331</v>
      </c>
      <c r="L1130" s="87">
        <v>263.32638180815098</v>
      </c>
      <c r="M1130" s="86">
        <v>262.19527326647699</v>
      </c>
      <c r="N1130" s="86">
        <v>263.147074307727</v>
      </c>
      <c r="O1130" s="86">
        <f t="shared" si="125"/>
        <v>262.88957646078501</v>
      </c>
      <c r="P1130" s="86">
        <f t="shared" si="121"/>
        <v>0.60793131943238055</v>
      </c>
      <c r="Q1130" s="86">
        <f t="shared" si="122"/>
        <v>8.0383131301846316</v>
      </c>
      <c r="S1130" s="86">
        <f t="shared" si="123"/>
        <v>8.3537626214198343E-2</v>
      </c>
      <c r="T1130" s="87">
        <v>0.90375330300000001</v>
      </c>
      <c r="U1130" s="87">
        <v>0</v>
      </c>
    </row>
    <row r="1131" spans="2:21">
      <c r="B1131" s="87" t="s">
        <v>6897</v>
      </c>
      <c r="C1131" s="87" t="s">
        <v>2255</v>
      </c>
      <c r="D1131" s="87" t="s">
        <v>1403</v>
      </c>
      <c r="E1131" s="87">
        <v>367.28685408389401</v>
      </c>
      <c r="F1131" s="86">
        <v>314.23958680701099</v>
      </c>
      <c r="G1131" s="86">
        <v>299.24878410394399</v>
      </c>
      <c r="H1131" s="86">
        <f t="shared" si="124"/>
        <v>326.92507499828298</v>
      </c>
      <c r="I1131" s="86">
        <f t="shared" si="119"/>
        <v>35.748929349524865</v>
      </c>
      <c r="J1131" s="86">
        <f t="shared" si="120"/>
        <v>8.3528162251494447</v>
      </c>
      <c r="L1131" s="87">
        <v>426.14803204628998</v>
      </c>
      <c r="M1131" s="86">
        <v>268.90223822148499</v>
      </c>
      <c r="N1131" s="86">
        <v>307.30425636731701</v>
      </c>
      <c r="O1131" s="86">
        <f t="shared" si="125"/>
        <v>334.11817554503068</v>
      </c>
      <c r="P1131" s="86">
        <f t="shared" si="121"/>
        <v>81.980483135621611</v>
      </c>
      <c r="Q1131" s="86">
        <f t="shared" si="122"/>
        <v>8.3842146551038645</v>
      </c>
      <c r="S1131" s="86">
        <f t="shared" si="123"/>
        <v>3.13984299544195E-2</v>
      </c>
      <c r="T1131" s="87">
        <v>0.99662184399999998</v>
      </c>
      <c r="U1131" s="87">
        <v>0</v>
      </c>
    </row>
    <row r="1132" spans="2:21">
      <c r="B1132" s="87" t="s">
        <v>6898</v>
      </c>
      <c r="C1132" s="87" t="s">
        <v>832</v>
      </c>
      <c r="D1132" s="87" t="s">
        <v>2256</v>
      </c>
      <c r="E1132" s="87">
        <v>175.33857082811099</v>
      </c>
      <c r="F1132" s="86">
        <v>187.64290256387301</v>
      </c>
      <c r="G1132" s="86">
        <v>241.07773263683001</v>
      </c>
      <c r="H1132" s="86">
        <f t="shared" si="124"/>
        <v>201.35306867627131</v>
      </c>
      <c r="I1132" s="86">
        <f t="shared" si="119"/>
        <v>34.948331003789249</v>
      </c>
      <c r="J1132" s="86">
        <f t="shared" si="120"/>
        <v>7.6535836492960527</v>
      </c>
      <c r="L1132" s="87">
        <v>181.88595845823599</v>
      </c>
      <c r="M1132" s="86">
        <v>199.22894045760901</v>
      </c>
      <c r="N1132" s="86">
        <v>193.27284986468899</v>
      </c>
      <c r="O1132" s="86">
        <f t="shared" si="125"/>
        <v>191.46258292684468</v>
      </c>
      <c r="P1132" s="86">
        <f t="shared" si="121"/>
        <v>8.8120687666026178</v>
      </c>
      <c r="Q1132" s="86">
        <f t="shared" si="122"/>
        <v>7.5809186670410273</v>
      </c>
      <c r="S1132" s="86">
        <f t="shared" si="123"/>
        <v>-7.2664982255024449E-2</v>
      </c>
      <c r="T1132" s="87">
        <v>0.71277141799999999</v>
      </c>
      <c r="U1132" s="87">
        <v>0</v>
      </c>
    </row>
    <row r="1133" spans="2:21">
      <c r="B1133" s="87" t="s">
        <v>6899</v>
      </c>
      <c r="C1133" s="87" t="s">
        <v>2257</v>
      </c>
      <c r="D1133" s="87" t="s">
        <v>2258</v>
      </c>
      <c r="E1133" s="87">
        <v>1381.4380731301501</v>
      </c>
      <c r="F1133" s="86">
        <v>1462.17273597809</v>
      </c>
      <c r="G1133" s="86">
        <v>1402.4566297891899</v>
      </c>
      <c r="H1133" s="86">
        <f t="shared" si="124"/>
        <v>1415.3558129658102</v>
      </c>
      <c r="I1133" s="86">
        <f t="shared" si="119"/>
        <v>41.884521499721494</v>
      </c>
      <c r="J1133" s="86">
        <f t="shared" si="120"/>
        <v>10.466949069218664</v>
      </c>
      <c r="L1133" s="87">
        <v>1351.7864544607701</v>
      </c>
      <c r="M1133" s="86">
        <v>1401.29058746951</v>
      </c>
      <c r="N1133" s="86">
        <v>1474.6782694505901</v>
      </c>
      <c r="O1133" s="86">
        <f t="shared" si="125"/>
        <v>1409.2517704602899</v>
      </c>
      <c r="P1133" s="86">
        <f t="shared" si="121"/>
        <v>61.831503894313855</v>
      </c>
      <c r="Q1133" s="86">
        <f t="shared" si="122"/>
        <v>10.460713664617831</v>
      </c>
      <c r="S1133" s="86">
        <f t="shared" si="123"/>
        <v>-6.2354046008321774E-3</v>
      </c>
      <c r="T1133" s="87">
        <v>0.868616049</v>
      </c>
      <c r="U1133" s="87">
        <v>0</v>
      </c>
    </row>
    <row r="1134" spans="2:21">
      <c r="B1134" s="87" t="s">
        <v>6900</v>
      </c>
      <c r="C1134" s="87" t="s">
        <v>2259</v>
      </c>
      <c r="D1134" s="87" t="s">
        <v>1108</v>
      </c>
      <c r="E1134" s="87">
        <v>149.743919473028</v>
      </c>
      <c r="F1134" s="86">
        <v>163.21103076065901</v>
      </c>
      <c r="G1134" s="86">
        <v>175.34428402925499</v>
      </c>
      <c r="H1134" s="86">
        <f t="shared" si="124"/>
        <v>162.76641142098066</v>
      </c>
      <c r="I1134" s="86">
        <f t="shared" si="119"/>
        <v>12.805972478529025</v>
      </c>
      <c r="J1134" s="86">
        <f t="shared" si="120"/>
        <v>7.346659204637132</v>
      </c>
      <c r="L1134" s="87">
        <v>141.576097394519</v>
      </c>
      <c r="M1134" s="86">
        <v>150.437248052298</v>
      </c>
      <c r="N1134" s="86">
        <v>165.45990685287799</v>
      </c>
      <c r="O1134" s="86">
        <f t="shared" si="125"/>
        <v>152.49108409989833</v>
      </c>
      <c r="P1134" s="86">
        <f t="shared" si="121"/>
        <v>12.073639486236805</v>
      </c>
      <c r="Q1134" s="86">
        <f t="shared" si="122"/>
        <v>7.2525810829362074</v>
      </c>
      <c r="S1134" s="86">
        <f t="shared" si="123"/>
        <v>-9.4078121700924694E-2</v>
      </c>
      <c r="T1134" s="87">
        <v>0.48820186399999999</v>
      </c>
      <c r="U1134" s="87">
        <v>0</v>
      </c>
    </row>
    <row r="1135" spans="2:21">
      <c r="B1135" s="87" t="s">
        <v>6901</v>
      </c>
      <c r="C1135" s="87" t="s">
        <v>2260</v>
      </c>
      <c r="D1135" s="87" t="s">
        <v>2261</v>
      </c>
      <c r="E1135" s="87">
        <v>104.406342821214</v>
      </c>
      <c r="F1135" s="86">
        <v>127.97152902873199</v>
      </c>
      <c r="G1135" s="86">
        <v>134.54087046635101</v>
      </c>
      <c r="H1135" s="86">
        <f t="shared" si="124"/>
        <v>122.30624743876565</v>
      </c>
      <c r="I1135" s="86">
        <f t="shared" si="119"/>
        <v>15.845945876441027</v>
      </c>
      <c r="J1135" s="86">
        <f t="shared" si="120"/>
        <v>6.934354288805392</v>
      </c>
      <c r="L1135" s="87">
        <v>62.479244899727099</v>
      </c>
      <c r="M1135" s="86">
        <v>67.727730184147205</v>
      </c>
      <c r="N1135" s="86">
        <v>87.303935297133904</v>
      </c>
      <c r="O1135" s="86">
        <f t="shared" si="125"/>
        <v>72.503636793669401</v>
      </c>
      <c r="P1135" s="86">
        <f t="shared" si="121"/>
        <v>13.083320537575057</v>
      </c>
      <c r="Q1135" s="86">
        <f t="shared" si="122"/>
        <v>6.1799814576369982</v>
      </c>
      <c r="S1135" s="86">
        <f t="shared" si="123"/>
        <v>-0.75437283116839315</v>
      </c>
      <c r="T1135" s="91">
        <v>2.2100000000000001E-7</v>
      </c>
      <c r="U1135" s="87">
        <v>0</v>
      </c>
    </row>
    <row r="1136" spans="2:21">
      <c r="B1136" s="87" t="s">
        <v>6902</v>
      </c>
      <c r="C1136" s="87" t="s">
        <v>832</v>
      </c>
      <c r="D1136" s="87" t="s">
        <v>2262</v>
      </c>
      <c r="E1136" s="87">
        <v>52.253935915936403</v>
      </c>
      <c r="F1136" s="86">
        <v>57.728913390824303</v>
      </c>
      <c r="G1136" s="86">
        <v>54.123706898757</v>
      </c>
      <c r="H1136" s="86">
        <f t="shared" si="124"/>
        <v>54.702185401839237</v>
      </c>
      <c r="I1136" s="86">
        <f t="shared" si="119"/>
        <v>2.7829521414369798</v>
      </c>
      <c r="J1136" s="86">
        <f t="shared" si="120"/>
        <v>5.7735265660297834</v>
      </c>
      <c r="L1136" s="87">
        <v>59.119404705130897</v>
      </c>
      <c r="M1136" s="86">
        <v>64.013422449437996</v>
      </c>
      <c r="N1136" s="86">
        <v>58.1694985029648</v>
      </c>
      <c r="O1136" s="86">
        <f t="shared" si="125"/>
        <v>60.434108552511226</v>
      </c>
      <c r="P1136" s="86">
        <f t="shared" si="121"/>
        <v>3.1359522362080399</v>
      </c>
      <c r="Q1136" s="86">
        <f t="shared" si="122"/>
        <v>5.917291120440499</v>
      </c>
      <c r="S1136" s="86">
        <f t="shared" si="123"/>
        <v>0.14376455441071612</v>
      </c>
      <c r="T1136" s="87">
        <v>0.71017020099999995</v>
      </c>
      <c r="U1136" s="87">
        <v>0</v>
      </c>
    </row>
    <row r="1137" spans="2:21">
      <c r="B1137" s="87" t="s">
        <v>6903</v>
      </c>
      <c r="C1137" s="87" t="s">
        <v>2263</v>
      </c>
      <c r="D1137" s="87" t="s">
        <v>1119</v>
      </c>
      <c r="E1137" s="87">
        <v>48.5049676191393</v>
      </c>
      <c r="F1137" s="86">
        <v>43.688209871099701</v>
      </c>
      <c r="G1137" s="86">
        <v>41.709476272763801</v>
      </c>
      <c r="H1137" s="86">
        <f t="shared" si="124"/>
        <v>44.634217921000932</v>
      </c>
      <c r="I1137" s="86">
        <f t="shared" si="119"/>
        <v>3.4951214689227217</v>
      </c>
      <c r="J1137" s="86">
        <f t="shared" si="120"/>
        <v>5.4800782421936498</v>
      </c>
      <c r="L1137" s="87">
        <v>41.1963714385533</v>
      </c>
      <c r="M1137" s="86">
        <v>52.071053555379798</v>
      </c>
      <c r="N1137" s="86">
        <v>42.7803676350674</v>
      </c>
      <c r="O1137" s="86">
        <f t="shared" si="125"/>
        <v>45.349264209666835</v>
      </c>
      <c r="P1137" s="86">
        <f t="shared" si="121"/>
        <v>5.8748702108002746</v>
      </c>
      <c r="Q1137" s="86">
        <f t="shared" si="122"/>
        <v>5.5030072381510537</v>
      </c>
      <c r="S1137" s="86">
        <f t="shared" si="123"/>
        <v>2.2928995957404254E-2</v>
      </c>
      <c r="T1137" s="87">
        <v>0.99531827500000003</v>
      </c>
      <c r="U1137" s="87">
        <v>0</v>
      </c>
    </row>
    <row r="1138" spans="2:21">
      <c r="B1138" s="87" t="s">
        <v>6904</v>
      </c>
      <c r="C1138" s="87" t="s">
        <v>841</v>
      </c>
      <c r="D1138" s="87"/>
      <c r="E1138" s="87">
        <v>136.01508723632199</v>
      </c>
      <c r="F1138" s="86">
        <v>161.49612038155999</v>
      </c>
      <c r="G1138" s="86">
        <v>108.805735510932</v>
      </c>
      <c r="H1138" s="86">
        <f t="shared" si="124"/>
        <v>135.43898104293797</v>
      </c>
      <c r="I1138" s="86">
        <f t="shared" si="119"/>
        <v>26.349916284748922</v>
      </c>
      <c r="J1138" s="86">
        <f t="shared" si="120"/>
        <v>7.0814992142385327</v>
      </c>
      <c r="L1138" s="87">
        <v>156.52771080963601</v>
      </c>
      <c r="M1138" s="86">
        <v>222.02871873308899</v>
      </c>
      <c r="N1138" s="86">
        <v>157.79956884008499</v>
      </c>
      <c r="O1138" s="86">
        <f t="shared" si="125"/>
        <v>178.78533279426998</v>
      </c>
      <c r="P1138" s="86">
        <f t="shared" si="121"/>
        <v>37.455269673340382</v>
      </c>
      <c r="Q1138" s="86">
        <f t="shared" si="122"/>
        <v>7.482084575216974</v>
      </c>
      <c r="S1138" s="86">
        <f t="shared" si="123"/>
        <v>0.40058536097844005</v>
      </c>
      <c r="T1138" s="87">
        <v>0.15170120600000001</v>
      </c>
      <c r="U1138" s="87">
        <v>0</v>
      </c>
    </row>
    <row r="1139" spans="2:21">
      <c r="B1139" s="87" t="s">
        <v>6905</v>
      </c>
      <c r="C1139" s="87" t="s">
        <v>2264</v>
      </c>
      <c r="D1139" s="87" t="s">
        <v>2265</v>
      </c>
      <c r="E1139" s="87">
        <v>337.75703198769702</v>
      </c>
      <c r="F1139" s="86">
        <v>337.93979127385001</v>
      </c>
      <c r="G1139" s="86">
        <v>295.08133544607199</v>
      </c>
      <c r="H1139" s="86">
        <f t="shared" si="124"/>
        <v>323.59271956920634</v>
      </c>
      <c r="I1139" s="86">
        <f t="shared" si="119"/>
        <v>24.69175203791454</v>
      </c>
      <c r="J1139" s="86">
        <f t="shared" si="120"/>
        <v>8.3380353390767379</v>
      </c>
      <c r="L1139" s="87">
        <v>331.88215609644402</v>
      </c>
      <c r="M1139" s="86">
        <v>359.38058294272599</v>
      </c>
      <c r="N1139" s="86">
        <v>338.873572590832</v>
      </c>
      <c r="O1139" s="86">
        <f t="shared" si="125"/>
        <v>343.37877054333399</v>
      </c>
      <c r="P1139" s="86">
        <f t="shared" si="121"/>
        <v>14.292077392685133</v>
      </c>
      <c r="Q1139" s="86">
        <f t="shared" si="122"/>
        <v>8.4236570369813624</v>
      </c>
      <c r="S1139" s="86">
        <f t="shared" si="123"/>
        <v>8.5621697904623928E-2</v>
      </c>
      <c r="T1139" s="87">
        <v>0.89971220399999996</v>
      </c>
      <c r="U1139" s="87">
        <v>0</v>
      </c>
    </row>
    <row r="1140" spans="2:21">
      <c r="B1140" s="87" t="s">
        <v>6906</v>
      </c>
      <c r="C1140" s="87" t="s">
        <v>2266</v>
      </c>
      <c r="D1140" s="87" t="s">
        <v>2267</v>
      </c>
      <c r="E1140" s="87">
        <v>99.021058773027093</v>
      </c>
      <c r="F1140" s="86">
        <v>99.7850915470747</v>
      </c>
      <c r="G1140" s="86">
        <v>100.214956011694</v>
      </c>
      <c r="H1140" s="86">
        <f t="shared" si="124"/>
        <v>99.673702110598583</v>
      </c>
      <c r="I1140" s="86">
        <f t="shared" si="119"/>
        <v>0.60469278071014188</v>
      </c>
      <c r="J1140" s="86">
        <f t="shared" si="120"/>
        <v>6.639141009348303</v>
      </c>
      <c r="L1140" s="87">
        <v>104.572422798538</v>
      </c>
      <c r="M1140" s="86">
        <v>97.031465997888603</v>
      </c>
      <c r="N1140" s="86">
        <v>100.324538218141</v>
      </c>
      <c r="O1140" s="86">
        <f t="shared" si="125"/>
        <v>100.64280900485586</v>
      </c>
      <c r="P1140" s="86">
        <f t="shared" si="121"/>
        <v>3.7805395894729328</v>
      </c>
      <c r="Q1140" s="86">
        <f t="shared" si="122"/>
        <v>6.6531002842033367</v>
      </c>
      <c r="S1140" s="86">
        <f t="shared" si="123"/>
        <v>1.3959274855033404E-2</v>
      </c>
      <c r="T1140" s="87">
        <v>0.93296457899999996</v>
      </c>
      <c r="U1140" s="87">
        <v>0</v>
      </c>
    </row>
    <row r="1141" spans="2:21">
      <c r="B1141" s="87" t="s">
        <v>6907</v>
      </c>
      <c r="C1141" s="87" t="s">
        <v>2268</v>
      </c>
      <c r="D1141" s="87" t="s">
        <v>2269</v>
      </c>
      <c r="E1141" s="87">
        <v>119.48105542106801</v>
      </c>
      <c r="F1141" s="86">
        <v>125.24749060033901</v>
      </c>
      <c r="G1141" s="86">
        <v>117.252934037516</v>
      </c>
      <c r="H1141" s="86">
        <f t="shared" si="124"/>
        <v>120.66049335297434</v>
      </c>
      <c r="I1141" s="86">
        <f t="shared" si="119"/>
        <v>4.1257167905054652</v>
      </c>
      <c r="J1141" s="86">
        <f t="shared" si="120"/>
        <v>6.9148095761116748</v>
      </c>
      <c r="L1141" s="87">
        <v>137.46356346490299</v>
      </c>
      <c r="M1141" s="86">
        <v>125.921682159969</v>
      </c>
      <c r="N1141" s="86">
        <v>138.12705480871901</v>
      </c>
      <c r="O1141" s="86">
        <f t="shared" si="125"/>
        <v>133.83743347786367</v>
      </c>
      <c r="P1141" s="86">
        <f t="shared" si="121"/>
        <v>6.8632641203652582</v>
      </c>
      <c r="Q1141" s="86">
        <f t="shared" si="122"/>
        <v>7.0643378748103958</v>
      </c>
      <c r="S1141" s="86">
        <f t="shared" si="123"/>
        <v>0.14952829869872247</v>
      </c>
      <c r="T1141" s="87">
        <v>0.66648962300000003</v>
      </c>
      <c r="U1141" s="87">
        <v>0</v>
      </c>
    </row>
    <row r="1142" spans="2:21">
      <c r="B1142" s="87" t="s">
        <v>6908</v>
      </c>
      <c r="C1142" s="87" t="s">
        <v>2270</v>
      </c>
      <c r="D1142" s="87" t="s">
        <v>2271</v>
      </c>
      <c r="E1142" s="87">
        <v>77.717140846725997</v>
      </c>
      <c r="F1142" s="86">
        <v>75.132402359392003</v>
      </c>
      <c r="G1142" s="86">
        <v>97.398682594463395</v>
      </c>
      <c r="H1142" s="86">
        <f t="shared" si="124"/>
        <v>83.41607526686046</v>
      </c>
      <c r="I1142" s="86">
        <f t="shared" si="119"/>
        <v>12.178062203011923</v>
      </c>
      <c r="J1142" s="86">
        <f t="shared" si="120"/>
        <v>6.3822535297920542</v>
      </c>
      <c r="L1142" s="87">
        <v>90.697528823603406</v>
      </c>
      <c r="M1142" s="86">
        <v>91.877687146366597</v>
      </c>
      <c r="N1142" s="86">
        <v>94.151936371746103</v>
      </c>
      <c r="O1142" s="86">
        <f t="shared" si="125"/>
        <v>92.242384113905359</v>
      </c>
      <c r="P1142" s="86">
        <f t="shared" si="121"/>
        <v>1.7558433260872943</v>
      </c>
      <c r="Q1142" s="86">
        <f t="shared" si="122"/>
        <v>6.5273578965246859</v>
      </c>
      <c r="S1142" s="86">
        <f t="shared" si="123"/>
        <v>0.14510436673263077</v>
      </c>
      <c r="T1142" s="87">
        <v>0.71277141799999999</v>
      </c>
      <c r="U1142" s="87">
        <v>0</v>
      </c>
    </row>
    <row r="1143" spans="2:21">
      <c r="B1143" s="87" t="s">
        <v>6909</v>
      </c>
      <c r="C1143" s="87" t="s">
        <v>841</v>
      </c>
      <c r="D1143" s="87" t="s">
        <v>2272</v>
      </c>
      <c r="E1143" s="87">
        <v>61.290479360102303</v>
      </c>
      <c r="F1143" s="86">
        <v>55.526981370942103</v>
      </c>
      <c r="G1143" s="86">
        <v>67.5325641942852</v>
      </c>
      <c r="H1143" s="86">
        <f t="shared" si="124"/>
        <v>61.450008308443195</v>
      </c>
      <c r="I1143" s="86">
        <f t="shared" si="119"/>
        <v>6.0043810543682827</v>
      </c>
      <c r="J1143" s="86">
        <f t="shared" si="120"/>
        <v>5.9413413005471218</v>
      </c>
      <c r="L1143" s="87">
        <v>70.256479751034803</v>
      </c>
      <c r="M1143" s="86">
        <v>58.961642068158397</v>
      </c>
      <c r="N1143" s="86">
        <v>59.363593780151703</v>
      </c>
      <c r="O1143" s="86">
        <f t="shared" si="125"/>
        <v>62.860571866448289</v>
      </c>
      <c r="P1143" s="86">
        <f t="shared" si="121"/>
        <v>6.408196421198415</v>
      </c>
      <c r="Q1143" s="86">
        <f t="shared" si="122"/>
        <v>5.9740834918273382</v>
      </c>
      <c r="S1143" s="86">
        <f t="shared" si="123"/>
        <v>3.2742191280216673E-2</v>
      </c>
      <c r="T1143" s="87">
        <v>1</v>
      </c>
      <c r="U1143" s="87">
        <v>0</v>
      </c>
    </row>
    <row r="1144" spans="2:21">
      <c r="B1144" s="87" t="s">
        <v>6910</v>
      </c>
      <c r="C1144" s="87" t="s">
        <v>2273</v>
      </c>
      <c r="D1144" s="87" t="s">
        <v>2274</v>
      </c>
      <c r="E1144" s="87">
        <v>36.139908822734</v>
      </c>
      <c r="F1144" s="86">
        <v>36.398303207031603</v>
      </c>
      <c r="G1144" s="86">
        <v>41.486894274818098</v>
      </c>
      <c r="H1144" s="86">
        <f t="shared" si="124"/>
        <v>38.008368768194565</v>
      </c>
      <c r="I1144" s="86">
        <f t="shared" si="119"/>
        <v>3.0152606337814323</v>
      </c>
      <c r="J1144" s="86">
        <f t="shared" si="120"/>
        <v>5.248245204261508</v>
      </c>
      <c r="L1144" s="87">
        <v>48.588481141706197</v>
      </c>
      <c r="M1144" s="86">
        <v>47.7555905234234</v>
      </c>
      <c r="N1144" s="86">
        <v>41.072168285973802</v>
      </c>
      <c r="O1144" s="86">
        <f t="shared" si="125"/>
        <v>45.805413317034471</v>
      </c>
      <c r="P1144" s="86">
        <f t="shared" si="121"/>
        <v>4.120210320912177</v>
      </c>
      <c r="Q1144" s="86">
        <f t="shared" si="122"/>
        <v>5.5174462020336064</v>
      </c>
      <c r="S1144" s="86">
        <f t="shared" si="123"/>
        <v>0.26920099777209888</v>
      </c>
      <c r="T1144" s="87">
        <v>0.355775279</v>
      </c>
      <c r="U1144" s="87">
        <v>0</v>
      </c>
    </row>
    <row r="1145" spans="2:21">
      <c r="B1145" s="87" t="s">
        <v>6911</v>
      </c>
      <c r="C1145" s="87" t="s">
        <v>2275</v>
      </c>
      <c r="D1145" s="87" t="s">
        <v>2276</v>
      </c>
      <c r="E1145" s="87">
        <v>1239.5290425773901</v>
      </c>
      <c r="F1145" s="86">
        <v>1332.7952965337499</v>
      </c>
      <c r="G1145" s="86">
        <v>1300.3870779629699</v>
      </c>
      <c r="H1145" s="86">
        <f t="shared" si="124"/>
        <v>1290.9038056913698</v>
      </c>
      <c r="I1145" s="86">
        <f t="shared" si="119"/>
        <v>47.350795890840352</v>
      </c>
      <c r="J1145" s="86">
        <f t="shared" si="120"/>
        <v>10.33416578397288</v>
      </c>
      <c r="L1145" s="87">
        <v>1224.0898098796199</v>
      </c>
      <c r="M1145" s="86">
        <v>1300.0029544096899</v>
      </c>
      <c r="N1145" s="86">
        <v>1417.1650341717</v>
      </c>
      <c r="O1145" s="86">
        <f t="shared" si="125"/>
        <v>1313.7525994870032</v>
      </c>
      <c r="P1145" s="86">
        <f t="shared" si="121"/>
        <v>97.269214624532268</v>
      </c>
      <c r="Q1145" s="86">
        <f t="shared" si="122"/>
        <v>10.359477903474316</v>
      </c>
      <c r="S1145" s="86">
        <f t="shared" si="123"/>
        <v>2.5312119501435658E-2</v>
      </c>
      <c r="T1145" s="87">
        <v>0.96660881899999995</v>
      </c>
      <c r="U1145" s="87">
        <v>0</v>
      </c>
    </row>
    <row r="1146" spans="2:21">
      <c r="B1146" s="87" t="s">
        <v>6912</v>
      </c>
      <c r="C1146" s="87" t="s">
        <v>2277</v>
      </c>
      <c r="D1146" s="87" t="s">
        <v>1995</v>
      </c>
      <c r="E1146" s="87">
        <v>99.316493787669899</v>
      </c>
      <c r="F1146" s="86">
        <v>109.643031248032</v>
      </c>
      <c r="G1146" s="86">
        <v>122.56571143034699</v>
      </c>
      <c r="H1146" s="86">
        <f t="shared" si="124"/>
        <v>110.50841215534963</v>
      </c>
      <c r="I1146" s="86">
        <f t="shared" si="119"/>
        <v>11.648742135321067</v>
      </c>
      <c r="J1146" s="86">
        <f t="shared" si="120"/>
        <v>6.7880123848473364</v>
      </c>
      <c r="L1146" s="87">
        <v>108.118717605086</v>
      </c>
      <c r="M1146" s="86">
        <v>113.75612224709</v>
      </c>
      <c r="N1146" s="86">
        <v>117.754013891776</v>
      </c>
      <c r="O1146" s="86">
        <f t="shared" si="125"/>
        <v>113.20961791465068</v>
      </c>
      <c r="P1146" s="86">
        <f t="shared" si="121"/>
        <v>4.8408402031162643</v>
      </c>
      <c r="Q1146" s="86">
        <f t="shared" si="122"/>
        <v>6.8228527197496094</v>
      </c>
      <c r="S1146" s="86">
        <f t="shared" si="123"/>
        <v>3.4840334902271085E-2</v>
      </c>
      <c r="T1146" s="87">
        <v>0.999054891</v>
      </c>
      <c r="U1146" s="87">
        <v>0</v>
      </c>
    </row>
    <row r="1147" spans="2:21">
      <c r="B1147" s="87" t="s">
        <v>6913</v>
      </c>
      <c r="C1147" s="87" t="s">
        <v>2278</v>
      </c>
      <c r="D1147" s="87" t="s">
        <v>2279</v>
      </c>
      <c r="E1147" s="87">
        <v>107.06306335120701</v>
      </c>
      <c r="F1147" s="86">
        <v>105.730714941033</v>
      </c>
      <c r="G1147" s="86">
        <v>86.940749798507994</v>
      </c>
      <c r="H1147" s="86">
        <f t="shared" si="124"/>
        <v>99.911509363582653</v>
      </c>
      <c r="I1147" s="86">
        <f t="shared" si="119"/>
        <v>11.252743702882217</v>
      </c>
      <c r="J1147" s="86">
        <f t="shared" si="120"/>
        <v>6.6425789745601636</v>
      </c>
      <c r="L1147" s="87">
        <v>114.965148683512</v>
      </c>
      <c r="M1147" s="86">
        <v>111.578617642897</v>
      </c>
      <c r="N1147" s="86">
        <v>91.993582617221705</v>
      </c>
      <c r="O1147" s="86">
        <f t="shared" si="125"/>
        <v>106.17911631454358</v>
      </c>
      <c r="P1147" s="86">
        <f t="shared" si="121"/>
        <v>12.401176268026061</v>
      </c>
      <c r="Q1147" s="86">
        <f t="shared" si="122"/>
        <v>6.7303562294368682</v>
      </c>
      <c r="S1147" s="86">
        <f t="shared" si="123"/>
        <v>8.7777254876704888E-2</v>
      </c>
      <c r="T1147" s="87">
        <v>0.91734285699999996</v>
      </c>
      <c r="U1147" s="87">
        <v>0</v>
      </c>
    </row>
    <row r="1148" spans="2:21">
      <c r="B1148" s="87" t="s">
        <v>6914</v>
      </c>
      <c r="C1148" s="87" t="s">
        <v>832</v>
      </c>
      <c r="D1148" s="87" t="s">
        <v>2280</v>
      </c>
      <c r="E1148" s="87">
        <v>39.7496171614997</v>
      </c>
      <c r="F1148" s="86">
        <v>35.410349262840803</v>
      </c>
      <c r="G1148" s="86">
        <v>36.287082880431598</v>
      </c>
      <c r="H1148" s="86">
        <f t="shared" si="124"/>
        <v>37.149016434924029</v>
      </c>
      <c r="I1148" s="86">
        <f t="shared" si="119"/>
        <v>2.2944516912222999</v>
      </c>
      <c r="J1148" s="86">
        <f t="shared" si="120"/>
        <v>5.215252109063294</v>
      </c>
      <c r="L1148" s="87">
        <v>41.588717833206204</v>
      </c>
      <c r="M1148" s="86">
        <v>44.625196154209704</v>
      </c>
      <c r="N1148" s="86">
        <v>38.143464701913402</v>
      </c>
      <c r="O1148" s="86">
        <f t="shared" si="125"/>
        <v>41.45245956310977</v>
      </c>
      <c r="P1148" s="86">
        <f t="shared" si="121"/>
        <v>3.2430133197458555</v>
      </c>
      <c r="Q1148" s="86">
        <f t="shared" si="122"/>
        <v>5.3733858008117128</v>
      </c>
      <c r="S1148" s="86">
        <f t="shared" si="123"/>
        <v>0.1581336917484189</v>
      </c>
      <c r="T1148" s="87">
        <v>0.67066843899999995</v>
      </c>
      <c r="U1148" s="87">
        <v>0</v>
      </c>
    </row>
    <row r="1149" spans="2:21">
      <c r="B1149" s="87" t="s">
        <v>6915</v>
      </c>
      <c r="C1149" s="87" t="s">
        <v>832</v>
      </c>
      <c r="D1149" s="87" t="s">
        <v>957</v>
      </c>
      <c r="E1149" s="87">
        <v>60.580197169387098</v>
      </c>
      <c r="F1149" s="86">
        <v>60.171056176511797</v>
      </c>
      <c r="G1149" s="86">
        <v>71.192393479652907</v>
      </c>
      <c r="H1149" s="86">
        <f t="shared" si="124"/>
        <v>63.981215608517267</v>
      </c>
      <c r="I1149" s="86">
        <f t="shared" si="119"/>
        <v>6.2484129028802178</v>
      </c>
      <c r="J1149" s="86">
        <f t="shared" si="120"/>
        <v>5.9995764980274027</v>
      </c>
      <c r="L1149" s="87">
        <v>68.919560330529706</v>
      </c>
      <c r="M1149" s="86">
        <v>68.299240893646299</v>
      </c>
      <c r="N1149" s="86">
        <v>63.936789152844902</v>
      </c>
      <c r="O1149" s="86">
        <f t="shared" si="125"/>
        <v>67.051863459006967</v>
      </c>
      <c r="P1149" s="86">
        <f t="shared" si="121"/>
        <v>2.7155045572834431</v>
      </c>
      <c r="Q1149" s="86">
        <f t="shared" si="122"/>
        <v>6.0672055219568701</v>
      </c>
      <c r="S1149" s="86">
        <f t="shared" si="123"/>
        <v>6.7629023929467832E-2</v>
      </c>
      <c r="T1149" s="87">
        <v>0.94234390999999995</v>
      </c>
      <c r="U1149" s="87">
        <v>0</v>
      </c>
    </row>
    <row r="1150" spans="2:21">
      <c r="B1150" s="87" t="s">
        <v>6916</v>
      </c>
      <c r="C1150" s="87" t="s">
        <v>2281</v>
      </c>
      <c r="D1150" s="87" t="s">
        <v>2282</v>
      </c>
      <c r="E1150" s="87">
        <v>43.963030755961199</v>
      </c>
      <c r="F1150" s="86">
        <v>41.519038343272598</v>
      </c>
      <c r="G1150" s="86">
        <v>41.2547720783638</v>
      </c>
      <c r="H1150" s="86">
        <f t="shared" si="124"/>
        <v>42.245613725865866</v>
      </c>
      <c r="I1150" s="86">
        <f t="shared" si="119"/>
        <v>1.4931845519353322</v>
      </c>
      <c r="J1150" s="86">
        <f t="shared" si="120"/>
        <v>5.4007296520349808</v>
      </c>
      <c r="L1150" s="87">
        <v>49.281851087497699</v>
      </c>
      <c r="M1150" s="86">
        <v>51.892261514067997</v>
      </c>
      <c r="N1150" s="86">
        <v>41.774380808254897</v>
      </c>
      <c r="O1150" s="86">
        <f t="shared" si="125"/>
        <v>47.649497803273533</v>
      </c>
      <c r="P1150" s="86">
        <f t="shared" si="121"/>
        <v>5.2527431336068888</v>
      </c>
      <c r="Q1150" s="86">
        <f t="shared" si="122"/>
        <v>5.5743891039744202</v>
      </c>
      <c r="S1150" s="86">
        <f t="shared" si="123"/>
        <v>0.17365945193943974</v>
      </c>
      <c r="T1150" s="87">
        <v>0.68131466399999996</v>
      </c>
      <c r="U1150" s="87">
        <v>0</v>
      </c>
    </row>
    <row r="1151" spans="2:21">
      <c r="B1151" s="87" t="s">
        <v>6917</v>
      </c>
      <c r="C1151" s="87" t="s">
        <v>2283</v>
      </c>
      <c r="D1151" s="87" t="s">
        <v>2284</v>
      </c>
      <c r="E1151" s="87">
        <v>43.6148789718914</v>
      </c>
      <c r="F1151" s="86">
        <v>42.485782076482302</v>
      </c>
      <c r="G1151" s="86">
        <v>46.414897534981698</v>
      </c>
      <c r="H1151" s="86">
        <f t="shared" si="124"/>
        <v>44.17185286111846</v>
      </c>
      <c r="I1151" s="86">
        <f t="shared" si="119"/>
        <v>2.0229068210165471</v>
      </c>
      <c r="J1151" s="86">
        <f t="shared" si="120"/>
        <v>5.4650554447542712</v>
      </c>
      <c r="L1151" s="87">
        <v>48.942364668463803</v>
      </c>
      <c r="M1151" s="86">
        <v>50.1825284462331</v>
      </c>
      <c r="N1151" s="86">
        <v>52.170069610309199</v>
      </c>
      <c r="O1151" s="86">
        <f t="shared" si="125"/>
        <v>50.431654241668696</v>
      </c>
      <c r="P1151" s="86">
        <f t="shared" si="121"/>
        <v>1.6282099202396669</v>
      </c>
      <c r="Q1151" s="86">
        <f t="shared" si="122"/>
        <v>5.6562576437421823</v>
      </c>
      <c r="S1151" s="86">
        <f t="shared" si="123"/>
        <v>0.19120219898791041</v>
      </c>
      <c r="T1151" s="87">
        <v>0.46747319599999998</v>
      </c>
      <c r="U1151" s="87">
        <v>0</v>
      </c>
    </row>
    <row r="1152" spans="2:21">
      <c r="B1152" s="87" t="s">
        <v>6918</v>
      </c>
      <c r="C1152" s="87" t="s">
        <v>832</v>
      </c>
      <c r="D1152" s="87" t="s">
        <v>2285</v>
      </c>
      <c r="E1152" s="87">
        <v>23.032177836889002</v>
      </c>
      <c r="F1152" s="86">
        <v>18.247020339743401</v>
      </c>
      <c r="G1152" s="86">
        <v>14.3226011456217</v>
      </c>
      <c r="H1152" s="86">
        <f t="shared" si="124"/>
        <v>18.533933107418036</v>
      </c>
      <c r="I1152" s="86">
        <f t="shared" si="119"/>
        <v>4.361871242650059</v>
      </c>
      <c r="J1152" s="86">
        <f t="shared" si="120"/>
        <v>4.2120971647281209</v>
      </c>
      <c r="L1152" s="87">
        <v>25.487518748217099</v>
      </c>
      <c r="M1152" s="86">
        <v>25.841304917721299</v>
      </c>
      <c r="N1152" s="86">
        <v>17.804004322611299</v>
      </c>
      <c r="O1152" s="86">
        <f t="shared" si="125"/>
        <v>23.044275996183234</v>
      </c>
      <c r="P1152" s="86">
        <f t="shared" si="121"/>
        <v>4.54165460741602</v>
      </c>
      <c r="Q1152" s="86">
        <f t="shared" si="122"/>
        <v>4.5263365367591843</v>
      </c>
      <c r="S1152" s="86">
        <f t="shared" si="123"/>
        <v>0.31423937203106289</v>
      </c>
      <c r="T1152" s="87">
        <v>0.51533072499999999</v>
      </c>
      <c r="U1152" s="87">
        <v>0</v>
      </c>
    </row>
    <row r="1153" spans="2:21">
      <c r="B1153" s="87" t="s">
        <v>6919</v>
      </c>
      <c r="C1153" s="87" t="s">
        <v>2286</v>
      </c>
      <c r="D1153" s="87" t="s">
        <v>2287</v>
      </c>
      <c r="E1153" s="87">
        <v>64.765822301536502</v>
      </c>
      <c r="F1153" s="86">
        <v>56.106199631983003</v>
      </c>
      <c r="G1153" s="86">
        <v>56.2064876905457</v>
      </c>
      <c r="H1153" s="86">
        <f t="shared" si="124"/>
        <v>59.026169874688399</v>
      </c>
      <c r="I1153" s="86">
        <f t="shared" si="119"/>
        <v>4.9709377293866837</v>
      </c>
      <c r="J1153" s="86">
        <f t="shared" si="120"/>
        <v>5.8832828252537892</v>
      </c>
      <c r="L1153" s="87">
        <v>70.575979766067604</v>
      </c>
      <c r="M1153" s="86">
        <v>62.8491300238937</v>
      </c>
      <c r="N1153" s="86">
        <v>54.471208000543797</v>
      </c>
      <c r="O1153" s="86">
        <f t="shared" si="125"/>
        <v>62.632105930168372</v>
      </c>
      <c r="P1153" s="86">
        <f t="shared" si="121"/>
        <v>8.0545790081073889</v>
      </c>
      <c r="Q1153" s="86">
        <f t="shared" si="122"/>
        <v>5.9688304835527282</v>
      </c>
      <c r="S1153" s="86">
        <f t="shared" si="123"/>
        <v>8.5547658298939358E-2</v>
      </c>
      <c r="T1153" s="87">
        <v>0.91676302600000004</v>
      </c>
      <c r="U1153" s="87">
        <v>0</v>
      </c>
    </row>
    <row r="1154" spans="2:21">
      <c r="B1154" s="87" t="s">
        <v>6920</v>
      </c>
      <c r="C1154" s="87" t="s">
        <v>832</v>
      </c>
      <c r="D1154" s="87" t="s">
        <v>2288</v>
      </c>
      <c r="E1154" s="87">
        <v>74.485525817801204</v>
      </c>
      <c r="F1154" s="86">
        <v>78.927637805839097</v>
      </c>
      <c r="G1154" s="86">
        <v>77.880295804699898</v>
      </c>
      <c r="H1154" s="86">
        <f t="shared" si="124"/>
        <v>77.097819809446733</v>
      </c>
      <c r="I1154" s="86">
        <f t="shared" si="119"/>
        <v>2.3221307544856438</v>
      </c>
      <c r="J1154" s="86">
        <f t="shared" si="120"/>
        <v>6.2686181587297289</v>
      </c>
      <c r="L1154" s="87">
        <v>68.733931212740899</v>
      </c>
      <c r="M1154" s="86">
        <v>82.608612584196393</v>
      </c>
      <c r="N1154" s="86">
        <v>82.380727942594902</v>
      </c>
      <c r="O1154" s="86">
        <f t="shared" si="125"/>
        <v>77.907757246510741</v>
      </c>
      <c r="P1154" s="86">
        <f t="shared" si="121"/>
        <v>7.9455834226238116</v>
      </c>
      <c r="Q1154" s="86">
        <f t="shared" si="122"/>
        <v>6.2836950789367547</v>
      </c>
      <c r="S1154" s="86">
        <f t="shared" si="123"/>
        <v>1.5076920207026053E-2</v>
      </c>
      <c r="T1154" s="87">
        <v>0.95488321499999995</v>
      </c>
      <c r="U1154" s="87">
        <v>0</v>
      </c>
    </row>
    <row r="1155" spans="2:21">
      <c r="B1155" s="87" t="s">
        <v>6921</v>
      </c>
      <c r="C1155" s="87" t="s">
        <v>2289</v>
      </c>
      <c r="D1155" s="87"/>
      <c r="E1155" s="87">
        <v>89.048602735973603</v>
      </c>
      <c r="F1155" s="86">
        <v>103.42229231649399</v>
      </c>
      <c r="G1155" s="86">
        <v>104.93823306386101</v>
      </c>
      <c r="H1155" s="86">
        <f t="shared" si="124"/>
        <v>99.136376038776191</v>
      </c>
      <c r="I1155" s="86">
        <f t="shared" si="119"/>
        <v>8.7690875662143171</v>
      </c>
      <c r="J1155" s="86">
        <f t="shared" si="120"/>
        <v>6.6313426164911915</v>
      </c>
      <c r="L1155" s="87">
        <v>131.64240410535299</v>
      </c>
      <c r="M1155" s="86">
        <v>101.624573136143</v>
      </c>
      <c r="N1155" s="86">
        <v>102.987551189421</v>
      </c>
      <c r="O1155" s="86">
        <f t="shared" si="125"/>
        <v>112.08484281030566</v>
      </c>
      <c r="P1155" s="86">
        <f t="shared" si="121"/>
        <v>16.951049529471057</v>
      </c>
      <c r="Q1155" s="86">
        <f t="shared" si="122"/>
        <v>6.8084473860189938</v>
      </c>
      <c r="S1155" s="86">
        <f t="shared" si="123"/>
        <v>0.17710476952780288</v>
      </c>
      <c r="T1155" s="87">
        <v>0.67163875799999995</v>
      </c>
      <c r="U1155" s="87">
        <v>0</v>
      </c>
    </row>
    <row r="1156" spans="2:21">
      <c r="B1156" s="87" t="s">
        <v>6922</v>
      </c>
      <c r="C1156" s="87" t="s">
        <v>2290</v>
      </c>
      <c r="D1156" s="87" t="s">
        <v>1830</v>
      </c>
      <c r="E1156" s="87">
        <v>60.643760403936</v>
      </c>
      <c r="F1156" s="86">
        <v>59.695575866825102</v>
      </c>
      <c r="G1156" s="86">
        <v>64.932455062975606</v>
      </c>
      <c r="H1156" s="86">
        <f t="shared" si="124"/>
        <v>61.757263777912236</v>
      </c>
      <c r="I1156" s="86">
        <f t="shared" si="119"/>
        <v>2.7903661501066188</v>
      </c>
      <c r="J1156" s="86">
        <f t="shared" si="120"/>
        <v>5.9485369287516887</v>
      </c>
      <c r="L1156" s="87">
        <v>64.293590301448106</v>
      </c>
      <c r="M1156" s="86">
        <v>58.6899294318996</v>
      </c>
      <c r="N1156" s="86">
        <v>59.469980148933402</v>
      </c>
      <c r="O1156" s="86">
        <f t="shared" si="125"/>
        <v>60.817833294093703</v>
      </c>
      <c r="P1156" s="86">
        <f t="shared" si="121"/>
        <v>3.035256967855632</v>
      </c>
      <c r="Q1156" s="86">
        <f t="shared" si="122"/>
        <v>5.9264225144861413</v>
      </c>
      <c r="S1156" s="86">
        <f t="shared" si="123"/>
        <v>-2.2114414265547219E-2</v>
      </c>
      <c r="T1156" s="87">
        <v>0.84651602999999997</v>
      </c>
      <c r="U1156" s="87">
        <v>0</v>
      </c>
    </row>
    <row r="1157" spans="2:21">
      <c r="B1157" s="87" t="s">
        <v>6923</v>
      </c>
      <c r="C1157" s="87" t="s">
        <v>841</v>
      </c>
      <c r="D1157" s="87"/>
      <c r="E1157" s="87">
        <v>6303.3625211849003</v>
      </c>
      <c r="F1157" s="86">
        <v>6502.39549407301</v>
      </c>
      <c r="G1157" s="86">
        <v>6683.4880572685497</v>
      </c>
      <c r="H1157" s="86">
        <f t="shared" si="124"/>
        <v>6496.4153575088203</v>
      </c>
      <c r="I1157" s="86">
        <f t="shared" si="119"/>
        <v>190.13331459982291</v>
      </c>
      <c r="J1157" s="86">
        <f t="shared" si="120"/>
        <v>12.665428160883041</v>
      </c>
      <c r="L1157" s="87">
        <v>5568.7504476346603</v>
      </c>
      <c r="M1157" s="86">
        <v>5567.6002980622297</v>
      </c>
      <c r="N1157" s="86">
        <v>6062.5504092378997</v>
      </c>
      <c r="O1157" s="86">
        <f t="shared" si="125"/>
        <v>5732.9670516449305</v>
      </c>
      <c r="P1157" s="86">
        <f t="shared" si="121"/>
        <v>285.42813966513756</v>
      </c>
      <c r="Q1157" s="86">
        <f t="shared" si="122"/>
        <v>12.485066272304046</v>
      </c>
      <c r="S1157" s="86">
        <f t="shared" si="123"/>
        <v>-0.18036188857899468</v>
      </c>
      <c r="T1157" s="87">
        <v>8.5938755000000006E-2</v>
      </c>
      <c r="U1157" s="87">
        <v>0</v>
      </c>
    </row>
    <row r="1158" spans="2:21">
      <c r="B1158" s="87" t="s">
        <v>6924</v>
      </c>
      <c r="C1158" s="87" t="s">
        <v>841</v>
      </c>
      <c r="D1158" s="87"/>
      <c r="E1158" s="87">
        <v>27.810826599749898</v>
      </c>
      <c r="F1158" s="86">
        <v>32.933244123455303</v>
      </c>
      <c r="G1158" s="86">
        <v>38.010542249508703</v>
      </c>
      <c r="H1158" s="86">
        <f t="shared" si="124"/>
        <v>32.918204324237969</v>
      </c>
      <c r="I1158" s="86">
        <f t="shared" ref="I1158:I1221" si="126">STDEV(E1158:G1158)</f>
        <v>5.0998744573424561</v>
      </c>
      <c r="J1158" s="86">
        <f t="shared" ref="J1158:J1221" si="127">LOG(H1158,2)</f>
        <v>5.0408137343171893</v>
      </c>
      <c r="L1158" s="87">
        <v>29.495020290524799</v>
      </c>
      <c r="M1158" s="86">
        <v>26.472573989785399</v>
      </c>
      <c r="N1158" s="86">
        <v>41.281579582749202</v>
      </c>
      <c r="O1158" s="86">
        <f t="shared" si="125"/>
        <v>32.416391287686466</v>
      </c>
      <c r="P1158" s="86">
        <f t="shared" ref="P1158:P1221" si="128">STDEV(L1158:N1158)</f>
        <v>7.8247982747417453</v>
      </c>
      <c r="Q1158" s="86">
        <f t="shared" ref="Q1158:Q1221" si="129">LOG(O1158,2)</f>
        <v>5.0186515885454499</v>
      </c>
      <c r="S1158" s="86">
        <f t="shared" ref="S1158:S1221" si="130">LOG(O1158/H1158,2)</f>
        <v>-2.2162145771739528E-2</v>
      </c>
      <c r="T1158" s="87">
        <v>0.95331859399999996</v>
      </c>
      <c r="U1158" s="87">
        <v>0</v>
      </c>
    </row>
    <row r="1159" spans="2:21">
      <c r="B1159" s="87" t="s">
        <v>6925</v>
      </c>
      <c r="C1159" s="87" t="s">
        <v>832</v>
      </c>
      <c r="D1159" s="87" t="s">
        <v>2291</v>
      </c>
      <c r="E1159" s="87">
        <v>73.112831837473095</v>
      </c>
      <c r="F1159" s="86">
        <v>67.346295977042601</v>
      </c>
      <c r="G1159" s="86">
        <v>77.923087176021198</v>
      </c>
      <c r="H1159" s="86">
        <f t="shared" ref="H1159:H1222" si="131">AVERAGE(E1159:G1159)</f>
        <v>72.794071663512298</v>
      </c>
      <c r="I1159" s="86">
        <f t="shared" si="126"/>
        <v>5.2955957222087315</v>
      </c>
      <c r="J1159" s="86">
        <f t="shared" si="127"/>
        <v>6.1857490572631111</v>
      </c>
      <c r="L1159" s="87">
        <v>75.486738489782098</v>
      </c>
      <c r="M1159" s="86">
        <v>78.0704570430903</v>
      </c>
      <c r="N1159" s="86">
        <v>71.259869517840897</v>
      </c>
      <c r="O1159" s="86">
        <f t="shared" ref="O1159:O1222" si="132">AVERAGE(L1159:N1159)</f>
        <v>74.939021683571113</v>
      </c>
      <c r="P1159" s="86">
        <f t="shared" si="128"/>
        <v>3.438171154062168</v>
      </c>
      <c r="Q1159" s="86">
        <f t="shared" si="129"/>
        <v>6.2276452385341967</v>
      </c>
      <c r="S1159" s="86">
        <f t="shared" si="130"/>
        <v>4.1896181271085083E-2</v>
      </c>
      <c r="T1159" s="87">
        <v>1</v>
      </c>
      <c r="U1159" s="87">
        <v>0</v>
      </c>
    </row>
    <row r="1160" spans="2:21">
      <c r="B1160" s="87" t="s">
        <v>6926</v>
      </c>
      <c r="C1160" s="87" t="s">
        <v>2292</v>
      </c>
      <c r="D1160" s="87" t="s">
        <v>2293</v>
      </c>
      <c r="E1160" s="87">
        <v>62.328661501446597</v>
      </c>
      <c r="F1160" s="86">
        <v>57.426989699645802</v>
      </c>
      <c r="G1160" s="86">
        <v>58.767860624814702</v>
      </c>
      <c r="H1160" s="86">
        <f t="shared" si="131"/>
        <v>59.507837275302371</v>
      </c>
      <c r="I1160" s="86">
        <f t="shared" si="126"/>
        <v>2.5332332493460745</v>
      </c>
      <c r="J1160" s="86">
        <f t="shared" si="127"/>
        <v>5.8950077810158197</v>
      </c>
      <c r="L1160" s="87">
        <v>62.606081494984103</v>
      </c>
      <c r="M1160" s="86">
        <v>59.981088276032501</v>
      </c>
      <c r="N1160" s="86">
        <v>53.072392548494904</v>
      </c>
      <c r="O1160" s="86">
        <f t="shared" si="132"/>
        <v>58.553187439837167</v>
      </c>
      <c r="P1160" s="86">
        <f t="shared" si="128"/>
        <v>4.9246301211977412</v>
      </c>
      <c r="Q1160" s="86">
        <f t="shared" si="129"/>
        <v>5.8716758032480172</v>
      </c>
      <c r="S1160" s="86">
        <f t="shared" si="130"/>
        <v>-2.333197776780175E-2</v>
      </c>
      <c r="T1160" s="87">
        <v>0.81456436600000004</v>
      </c>
      <c r="U1160" s="87">
        <v>0</v>
      </c>
    </row>
    <row r="1161" spans="2:21">
      <c r="B1161" s="87" t="s">
        <v>6927</v>
      </c>
      <c r="C1161" s="87" t="s">
        <v>2294</v>
      </c>
      <c r="D1161" s="87" t="s">
        <v>2295</v>
      </c>
      <c r="E1161" s="87">
        <v>70.260135324229395</v>
      </c>
      <c r="F1161" s="86">
        <v>62.984117298857797</v>
      </c>
      <c r="G1161" s="86">
        <v>67.953404953560494</v>
      </c>
      <c r="H1161" s="86">
        <f t="shared" si="131"/>
        <v>67.065885858882567</v>
      </c>
      <c r="I1161" s="86">
        <f t="shared" si="126"/>
        <v>3.7183164448371735</v>
      </c>
      <c r="J1161" s="86">
        <f t="shared" si="127"/>
        <v>6.0675071978638773</v>
      </c>
      <c r="L1161" s="87">
        <v>79.0152862513293</v>
      </c>
      <c r="M1161" s="86">
        <v>72.567123018487095</v>
      </c>
      <c r="N1161" s="86">
        <v>68.732847848988797</v>
      </c>
      <c r="O1161" s="86">
        <f t="shared" si="132"/>
        <v>73.438419039601726</v>
      </c>
      <c r="P1161" s="86">
        <f t="shared" si="128"/>
        <v>5.1962969932240526</v>
      </c>
      <c r="Q1161" s="86">
        <f t="shared" si="129"/>
        <v>6.1984630960645068</v>
      </c>
      <c r="S1161" s="86">
        <f t="shared" si="130"/>
        <v>0.13095589820062967</v>
      </c>
      <c r="T1161" s="87">
        <v>0.69427988299999999</v>
      </c>
      <c r="U1161" s="87">
        <v>0</v>
      </c>
    </row>
    <row r="1162" spans="2:21">
      <c r="B1162" s="87" t="s">
        <v>6928</v>
      </c>
      <c r="C1162" s="87" t="s">
        <v>2296</v>
      </c>
      <c r="D1162" s="87" t="s">
        <v>866</v>
      </c>
      <c r="E1162" s="87">
        <v>37.752207704314003</v>
      </c>
      <c r="F1162" s="86">
        <v>30.483259203780701</v>
      </c>
      <c r="G1162" s="86">
        <v>34.277602488884099</v>
      </c>
      <c r="H1162" s="86">
        <f t="shared" si="131"/>
        <v>34.171023132326269</v>
      </c>
      <c r="I1162" s="86">
        <f t="shared" si="126"/>
        <v>3.6356460836121749</v>
      </c>
      <c r="J1162" s="86">
        <f t="shared" si="127"/>
        <v>5.0947015397817079</v>
      </c>
      <c r="L1162" s="87">
        <v>45.651444838465501</v>
      </c>
      <c r="M1162" s="86">
        <v>44.899196995324701</v>
      </c>
      <c r="N1162" s="86">
        <v>36.328739459041103</v>
      </c>
      <c r="O1162" s="86">
        <f t="shared" si="132"/>
        <v>42.29312709761043</v>
      </c>
      <c r="P1162" s="86">
        <f t="shared" si="128"/>
        <v>5.1789872689278242</v>
      </c>
      <c r="Q1162" s="86">
        <f t="shared" si="129"/>
        <v>5.4023513301518209</v>
      </c>
      <c r="S1162" s="86">
        <f t="shared" si="130"/>
        <v>0.30764979037011325</v>
      </c>
      <c r="T1162" s="87">
        <v>0.112683385</v>
      </c>
      <c r="U1162" s="87">
        <v>0</v>
      </c>
    </row>
    <row r="1163" spans="2:21">
      <c r="B1163" s="87" t="s">
        <v>6929</v>
      </c>
      <c r="C1163" s="87" t="s">
        <v>841</v>
      </c>
      <c r="D1163" s="87"/>
      <c r="E1163" s="87">
        <v>35.992757499012797</v>
      </c>
      <c r="F1163" s="86">
        <v>35.369926489709698</v>
      </c>
      <c r="G1163" s="86">
        <v>32.9903887391879</v>
      </c>
      <c r="H1163" s="86">
        <f t="shared" si="131"/>
        <v>34.784357575970127</v>
      </c>
      <c r="I1163" s="86">
        <f t="shared" si="126"/>
        <v>1.5845260354587818</v>
      </c>
      <c r="J1163" s="86">
        <f t="shared" si="127"/>
        <v>5.12036677104678</v>
      </c>
      <c r="L1163" s="87">
        <v>44.534169322170001</v>
      </c>
      <c r="M1163" s="86">
        <v>44.410203625721202</v>
      </c>
      <c r="N1163" s="86">
        <v>35.035362995820201</v>
      </c>
      <c r="O1163" s="86">
        <f t="shared" si="132"/>
        <v>41.326578647903801</v>
      </c>
      <c r="P1163" s="86">
        <f t="shared" si="128"/>
        <v>5.4487051360153549</v>
      </c>
      <c r="Q1163" s="86">
        <f t="shared" si="129"/>
        <v>5.3689980254515808</v>
      </c>
      <c r="S1163" s="86">
        <f t="shared" si="130"/>
        <v>0.24863125440480036</v>
      </c>
      <c r="T1163" s="87">
        <v>0.28714721199999999</v>
      </c>
      <c r="U1163" s="87">
        <v>0</v>
      </c>
    </row>
    <row r="1164" spans="2:21">
      <c r="B1164" s="87" t="s">
        <v>6930</v>
      </c>
      <c r="C1164" s="87" t="s">
        <v>841</v>
      </c>
      <c r="D1164" s="87" t="s">
        <v>2297</v>
      </c>
      <c r="E1164" s="87">
        <v>0.65684957853535797</v>
      </c>
      <c r="F1164" s="86">
        <v>0.836120568906077</v>
      </c>
      <c r="G1164" s="86">
        <v>1.7347853238350099</v>
      </c>
      <c r="H1164" s="86">
        <f t="shared" si="131"/>
        <v>1.0759184904254815</v>
      </c>
      <c r="I1164" s="86">
        <f t="shared" si="126"/>
        <v>0.57759297963397149</v>
      </c>
      <c r="J1164" s="86">
        <f t="shared" si="127"/>
        <v>0.10556878615368143</v>
      </c>
      <c r="L1164" s="87">
        <v>2.0858091975416899</v>
      </c>
      <c r="M1164" s="86">
        <v>2.5297150820354801</v>
      </c>
      <c r="N1164" s="86">
        <v>1.8208910147065001</v>
      </c>
      <c r="O1164" s="86">
        <f t="shared" si="132"/>
        <v>2.1454717647612234</v>
      </c>
      <c r="P1164" s="86">
        <f t="shared" si="128"/>
        <v>0.35815863252422131</v>
      </c>
      <c r="Q1164" s="86">
        <f t="shared" si="129"/>
        <v>1.1012949147861339</v>
      </c>
      <c r="S1164" s="86">
        <f t="shared" si="130"/>
        <v>0.99572612863245258</v>
      </c>
      <c r="T1164" s="87">
        <v>2.5037957999999999E-2</v>
      </c>
      <c r="U1164" s="87">
        <v>0</v>
      </c>
    </row>
    <row r="1165" spans="2:21">
      <c r="B1165" s="87" t="s">
        <v>6931</v>
      </c>
      <c r="C1165" s="87" t="s">
        <v>2298</v>
      </c>
      <c r="D1165" s="87" t="s">
        <v>2299</v>
      </c>
      <c r="E1165" s="87">
        <v>68.440706085322105</v>
      </c>
      <c r="F1165" s="86">
        <v>63.3773477026959</v>
      </c>
      <c r="G1165" s="86">
        <v>57.015813374262997</v>
      </c>
      <c r="H1165" s="86">
        <f t="shared" si="131"/>
        <v>62.944622387426996</v>
      </c>
      <c r="I1165" s="86">
        <f t="shared" si="126"/>
        <v>5.7247254749602456</v>
      </c>
      <c r="J1165" s="86">
        <f t="shared" si="127"/>
        <v>5.976011222849273</v>
      </c>
      <c r="L1165" s="87">
        <v>68.8217140112246</v>
      </c>
      <c r="M1165" s="86">
        <v>64.127528371807699</v>
      </c>
      <c r="N1165" s="86">
        <v>64.111544048966607</v>
      </c>
      <c r="O1165" s="86">
        <f t="shared" si="132"/>
        <v>65.686928810666302</v>
      </c>
      <c r="P1165" s="86">
        <f t="shared" si="128"/>
        <v>2.7148153832026347</v>
      </c>
      <c r="Q1165" s="86">
        <f t="shared" si="129"/>
        <v>6.0375344088721388</v>
      </c>
      <c r="S1165" s="86">
        <f t="shared" si="130"/>
        <v>6.1523186022866869E-2</v>
      </c>
      <c r="T1165" s="87">
        <v>0.96710870699999996</v>
      </c>
      <c r="U1165" s="87">
        <v>0</v>
      </c>
    </row>
    <row r="1166" spans="2:21">
      <c r="B1166" s="87" t="s">
        <v>6932</v>
      </c>
      <c r="C1166" s="87" t="s">
        <v>2300</v>
      </c>
      <c r="D1166" s="87" t="s">
        <v>1713</v>
      </c>
      <c r="E1166" s="87">
        <v>54.656560924690197</v>
      </c>
      <c r="F1166" s="86">
        <v>53.676081991910699</v>
      </c>
      <c r="G1166" s="86">
        <v>57.260825716872397</v>
      </c>
      <c r="H1166" s="86">
        <f t="shared" si="131"/>
        <v>55.197822877824429</v>
      </c>
      <c r="I1166" s="86">
        <f t="shared" si="126"/>
        <v>1.8526522258227744</v>
      </c>
      <c r="J1166" s="86">
        <f t="shared" si="127"/>
        <v>5.7865394599830591</v>
      </c>
      <c r="L1166" s="87">
        <v>54.441236962192697</v>
      </c>
      <c r="M1166" s="86">
        <v>56.741602388958597</v>
      </c>
      <c r="N1166" s="86">
        <v>51.229434971200398</v>
      </c>
      <c r="O1166" s="86">
        <f t="shared" si="132"/>
        <v>54.137424774117228</v>
      </c>
      <c r="P1166" s="86">
        <f t="shared" si="128"/>
        <v>2.7686140566294495</v>
      </c>
      <c r="Q1166" s="86">
        <f t="shared" si="129"/>
        <v>5.7585543575053793</v>
      </c>
      <c r="S1166" s="86">
        <f t="shared" si="130"/>
        <v>-2.7985102477678742E-2</v>
      </c>
      <c r="T1166" s="87">
        <v>0.774981472</v>
      </c>
      <c r="U1166" s="87">
        <v>0</v>
      </c>
    </row>
    <row r="1167" spans="2:21">
      <c r="B1167" s="87" t="s">
        <v>6933</v>
      </c>
      <c r="C1167" s="87" t="s">
        <v>841</v>
      </c>
      <c r="D1167" s="87" t="s">
        <v>2301</v>
      </c>
      <c r="E1167" s="87">
        <v>46.743814839078198</v>
      </c>
      <c r="F1167" s="86">
        <v>51.050387523982401</v>
      </c>
      <c r="G1167" s="86">
        <v>42.260625630457298</v>
      </c>
      <c r="H1167" s="86">
        <f t="shared" si="131"/>
        <v>46.684942664505968</v>
      </c>
      <c r="I1167" s="86">
        <f t="shared" si="126"/>
        <v>4.3951766728904822</v>
      </c>
      <c r="J1167" s="86">
        <f t="shared" si="127"/>
        <v>5.5448854061485973</v>
      </c>
      <c r="L1167" s="87">
        <v>44.029932030320403</v>
      </c>
      <c r="M1167" s="86">
        <v>52.278203286029701</v>
      </c>
      <c r="N1167" s="86">
        <v>51.135694010594399</v>
      </c>
      <c r="O1167" s="86">
        <f t="shared" si="132"/>
        <v>49.147943108981501</v>
      </c>
      <c r="P1167" s="86">
        <f t="shared" si="128"/>
        <v>4.4689886900827158</v>
      </c>
      <c r="Q1167" s="86">
        <f t="shared" si="129"/>
        <v>5.6190591344732201</v>
      </c>
      <c r="S1167" s="86">
        <f t="shared" si="130"/>
        <v>7.4173728324622712E-2</v>
      </c>
      <c r="T1167" s="87">
        <v>0.94234390999999995</v>
      </c>
      <c r="U1167" s="87">
        <v>0</v>
      </c>
    </row>
    <row r="1168" spans="2:21">
      <c r="B1168" s="87" t="s">
        <v>6934</v>
      </c>
      <c r="C1168" s="87" t="s">
        <v>841</v>
      </c>
      <c r="D1168" s="87"/>
      <c r="E1168" s="87">
        <v>2873.6670638477499</v>
      </c>
      <c r="F1168" s="86">
        <v>3539.2356199190999</v>
      </c>
      <c r="G1168" s="86">
        <v>3791.0754499077698</v>
      </c>
      <c r="H1168" s="86">
        <f t="shared" si="131"/>
        <v>3401.3260445582068</v>
      </c>
      <c r="I1168" s="86">
        <f t="shared" si="126"/>
        <v>473.9977056225876</v>
      </c>
      <c r="J1168" s="86">
        <f t="shared" si="127"/>
        <v>11.73188159130223</v>
      </c>
      <c r="L1168" s="87">
        <v>2808.7286202717801</v>
      </c>
      <c r="M1168" s="86">
        <v>3108.67113525782</v>
      </c>
      <c r="N1168" s="86">
        <v>3573.5797536252899</v>
      </c>
      <c r="O1168" s="86">
        <f t="shared" si="132"/>
        <v>3163.659836384963</v>
      </c>
      <c r="P1168" s="86">
        <f t="shared" si="128"/>
        <v>385.37920544156873</v>
      </c>
      <c r="Q1168" s="86">
        <f t="shared" si="129"/>
        <v>11.627378771090067</v>
      </c>
      <c r="S1168" s="86">
        <f t="shared" si="130"/>
        <v>-0.10450282021216382</v>
      </c>
      <c r="T1168" s="87">
        <v>0.60497622600000001</v>
      </c>
      <c r="U1168" s="87">
        <v>0</v>
      </c>
    </row>
    <row r="1169" spans="2:21">
      <c r="B1169" s="87" t="s">
        <v>6935</v>
      </c>
      <c r="C1169" s="87" t="s">
        <v>2302</v>
      </c>
      <c r="D1169" s="87" t="s">
        <v>2303</v>
      </c>
      <c r="E1169" s="87">
        <v>188.403547060411</v>
      </c>
      <c r="F1169" s="86">
        <v>232.938737784144</v>
      </c>
      <c r="G1169" s="86">
        <v>252.107009961199</v>
      </c>
      <c r="H1169" s="86">
        <f t="shared" si="131"/>
        <v>224.48309826858465</v>
      </c>
      <c r="I1169" s="86">
        <f t="shared" si="126"/>
        <v>32.682658644927415</v>
      </c>
      <c r="J1169" s="86">
        <f t="shared" si="127"/>
        <v>7.8104630157565973</v>
      </c>
      <c r="L1169" s="87">
        <v>223.48576464493499</v>
      </c>
      <c r="M1169" s="86">
        <v>265.089374155955</v>
      </c>
      <c r="N1169" s="86">
        <v>250.655345227091</v>
      </c>
      <c r="O1169" s="86">
        <f t="shared" si="132"/>
        <v>246.41016134266033</v>
      </c>
      <c r="P1169" s="86">
        <f t="shared" si="128"/>
        <v>21.124186865908737</v>
      </c>
      <c r="Q1169" s="86">
        <f t="shared" si="129"/>
        <v>7.9449179401922612</v>
      </c>
      <c r="S1169" s="86">
        <f t="shared" si="130"/>
        <v>0.13445492443566348</v>
      </c>
      <c r="T1169" s="87">
        <v>0.76456006499999996</v>
      </c>
      <c r="U1169" s="87">
        <v>0</v>
      </c>
    </row>
    <row r="1170" spans="2:21">
      <c r="B1170" s="87" t="s">
        <v>6936</v>
      </c>
      <c r="C1170" s="87" t="s">
        <v>2304</v>
      </c>
      <c r="D1170" s="87" t="s">
        <v>2305</v>
      </c>
      <c r="E1170" s="87">
        <v>136.658222171181</v>
      </c>
      <c r="F1170" s="86">
        <v>135.46854988163699</v>
      </c>
      <c r="G1170" s="86">
        <v>125.876563108464</v>
      </c>
      <c r="H1170" s="86">
        <f t="shared" si="131"/>
        <v>132.66777838709399</v>
      </c>
      <c r="I1170" s="86">
        <f t="shared" si="126"/>
        <v>5.9113690258391367</v>
      </c>
      <c r="J1170" s="86">
        <f t="shared" si="127"/>
        <v>7.0516742092709404</v>
      </c>
      <c r="L1170" s="87">
        <v>131.377573483292</v>
      </c>
      <c r="M1170" s="86">
        <v>131.41006329754401</v>
      </c>
      <c r="N1170" s="86">
        <v>133.18310809496401</v>
      </c>
      <c r="O1170" s="86">
        <f t="shared" si="132"/>
        <v>131.99024829193334</v>
      </c>
      <c r="P1170" s="86">
        <f t="shared" si="128"/>
        <v>1.033174612189204</v>
      </c>
      <c r="Q1170" s="86">
        <f t="shared" si="129"/>
        <v>7.0442875340511151</v>
      </c>
      <c r="S1170" s="86">
        <f t="shared" si="130"/>
        <v>-7.3866752198254709E-3</v>
      </c>
      <c r="T1170" s="87">
        <v>0.85353118299999997</v>
      </c>
      <c r="U1170" s="87">
        <v>0</v>
      </c>
    </row>
    <row r="1171" spans="2:21">
      <c r="B1171" s="87" t="s">
        <v>6937</v>
      </c>
      <c r="C1171" s="87" t="s">
        <v>841</v>
      </c>
      <c r="D1171" s="87"/>
      <c r="E1171" s="87">
        <v>159.93697252684601</v>
      </c>
      <c r="F1171" s="86">
        <v>182.04204970413599</v>
      </c>
      <c r="G1171" s="86">
        <v>161.53614555898801</v>
      </c>
      <c r="H1171" s="86">
        <f t="shared" si="131"/>
        <v>167.83838926332331</v>
      </c>
      <c r="I1171" s="86">
        <f t="shared" si="126"/>
        <v>12.326691203851595</v>
      </c>
      <c r="J1171" s="86">
        <f t="shared" si="127"/>
        <v>7.3909289273964047</v>
      </c>
      <c r="L1171" s="87">
        <v>171.71809323254499</v>
      </c>
      <c r="M1171" s="86">
        <v>174.52876624403399</v>
      </c>
      <c r="N1171" s="86">
        <v>169.006532125928</v>
      </c>
      <c r="O1171" s="86">
        <f t="shared" si="132"/>
        <v>171.75113053416899</v>
      </c>
      <c r="P1171" s="86">
        <f t="shared" si="128"/>
        <v>2.7612652917217844</v>
      </c>
      <c r="Q1171" s="86">
        <f t="shared" si="129"/>
        <v>7.4241757852412222</v>
      </c>
      <c r="S1171" s="86">
        <f t="shared" si="130"/>
        <v>3.3246857844817491E-2</v>
      </c>
      <c r="T1171" s="87">
        <v>0.98770320300000003</v>
      </c>
      <c r="U1171" s="87">
        <v>0</v>
      </c>
    </row>
    <row r="1172" spans="2:21">
      <c r="B1172" s="87" t="s">
        <v>6938</v>
      </c>
      <c r="C1172" s="87" t="s">
        <v>2306</v>
      </c>
      <c r="D1172" s="87" t="s">
        <v>957</v>
      </c>
      <c r="E1172" s="87">
        <v>95.594980260448295</v>
      </c>
      <c r="F1172" s="86">
        <v>101.854942394872</v>
      </c>
      <c r="G1172" s="86">
        <v>104.014513701016</v>
      </c>
      <c r="H1172" s="86">
        <f t="shared" si="131"/>
        <v>100.48814545211208</v>
      </c>
      <c r="I1172" s="86">
        <f t="shared" si="126"/>
        <v>4.3730122628758794</v>
      </c>
      <c r="J1172" s="86">
        <f t="shared" si="127"/>
        <v>6.6508815070376581</v>
      </c>
      <c r="L1172" s="87">
        <v>94.330768320521202</v>
      </c>
      <c r="M1172" s="86">
        <v>107.008347449173</v>
      </c>
      <c r="N1172" s="86">
        <v>113.676878794871</v>
      </c>
      <c r="O1172" s="86">
        <f t="shared" si="132"/>
        <v>105.00533152152174</v>
      </c>
      <c r="P1172" s="86">
        <f t="shared" si="128"/>
        <v>9.8273624246923585</v>
      </c>
      <c r="Q1172" s="86">
        <f t="shared" si="129"/>
        <v>6.7143187706602809</v>
      </c>
      <c r="S1172" s="86">
        <f t="shared" si="130"/>
        <v>6.3437263622622253E-2</v>
      </c>
      <c r="T1172" s="87">
        <v>0.95510654299999997</v>
      </c>
      <c r="U1172" s="87">
        <v>0</v>
      </c>
    </row>
    <row r="1173" spans="2:21">
      <c r="B1173" s="87" t="s">
        <v>6939</v>
      </c>
      <c r="C1173" s="87" t="s">
        <v>2307</v>
      </c>
      <c r="D1173" s="87" t="s">
        <v>2308</v>
      </c>
      <c r="E1173" s="87">
        <v>66.943521165343697</v>
      </c>
      <c r="F1173" s="86">
        <v>77.907507050147103</v>
      </c>
      <c r="G1173" s="86">
        <v>79.345292971331801</v>
      </c>
      <c r="H1173" s="86">
        <f t="shared" si="131"/>
        <v>74.73210706227421</v>
      </c>
      <c r="I1173" s="86">
        <f t="shared" si="126"/>
        <v>6.7833148087190969</v>
      </c>
      <c r="J1173" s="86">
        <f t="shared" si="127"/>
        <v>6.2236562943642975</v>
      </c>
      <c r="L1173" s="87">
        <v>81.977311048797205</v>
      </c>
      <c r="M1173" s="86">
        <v>88.087778952910398</v>
      </c>
      <c r="N1173" s="86">
        <v>82.852681954685394</v>
      </c>
      <c r="O1173" s="86">
        <f t="shared" si="132"/>
        <v>84.305923985464332</v>
      </c>
      <c r="P1173" s="86">
        <f t="shared" si="128"/>
        <v>3.3042985340032818</v>
      </c>
      <c r="Q1173" s="86">
        <f t="shared" si="129"/>
        <v>6.3975621045146598</v>
      </c>
      <c r="S1173" s="86">
        <f t="shared" si="130"/>
        <v>0.1739058101503631</v>
      </c>
      <c r="T1173" s="87">
        <v>0.52659373899999995</v>
      </c>
      <c r="U1173" s="87">
        <v>0</v>
      </c>
    </row>
    <row r="1174" spans="2:21">
      <c r="B1174" s="87" t="s">
        <v>6940</v>
      </c>
      <c r="C1174" s="87" t="s">
        <v>2309</v>
      </c>
      <c r="D1174" s="87" t="s">
        <v>2310</v>
      </c>
      <c r="E1174" s="87">
        <v>60.292267295673298</v>
      </c>
      <c r="F1174" s="86">
        <v>51.5160030326347</v>
      </c>
      <c r="G1174" s="86">
        <v>58.927485495568597</v>
      </c>
      <c r="H1174" s="86">
        <f t="shared" si="131"/>
        <v>56.91191860795886</v>
      </c>
      <c r="I1174" s="86">
        <f t="shared" si="126"/>
        <v>4.7225613826072914</v>
      </c>
      <c r="J1174" s="86">
        <f t="shared" si="127"/>
        <v>5.8306589111445959</v>
      </c>
      <c r="L1174" s="87">
        <v>61.862624979666499</v>
      </c>
      <c r="M1174" s="86">
        <v>55.350387489929403</v>
      </c>
      <c r="N1174" s="86">
        <v>54.457573175546798</v>
      </c>
      <c r="O1174" s="86">
        <f t="shared" si="132"/>
        <v>57.223528548380898</v>
      </c>
      <c r="P1174" s="86">
        <f t="shared" si="128"/>
        <v>4.0423002268592949</v>
      </c>
      <c r="Q1174" s="86">
        <f t="shared" si="129"/>
        <v>5.8385365555386217</v>
      </c>
      <c r="S1174" s="86">
        <f t="shared" si="130"/>
        <v>7.8776443940259122E-3</v>
      </c>
      <c r="T1174" s="87">
        <v>0.92810798299999997</v>
      </c>
      <c r="U1174" s="87">
        <v>0</v>
      </c>
    </row>
    <row r="1175" spans="2:21">
      <c r="B1175" s="87" t="s">
        <v>6941</v>
      </c>
      <c r="C1175" s="87" t="s">
        <v>2311</v>
      </c>
      <c r="D1175" s="87" t="s">
        <v>2312</v>
      </c>
      <c r="E1175" s="87">
        <v>48.403492791484197</v>
      </c>
      <c r="F1175" s="86">
        <v>39.310314845035101</v>
      </c>
      <c r="G1175" s="86">
        <v>43.765367388157699</v>
      </c>
      <c r="H1175" s="86">
        <f t="shared" si="131"/>
        <v>43.826391674892335</v>
      </c>
      <c r="I1175" s="86">
        <f t="shared" si="126"/>
        <v>4.5468961131881667</v>
      </c>
      <c r="J1175" s="86">
        <f t="shared" si="127"/>
        <v>5.4537279983214138</v>
      </c>
      <c r="L1175" s="87">
        <v>60.652829657106601</v>
      </c>
      <c r="M1175" s="86">
        <v>46.354695459101201</v>
      </c>
      <c r="N1175" s="86">
        <v>47.661983476672297</v>
      </c>
      <c r="O1175" s="86">
        <f t="shared" si="132"/>
        <v>51.556502864293371</v>
      </c>
      <c r="P1175" s="86">
        <f t="shared" si="128"/>
        <v>7.904721458183074</v>
      </c>
      <c r="Q1175" s="86">
        <f t="shared" si="129"/>
        <v>5.688082502274832</v>
      </c>
      <c r="S1175" s="86">
        <f t="shared" si="130"/>
        <v>0.23435450395341789</v>
      </c>
      <c r="T1175" s="87">
        <v>0.55478147700000002</v>
      </c>
      <c r="U1175" s="87">
        <v>0</v>
      </c>
    </row>
    <row r="1176" spans="2:21">
      <c r="B1176" s="87" t="s">
        <v>6942</v>
      </c>
      <c r="C1176" s="87" t="s">
        <v>2313</v>
      </c>
      <c r="D1176" s="87" t="s">
        <v>1364</v>
      </c>
      <c r="E1176" s="87">
        <v>61.873723355677797</v>
      </c>
      <c r="F1176" s="86">
        <v>70.274228245168004</v>
      </c>
      <c r="G1176" s="86">
        <v>70.434250705963393</v>
      </c>
      <c r="H1176" s="86">
        <f t="shared" si="131"/>
        <v>67.527400768936403</v>
      </c>
      <c r="I1176" s="86">
        <f t="shared" si="126"/>
        <v>4.8968819688535072</v>
      </c>
      <c r="J1176" s="86">
        <f t="shared" si="127"/>
        <v>6.0774011219706408</v>
      </c>
      <c r="L1176" s="87">
        <v>71.036616362397098</v>
      </c>
      <c r="M1176" s="86">
        <v>68.726874781173606</v>
      </c>
      <c r="N1176" s="86">
        <v>74.4648588645763</v>
      </c>
      <c r="O1176" s="86">
        <f t="shared" si="132"/>
        <v>71.409450002715673</v>
      </c>
      <c r="P1176" s="86">
        <f t="shared" si="128"/>
        <v>2.8871039170526163</v>
      </c>
      <c r="Q1176" s="86">
        <f t="shared" si="129"/>
        <v>6.1580431014935382</v>
      </c>
      <c r="S1176" s="86">
        <f t="shared" si="130"/>
        <v>8.0641979522896826E-2</v>
      </c>
      <c r="T1176" s="87">
        <v>0.90400246699999998</v>
      </c>
      <c r="U1176" s="87">
        <v>0</v>
      </c>
    </row>
    <row r="1177" spans="2:21">
      <c r="B1177" s="87" t="s">
        <v>6943</v>
      </c>
      <c r="C1177" s="87" t="s">
        <v>841</v>
      </c>
      <c r="D1177" s="87"/>
      <c r="E1177" s="87">
        <v>42.022671442712301</v>
      </c>
      <c r="F1177" s="86">
        <v>44.996764983464601</v>
      </c>
      <c r="G1177" s="86">
        <v>51.9838443955367</v>
      </c>
      <c r="H1177" s="86">
        <f t="shared" si="131"/>
        <v>46.334426940571198</v>
      </c>
      <c r="I1177" s="86">
        <f t="shared" si="126"/>
        <v>5.1135355951276784</v>
      </c>
      <c r="J1177" s="86">
        <f t="shared" si="127"/>
        <v>5.5340126235804652</v>
      </c>
      <c r="L1177" s="87">
        <v>55.421446178107097</v>
      </c>
      <c r="M1177" s="86">
        <v>58.376771726478999</v>
      </c>
      <c r="N1177" s="86">
        <v>51.453703683725998</v>
      </c>
      <c r="O1177" s="86">
        <f t="shared" si="132"/>
        <v>55.083973862770698</v>
      </c>
      <c r="P1177" s="86">
        <f t="shared" si="128"/>
        <v>3.4738499469408368</v>
      </c>
      <c r="Q1177" s="86">
        <f t="shared" si="129"/>
        <v>5.7835607368822091</v>
      </c>
      <c r="S1177" s="86">
        <f t="shared" si="130"/>
        <v>0.24954811330174417</v>
      </c>
      <c r="T1177" s="87">
        <v>0.37665187700000002</v>
      </c>
      <c r="U1177" s="87">
        <v>0</v>
      </c>
    </row>
    <row r="1178" spans="2:21">
      <c r="B1178" s="87" t="s">
        <v>6944</v>
      </c>
      <c r="C1178" s="87" t="s">
        <v>841</v>
      </c>
      <c r="D1178" s="87" t="s">
        <v>2314</v>
      </c>
      <c r="E1178" s="87">
        <v>38.425949945161499</v>
      </c>
      <c r="F1178" s="86">
        <v>38.375144991244802</v>
      </c>
      <c r="G1178" s="86">
        <v>42.779663695731202</v>
      </c>
      <c r="H1178" s="86">
        <f t="shared" si="131"/>
        <v>39.860252877379168</v>
      </c>
      <c r="I1178" s="86">
        <f t="shared" si="126"/>
        <v>2.5284115429590948</v>
      </c>
      <c r="J1178" s="86">
        <f t="shared" si="127"/>
        <v>5.3168789576931248</v>
      </c>
      <c r="L1178" s="87">
        <v>45.265055619017701</v>
      </c>
      <c r="M1178" s="86">
        <v>42.044676336717998</v>
      </c>
      <c r="N1178" s="86">
        <v>40.694605251327602</v>
      </c>
      <c r="O1178" s="86">
        <f t="shared" si="132"/>
        <v>42.668112402354438</v>
      </c>
      <c r="P1178" s="86">
        <f t="shared" si="128"/>
        <v>2.3481393776417576</v>
      </c>
      <c r="Q1178" s="86">
        <f t="shared" si="129"/>
        <v>5.4150863833500313</v>
      </c>
      <c r="S1178" s="86">
        <f t="shared" si="130"/>
        <v>9.8207425656906294E-2</v>
      </c>
      <c r="T1178" s="87">
        <v>0.858845886</v>
      </c>
      <c r="U1178" s="87">
        <v>0</v>
      </c>
    </row>
    <row r="1179" spans="2:21">
      <c r="B1179" s="87" t="s">
        <v>6945</v>
      </c>
      <c r="C1179" s="87" t="s">
        <v>841</v>
      </c>
      <c r="D1179" s="87" t="s">
        <v>866</v>
      </c>
      <c r="E1179" s="87">
        <v>267.91731241471399</v>
      </c>
      <c r="F1179" s="86">
        <v>265.46460956792902</v>
      </c>
      <c r="G1179" s="86">
        <v>210.74457284138001</v>
      </c>
      <c r="H1179" s="86">
        <f t="shared" si="131"/>
        <v>248.04216494134099</v>
      </c>
      <c r="I1179" s="86">
        <f t="shared" si="126"/>
        <v>32.323934168893643</v>
      </c>
      <c r="J1179" s="86">
        <f t="shared" si="127"/>
        <v>7.9544415764397147</v>
      </c>
      <c r="L1179" s="87">
        <v>261.88969470169002</v>
      </c>
      <c r="M1179" s="86">
        <v>275.967517893516</v>
      </c>
      <c r="N1179" s="86">
        <v>231.912568293845</v>
      </c>
      <c r="O1179" s="86">
        <f t="shared" si="132"/>
        <v>256.58992696301698</v>
      </c>
      <c r="P1179" s="86">
        <f t="shared" si="128"/>
        <v>22.50056220676047</v>
      </c>
      <c r="Q1179" s="86">
        <f t="shared" si="129"/>
        <v>8.0033207249499885</v>
      </c>
      <c r="S1179" s="86">
        <f t="shared" si="130"/>
        <v>4.8879148510273286E-2</v>
      </c>
      <c r="T1179" s="87">
        <v>0.999054891</v>
      </c>
      <c r="U1179" s="87">
        <v>0</v>
      </c>
    </row>
    <row r="1180" spans="2:21">
      <c r="B1180" s="87" t="s">
        <v>6946</v>
      </c>
      <c r="C1180" s="87" t="s">
        <v>841</v>
      </c>
      <c r="D1180" s="87" t="s">
        <v>2315</v>
      </c>
      <c r="E1180" s="87">
        <v>61.598530291465501</v>
      </c>
      <c r="F1180" s="86">
        <v>64.211142992327794</v>
      </c>
      <c r="G1180" s="86">
        <v>69.120504035969105</v>
      </c>
      <c r="H1180" s="86">
        <f t="shared" si="131"/>
        <v>64.976725773254131</v>
      </c>
      <c r="I1180" s="86">
        <f t="shared" si="126"/>
        <v>3.8189802302563147</v>
      </c>
      <c r="J1180" s="86">
        <f t="shared" si="127"/>
        <v>6.0218511418834337</v>
      </c>
      <c r="L1180" s="87">
        <v>59.283366211233897</v>
      </c>
      <c r="M1180" s="86">
        <v>67.932164795008902</v>
      </c>
      <c r="N1180" s="86">
        <v>67.862596668734497</v>
      </c>
      <c r="O1180" s="86">
        <f t="shared" si="132"/>
        <v>65.026042558325756</v>
      </c>
      <c r="P1180" s="86">
        <f t="shared" si="128"/>
        <v>4.9734252433946002</v>
      </c>
      <c r="Q1180" s="86">
        <f t="shared" si="129"/>
        <v>6.022945719877141</v>
      </c>
      <c r="S1180" s="86">
        <f t="shared" si="130"/>
        <v>1.0945779937072684E-3</v>
      </c>
      <c r="T1180" s="87">
        <v>0.91139526000000004</v>
      </c>
      <c r="U1180" s="87">
        <v>0</v>
      </c>
    </row>
    <row r="1181" spans="2:21">
      <c r="B1181" s="87" t="s">
        <v>6947</v>
      </c>
      <c r="C1181" s="87" t="s">
        <v>2316</v>
      </c>
      <c r="D1181" s="87" t="s">
        <v>2317</v>
      </c>
      <c r="E1181" s="87">
        <v>65.147262207332204</v>
      </c>
      <c r="F1181" s="86">
        <v>61.143713918183998</v>
      </c>
      <c r="G1181" s="86">
        <v>67.566658861864894</v>
      </c>
      <c r="H1181" s="86">
        <f t="shared" si="131"/>
        <v>64.619211662460373</v>
      </c>
      <c r="I1181" s="86">
        <f t="shared" si="126"/>
        <v>3.2438685964205738</v>
      </c>
      <c r="J1181" s="86">
        <f t="shared" si="127"/>
        <v>6.0138912450945314</v>
      </c>
      <c r="L1181" s="87">
        <v>63.5601958970271</v>
      </c>
      <c r="M1181" s="86">
        <v>66.137822826210098</v>
      </c>
      <c r="N1181" s="86">
        <v>64.905499844196697</v>
      </c>
      <c r="O1181" s="86">
        <f t="shared" si="132"/>
        <v>64.867839522477965</v>
      </c>
      <c r="P1181" s="86">
        <f t="shared" si="128"/>
        <v>1.2892260745836284</v>
      </c>
      <c r="Q1181" s="86">
        <f t="shared" si="129"/>
        <v>6.0194314843416414</v>
      </c>
      <c r="S1181" s="86">
        <f t="shared" si="130"/>
        <v>5.5402392471107891E-3</v>
      </c>
      <c r="T1181" s="87">
        <v>0.91676302600000004</v>
      </c>
      <c r="U1181" s="87">
        <v>0</v>
      </c>
    </row>
    <row r="1182" spans="2:21">
      <c r="B1182" s="87" t="s">
        <v>6948</v>
      </c>
      <c r="C1182" s="87" t="s">
        <v>2318</v>
      </c>
      <c r="D1182" s="87" t="s">
        <v>2319</v>
      </c>
      <c r="E1182" s="87">
        <v>66.353821141783698</v>
      </c>
      <c r="F1182" s="86">
        <v>68.894587997279999</v>
      </c>
      <c r="G1182" s="86">
        <v>73.812474086505702</v>
      </c>
      <c r="H1182" s="86">
        <f t="shared" si="131"/>
        <v>69.686961075189799</v>
      </c>
      <c r="I1182" s="86">
        <f t="shared" si="126"/>
        <v>3.7919345008055907</v>
      </c>
      <c r="J1182" s="86">
        <f t="shared" si="127"/>
        <v>6.1228168377542858</v>
      </c>
      <c r="L1182" s="87">
        <v>69.658588097873704</v>
      </c>
      <c r="M1182" s="86">
        <v>68.550893757499793</v>
      </c>
      <c r="N1182" s="86">
        <v>60.8361474896045</v>
      </c>
      <c r="O1182" s="86">
        <f t="shared" si="132"/>
        <v>66.348543114992665</v>
      </c>
      <c r="P1182" s="86">
        <f t="shared" si="128"/>
        <v>4.805894904804207</v>
      </c>
      <c r="Q1182" s="86">
        <f t="shared" si="129"/>
        <v>6.0519928820525193</v>
      </c>
      <c r="S1182" s="86">
        <f t="shared" si="130"/>
        <v>-7.0823955701767388E-2</v>
      </c>
      <c r="T1182" s="87">
        <v>0.61734120299999995</v>
      </c>
      <c r="U1182" s="87">
        <v>0</v>
      </c>
    </row>
    <row r="1183" spans="2:21">
      <c r="B1183" s="87" t="s">
        <v>6949</v>
      </c>
      <c r="C1183" s="87" t="s">
        <v>2320</v>
      </c>
      <c r="D1183" s="87" t="s">
        <v>2220</v>
      </c>
      <c r="E1183" s="87">
        <v>46.345392209423103</v>
      </c>
      <c r="F1183" s="86">
        <v>42.677762541302599</v>
      </c>
      <c r="G1183" s="86">
        <v>51.144529921331802</v>
      </c>
      <c r="H1183" s="86">
        <f t="shared" si="131"/>
        <v>46.722561557352499</v>
      </c>
      <c r="I1183" s="86">
        <f t="shared" si="126"/>
        <v>4.2459663216569163</v>
      </c>
      <c r="J1183" s="86">
        <f t="shared" si="127"/>
        <v>5.5460474668104229</v>
      </c>
      <c r="L1183" s="87">
        <v>47.8711406600167</v>
      </c>
      <c r="M1183" s="86">
        <v>52.2888031699067</v>
      </c>
      <c r="N1183" s="86">
        <v>47.320979217006503</v>
      </c>
      <c r="O1183" s="86">
        <f t="shared" si="132"/>
        <v>49.16030768230997</v>
      </c>
      <c r="P1183" s="86">
        <f t="shared" si="128"/>
        <v>2.7232852247384232</v>
      </c>
      <c r="Q1183" s="86">
        <f t="shared" si="129"/>
        <v>5.6194220401006563</v>
      </c>
      <c r="S1183" s="86">
        <f t="shared" si="130"/>
        <v>7.3374573290233294E-2</v>
      </c>
      <c r="T1183" s="87">
        <v>0.93296457899999996</v>
      </c>
      <c r="U1183" s="87">
        <v>0</v>
      </c>
    </row>
    <row r="1184" spans="2:21">
      <c r="B1184" s="87" t="s">
        <v>6950</v>
      </c>
      <c r="C1184" s="87" t="s">
        <v>2321</v>
      </c>
      <c r="D1184" s="87" t="s">
        <v>1055</v>
      </c>
      <c r="E1184" s="87">
        <v>125.237166741435</v>
      </c>
      <c r="F1184" s="86">
        <v>122.749026074879</v>
      </c>
      <c r="G1184" s="86">
        <v>131.691391952944</v>
      </c>
      <c r="H1184" s="86">
        <f t="shared" si="131"/>
        <v>126.55919492308601</v>
      </c>
      <c r="I1184" s="86">
        <f t="shared" si="126"/>
        <v>4.6154410145840785</v>
      </c>
      <c r="J1184" s="86">
        <f t="shared" si="127"/>
        <v>6.9836685173579474</v>
      </c>
      <c r="L1184" s="87">
        <v>147.00801682762301</v>
      </c>
      <c r="M1184" s="86">
        <v>134.82271089488</v>
      </c>
      <c r="N1184" s="86">
        <v>139.22523608452201</v>
      </c>
      <c r="O1184" s="86">
        <f t="shared" si="132"/>
        <v>140.351987935675</v>
      </c>
      <c r="P1184" s="86">
        <f t="shared" si="128"/>
        <v>6.1702996255605775</v>
      </c>
      <c r="Q1184" s="86">
        <f t="shared" si="129"/>
        <v>7.1329056880008581</v>
      </c>
      <c r="S1184" s="86">
        <f t="shared" si="130"/>
        <v>0.14923717064291031</v>
      </c>
      <c r="T1184" s="87">
        <v>0.57617753400000005</v>
      </c>
      <c r="U1184" s="87">
        <v>0</v>
      </c>
    </row>
    <row r="1185" spans="2:21">
      <c r="B1185" s="87" t="s">
        <v>6951</v>
      </c>
      <c r="C1185" s="87" t="s">
        <v>832</v>
      </c>
      <c r="D1185" s="87" t="s">
        <v>2322</v>
      </c>
      <c r="E1185" s="87">
        <v>54.651246280418498</v>
      </c>
      <c r="F1185" s="86">
        <v>63.352545584877902</v>
      </c>
      <c r="G1185" s="86">
        <v>69.840839203098795</v>
      </c>
      <c r="H1185" s="86">
        <f t="shared" si="131"/>
        <v>62.614877022798396</v>
      </c>
      <c r="I1185" s="86">
        <f t="shared" si="126"/>
        <v>7.621617247657821</v>
      </c>
      <c r="J1185" s="86">
        <f t="shared" si="127"/>
        <v>5.9684335708480329</v>
      </c>
      <c r="L1185" s="87">
        <v>59.713943451556098</v>
      </c>
      <c r="M1185" s="86">
        <v>65.838525984958494</v>
      </c>
      <c r="N1185" s="86">
        <v>68.044280492966095</v>
      </c>
      <c r="O1185" s="86">
        <f t="shared" si="132"/>
        <v>64.53224997649356</v>
      </c>
      <c r="P1185" s="86">
        <f t="shared" si="128"/>
        <v>4.3160626227604917</v>
      </c>
      <c r="Q1185" s="86">
        <f t="shared" si="129"/>
        <v>6.0119484221413941</v>
      </c>
      <c r="S1185" s="86">
        <f t="shared" si="130"/>
        <v>4.3514851293360753E-2</v>
      </c>
      <c r="T1185" s="87">
        <v>1</v>
      </c>
      <c r="U1185" s="87">
        <v>0</v>
      </c>
    </row>
    <row r="1186" spans="2:21">
      <c r="B1186" s="87" t="s">
        <v>6952</v>
      </c>
      <c r="C1186" s="87" t="s">
        <v>832</v>
      </c>
      <c r="D1186" s="87" t="s">
        <v>2323</v>
      </c>
      <c r="E1186" s="87">
        <v>107.38631438718301</v>
      </c>
      <c r="F1186" s="86">
        <v>108.72042377794099</v>
      </c>
      <c r="G1186" s="86">
        <v>115.11420548348001</v>
      </c>
      <c r="H1186" s="86">
        <f t="shared" si="131"/>
        <v>110.40698121620134</v>
      </c>
      <c r="I1186" s="86">
        <f t="shared" si="126"/>
        <v>4.1307907467541947</v>
      </c>
      <c r="J1186" s="86">
        <f t="shared" si="127"/>
        <v>6.7866875887708717</v>
      </c>
      <c r="L1186" s="87">
        <v>119.100145223765</v>
      </c>
      <c r="M1186" s="86">
        <v>118.925525430061</v>
      </c>
      <c r="N1186" s="86">
        <v>110.119048996684</v>
      </c>
      <c r="O1186" s="86">
        <f t="shared" si="132"/>
        <v>116.04823988350334</v>
      </c>
      <c r="P1186" s="86">
        <f t="shared" si="128"/>
        <v>5.1355721635806439</v>
      </c>
      <c r="Q1186" s="86">
        <f t="shared" si="129"/>
        <v>6.8585808311077194</v>
      </c>
      <c r="S1186" s="86">
        <f t="shared" si="130"/>
        <v>7.1893242336847504E-2</v>
      </c>
      <c r="T1186" s="87">
        <v>0.92638575400000001</v>
      </c>
      <c r="U1186" s="87">
        <v>0</v>
      </c>
    </row>
    <row r="1187" spans="2:21">
      <c r="B1187" s="87" t="s">
        <v>6953</v>
      </c>
      <c r="C1187" s="87" t="s">
        <v>832</v>
      </c>
      <c r="D1187" s="87" t="s">
        <v>2324</v>
      </c>
      <c r="E1187" s="87">
        <v>58.528270840654301</v>
      </c>
      <c r="F1187" s="86">
        <v>43.835466960060401</v>
      </c>
      <c r="G1187" s="86">
        <v>55.814211993368197</v>
      </c>
      <c r="H1187" s="86">
        <f t="shared" si="131"/>
        <v>52.7259832646943</v>
      </c>
      <c r="I1187" s="86">
        <f t="shared" si="126"/>
        <v>7.8180872967020303</v>
      </c>
      <c r="J1187" s="86">
        <f t="shared" si="127"/>
        <v>5.72044218937046</v>
      </c>
      <c r="L1187" s="87">
        <v>62.192521341638802</v>
      </c>
      <c r="M1187" s="86">
        <v>53.7540321848142</v>
      </c>
      <c r="N1187" s="86">
        <v>57.238230546047603</v>
      </c>
      <c r="O1187" s="86">
        <f t="shared" si="132"/>
        <v>57.728261357500202</v>
      </c>
      <c r="P1187" s="86">
        <f t="shared" si="128"/>
        <v>4.2405332753783762</v>
      </c>
      <c r="Q1187" s="86">
        <f t="shared" si="129"/>
        <v>5.8512058702298644</v>
      </c>
      <c r="S1187" s="86">
        <f t="shared" si="130"/>
        <v>0.13076368085940387</v>
      </c>
      <c r="T1187" s="87">
        <v>0.774981472</v>
      </c>
      <c r="U1187" s="87">
        <v>0</v>
      </c>
    </row>
    <row r="1188" spans="2:21">
      <c r="B1188" s="87" t="s">
        <v>6954</v>
      </c>
      <c r="C1188" s="87" t="s">
        <v>830</v>
      </c>
      <c r="D1188" s="87" t="s">
        <v>831</v>
      </c>
      <c r="E1188" s="87">
        <v>292.83977796517303</v>
      </c>
      <c r="F1188" s="86">
        <v>313.83137225106202</v>
      </c>
      <c r="G1188" s="86">
        <v>308.89420491522702</v>
      </c>
      <c r="H1188" s="86">
        <f t="shared" si="131"/>
        <v>305.1884517104873</v>
      </c>
      <c r="I1188" s="86">
        <f t="shared" si="126"/>
        <v>10.975482348246503</v>
      </c>
      <c r="J1188" s="86">
        <f t="shared" si="127"/>
        <v>8.2535565615958397</v>
      </c>
      <c r="L1188" s="87">
        <v>279.260479193148</v>
      </c>
      <c r="M1188" s="86">
        <v>305.885637692133</v>
      </c>
      <c r="N1188" s="86">
        <v>317.187829511595</v>
      </c>
      <c r="O1188" s="86">
        <f t="shared" si="132"/>
        <v>300.77798213229198</v>
      </c>
      <c r="P1188" s="86">
        <f t="shared" si="128"/>
        <v>19.472726684597394</v>
      </c>
      <c r="Q1188" s="86">
        <f t="shared" si="129"/>
        <v>8.2325551509685493</v>
      </c>
      <c r="S1188" s="86">
        <f t="shared" si="130"/>
        <v>-2.1001410627290541E-2</v>
      </c>
      <c r="T1188" s="87">
        <v>0.82262595800000005</v>
      </c>
      <c r="U1188" s="87">
        <v>0</v>
      </c>
    </row>
    <row r="1189" spans="2:21">
      <c r="B1189" s="87" t="s">
        <v>6955</v>
      </c>
      <c r="C1189" s="87" t="s">
        <v>1148</v>
      </c>
      <c r="D1189" s="87" t="s">
        <v>1149</v>
      </c>
      <c r="E1189" s="87">
        <v>422.59332142245302</v>
      </c>
      <c r="F1189" s="86">
        <v>459.99720356769899</v>
      </c>
      <c r="G1189" s="86">
        <v>542.42134393531899</v>
      </c>
      <c r="H1189" s="86">
        <f t="shared" si="131"/>
        <v>475.00395630849033</v>
      </c>
      <c r="I1189" s="86">
        <f t="shared" si="126"/>
        <v>61.30734634367596</v>
      </c>
      <c r="J1189" s="86">
        <f t="shared" si="127"/>
        <v>8.891795719476983</v>
      </c>
      <c r="L1189" s="87">
        <v>428.92325124526297</v>
      </c>
      <c r="M1189" s="86">
        <v>473.45180404808502</v>
      </c>
      <c r="N1189" s="86">
        <v>497.60738034158697</v>
      </c>
      <c r="O1189" s="86">
        <f t="shared" si="132"/>
        <v>466.66081187831168</v>
      </c>
      <c r="P1189" s="86">
        <f t="shared" si="128"/>
        <v>34.842008817196053</v>
      </c>
      <c r="Q1189" s="86">
        <f t="shared" si="129"/>
        <v>8.8662305109816479</v>
      </c>
      <c r="S1189" s="86">
        <f t="shared" si="130"/>
        <v>-2.5565208495334345E-2</v>
      </c>
      <c r="T1189" s="87">
        <v>0.84693848299999996</v>
      </c>
      <c r="U1189" s="87">
        <v>0</v>
      </c>
    </row>
    <row r="1190" spans="2:21">
      <c r="B1190" s="87" t="s">
        <v>6956</v>
      </c>
      <c r="C1190" s="87" t="s">
        <v>2325</v>
      </c>
      <c r="D1190" s="87" t="s">
        <v>2326</v>
      </c>
      <c r="E1190" s="87">
        <v>99.939674885714098</v>
      </c>
      <c r="F1190" s="86">
        <v>87.599505941981505</v>
      </c>
      <c r="G1190" s="86">
        <v>80.280392278176393</v>
      </c>
      <c r="H1190" s="86">
        <f t="shared" si="131"/>
        <v>89.273191035290665</v>
      </c>
      <c r="I1190" s="86">
        <f t="shared" si="126"/>
        <v>9.9359329961726583</v>
      </c>
      <c r="J1190" s="86">
        <f t="shared" si="127"/>
        <v>6.4801550903091032</v>
      </c>
      <c r="L1190" s="87">
        <v>0.28402974877144899</v>
      </c>
      <c r="M1190" s="86">
        <v>0.125264545692991</v>
      </c>
      <c r="N1190" s="86">
        <v>0.22888171453966699</v>
      </c>
      <c r="O1190" s="86">
        <f t="shared" si="132"/>
        <v>0.21272533633470234</v>
      </c>
      <c r="P1190" s="86">
        <f t="shared" si="128"/>
        <v>8.0606258098626468E-2</v>
      </c>
      <c r="Q1190" s="86">
        <f t="shared" si="129"/>
        <v>-2.2329362213087061</v>
      </c>
      <c r="S1190" s="86">
        <f t="shared" si="130"/>
        <v>-8.7130913116178093</v>
      </c>
      <c r="T1190" s="87">
        <v>0</v>
      </c>
      <c r="U1190" s="87">
        <v>1</v>
      </c>
    </row>
    <row r="1191" spans="2:21">
      <c r="B1191" s="87" t="s">
        <v>6957</v>
      </c>
      <c r="C1191" s="87" t="s">
        <v>2327</v>
      </c>
      <c r="D1191" s="87" t="s">
        <v>2328</v>
      </c>
      <c r="E1191" s="87">
        <v>184.06419693181701</v>
      </c>
      <c r="F1191" s="86">
        <v>170.675893335647</v>
      </c>
      <c r="G1191" s="86">
        <v>169.214852368023</v>
      </c>
      <c r="H1191" s="86">
        <f t="shared" si="131"/>
        <v>174.65164754516232</v>
      </c>
      <c r="I1191" s="86">
        <f t="shared" si="126"/>
        <v>8.184175257436074</v>
      </c>
      <c r="J1191" s="86">
        <f t="shared" si="127"/>
        <v>7.44833644197801</v>
      </c>
      <c r="L1191" s="87">
        <v>205.86123695801101</v>
      </c>
      <c r="M1191" s="86">
        <v>196.364582244041</v>
      </c>
      <c r="N1191" s="86">
        <v>181.82166750484001</v>
      </c>
      <c r="O1191" s="86">
        <f t="shared" si="132"/>
        <v>194.68249556896399</v>
      </c>
      <c r="P1191" s="86">
        <f t="shared" si="128"/>
        <v>12.10773664069019</v>
      </c>
      <c r="Q1191" s="86">
        <f t="shared" si="129"/>
        <v>7.6049793630413403</v>
      </c>
      <c r="S1191" s="86">
        <f t="shared" si="130"/>
        <v>0.15664292106332942</v>
      </c>
      <c r="T1191" s="87">
        <v>0.58052360800000002</v>
      </c>
      <c r="U1191" s="87">
        <v>0</v>
      </c>
    </row>
    <row r="1192" spans="2:21">
      <c r="B1192" s="87" t="s">
        <v>6958</v>
      </c>
      <c r="C1192" s="87" t="s">
        <v>841</v>
      </c>
      <c r="D1192" s="87" t="s">
        <v>2329</v>
      </c>
      <c r="E1192" s="87">
        <v>181.432138090037</v>
      </c>
      <c r="F1192" s="86">
        <v>152.580270966564</v>
      </c>
      <c r="G1192" s="86">
        <v>162.733625707128</v>
      </c>
      <c r="H1192" s="86">
        <f t="shared" si="131"/>
        <v>165.58201158790965</v>
      </c>
      <c r="I1192" s="86">
        <f t="shared" si="126"/>
        <v>14.635318094322814</v>
      </c>
      <c r="J1192" s="86">
        <f t="shared" si="127"/>
        <v>7.3714021403744407</v>
      </c>
      <c r="L1192" s="87">
        <v>163.28427640349301</v>
      </c>
      <c r="M1192" s="86">
        <v>141.561796139617</v>
      </c>
      <c r="N1192" s="86">
        <v>151.75567646802</v>
      </c>
      <c r="O1192" s="86">
        <f t="shared" si="132"/>
        <v>152.20058300371002</v>
      </c>
      <c r="P1192" s="86">
        <f t="shared" si="128"/>
        <v>10.868072210504742</v>
      </c>
      <c r="Q1192" s="86">
        <f t="shared" si="129"/>
        <v>7.2498300748642146</v>
      </c>
      <c r="S1192" s="86">
        <f t="shared" si="130"/>
        <v>-0.12157206551022544</v>
      </c>
      <c r="T1192" s="87">
        <v>0.41173241799999999</v>
      </c>
      <c r="U1192" s="87">
        <v>0</v>
      </c>
    </row>
    <row r="1193" spans="2:21">
      <c r="B1193" s="87" t="s">
        <v>6959</v>
      </c>
      <c r="C1193" s="87" t="s">
        <v>2330</v>
      </c>
      <c r="D1193" s="87" t="s">
        <v>1677</v>
      </c>
      <c r="E1193" s="87">
        <v>3.1341216504899498</v>
      </c>
      <c r="F1193" s="86">
        <v>2.9345865802259499</v>
      </c>
      <c r="G1193" s="86">
        <v>7.0772050392473398</v>
      </c>
      <c r="H1193" s="86">
        <f t="shared" si="131"/>
        <v>4.3819710899877462</v>
      </c>
      <c r="I1193" s="86">
        <f t="shared" si="126"/>
        <v>2.3362722640988158</v>
      </c>
      <c r="J1193" s="86">
        <f t="shared" si="127"/>
        <v>2.1315799661928327</v>
      </c>
      <c r="L1193" s="87">
        <v>2.0993183244687699</v>
      </c>
      <c r="M1193" s="86">
        <v>5.1436348425748797</v>
      </c>
      <c r="N1193" s="86">
        <v>3.0074820107388298</v>
      </c>
      <c r="O1193" s="86">
        <f t="shared" si="132"/>
        <v>3.4168117259274933</v>
      </c>
      <c r="P1193" s="86">
        <f t="shared" si="128"/>
        <v>1.562891191799912</v>
      </c>
      <c r="Q1193" s="86">
        <f t="shared" si="129"/>
        <v>1.7726507541897472</v>
      </c>
      <c r="S1193" s="86">
        <f t="shared" si="130"/>
        <v>-0.35892921200308592</v>
      </c>
      <c r="T1193" s="87">
        <v>0.66910376699999996</v>
      </c>
      <c r="U1193" s="87">
        <v>0</v>
      </c>
    </row>
    <row r="1194" spans="2:21">
      <c r="B1194" s="87" t="s">
        <v>6960</v>
      </c>
      <c r="C1194" s="87" t="s">
        <v>841</v>
      </c>
      <c r="D1194" s="87" t="s">
        <v>1202</v>
      </c>
      <c r="E1194" s="87">
        <v>274.94794479298201</v>
      </c>
      <c r="F1194" s="86">
        <v>256.97731658244402</v>
      </c>
      <c r="G1194" s="86">
        <v>279.933370934376</v>
      </c>
      <c r="H1194" s="86">
        <f t="shared" si="131"/>
        <v>270.61954410326734</v>
      </c>
      <c r="I1194" s="86">
        <f t="shared" si="126"/>
        <v>12.074617892515507</v>
      </c>
      <c r="J1194" s="86">
        <f t="shared" si="127"/>
        <v>8.0801222240731949</v>
      </c>
      <c r="L1194" s="87">
        <v>256.47025617853501</v>
      </c>
      <c r="M1194" s="86">
        <v>262.78194950000301</v>
      </c>
      <c r="N1194" s="86">
        <v>236.94699397718699</v>
      </c>
      <c r="O1194" s="86">
        <f t="shared" si="132"/>
        <v>252.06639988524171</v>
      </c>
      <c r="P1194" s="86">
        <f t="shared" si="128"/>
        <v>13.46873024473558</v>
      </c>
      <c r="Q1194" s="86">
        <f t="shared" si="129"/>
        <v>7.9776600114634464</v>
      </c>
      <c r="S1194" s="86">
        <f t="shared" si="130"/>
        <v>-0.10246221260974968</v>
      </c>
      <c r="T1194" s="87">
        <v>0.39217330700000003</v>
      </c>
      <c r="U1194" s="87">
        <v>0</v>
      </c>
    </row>
    <row r="1195" spans="2:21">
      <c r="B1195" s="87" t="s">
        <v>6961</v>
      </c>
      <c r="C1195" s="87" t="s">
        <v>832</v>
      </c>
      <c r="D1195" s="87" t="s">
        <v>957</v>
      </c>
      <c r="E1195" s="87">
        <v>98.036880260271801</v>
      </c>
      <c r="F1195" s="86">
        <v>101.738580998733</v>
      </c>
      <c r="G1195" s="86">
        <v>104.523554895781</v>
      </c>
      <c r="H1195" s="86">
        <f t="shared" si="131"/>
        <v>101.43300538492861</v>
      </c>
      <c r="I1195" s="86">
        <f t="shared" si="126"/>
        <v>3.2541157475654678</v>
      </c>
      <c r="J1195" s="86">
        <f t="shared" si="127"/>
        <v>6.6643833584601158</v>
      </c>
      <c r="L1195" s="87">
        <v>102.921075823325</v>
      </c>
      <c r="M1195" s="86">
        <v>96.964510321138306</v>
      </c>
      <c r="N1195" s="86">
        <v>94.552868333919804</v>
      </c>
      <c r="O1195" s="86">
        <f t="shared" si="132"/>
        <v>98.146151492794374</v>
      </c>
      <c r="P1195" s="86">
        <f t="shared" si="128"/>
        <v>4.3074274271714463</v>
      </c>
      <c r="Q1195" s="86">
        <f t="shared" si="129"/>
        <v>6.6168597927253616</v>
      </c>
      <c r="S1195" s="86">
        <f t="shared" si="130"/>
        <v>-4.7523565734754414E-2</v>
      </c>
      <c r="T1195" s="87">
        <v>0.66583077599999996</v>
      </c>
      <c r="U1195" s="87">
        <v>0</v>
      </c>
    </row>
    <row r="1196" spans="2:21">
      <c r="B1196" s="87" t="s">
        <v>6962</v>
      </c>
      <c r="C1196" s="87" t="s">
        <v>2331</v>
      </c>
      <c r="D1196" s="87" t="s">
        <v>2332</v>
      </c>
      <c r="E1196" s="87">
        <v>79.391219058973604</v>
      </c>
      <c r="F1196" s="86">
        <v>86.115105456587102</v>
      </c>
      <c r="G1196" s="86">
        <v>85.407856168431707</v>
      </c>
      <c r="H1196" s="86">
        <f t="shared" si="131"/>
        <v>83.638060227997471</v>
      </c>
      <c r="I1196" s="86">
        <f t="shared" si="126"/>
        <v>3.6948335991064711</v>
      </c>
      <c r="J1196" s="86">
        <f t="shared" si="127"/>
        <v>6.3860876975621013</v>
      </c>
      <c r="L1196" s="87">
        <v>92.8755667523494</v>
      </c>
      <c r="M1196" s="86">
        <v>102.293478840964</v>
      </c>
      <c r="N1196" s="86">
        <v>96.924688926796094</v>
      </c>
      <c r="O1196" s="86">
        <f t="shared" si="132"/>
        <v>97.364578173369821</v>
      </c>
      <c r="P1196" s="86">
        <f t="shared" si="128"/>
        <v>4.7243405824682725</v>
      </c>
      <c r="Q1196" s="86">
        <f t="shared" si="129"/>
        <v>6.6053251014017196</v>
      </c>
      <c r="S1196" s="86">
        <f t="shared" si="130"/>
        <v>0.21923740383961879</v>
      </c>
      <c r="T1196" s="87">
        <v>0.22061076299999999</v>
      </c>
      <c r="U1196" s="87">
        <v>0</v>
      </c>
    </row>
    <row r="1197" spans="2:21">
      <c r="B1197" s="87" t="s">
        <v>6963</v>
      </c>
      <c r="C1197" s="87" t="s">
        <v>2333</v>
      </c>
      <c r="D1197" s="87" t="s">
        <v>2334</v>
      </c>
      <c r="E1197" s="87">
        <v>59.8754882478231</v>
      </c>
      <c r="F1197" s="86">
        <v>67.172640166577494</v>
      </c>
      <c r="G1197" s="86">
        <v>65.477737262828796</v>
      </c>
      <c r="H1197" s="86">
        <f t="shared" si="131"/>
        <v>64.175288559076463</v>
      </c>
      <c r="I1197" s="86">
        <f t="shared" si="126"/>
        <v>3.8189509031636995</v>
      </c>
      <c r="J1197" s="86">
        <f t="shared" si="127"/>
        <v>6.0039459726660489</v>
      </c>
      <c r="L1197" s="87">
        <v>76.166799196897301</v>
      </c>
      <c r="M1197" s="86">
        <v>68.685597378902699</v>
      </c>
      <c r="N1197" s="86">
        <v>67.555056645611103</v>
      </c>
      <c r="O1197" s="86">
        <f t="shared" si="132"/>
        <v>70.802484407137044</v>
      </c>
      <c r="P1197" s="86">
        <f t="shared" si="128"/>
        <v>4.6798969497349434</v>
      </c>
      <c r="Q1197" s="86">
        <f t="shared" si="129"/>
        <v>6.1457280791924047</v>
      </c>
      <c r="S1197" s="86">
        <f t="shared" si="130"/>
        <v>0.14178210652635526</v>
      </c>
      <c r="T1197" s="87">
        <v>0.71110095900000003</v>
      </c>
      <c r="U1197" s="87">
        <v>0</v>
      </c>
    </row>
    <row r="1198" spans="2:21">
      <c r="B1198" s="87" t="s">
        <v>6964</v>
      </c>
      <c r="C1198" s="87" t="s">
        <v>2335</v>
      </c>
      <c r="D1198" s="87" t="s">
        <v>2336</v>
      </c>
      <c r="E1198" s="87">
        <v>61.102361531946002</v>
      </c>
      <c r="F1198" s="86">
        <v>78.188546461813601</v>
      </c>
      <c r="G1198" s="86">
        <v>76.797089873836896</v>
      </c>
      <c r="H1198" s="86">
        <f t="shared" si="131"/>
        <v>72.029332622532181</v>
      </c>
      <c r="I1198" s="86">
        <f t="shared" si="126"/>
        <v>9.4885752760850508</v>
      </c>
      <c r="J1198" s="86">
        <f t="shared" si="127"/>
        <v>6.1705126321544457</v>
      </c>
      <c r="L1198" s="87">
        <v>69.936823213637197</v>
      </c>
      <c r="M1198" s="86">
        <v>68.867766283390097</v>
      </c>
      <c r="N1198" s="86">
        <v>70.547509869524305</v>
      </c>
      <c r="O1198" s="86">
        <f t="shared" si="132"/>
        <v>69.784033122183857</v>
      </c>
      <c r="P1198" s="86">
        <f t="shared" si="128"/>
        <v>0.85023128490104993</v>
      </c>
      <c r="Q1198" s="86">
        <f t="shared" si="129"/>
        <v>6.1248250744378598</v>
      </c>
      <c r="S1198" s="86">
        <f t="shared" si="130"/>
        <v>-4.5687557716586419E-2</v>
      </c>
      <c r="T1198" s="87">
        <v>0.81449391900000001</v>
      </c>
      <c r="U1198" s="87">
        <v>0</v>
      </c>
    </row>
    <row r="1199" spans="2:21">
      <c r="B1199" s="87" t="s">
        <v>6965</v>
      </c>
      <c r="C1199" s="87" t="s">
        <v>2337</v>
      </c>
      <c r="D1199" s="87" t="s">
        <v>2338</v>
      </c>
      <c r="E1199" s="87">
        <v>60.306109204761</v>
      </c>
      <c r="F1199" s="86">
        <v>52.8771683189239</v>
      </c>
      <c r="G1199" s="86">
        <v>55.5071772120113</v>
      </c>
      <c r="H1199" s="86">
        <f t="shared" si="131"/>
        <v>56.230151578565398</v>
      </c>
      <c r="I1199" s="86">
        <f t="shared" si="126"/>
        <v>3.7668700033763121</v>
      </c>
      <c r="J1199" s="86">
        <f t="shared" si="127"/>
        <v>5.8132720308172949</v>
      </c>
      <c r="L1199" s="87">
        <v>64.128536190668399</v>
      </c>
      <c r="M1199" s="86">
        <v>60.326240995489499</v>
      </c>
      <c r="N1199" s="86">
        <v>61.403093675686698</v>
      </c>
      <c r="O1199" s="86">
        <f t="shared" si="132"/>
        <v>61.952623620614865</v>
      </c>
      <c r="P1199" s="86">
        <f t="shared" si="128"/>
        <v>1.9598085513895747</v>
      </c>
      <c r="Q1199" s="86">
        <f t="shared" si="129"/>
        <v>5.9530934749820874</v>
      </c>
      <c r="S1199" s="86">
        <f t="shared" si="130"/>
        <v>0.13982144416479275</v>
      </c>
      <c r="T1199" s="87">
        <v>0.624763552</v>
      </c>
      <c r="U1199" s="87">
        <v>0</v>
      </c>
    </row>
    <row r="1200" spans="2:21">
      <c r="B1200" s="87" t="s">
        <v>6966</v>
      </c>
      <c r="C1200" s="87" t="s">
        <v>832</v>
      </c>
      <c r="D1200" s="87" t="s">
        <v>2339</v>
      </c>
      <c r="E1200" s="87">
        <v>79.287575169862706</v>
      </c>
      <c r="F1200" s="86">
        <v>79.115075023820097</v>
      </c>
      <c r="G1200" s="86">
        <v>95.891776145955504</v>
      </c>
      <c r="H1200" s="86">
        <f t="shared" si="131"/>
        <v>84.764808779879431</v>
      </c>
      <c r="I1200" s="86">
        <f t="shared" si="126"/>
        <v>9.6366223932136901</v>
      </c>
      <c r="J1200" s="86">
        <f t="shared" si="127"/>
        <v>6.4053935302389382</v>
      </c>
      <c r="L1200" s="87">
        <v>80.663428962045799</v>
      </c>
      <c r="M1200" s="86">
        <v>95.099093311216706</v>
      </c>
      <c r="N1200" s="86">
        <v>93.299178794305803</v>
      </c>
      <c r="O1200" s="86">
        <f t="shared" si="132"/>
        <v>89.687233689189441</v>
      </c>
      <c r="P1200" s="86">
        <f t="shared" si="128"/>
        <v>7.866492984949617</v>
      </c>
      <c r="Q1200" s="86">
        <f t="shared" si="129"/>
        <v>6.4868307377346897</v>
      </c>
      <c r="S1200" s="86">
        <f t="shared" si="130"/>
        <v>8.143720749575023E-2</v>
      </c>
      <c r="T1200" s="87">
        <v>0.91756221199999999</v>
      </c>
      <c r="U1200" s="87">
        <v>0</v>
      </c>
    </row>
    <row r="1201" spans="2:21">
      <c r="B1201" s="87" t="s">
        <v>6967</v>
      </c>
      <c r="C1201" s="87" t="s">
        <v>841</v>
      </c>
      <c r="D1201" s="87"/>
      <c r="E1201" s="87">
        <v>66.265543997859197</v>
      </c>
      <c r="F1201" s="86">
        <v>68.223319246208007</v>
      </c>
      <c r="G1201" s="86">
        <v>60.883947757433901</v>
      </c>
      <c r="H1201" s="86">
        <f t="shared" si="131"/>
        <v>65.124270333833707</v>
      </c>
      <c r="I1201" s="86">
        <f t="shared" si="126"/>
        <v>3.8004568994669827</v>
      </c>
      <c r="J1201" s="86">
        <f t="shared" si="127"/>
        <v>6.0251233981071941</v>
      </c>
      <c r="L1201" s="87">
        <v>63.481446686791898</v>
      </c>
      <c r="M1201" s="86">
        <v>73.171384286373097</v>
      </c>
      <c r="N1201" s="86">
        <v>74.899290841530402</v>
      </c>
      <c r="O1201" s="86">
        <f t="shared" si="132"/>
        <v>70.517373938231799</v>
      </c>
      <c r="P1201" s="86">
        <f t="shared" si="128"/>
        <v>6.154235897453467</v>
      </c>
      <c r="Q1201" s="86">
        <f t="shared" si="129"/>
        <v>6.139906844689631</v>
      </c>
      <c r="S1201" s="86">
        <f t="shared" si="130"/>
        <v>0.1147834465824366</v>
      </c>
      <c r="T1201" s="87">
        <v>0.82741527599999998</v>
      </c>
      <c r="U1201" s="87">
        <v>0</v>
      </c>
    </row>
    <row r="1202" spans="2:21">
      <c r="B1202" s="87" t="s">
        <v>6968</v>
      </c>
      <c r="C1202" s="87" t="s">
        <v>832</v>
      </c>
      <c r="D1202" s="87" t="s">
        <v>974</v>
      </c>
      <c r="E1202" s="87">
        <v>143.137828364847</v>
      </c>
      <c r="F1202" s="86">
        <v>134.785050738488</v>
      </c>
      <c r="G1202" s="86">
        <v>140.35792955676001</v>
      </c>
      <c r="H1202" s="86">
        <f t="shared" si="131"/>
        <v>139.42693622003165</v>
      </c>
      <c r="I1202" s="86">
        <f t="shared" si="126"/>
        <v>4.2535026699915566</v>
      </c>
      <c r="J1202" s="86">
        <f t="shared" si="127"/>
        <v>7.123365495579467</v>
      </c>
      <c r="L1202" s="87">
        <v>150.96236694089501</v>
      </c>
      <c r="M1202" s="86">
        <v>156.14331777026001</v>
      </c>
      <c r="N1202" s="86">
        <v>143.692059752652</v>
      </c>
      <c r="O1202" s="86">
        <f t="shared" si="132"/>
        <v>150.26591482126901</v>
      </c>
      <c r="P1202" s="86">
        <f t="shared" si="128"/>
        <v>6.2547774318084741</v>
      </c>
      <c r="Q1202" s="86">
        <f t="shared" si="129"/>
        <v>7.2313739861541624</v>
      </c>
      <c r="S1202" s="86">
        <f t="shared" si="130"/>
        <v>0.10800849057469447</v>
      </c>
      <c r="T1202" s="87">
        <v>0.79043873099999995</v>
      </c>
      <c r="U1202" s="87">
        <v>0</v>
      </c>
    </row>
    <row r="1203" spans="2:21">
      <c r="B1203" s="87" t="s">
        <v>6969</v>
      </c>
      <c r="C1203" s="87" t="s">
        <v>841</v>
      </c>
      <c r="D1203" s="87" t="s">
        <v>2340</v>
      </c>
      <c r="E1203" s="87">
        <v>73.867499000938807</v>
      </c>
      <c r="F1203" s="86">
        <v>74.601379582516401</v>
      </c>
      <c r="G1203" s="86">
        <v>79.451368054362405</v>
      </c>
      <c r="H1203" s="86">
        <f t="shared" si="131"/>
        <v>75.973415545939204</v>
      </c>
      <c r="I1203" s="86">
        <f t="shared" si="126"/>
        <v>3.0342643944026353</v>
      </c>
      <c r="J1203" s="86">
        <f t="shared" si="127"/>
        <v>6.247422777002785</v>
      </c>
      <c r="L1203" s="87">
        <v>77.712421881799898</v>
      </c>
      <c r="M1203" s="86">
        <v>72.322766980739402</v>
      </c>
      <c r="N1203" s="86">
        <v>79.664688290943303</v>
      </c>
      <c r="O1203" s="86">
        <f t="shared" si="132"/>
        <v>76.566625717827534</v>
      </c>
      <c r="P1203" s="86">
        <f t="shared" si="128"/>
        <v>3.8027080835027136</v>
      </c>
      <c r="Q1203" s="86">
        <f t="shared" si="129"/>
        <v>6.2586437741973171</v>
      </c>
      <c r="S1203" s="86">
        <f t="shared" si="130"/>
        <v>1.1220997194531006E-2</v>
      </c>
      <c r="T1203" s="87">
        <v>0.94203867699999999</v>
      </c>
      <c r="U1203" s="87">
        <v>0</v>
      </c>
    </row>
    <row r="1204" spans="2:21">
      <c r="B1204" s="87" t="s">
        <v>6970</v>
      </c>
      <c r="C1204" s="87" t="s">
        <v>2341</v>
      </c>
      <c r="D1204" s="87" t="s">
        <v>1246</v>
      </c>
      <c r="E1204" s="87">
        <v>97.3182685239031</v>
      </c>
      <c r="F1204" s="86">
        <v>92.941419657272306</v>
      </c>
      <c r="G1204" s="86">
        <v>101.85119379878201</v>
      </c>
      <c r="H1204" s="86">
        <f t="shared" si="131"/>
        <v>97.370293993319137</v>
      </c>
      <c r="I1204" s="86">
        <f t="shared" si="126"/>
        <v>4.4551149031511743</v>
      </c>
      <c r="J1204" s="86">
        <f t="shared" si="127"/>
        <v>6.6054097928081044</v>
      </c>
      <c r="L1204" s="87">
        <v>99.2735280555994</v>
      </c>
      <c r="M1204" s="86">
        <v>104.370257839728</v>
      </c>
      <c r="N1204" s="86">
        <v>102.46709495571901</v>
      </c>
      <c r="O1204" s="86">
        <f t="shared" si="132"/>
        <v>102.03696028368215</v>
      </c>
      <c r="P1204" s="86">
        <f t="shared" si="128"/>
        <v>2.5754466603236197</v>
      </c>
      <c r="Q1204" s="86">
        <f t="shared" si="129"/>
        <v>6.6729480160839429</v>
      </c>
      <c r="S1204" s="86">
        <f t="shared" si="130"/>
        <v>6.7538223275838888E-2</v>
      </c>
      <c r="T1204" s="87">
        <v>0.93296457899999996</v>
      </c>
      <c r="U1204" s="87">
        <v>0</v>
      </c>
    </row>
    <row r="1205" spans="2:21">
      <c r="B1205" s="87" t="s">
        <v>6971</v>
      </c>
      <c r="C1205" s="87" t="s">
        <v>2342</v>
      </c>
      <c r="D1205" s="87" t="s">
        <v>1106</v>
      </c>
      <c r="E1205" s="87">
        <v>100.426126129872</v>
      </c>
      <c r="F1205" s="86">
        <v>102.064898000217</v>
      </c>
      <c r="G1205" s="86">
        <v>94.860933336708598</v>
      </c>
      <c r="H1205" s="86">
        <f t="shared" si="131"/>
        <v>99.117319155599191</v>
      </c>
      <c r="I1205" s="86">
        <f t="shared" si="126"/>
        <v>3.7761102327922416</v>
      </c>
      <c r="J1205" s="86">
        <f t="shared" si="127"/>
        <v>6.631065262054876</v>
      </c>
      <c r="L1205" s="87">
        <v>115.601474591889</v>
      </c>
      <c r="M1205" s="86">
        <v>103.227751221959</v>
      </c>
      <c r="N1205" s="86">
        <v>96.088905513461398</v>
      </c>
      <c r="O1205" s="86">
        <f t="shared" si="132"/>
        <v>104.97271044243645</v>
      </c>
      <c r="P1205" s="86">
        <f t="shared" si="128"/>
        <v>9.8726262980500419</v>
      </c>
      <c r="Q1205" s="86">
        <f t="shared" si="129"/>
        <v>6.7138705116998363</v>
      </c>
      <c r="S1205" s="86">
        <f t="shared" si="130"/>
        <v>8.2805249644959514E-2</v>
      </c>
      <c r="T1205" s="87">
        <v>0.91422976600000005</v>
      </c>
      <c r="U1205" s="87">
        <v>0</v>
      </c>
    </row>
    <row r="1206" spans="2:21">
      <c r="B1206" s="87" t="s">
        <v>6972</v>
      </c>
      <c r="C1206" s="87" t="s">
        <v>2343</v>
      </c>
      <c r="D1206" s="87" t="s">
        <v>1576</v>
      </c>
      <c r="E1206" s="87">
        <v>58.808310414054503</v>
      </c>
      <c r="F1206" s="86">
        <v>81.131089447543104</v>
      </c>
      <c r="G1206" s="86">
        <v>79.211582912472494</v>
      </c>
      <c r="H1206" s="86">
        <f t="shared" si="131"/>
        <v>73.050327591356705</v>
      </c>
      <c r="I1206" s="86">
        <f t="shared" si="126"/>
        <v>12.371233418437773</v>
      </c>
      <c r="J1206" s="86">
        <f t="shared" si="127"/>
        <v>6.1908188376405171</v>
      </c>
      <c r="L1206" s="87">
        <v>71.904892301827701</v>
      </c>
      <c r="M1206" s="86">
        <v>73.443009089717094</v>
      </c>
      <c r="N1206" s="86">
        <v>69.700310083948807</v>
      </c>
      <c r="O1206" s="86">
        <f t="shared" si="132"/>
        <v>71.682737158497858</v>
      </c>
      <c r="P1206" s="86">
        <f t="shared" si="128"/>
        <v>1.8812133432244349</v>
      </c>
      <c r="Q1206" s="86">
        <f t="shared" si="129"/>
        <v>6.1635538217024832</v>
      </c>
      <c r="S1206" s="86">
        <f t="shared" si="130"/>
        <v>-2.726501593803347E-2</v>
      </c>
      <c r="T1206" s="87">
        <v>0.86388245500000005</v>
      </c>
      <c r="U1206" s="87">
        <v>0</v>
      </c>
    </row>
    <row r="1207" spans="2:21">
      <c r="B1207" s="87" t="s">
        <v>6973</v>
      </c>
      <c r="C1207" s="87" t="s">
        <v>841</v>
      </c>
      <c r="D1207" s="87" t="s">
        <v>2344</v>
      </c>
      <c r="E1207" s="87">
        <v>48.5780493708412</v>
      </c>
      <c r="F1207" s="86">
        <v>49.245380490131097</v>
      </c>
      <c r="G1207" s="86">
        <v>49.601455943917699</v>
      </c>
      <c r="H1207" s="86">
        <f t="shared" si="131"/>
        <v>49.141628601629996</v>
      </c>
      <c r="I1207" s="86">
        <f t="shared" si="126"/>
        <v>0.51953209162640235</v>
      </c>
      <c r="J1207" s="86">
        <f t="shared" si="127"/>
        <v>5.6188737657042722</v>
      </c>
      <c r="L1207" s="87">
        <v>48.718225392527799</v>
      </c>
      <c r="M1207" s="86">
        <v>49.116936906341401</v>
      </c>
      <c r="N1207" s="86">
        <v>50.060974406207698</v>
      </c>
      <c r="O1207" s="86">
        <f t="shared" si="132"/>
        <v>49.298712235025626</v>
      </c>
      <c r="P1207" s="86">
        <f t="shared" si="128"/>
        <v>0.6895835199765733</v>
      </c>
      <c r="Q1207" s="86">
        <f t="shared" si="129"/>
        <v>5.6234780563707272</v>
      </c>
      <c r="S1207" s="86">
        <f t="shared" si="130"/>
        <v>4.6042906664543809E-3</v>
      </c>
      <c r="T1207" s="87">
        <v>0.90400246699999998</v>
      </c>
      <c r="U1207" s="87">
        <v>0</v>
      </c>
    </row>
    <row r="1208" spans="2:21">
      <c r="B1208" s="87" t="s">
        <v>6974</v>
      </c>
      <c r="C1208" s="87" t="s">
        <v>2345</v>
      </c>
      <c r="D1208" s="87" t="s">
        <v>2346</v>
      </c>
      <c r="E1208" s="87">
        <v>144.470415634527</v>
      </c>
      <c r="F1208" s="86">
        <v>139.31323004673899</v>
      </c>
      <c r="G1208" s="86">
        <v>145.59764092060001</v>
      </c>
      <c r="H1208" s="86">
        <f t="shared" si="131"/>
        <v>143.12709553395533</v>
      </c>
      <c r="I1208" s="86">
        <f t="shared" si="126"/>
        <v>3.350647202754351</v>
      </c>
      <c r="J1208" s="86">
        <f t="shared" si="127"/>
        <v>7.1611530057393367</v>
      </c>
      <c r="L1208" s="87">
        <v>146.31082433589299</v>
      </c>
      <c r="M1208" s="86">
        <v>133.54468128775699</v>
      </c>
      <c r="N1208" s="86">
        <v>148.02618349842399</v>
      </c>
      <c r="O1208" s="86">
        <f t="shared" si="132"/>
        <v>142.62722970735797</v>
      </c>
      <c r="P1208" s="86">
        <f t="shared" si="128"/>
        <v>7.9123402738960396</v>
      </c>
      <c r="Q1208" s="86">
        <f t="shared" si="129"/>
        <v>7.1561056302771391</v>
      </c>
      <c r="S1208" s="86">
        <f t="shared" si="130"/>
        <v>-5.0473754621980166E-3</v>
      </c>
      <c r="T1208" s="87">
        <v>0.87535966600000004</v>
      </c>
      <c r="U1208" s="87">
        <v>0</v>
      </c>
    </row>
    <row r="1209" spans="2:21">
      <c r="B1209" s="87" t="s">
        <v>6975</v>
      </c>
      <c r="C1209" s="87" t="s">
        <v>841</v>
      </c>
      <c r="D1209" s="87" t="s">
        <v>955</v>
      </c>
      <c r="E1209" s="87">
        <v>43.671688644919797</v>
      </c>
      <c r="F1209" s="86">
        <v>63.530525582339898</v>
      </c>
      <c r="G1209" s="86">
        <v>58.875024679945497</v>
      </c>
      <c r="H1209" s="86">
        <f t="shared" si="131"/>
        <v>55.359079635735064</v>
      </c>
      <c r="I1209" s="86">
        <f t="shared" si="126"/>
        <v>10.385795746700943</v>
      </c>
      <c r="J1209" s="86">
        <f t="shared" si="127"/>
        <v>5.790748052746423</v>
      </c>
      <c r="L1209" s="87">
        <v>47.192032464839698</v>
      </c>
      <c r="M1209" s="86">
        <v>45.733653685801698</v>
      </c>
      <c r="N1209" s="86">
        <v>47.4112686723089</v>
      </c>
      <c r="O1209" s="86">
        <f t="shared" si="132"/>
        <v>46.778984940983435</v>
      </c>
      <c r="P1209" s="86">
        <f t="shared" si="128"/>
        <v>0.91189593894327325</v>
      </c>
      <c r="Q1209" s="86">
        <f t="shared" si="129"/>
        <v>5.547788651821449</v>
      </c>
      <c r="S1209" s="86">
        <f t="shared" si="130"/>
        <v>-0.24295940092497306</v>
      </c>
      <c r="T1209" s="87">
        <v>0.25804314900000003</v>
      </c>
      <c r="U1209" s="87">
        <v>0</v>
      </c>
    </row>
    <row r="1210" spans="2:21">
      <c r="B1210" s="87" t="s">
        <v>6976</v>
      </c>
      <c r="C1210" s="87" t="s">
        <v>2347</v>
      </c>
      <c r="D1210" s="87" t="s">
        <v>2348</v>
      </c>
      <c r="E1210" s="87">
        <v>120.35915714612</v>
      </c>
      <c r="F1210" s="86">
        <v>112.98134556633001</v>
      </c>
      <c r="G1210" s="86">
        <v>124.53585762709599</v>
      </c>
      <c r="H1210" s="86">
        <f t="shared" si="131"/>
        <v>119.29212011318201</v>
      </c>
      <c r="I1210" s="86">
        <f t="shared" si="126"/>
        <v>5.850693400174249</v>
      </c>
      <c r="J1210" s="86">
        <f t="shared" si="127"/>
        <v>6.8983549381800815</v>
      </c>
      <c r="L1210" s="87">
        <v>143.15868748328</v>
      </c>
      <c r="M1210" s="86">
        <v>132.946287557517</v>
      </c>
      <c r="N1210" s="86">
        <v>135.41695214159199</v>
      </c>
      <c r="O1210" s="86">
        <f t="shared" si="132"/>
        <v>137.17397572746299</v>
      </c>
      <c r="P1210" s="86">
        <f t="shared" si="128"/>
        <v>5.3280978755941915</v>
      </c>
      <c r="Q1210" s="86">
        <f t="shared" si="129"/>
        <v>7.0998629930771218</v>
      </c>
      <c r="S1210" s="86">
        <f t="shared" si="130"/>
        <v>0.20150805489704024</v>
      </c>
      <c r="T1210" s="87">
        <v>0.30652349299999998</v>
      </c>
      <c r="U1210" s="87">
        <v>0</v>
      </c>
    </row>
    <row r="1211" spans="2:21">
      <c r="B1211" s="87" t="s">
        <v>6977</v>
      </c>
      <c r="C1211" s="87" t="s">
        <v>832</v>
      </c>
      <c r="D1211" s="87" t="s">
        <v>2349</v>
      </c>
      <c r="E1211" s="87">
        <v>100.234854203265</v>
      </c>
      <c r="F1211" s="86">
        <v>108.245701615078</v>
      </c>
      <c r="G1211" s="86">
        <v>119.540400987585</v>
      </c>
      <c r="H1211" s="86">
        <f t="shared" si="131"/>
        <v>109.34031893530933</v>
      </c>
      <c r="I1211" s="86">
        <f t="shared" si="126"/>
        <v>9.6992099919892905</v>
      </c>
      <c r="J1211" s="86">
        <f t="shared" si="127"/>
        <v>6.7726816786351947</v>
      </c>
      <c r="L1211" s="87">
        <v>95.384480822574503</v>
      </c>
      <c r="M1211" s="86">
        <v>110.910956543411</v>
      </c>
      <c r="N1211" s="86">
        <v>119.396891789837</v>
      </c>
      <c r="O1211" s="86">
        <f t="shared" si="132"/>
        <v>108.5641097186075</v>
      </c>
      <c r="P1211" s="86">
        <f t="shared" si="128"/>
        <v>12.177016778730938</v>
      </c>
      <c r="Q1211" s="86">
        <f t="shared" si="129"/>
        <v>6.7624034302206768</v>
      </c>
      <c r="S1211" s="86">
        <f t="shared" si="130"/>
        <v>-1.0278248414517714E-2</v>
      </c>
      <c r="T1211" s="87">
        <v>0.90400246699999998</v>
      </c>
      <c r="U1211" s="87">
        <v>0</v>
      </c>
    </row>
    <row r="1212" spans="2:21">
      <c r="B1212" s="87" t="s">
        <v>6978</v>
      </c>
      <c r="C1212" s="87" t="s">
        <v>2350</v>
      </c>
      <c r="D1212" s="87" t="s">
        <v>2334</v>
      </c>
      <c r="E1212" s="87">
        <v>141.80229115197801</v>
      </c>
      <c r="F1212" s="86">
        <v>138.040454711926</v>
      </c>
      <c r="G1212" s="86">
        <v>122.55565582918599</v>
      </c>
      <c r="H1212" s="86">
        <f t="shared" si="131"/>
        <v>134.13280056436335</v>
      </c>
      <c r="I1212" s="86">
        <f t="shared" si="126"/>
        <v>10.201007965630609</v>
      </c>
      <c r="J1212" s="86">
        <f t="shared" si="127"/>
        <v>7.0675182638937475</v>
      </c>
      <c r="L1212" s="87">
        <v>131.06131074666999</v>
      </c>
      <c r="M1212" s="86">
        <v>133.08567060393801</v>
      </c>
      <c r="N1212" s="86">
        <v>123.195778142541</v>
      </c>
      <c r="O1212" s="86">
        <f t="shared" si="132"/>
        <v>129.11425316438303</v>
      </c>
      <c r="P1212" s="86">
        <f t="shared" si="128"/>
        <v>5.2245352086147623</v>
      </c>
      <c r="Q1212" s="86">
        <f t="shared" si="129"/>
        <v>7.0125044610204341</v>
      </c>
      <c r="S1212" s="86">
        <f t="shared" si="130"/>
        <v>-5.5013802873313422E-2</v>
      </c>
      <c r="T1212" s="87">
        <v>0.69037288100000005</v>
      </c>
      <c r="U1212" s="87">
        <v>0</v>
      </c>
    </row>
    <row r="1213" spans="2:21">
      <c r="B1213" s="87" t="s">
        <v>6979</v>
      </c>
      <c r="C1213" s="87" t="s">
        <v>2351</v>
      </c>
      <c r="D1213" s="87" t="s">
        <v>2352</v>
      </c>
      <c r="E1213" s="87">
        <v>816.31944463071204</v>
      </c>
      <c r="F1213" s="86">
        <v>866.56136679072199</v>
      </c>
      <c r="G1213" s="86">
        <v>843.15368421555399</v>
      </c>
      <c r="H1213" s="86">
        <f t="shared" si="131"/>
        <v>842.01149854566268</v>
      </c>
      <c r="I1213" s="86">
        <f t="shared" si="126"/>
        <v>25.140428132024791</v>
      </c>
      <c r="J1213" s="86">
        <f t="shared" si="127"/>
        <v>9.7176961247071745</v>
      </c>
      <c r="L1213" s="87">
        <v>747.24495124047303</v>
      </c>
      <c r="M1213" s="86">
        <v>707.33944778838304</v>
      </c>
      <c r="N1213" s="86">
        <v>781.69286992258196</v>
      </c>
      <c r="O1213" s="86">
        <f t="shared" si="132"/>
        <v>745.42575631714601</v>
      </c>
      <c r="P1213" s="86">
        <f t="shared" si="128"/>
        <v>37.210078586229692</v>
      </c>
      <c r="Q1213" s="86">
        <f t="shared" si="129"/>
        <v>9.541920858410915</v>
      </c>
      <c r="S1213" s="86">
        <f t="shared" si="130"/>
        <v>-0.17577526629625936</v>
      </c>
      <c r="T1213" s="87">
        <v>0.10632483199999999</v>
      </c>
      <c r="U1213" s="87">
        <v>0</v>
      </c>
    </row>
    <row r="1214" spans="2:21">
      <c r="B1214" s="87" t="s">
        <v>6980</v>
      </c>
      <c r="C1214" s="87" t="s">
        <v>2353</v>
      </c>
      <c r="D1214" s="87" t="s">
        <v>1409</v>
      </c>
      <c r="E1214" s="87">
        <v>47.521668729114197</v>
      </c>
      <c r="F1214" s="86">
        <v>59.782320130210501</v>
      </c>
      <c r="G1214" s="86">
        <v>62.987298907467597</v>
      </c>
      <c r="H1214" s="86">
        <f t="shared" si="131"/>
        <v>56.763762588930767</v>
      </c>
      <c r="I1214" s="86">
        <f t="shared" si="126"/>
        <v>8.1627321667387189</v>
      </c>
      <c r="J1214" s="86">
        <f t="shared" si="127"/>
        <v>5.8268983165705484</v>
      </c>
      <c r="L1214" s="87">
        <v>43.546140384658301</v>
      </c>
      <c r="M1214" s="86">
        <v>54.7388504228039</v>
      </c>
      <c r="N1214" s="86">
        <v>48.652872680150303</v>
      </c>
      <c r="O1214" s="86">
        <f t="shared" si="132"/>
        <v>48.979287829204168</v>
      </c>
      <c r="P1214" s="86">
        <f t="shared" si="128"/>
        <v>5.6034899515079175</v>
      </c>
      <c r="Q1214" s="86">
        <f t="shared" si="129"/>
        <v>5.6140998918038507</v>
      </c>
      <c r="S1214" s="86">
        <f t="shared" si="130"/>
        <v>-0.21279842476669808</v>
      </c>
      <c r="T1214" s="87">
        <v>0.34526994300000002</v>
      </c>
      <c r="U1214" s="87">
        <v>0</v>
      </c>
    </row>
    <row r="1215" spans="2:21">
      <c r="B1215" s="87" t="s">
        <v>6981</v>
      </c>
      <c r="C1215" s="87" t="s">
        <v>2354</v>
      </c>
      <c r="D1215" s="87" t="s">
        <v>1411</v>
      </c>
      <c r="E1215" s="87">
        <v>206.55021839786099</v>
      </c>
      <c r="F1215" s="86">
        <v>178.92556915580801</v>
      </c>
      <c r="G1215" s="86">
        <v>183.99187744418401</v>
      </c>
      <c r="H1215" s="86">
        <f t="shared" si="131"/>
        <v>189.82255499928434</v>
      </c>
      <c r="I1215" s="86">
        <f t="shared" si="126"/>
        <v>14.706390175711972</v>
      </c>
      <c r="J1215" s="86">
        <f t="shared" si="127"/>
        <v>7.5685076154968307</v>
      </c>
      <c r="L1215" s="87">
        <v>211.37542664043201</v>
      </c>
      <c r="M1215" s="86">
        <v>202.80491232518</v>
      </c>
      <c r="N1215" s="86">
        <v>194.31173471958101</v>
      </c>
      <c r="O1215" s="86">
        <f t="shared" si="132"/>
        <v>202.83069122839765</v>
      </c>
      <c r="P1215" s="86">
        <f t="shared" si="128"/>
        <v>8.5318751694054491</v>
      </c>
      <c r="Q1215" s="86">
        <f t="shared" si="129"/>
        <v>7.664132159339256</v>
      </c>
      <c r="S1215" s="86">
        <f t="shared" si="130"/>
        <v>9.5624543842424678E-2</v>
      </c>
      <c r="T1215" s="87">
        <v>0.858845886</v>
      </c>
      <c r="U1215" s="87">
        <v>0</v>
      </c>
    </row>
    <row r="1216" spans="2:21">
      <c r="B1216" s="87" t="s">
        <v>6982</v>
      </c>
      <c r="C1216" s="87" t="s">
        <v>832</v>
      </c>
      <c r="D1216" s="87" t="s">
        <v>2355</v>
      </c>
      <c r="E1216" s="87">
        <v>122.73298365018501</v>
      </c>
      <c r="F1216" s="86">
        <v>114.632953010343</v>
      </c>
      <c r="G1216" s="86">
        <v>134.63666157706399</v>
      </c>
      <c r="H1216" s="86">
        <f t="shared" si="131"/>
        <v>124.00086607919734</v>
      </c>
      <c r="I1216" s="86">
        <f t="shared" si="126"/>
        <v>10.06194481677997</v>
      </c>
      <c r="J1216" s="86">
        <f t="shared" si="127"/>
        <v>6.9542063868691288</v>
      </c>
      <c r="L1216" s="87">
        <v>130.14889222733501</v>
      </c>
      <c r="M1216" s="86">
        <v>121.196713147548</v>
      </c>
      <c r="N1216" s="86">
        <v>131.52834166929401</v>
      </c>
      <c r="O1216" s="86">
        <f t="shared" si="132"/>
        <v>127.62464901472568</v>
      </c>
      <c r="P1216" s="86">
        <f t="shared" si="128"/>
        <v>5.6093216902886001</v>
      </c>
      <c r="Q1216" s="86">
        <f t="shared" si="129"/>
        <v>6.9957631832741889</v>
      </c>
      <c r="S1216" s="86">
        <f t="shared" si="130"/>
        <v>4.1556796405060388E-2</v>
      </c>
      <c r="T1216" s="87">
        <v>1</v>
      </c>
      <c r="U1216" s="87">
        <v>0</v>
      </c>
    </row>
    <row r="1217" spans="2:21">
      <c r="B1217" s="87" t="s">
        <v>6983</v>
      </c>
      <c r="C1217" s="87" t="s">
        <v>2356</v>
      </c>
      <c r="D1217" s="87" t="s">
        <v>992</v>
      </c>
      <c r="E1217" s="87">
        <v>95.829364777332501</v>
      </c>
      <c r="F1217" s="86">
        <v>91.408657307481207</v>
      </c>
      <c r="G1217" s="86">
        <v>116.365446847431</v>
      </c>
      <c r="H1217" s="86">
        <f t="shared" si="131"/>
        <v>101.20115631074823</v>
      </c>
      <c r="I1217" s="86">
        <f t="shared" si="126"/>
        <v>13.317373774291761</v>
      </c>
      <c r="J1217" s="86">
        <f t="shared" si="127"/>
        <v>6.6610819639398713</v>
      </c>
      <c r="L1217" s="87">
        <v>103.714002060886</v>
      </c>
      <c r="M1217" s="86">
        <v>104.80123437095401</v>
      </c>
      <c r="N1217" s="86">
        <v>105.274361895287</v>
      </c>
      <c r="O1217" s="86">
        <f t="shared" si="132"/>
        <v>104.59653277570901</v>
      </c>
      <c r="P1217" s="86">
        <f t="shared" si="128"/>
        <v>0.80006734749323716</v>
      </c>
      <c r="Q1217" s="86">
        <f t="shared" si="129"/>
        <v>6.7086912188911638</v>
      </c>
      <c r="S1217" s="86">
        <f t="shared" si="130"/>
        <v>4.7609254951291743E-2</v>
      </c>
      <c r="T1217" s="87">
        <v>0.99607025699999996</v>
      </c>
      <c r="U1217" s="87">
        <v>0</v>
      </c>
    </row>
    <row r="1218" spans="2:21">
      <c r="B1218" s="87" t="s">
        <v>6984</v>
      </c>
      <c r="C1218" s="87" t="s">
        <v>841</v>
      </c>
      <c r="D1218" s="87"/>
      <c r="E1218" s="87">
        <v>0.26072649937265602</v>
      </c>
      <c r="F1218" s="86">
        <v>0.344650229198951</v>
      </c>
      <c r="G1218" s="86">
        <v>0.49578968151533098</v>
      </c>
      <c r="H1218" s="86">
        <f t="shared" si="131"/>
        <v>0.36705547002897926</v>
      </c>
      <c r="I1218" s="86">
        <f t="shared" si="126"/>
        <v>0.11912250422253896</v>
      </c>
      <c r="J1218" s="86">
        <f t="shared" si="127"/>
        <v>-1.4459299928854528</v>
      </c>
      <c r="L1218" s="87">
        <v>0</v>
      </c>
      <c r="M1218" s="86">
        <v>0.13692710684371801</v>
      </c>
      <c r="N1218" s="86">
        <v>0.50038278282120296</v>
      </c>
      <c r="O1218" s="86">
        <f t="shared" si="132"/>
        <v>0.212436629888307</v>
      </c>
      <c r="P1218" s="86">
        <f t="shared" si="128"/>
        <v>0.25859620722042459</v>
      </c>
      <c r="Q1218" s="86">
        <f t="shared" si="129"/>
        <v>-2.2348955471920027</v>
      </c>
      <c r="S1218" s="86">
        <f t="shared" si="130"/>
        <v>-0.7889655543065498</v>
      </c>
      <c r="T1218" s="87">
        <v>0.91422976600000005</v>
      </c>
      <c r="U1218" s="87">
        <v>0</v>
      </c>
    </row>
    <row r="1219" spans="2:21">
      <c r="B1219" s="87" t="s">
        <v>6985</v>
      </c>
      <c r="C1219" s="87" t="s">
        <v>841</v>
      </c>
      <c r="D1219" s="87" t="s">
        <v>2357</v>
      </c>
      <c r="E1219" s="87">
        <v>22.591556130490002</v>
      </c>
      <c r="F1219" s="86">
        <v>18.657065740636501</v>
      </c>
      <c r="G1219" s="86">
        <v>19.3448119369436</v>
      </c>
      <c r="H1219" s="86">
        <f t="shared" si="131"/>
        <v>20.197811269356702</v>
      </c>
      <c r="I1219" s="86">
        <f t="shared" si="126"/>
        <v>2.1013708746400015</v>
      </c>
      <c r="J1219" s="86">
        <f t="shared" si="127"/>
        <v>4.3361270590560741</v>
      </c>
      <c r="L1219" s="87">
        <v>23.355163754130398</v>
      </c>
      <c r="M1219" s="86">
        <v>23.777184638098198</v>
      </c>
      <c r="N1219" s="86">
        <v>19.6999185285244</v>
      </c>
      <c r="O1219" s="86">
        <f t="shared" si="132"/>
        <v>22.277422306917668</v>
      </c>
      <c r="P1219" s="86">
        <f t="shared" si="128"/>
        <v>2.242135076740452</v>
      </c>
      <c r="Q1219" s="86">
        <f t="shared" si="129"/>
        <v>4.4775104047570107</v>
      </c>
      <c r="S1219" s="86">
        <f t="shared" si="130"/>
        <v>0.14138334570093666</v>
      </c>
      <c r="T1219" s="87">
        <v>0.78950314600000004</v>
      </c>
      <c r="U1219" s="87">
        <v>0</v>
      </c>
    </row>
    <row r="1220" spans="2:21">
      <c r="B1220" s="87" t="s">
        <v>6986</v>
      </c>
      <c r="C1220" s="87" t="s">
        <v>832</v>
      </c>
      <c r="D1220" s="87" t="s">
        <v>2358</v>
      </c>
      <c r="E1220" s="87">
        <v>2.1347278955921398</v>
      </c>
      <c r="F1220" s="86">
        <v>1.69918631517637</v>
      </c>
      <c r="G1220" s="86">
        <v>1.76777468409155</v>
      </c>
      <c r="H1220" s="86">
        <f t="shared" si="131"/>
        <v>1.8672296316200201</v>
      </c>
      <c r="I1220" s="86">
        <f t="shared" si="126"/>
        <v>0.23418493121608774</v>
      </c>
      <c r="J1220" s="86">
        <f t="shared" si="127"/>
        <v>0.90089936089443123</v>
      </c>
      <c r="L1220" s="87">
        <v>2.5420403835856402</v>
      </c>
      <c r="M1220" s="86">
        <v>2.5315302995696398</v>
      </c>
      <c r="N1220" s="86">
        <v>1.5859126450070899</v>
      </c>
      <c r="O1220" s="86">
        <f t="shared" si="132"/>
        <v>2.2198277760541232</v>
      </c>
      <c r="P1220" s="86">
        <f t="shared" si="128"/>
        <v>0.54901175806560742</v>
      </c>
      <c r="Q1220" s="86">
        <f t="shared" si="129"/>
        <v>1.1504477503272041</v>
      </c>
      <c r="S1220" s="86">
        <f t="shared" si="130"/>
        <v>0.24954838943277274</v>
      </c>
      <c r="T1220" s="87">
        <v>0.81310592199999998</v>
      </c>
      <c r="U1220" s="87">
        <v>0</v>
      </c>
    </row>
    <row r="1221" spans="2:21">
      <c r="B1221" s="87" t="s">
        <v>6987</v>
      </c>
      <c r="C1221" s="87" t="s">
        <v>2359</v>
      </c>
      <c r="D1221" s="87" t="s">
        <v>1654</v>
      </c>
      <c r="E1221" s="87">
        <v>6569.3268646405804</v>
      </c>
      <c r="F1221" s="86">
        <v>7416.0366487170404</v>
      </c>
      <c r="G1221" s="86">
        <v>6919.0123431198099</v>
      </c>
      <c r="H1221" s="86">
        <f t="shared" si="131"/>
        <v>6968.1252854924778</v>
      </c>
      <c r="I1221" s="86">
        <f t="shared" si="126"/>
        <v>425.48610487779393</v>
      </c>
      <c r="J1221" s="86">
        <f t="shared" si="127"/>
        <v>12.766554848199004</v>
      </c>
      <c r="L1221" s="87">
        <v>5879.3559305533299</v>
      </c>
      <c r="M1221" s="86">
        <v>6000.6123137508002</v>
      </c>
      <c r="N1221" s="86">
        <v>6721.5205052266801</v>
      </c>
      <c r="O1221" s="86">
        <f t="shared" si="132"/>
        <v>6200.4962498436034</v>
      </c>
      <c r="P1221" s="86">
        <f t="shared" si="128"/>
        <v>455.27517353755417</v>
      </c>
      <c r="Q1221" s="86">
        <f t="shared" si="129"/>
        <v>12.598167969280636</v>
      </c>
      <c r="S1221" s="86">
        <f t="shared" si="130"/>
        <v>-0.16838687891836762</v>
      </c>
      <c r="T1221" s="87">
        <v>0.178559149</v>
      </c>
      <c r="U1221" s="87">
        <v>0</v>
      </c>
    </row>
    <row r="1222" spans="2:21">
      <c r="B1222" s="87" t="s">
        <v>6988</v>
      </c>
      <c r="C1222" s="87" t="s">
        <v>2360</v>
      </c>
      <c r="D1222" s="87" t="s">
        <v>2361</v>
      </c>
      <c r="E1222" s="87">
        <v>3571.2736836253298</v>
      </c>
      <c r="F1222" s="86">
        <v>3593.3219027058099</v>
      </c>
      <c r="G1222" s="86">
        <v>3085.31814180018</v>
      </c>
      <c r="H1222" s="86">
        <f t="shared" si="131"/>
        <v>3416.6379093771066</v>
      </c>
      <c r="I1222" s="86">
        <f t="shared" ref="I1222:I1285" si="133">STDEV(E1222:G1222)</f>
        <v>287.14303453431825</v>
      </c>
      <c r="J1222" s="86">
        <f t="shared" ref="J1222:J1285" si="134">LOG(H1222,2)</f>
        <v>11.738361645678927</v>
      </c>
      <c r="L1222" s="87">
        <v>3256.9274105069599</v>
      </c>
      <c r="M1222" s="86">
        <v>3049.7523795697098</v>
      </c>
      <c r="N1222" s="86">
        <v>2864.0445585367702</v>
      </c>
      <c r="O1222" s="86">
        <f t="shared" si="132"/>
        <v>3056.9081162044799</v>
      </c>
      <c r="P1222" s="86">
        <f t="shared" ref="P1222:P1285" si="135">STDEV(L1222:N1222)</f>
        <v>196.53914945411549</v>
      </c>
      <c r="Q1222" s="86">
        <f t="shared" ref="Q1222:Q1285" si="136">LOG(O1222,2)</f>
        <v>11.57785747336445</v>
      </c>
      <c r="S1222" s="86">
        <f t="shared" ref="S1222:S1285" si="137">LOG(O1222/H1222,2)</f>
        <v>-0.16050417231447722</v>
      </c>
      <c r="T1222" s="87">
        <v>0.23755610599999999</v>
      </c>
      <c r="U1222" s="87">
        <v>0</v>
      </c>
    </row>
    <row r="1223" spans="2:21">
      <c r="B1223" s="87" t="s">
        <v>6989</v>
      </c>
      <c r="C1223" s="87" t="s">
        <v>2362</v>
      </c>
      <c r="D1223" s="87" t="s">
        <v>2363</v>
      </c>
      <c r="E1223" s="87">
        <v>75.366779383173096</v>
      </c>
      <c r="F1223" s="86">
        <v>59.969139880617398</v>
      </c>
      <c r="G1223" s="86">
        <v>65.164356688200499</v>
      </c>
      <c r="H1223" s="86">
        <f t="shared" ref="H1223:H1286" si="138">AVERAGE(E1223:G1223)</f>
        <v>66.833425317330338</v>
      </c>
      <c r="I1223" s="86">
        <f t="shared" si="133"/>
        <v>7.8333369727865607</v>
      </c>
      <c r="J1223" s="86">
        <f t="shared" si="134"/>
        <v>6.0624979113412207</v>
      </c>
      <c r="L1223" s="87">
        <v>68.544624403515101</v>
      </c>
      <c r="M1223" s="86">
        <v>64.430829275139004</v>
      </c>
      <c r="N1223" s="86">
        <v>67.757478277022699</v>
      </c>
      <c r="O1223" s="86">
        <f t="shared" ref="O1223:O1286" si="139">AVERAGE(L1223:N1223)</f>
        <v>66.910977318558935</v>
      </c>
      <c r="P1223" s="86">
        <f t="shared" si="135"/>
        <v>2.1836324081843035</v>
      </c>
      <c r="Q1223" s="86">
        <f t="shared" si="136"/>
        <v>6.064171011641764</v>
      </c>
      <c r="S1223" s="86">
        <f t="shared" si="137"/>
        <v>1.6731003005432329E-3</v>
      </c>
      <c r="T1223" s="87">
        <v>0.93221407499999998</v>
      </c>
      <c r="U1223" s="87">
        <v>0</v>
      </c>
    </row>
    <row r="1224" spans="2:21">
      <c r="B1224" s="87" t="s">
        <v>6990</v>
      </c>
      <c r="C1224" s="87" t="s">
        <v>2278</v>
      </c>
      <c r="D1224" s="87" t="s">
        <v>2279</v>
      </c>
      <c r="E1224" s="87">
        <v>78.319998221143194</v>
      </c>
      <c r="F1224" s="86">
        <v>77.5418683621116</v>
      </c>
      <c r="G1224" s="86">
        <v>56.711069441027298</v>
      </c>
      <c r="H1224" s="86">
        <f t="shared" si="138"/>
        <v>70.857645341427357</v>
      </c>
      <c r="I1224" s="86">
        <f t="shared" si="133"/>
        <v>12.257470326242467</v>
      </c>
      <c r="J1224" s="86">
        <f t="shared" si="134"/>
        <v>6.1468516191823044</v>
      </c>
      <c r="L1224" s="87">
        <v>80.011211544214902</v>
      </c>
      <c r="M1224" s="86">
        <v>80.906257000755403</v>
      </c>
      <c r="N1224" s="86">
        <v>66.235895154921295</v>
      </c>
      <c r="O1224" s="86">
        <f t="shared" si="139"/>
        <v>75.717787899963866</v>
      </c>
      <c r="P1224" s="86">
        <f t="shared" si="135"/>
        <v>8.2237457471450721</v>
      </c>
      <c r="Q1224" s="86">
        <f t="shared" si="136"/>
        <v>6.2425603581163829</v>
      </c>
      <c r="S1224" s="86">
        <f t="shared" si="137"/>
        <v>9.5708738934078011E-2</v>
      </c>
      <c r="T1224" s="87">
        <v>0.91676302600000004</v>
      </c>
      <c r="U1224" s="87">
        <v>0</v>
      </c>
    </row>
    <row r="1225" spans="2:21">
      <c r="B1225" s="87" t="s">
        <v>6991</v>
      </c>
      <c r="C1225" s="87" t="s">
        <v>2364</v>
      </c>
      <c r="D1225" s="87" t="s">
        <v>1333</v>
      </c>
      <c r="E1225" s="87">
        <v>128.52397832114701</v>
      </c>
      <c r="F1225" s="86">
        <v>131.07701305988601</v>
      </c>
      <c r="G1225" s="86">
        <v>146.61142711451899</v>
      </c>
      <c r="H1225" s="86">
        <f t="shared" si="138"/>
        <v>135.40413949851734</v>
      </c>
      <c r="I1225" s="86">
        <f t="shared" si="133"/>
        <v>9.7893803877027885</v>
      </c>
      <c r="J1225" s="86">
        <f t="shared" si="134"/>
        <v>7.0811280346159577</v>
      </c>
      <c r="L1225" s="87">
        <v>122.386713501347</v>
      </c>
      <c r="M1225" s="86">
        <v>126.57665068099099</v>
      </c>
      <c r="N1225" s="86">
        <v>137.41985139289</v>
      </c>
      <c r="O1225" s="86">
        <f t="shared" si="139"/>
        <v>128.79440519174267</v>
      </c>
      <c r="P1225" s="86">
        <f t="shared" si="135"/>
        <v>7.7580690264398884</v>
      </c>
      <c r="Q1225" s="86">
        <f t="shared" si="136"/>
        <v>7.008926114147755</v>
      </c>
      <c r="S1225" s="86">
        <f t="shared" si="137"/>
        <v>-7.2201920468202979E-2</v>
      </c>
      <c r="T1225" s="87">
        <v>0.570869038</v>
      </c>
      <c r="U1225" s="87">
        <v>0</v>
      </c>
    </row>
    <row r="1226" spans="2:21">
      <c r="B1226" s="87" t="s">
        <v>6992</v>
      </c>
      <c r="C1226" s="87" t="s">
        <v>2365</v>
      </c>
      <c r="D1226" s="87" t="s">
        <v>2366</v>
      </c>
      <c r="E1226" s="87">
        <v>187.79225188487999</v>
      </c>
      <c r="F1226" s="86">
        <v>198.12933516113301</v>
      </c>
      <c r="G1226" s="86">
        <v>197.476065594586</v>
      </c>
      <c r="H1226" s="86">
        <f t="shared" si="138"/>
        <v>194.46588421353297</v>
      </c>
      <c r="I1226" s="86">
        <f t="shared" si="133"/>
        <v>5.7887577791073719</v>
      </c>
      <c r="J1226" s="86">
        <f t="shared" si="134"/>
        <v>7.6033732704720718</v>
      </c>
      <c r="L1226" s="87">
        <v>199.18484594048101</v>
      </c>
      <c r="M1226" s="86">
        <v>195.951073185616</v>
      </c>
      <c r="N1226" s="86">
        <v>232.02953877289701</v>
      </c>
      <c r="O1226" s="86">
        <f t="shared" si="139"/>
        <v>209.05515263299799</v>
      </c>
      <c r="P1226" s="86">
        <f t="shared" si="135"/>
        <v>19.961992271224194</v>
      </c>
      <c r="Q1226" s="86">
        <f t="shared" si="136"/>
        <v>7.7077397920492086</v>
      </c>
      <c r="S1226" s="86">
        <f t="shared" si="137"/>
        <v>0.10436652157713591</v>
      </c>
      <c r="T1226" s="87">
        <v>0.82724281899999996</v>
      </c>
      <c r="U1226" s="87">
        <v>0</v>
      </c>
    </row>
    <row r="1227" spans="2:21">
      <c r="B1227" s="87" t="s">
        <v>6993</v>
      </c>
      <c r="C1227" s="87" t="s">
        <v>841</v>
      </c>
      <c r="D1227" s="87"/>
      <c r="E1227" s="87">
        <v>1.5094692068943201</v>
      </c>
      <c r="F1227" s="86">
        <v>1.9953434322044501</v>
      </c>
      <c r="G1227" s="86">
        <v>1.6308871102478</v>
      </c>
      <c r="H1227" s="86">
        <f t="shared" si="138"/>
        <v>1.7118999164488569</v>
      </c>
      <c r="I1227" s="86">
        <f t="shared" si="133"/>
        <v>0.25286507623949572</v>
      </c>
      <c r="J1227" s="86">
        <f t="shared" si="134"/>
        <v>0.77559835929537102</v>
      </c>
      <c r="L1227" s="87">
        <v>0.65362925851578602</v>
      </c>
      <c r="M1227" s="86">
        <v>2.0899400518251601</v>
      </c>
      <c r="N1227" s="86">
        <v>1.4484764765876901</v>
      </c>
      <c r="O1227" s="86">
        <f t="shared" si="139"/>
        <v>1.3973485956428788</v>
      </c>
      <c r="P1227" s="86">
        <f t="shared" si="135"/>
        <v>0.71951908862912073</v>
      </c>
      <c r="Q1227" s="86">
        <f t="shared" si="136"/>
        <v>0.48269197383887646</v>
      </c>
      <c r="S1227" s="86">
        <f t="shared" si="137"/>
        <v>-0.29290638545649444</v>
      </c>
      <c r="T1227" s="87">
        <v>0.70947582600000003</v>
      </c>
      <c r="U1227" s="87">
        <v>0</v>
      </c>
    </row>
    <row r="1228" spans="2:21">
      <c r="B1228" s="87" t="s">
        <v>6994</v>
      </c>
      <c r="C1228" s="87" t="s">
        <v>2367</v>
      </c>
      <c r="D1228" s="87" t="s">
        <v>2368</v>
      </c>
      <c r="E1228" s="87">
        <v>121.50124057417</v>
      </c>
      <c r="F1228" s="86">
        <v>122.454192545476</v>
      </c>
      <c r="G1228" s="86">
        <v>131.532344378121</v>
      </c>
      <c r="H1228" s="86">
        <f t="shared" si="138"/>
        <v>125.16259249925565</v>
      </c>
      <c r="I1228" s="86">
        <f t="shared" si="133"/>
        <v>5.5369065021576169</v>
      </c>
      <c r="J1228" s="86">
        <f t="shared" si="134"/>
        <v>6.9676596363927237</v>
      </c>
      <c r="L1228" s="87">
        <v>144.94963899489599</v>
      </c>
      <c r="M1228" s="86">
        <v>131.25008475909101</v>
      </c>
      <c r="N1228" s="86">
        <v>130.98515677744399</v>
      </c>
      <c r="O1228" s="86">
        <f t="shared" si="139"/>
        <v>135.72829351047699</v>
      </c>
      <c r="P1228" s="86">
        <f t="shared" si="135"/>
        <v>7.987017973945334</v>
      </c>
      <c r="Q1228" s="86">
        <f t="shared" si="136"/>
        <v>7.0845776817361026</v>
      </c>
      <c r="S1228" s="86">
        <f t="shared" si="137"/>
        <v>0.11691804534337941</v>
      </c>
      <c r="T1228" s="87">
        <v>0.74249469999999995</v>
      </c>
      <c r="U1228" s="87">
        <v>0</v>
      </c>
    </row>
    <row r="1229" spans="2:21">
      <c r="B1229" s="87" t="s">
        <v>6995</v>
      </c>
      <c r="C1229" s="87" t="s">
        <v>2369</v>
      </c>
      <c r="D1229" s="87" t="s">
        <v>2370</v>
      </c>
      <c r="E1229" s="87">
        <v>358.63287148297002</v>
      </c>
      <c r="F1229" s="86">
        <v>396.37136975887603</v>
      </c>
      <c r="G1229" s="86">
        <v>406.22493596761302</v>
      </c>
      <c r="H1229" s="86">
        <f t="shared" si="138"/>
        <v>387.07639240315302</v>
      </c>
      <c r="I1229" s="86">
        <f t="shared" si="133"/>
        <v>25.120680793126549</v>
      </c>
      <c r="J1229" s="86">
        <f t="shared" si="134"/>
        <v>8.5964745108343337</v>
      </c>
      <c r="L1229" s="87">
        <v>370.63353182664599</v>
      </c>
      <c r="M1229" s="86">
        <v>409.87159934184899</v>
      </c>
      <c r="N1229" s="86">
        <v>445.76908662766903</v>
      </c>
      <c r="O1229" s="86">
        <f t="shared" si="139"/>
        <v>408.75807259872136</v>
      </c>
      <c r="P1229" s="86">
        <f t="shared" si="135"/>
        <v>37.580152410150347</v>
      </c>
      <c r="Q1229" s="86">
        <f t="shared" si="136"/>
        <v>8.6751034125766129</v>
      </c>
      <c r="S1229" s="86">
        <f t="shared" si="137"/>
        <v>7.862890174227781E-2</v>
      </c>
      <c r="T1229" s="87">
        <v>0.91676302600000004</v>
      </c>
      <c r="U1229" s="87">
        <v>0</v>
      </c>
    </row>
    <row r="1230" spans="2:21">
      <c r="B1230" s="87" t="s">
        <v>6996</v>
      </c>
      <c r="C1230" s="87" t="s">
        <v>841</v>
      </c>
      <c r="D1230" s="87" t="s">
        <v>1851</v>
      </c>
      <c r="E1230" s="87">
        <v>0.22370025094103599</v>
      </c>
      <c r="F1230" s="86">
        <v>0.19713721196784201</v>
      </c>
      <c r="G1230" s="86">
        <v>0.106345419851661</v>
      </c>
      <c r="H1230" s="86">
        <f t="shared" si="138"/>
        <v>0.17572762758684635</v>
      </c>
      <c r="I1230" s="86">
        <f t="shared" si="133"/>
        <v>6.153711743760152E-2</v>
      </c>
      <c r="J1230" s="86">
        <f t="shared" si="134"/>
        <v>-2.5085870677462285</v>
      </c>
      <c r="L1230" s="87">
        <v>0</v>
      </c>
      <c r="M1230" s="86">
        <v>0.117481837232775</v>
      </c>
      <c r="N1230" s="86">
        <v>0.32199187947814101</v>
      </c>
      <c r="O1230" s="86">
        <f t="shared" si="139"/>
        <v>0.14649123890363866</v>
      </c>
      <c r="P1230" s="86">
        <f t="shared" si="135"/>
        <v>0.16294432070938389</v>
      </c>
      <c r="Q1230" s="86">
        <f t="shared" si="136"/>
        <v>-2.7711137098864547</v>
      </c>
      <c r="S1230" s="86">
        <f t="shared" si="137"/>
        <v>-0.26252664214022642</v>
      </c>
      <c r="T1230" s="87">
        <v>1</v>
      </c>
      <c r="U1230" s="87">
        <v>0</v>
      </c>
    </row>
    <row r="1231" spans="2:21">
      <c r="B1231" s="87" t="s">
        <v>6997</v>
      </c>
      <c r="C1231" s="87" t="s">
        <v>2371</v>
      </c>
      <c r="D1231" s="87" t="s">
        <v>1252</v>
      </c>
      <c r="E1231" s="87">
        <v>45.645159959295803</v>
      </c>
      <c r="F1231" s="86">
        <v>45.445123923867797</v>
      </c>
      <c r="G1231" s="86">
        <v>49.229402154888596</v>
      </c>
      <c r="H1231" s="86">
        <f t="shared" si="138"/>
        <v>46.77322867935073</v>
      </c>
      <c r="I1231" s="86">
        <f t="shared" si="133"/>
        <v>2.1294587834281398</v>
      </c>
      <c r="J1231" s="86">
        <f t="shared" si="134"/>
        <v>5.5476111139567497</v>
      </c>
      <c r="L1231" s="87">
        <v>55.723626255399999</v>
      </c>
      <c r="M1231" s="86">
        <v>50.651671523312899</v>
      </c>
      <c r="N1231" s="86">
        <v>49.886088126976503</v>
      </c>
      <c r="O1231" s="86">
        <f t="shared" si="139"/>
        <v>52.087128635229796</v>
      </c>
      <c r="P1231" s="86">
        <f t="shared" si="135"/>
        <v>3.1724778470958834</v>
      </c>
      <c r="Q1231" s="86">
        <f t="shared" si="136"/>
        <v>5.7028550038920338</v>
      </c>
      <c r="S1231" s="86">
        <f t="shared" si="137"/>
        <v>0.15524388993528357</v>
      </c>
      <c r="T1231" s="87">
        <v>0.54932629899999996</v>
      </c>
      <c r="U1231" s="87">
        <v>0</v>
      </c>
    </row>
    <row r="1232" spans="2:21">
      <c r="B1232" s="87" t="s">
        <v>6998</v>
      </c>
      <c r="C1232" s="87" t="s">
        <v>841</v>
      </c>
      <c r="D1232" s="87"/>
      <c r="E1232" s="87">
        <v>70.626398381057996</v>
      </c>
      <c r="F1232" s="86">
        <v>59.256405492870996</v>
      </c>
      <c r="G1232" s="86">
        <v>58.834942180818103</v>
      </c>
      <c r="H1232" s="86">
        <f t="shared" si="138"/>
        <v>62.905915351582365</v>
      </c>
      <c r="I1232" s="86">
        <f t="shared" si="133"/>
        <v>6.6894544984750111</v>
      </c>
      <c r="J1232" s="86">
        <f t="shared" si="134"/>
        <v>5.9751237820576062</v>
      </c>
      <c r="L1232" s="87">
        <v>76.039073650265095</v>
      </c>
      <c r="M1232" s="86">
        <v>67.267995847178597</v>
      </c>
      <c r="N1232" s="86">
        <v>69.396992784176803</v>
      </c>
      <c r="O1232" s="86">
        <f t="shared" si="139"/>
        <v>70.901354093873508</v>
      </c>
      <c r="P1232" s="86">
        <f t="shared" si="135"/>
        <v>4.5749621495192105</v>
      </c>
      <c r="Q1232" s="86">
        <f t="shared" si="136"/>
        <v>6.1477412756083103</v>
      </c>
      <c r="S1232" s="86">
        <f t="shared" si="137"/>
        <v>0.17261749355070333</v>
      </c>
      <c r="T1232" s="87">
        <v>0.60807561099999996</v>
      </c>
      <c r="U1232" s="87">
        <v>0</v>
      </c>
    </row>
    <row r="1233" spans="2:21">
      <c r="B1233" s="87" t="s">
        <v>6999</v>
      </c>
      <c r="C1233" s="87" t="s">
        <v>2372</v>
      </c>
      <c r="D1233" s="87" t="s">
        <v>2373</v>
      </c>
      <c r="E1233" s="87">
        <v>104.32727483209401</v>
      </c>
      <c r="F1233" s="86">
        <v>127.21501256289</v>
      </c>
      <c r="G1233" s="86">
        <v>101.76685515144899</v>
      </c>
      <c r="H1233" s="86">
        <f t="shared" si="138"/>
        <v>111.10304751547767</v>
      </c>
      <c r="I1233" s="86">
        <f t="shared" si="133"/>
        <v>14.011977037593049</v>
      </c>
      <c r="J1233" s="86">
        <f t="shared" si="134"/>
        <v>6.7957545796355472</v>
      </c>
      <c r="L1233" s="87">
        <v>127.341941149319</v>
      </c>
      <c r="M1233" s="86">
        <v>159.851015830904</v>
      </c>
      <c r="N1233" s="86">
        <v>129.245289498901</v>
      </c>
      <c r="O1233" s="86">
        <f t="shared" si="139"/>
        <v>138.81274882637467</v>
      </c>
      <c r="P1233" s="86">
        <f t="shared" si="135"/>
        <v>18.24451130204265</v>
      </c>
      <c r="Q1233" s="86">
        <f t="shared" si="136"/>
        <v>7.1169962636271613</v>
      </c>
      <c r="S1233" s="86">
        <f t="shared" si="137"/>
        <v>0.32124168399161429</v>
      </c>
      <c r="T1233" s="87">
        <v>0.12419237499999999</v>
      </c>
      <c r="U1233" s="87">
        <v>0</v>
      </c>
    </row>
    <row r="1234" spans="2:21">
      <c r="B1234" s="87" t="s">
        <v>7000</v>
      </c>
      <c r="C1234" s="87" t="s">
        <v>841</v>
      </c>
      <c r="D1234" s="87"/>
      <c r="E1234" s="87">
        <v>69.828691273158896</v>
      </c>
      <c r="F1234" s="86">
        <v>86.118148586731706</v>
      </c>
      <c r="G1234" s="86">
        <v>89.106737927807899</v>
      </c>
      <c r="H1234" s="86">
        <f t="shared" si="138"/>
        <v>81.684525929232834</v>
      </c>
      <c r="I1234" s="86">
        <f t="shared" si="133"/>
        <v>10.375621817824827</v>
      </c>
      <c r="J1234" s="86">
        <f t="shared" si="134"/>
        <v>6.3519908993347611</v>
      </c>
      <c r="L1234" s="87">
        <v>82.244274623459901</v>
      </c>
      <c r="M1234" s="86">
        <v>86.358430443988993</v>
      </c>
      <c r="N1234" s="86">
        <v>85.298444881676502</v>
      </c>
      <c r="O1234" s="86">
        <f t="shared" si="139"/>
        <v>84.633716649708461</v>
      </c>
      <c r="P1234" s="86">
        <f t="shared" si="135"/>
        <v>2.1361103074700676</v>
      </c>
      <c r="Q1234" s="86">
        <f t="shared" si="136"/>
        <v>6.4031606181947316</v>
      </c>
      <c r="S1234" s="86">
        <f t="shared" si="137"/>
        <v>5.1169718859971389E-2</v>
      </c>
      <c r="T1234" s="87">
        <v>0.98945093900000003</v>
      </c>
      <c r="U1234" s="87">
        <v>0</v>
      </c>
    </row>
    <row r="1235" spans="2:21">
      <c r="B1235" s="87" t="s">
        <v>7001</v>
      </c>
      <c r="C1235" s="87" t="s">
        <v>2374</v>
      </c>
      <c r="D1235" s="87" t="s">
        <v>2375</v>
      </c>
      <c r="E1235" s="87">
        <v>112.139897525534</v>
      </c>
      <c r="F1235" s="86">
        <v>108.945343196152</v>
      </c>
      <c r="G1235" s="86">
        <v>112.23255870589701</v>
      </c>
      <c r="H1235" s="86">
        <f t="shared" si="138"/>
        <v>111.10593314252766</v>
      </c>
      <c r="I1235" s="86">
        <f t="shared" si="133"/>
        <v>1.8716992843059175</v>
      </c>
      <c r="J1235" s="86">
        <f t="shared" si="134"/>
        <v>6.7957920495867867</v>
      </c>
      <c r="L1235" s="87">
        <v>117.86545472304</v>
      </c>
      <c r="M1235" s="86">
        <v>108.906158818737</v>
      </c>
      <c r="N1235" s="86">
        <v>105.083023542151</v>
      </c>
      <c r="O1235" s="86">
        <f t="shared" si="139"/>
        <v>110.61821236130935</v>
      </c>
      <c r="P1235" s="86">
        <f t="shared" si="135"/>
        <v>6.5609436991195658</v>
      </c>
      <c r="Q1235" s="86">
        <f t="shared" si="136"/>
        <v>6.7894451225467618</v>
      </c>
      <c r="S1235" s="86">
        <f t="shared" si="137"/>
        <v>-6.346927040024446E-3</v>
      </c>
      <c r="T1235" s="87">
        <v>0.86074877900000002</v>
      </c>
      <c r="U1235" s="87">
        <v>0</v>
      </c>
    </row>
    <row r="1236" spans="2:21">
      <c r="B1236" s="87" t="s">
        <v>7002</v>
      </c>
      <c r="C1236" s="87" t="s">
        <v>841</v>
      </c>
      <c r="D1236" s="87"/>
      <c r="E1236" s="87">
        <v>470.046423952336</v>
      </c>
      <c r="F1236" s="86">
        <v>616.904763031166</v>
      </c>
      <c r="G1236" s="86">
        <v>732.973399361926</v>
      </c>
      <c r="H1236" s="86">
        <f t="shared" si="138"/>
        <v>606.64152878180937</v>
      </c>
      <c r="I1236" s="86">
        <f t="shared" si="133"/>
        <v>131.7636106155706</v>
      </c>
      <c r="J1236" s="86">
        <f t="shared" si="134"/>
        <v>9.2447004535079635</v>
      </c>
      <c r="L1236" s="87">
        <v>553.35504075754397</v>
      </c>
      <c r="M1236" s="86">
        <v>562.37674369550405</v>
      </c>
      <c r="N1236" s="86">
        <v>724.79924859585697</v>
      </c>
      <c r="O1236" s="86">
        <f t="shared" si="139"/>
        <v>613.51034434963503</v>
      </c>
      <c r="P1236" s="86">
        <f t="shared" si="135"/>
        <v>96.484521749443132</v>
      </c>
      <c r="Q1236" s="86">
        <f t="shared" si="136"/>
        <v>9.26094385903553</v>
      </c>
      <c r="S1236" s="86">
        <f t="shared" si="137"/>
        <v>1.6243405527565511E-2</v>
      </c>
      <c r="T1236" s="87">
        <v>0.96961185999999999</v>
      </c>
      <c r="U1236" s="87">
        <v>0</v>
      </c>
    </row>
    <row r="1237" spans="2:21">
      <c r="B1237" s="87" t="s">
        <v>7003</v>
      </c>
      <c r="C1237" s="87" t="s">
        <v>2376</v>
      </c>
      <c r="D1237" s="87" t="s">
        <v>2377</v>
      </c>
      <c r="E1237" s="87">
        <v>363.46188842370498</v>
      </c>
      <c r="F1237" s="86">
        <v>471.68709438263397</v>
      </c>
      <c r="G1237" s="86">
        <v>495.02860086388199</v>
      </c>
      <c r="H1237" s="86">
        <f t="shared" si="138"/>
        <v>443.39252789007361</v>
      </c>
      <c r="I1237" s="86">
        <f t="shared" si="133"/>
        <v>70.19890900384776</v>
      </c>
      <c r="J1237" s="86">
        <f t="shared" si="134"/>
        <v>8.7924406476958481</v>
      </c>
      <c r="L1237" s="87">
        <v>453.34635988557397</v>
      </c>
      <c r="M1237" s="86">
        <v>429.13435730809999</v>
      </c>
      <c r="N1237" s="86">
        <v>506.61562099318598</v>
      </c>
      <c r="O1237" s="86">
        <f t="shared" si="139"/>
        <v>463.03211272895334</v>
      </c>
      <c r="P1237" s="86">
        <f t="shared" si="135"/>
        <v>39.638326297495581</v>
      </c>
      <c r="Q1237" s="86">
        <f t="shared" si="136"/>
        <v>8.8549684421549379</v>
      </c>
      <c r="S1237" s="86">
        <f t="shared" si="137"/>
        <v>6.2527794459089056E-2</v>
      </c>
      <c r="T1237" s="87">
        <v>0.96737074300000003</v>
      </c>
      <c r="U1237" s="87">
        <v>0</v>
      </c>
    </row>
    <row r="1238" spans="2:21">
      <c r="B1238" s="87" t="s">
        <v>7004</v>
      </c>
      <c r="C1238" s="87" t="s">
        <v>841</v>
      </c>
      <c r="D1238" s="87" t="s">
        <v>2378</v>
      </c>
      <c r="E1238" s="87">
        <v>9.6344464261475302</v>
      </c>
      <c r="F1238" s="86">
        <v>9.7317034414646599</v>
      </c>
      <c r="G1238" s="86">
        <v>8.9995802099206106</v>
      </c>
      <c r="H1238" s="86">
        <f t="shared" si="138"/>
        <v>9.4552433591776008</v>
      </c>
      <c r="I1238" s="86">
        <f t="shared" si="133"/>
        <v>0.39760081859849999</v>
      </c>
      <c r="J1238" s="86">
        <f t="shared" si="134"/>
        <v>3.2411145907567844</v>
      </c>
      <c r="L1238" s="87">
        <v>6.0047317565344098</v>
      </c>
      <c r="M1238" s="86">
        <v>5.8290950923856801</v>
      </c>
      <c r="N1238" s="86">
        <v>8.5152695996119299</v>
      </c>
      <c r="O1238" s="86">
        <f t="shared" si="139"/>
        <v>6.7830321495106736</v>
      </c>
      <c r="P1238" s="86">
        <f t="shared" si="135"/>
        <v>1.5027298483421081</v>
      </c>
      <c r="Q1238" s="86">
        <f t="shared" si="136"/>
        <v>2.7619303307627874</v>
      </c>
      <c r="S1238" s="86">
        <f t="shared" si="137"/>
        <v>-0.47918425999399722</v>
      </c>
      <c r="T1238" s="87">
        <v>8.6985599999999993E-3</v>
      </c>
      <c r="U1238" s="87">
        <v>0</v>
      </c>
    </row>
    <row r="1239" spans="2:21">
      <c r="B1239" s="87" t="s">
        <v>7005</v>
      </c>
      <c r="C1239" s="87" t="s">
        <v>2379</v>
      </c>
      <c r="D1239" s="87" t="s">
        <v>1169</v>
      </c>
      <c r="E1239" s="87">
        <v>34.6818701980146</v>
      </c>
      <c r="F1239" s="86">
        <v>40.404436187640101</v>
      </c>
      <c r="G1239" s="86">
        <v>39.099150086882702</v>
      </c>
      <c r="H1239" s="86">
        <f t="shared" si="138"/>
        <v>38.061818824179134</v>
      </c>
      <c r="I1239" s="86">
        <f t="shared" si="133"/>
        <v>2.9989969136098251</v>
      </c>
      <c r="J1239" s="86">
        <f t="shared" si="134"/>
        <v>5.2502725988515557</v>
      </c>
      <c r="L1239" s="87">
        <v>36.693336345566401</v>
      </c>
      <c r="M1239" s="86">
        <v>42.7346217960106</v>
      </c>
      <c r="N1239" s="86">
        <v>41.185187351469402</v>
      </c>
      <c r="O1239" s="86">
        <f t="shared" si="139"/>
        <v>40.204381831015468</v>
      </c>
      <c r="P1239" s="86">
        <f t="shared" si="135"/>
        <v>3.1377965318280086</v>
      </c>
      <c r="Q1239" s="86">
        <f t="shared" si="136"/>
        <v>5.3292808425942759</v>
      </c>
      <c r="S1239" s="86">
        <f t="shared" si="137"/>
        <v>7.9008243742719642E-2</v>
      </c>
      <c r="T1239" s="87">
        <v>0.91676302600000004</v>
      </c>
      <c r="U1239" s="87">
        <v>0</v>
      </c>
    </row>
    <row r="1240" spans="2:21">
      <c r="B1240" s="87" t="s">
        <v>7006</v>
      </c>
      <c r="C1240" s="87" t="s">
        <v>2380</v>
      </c>
      <c r="D1240" s="87" t="s">
        <v>2164</v>
      </c>
      <c r="E1240" s="87">
        <v>313.469297474916</v>
      </c>
      <c r="F1240" s="86">
        <v>339.66895635506</v>
      </c>
      <c r="G1240" s="86">
        <v>380.97692779462602</v>
      </c>
      <c r="H1240" s="86">
        <f t="shared" si="138"/>
        <v>344.70506054153401</v>
      </c>
      <c r="I1240" s="86">
        <f t="shared" si="133"/>
        <v>34.034420766018975</v>
      </c>
      <c r="J1240" s="86">
        <f t="shared" si="134"/>
        <v>8.4292186685338208</v>
      </c>
      <c r="L1240" s="87">
        <v>308.09683201500502</v>
      </c>
      <c r="M1240" s="86">
        <v>272.58478530107197</v>
      </c>
      <c r="N1240" s="86">
        <v>331.317904695734</v>
      </c>
      <c r="O1240" s="86">
        <f t="shared" si="139"/>
        <v>303.99984067060365</v>
      </c>
      <c r="P1240" s="86">
        <f t="shared" si="135"/>
        <v>29.580125625392142</v>
      </c>
      <c r="Q1240" s="86">
        <f t="shared" si="136"/>
        <v>8.2479267573126975</v>
      </c>
      <c r="S1240" s="86">
        <f t="shared" si="137"/>
        <v>-0.18129191122112462</v>
      </c>
      <c r="T1240" s="87">
        <v>0.19826422899999999</v>
      </c>
      <c r="U1240" s="87">
        <v>0</v>
      </c>
    </row>
    <row r="1241" spans="2:21">
      <c r="B1241" s="87" t="s">
        <v>7007</v>
      </c>
      <c r="C1241" s="87" t="s">
        <v>841</v>
      </c>
      <c r="D1241" s="87" t="s">
        <v>2381</v>
      </c>
      <c r="E1241" s="87">
        <v>326.23985212796799</v>
      </c>
      <c r="F1241" s="86">
        <v>312.48800319736398</v>
      </c>
      <c r="G1241" s="86">
        <v>311.14675871973901</v>
      </c>
      <c r="H1241" s="86">
        <f t="shared" si="138"/>
        <v>316.62487134835698</v>
      </c>
      <c r="I1241" s="86">
        <f t="shared" si="133"/>
        <v>8.3537791287181253</v>
      </c>
      <c r="J1241" s="86">
        <f t="shared" si="134"/>
        <v>8.3066307755139217</v>
      </c>
      <c r="L1241" s="87">
        <v>342.26282121432098</v>
      </c>
      <c r="M1241" s="86">
        <v>341.42529578790197</v>
      </c>
      <c r="N1241" s="86">
        <v>305.76962193109898</v>
      </c>
      <c r="O1241" s="86">
        <f t="shared" si="139"/>
        <v>329.81924631110729</v>
      </c>
      <c r="P1241" s="86">
        <f t="shared" si="135"/>
        <v>20.831795093668546</v>
      </c>
      <c r="Q1241" s="86">
        <f t="shared" si="136"/>
        <v>8.3655317782027048</v>
      </c>
      <c r="S1241" s="86">
        <f t="shared" si="137"/>
        <v>5.8901002688783483E-2</v>
      </c>
      <c r="T1241" s="87">
        <v>0.96158329600000003</v>
      </c>
      <c r="U1241" s="87">
        <v>0</v>
      </c>
    </row>
    <row r="1242" spans="2:21">
      <c r="B1242" s="87" t="s">
        <v>7008</v>
      </c>
      <c r="C1242" s="87" t="s">
        <v>841</v>
      </c>
      <c r="D1242" s="87" t="s">
        <v>2382</v>
      </c>
      <c r="E1242" s="87">
        <v>142.87403619824801</v>
      </c>
      <c r="F1242" s="86">
        <v>141.3327782245</v>
      </c>
      <c r="G1242" s="86">
        <v>145.878345001703</v>
      </c>
      <c r="H1242" s="86">
        <f t="shared" si="138"/>
        <v>143.36171980815035</v>
      </c>
      <c r="I1242" s="86">
        <f t="shared" si="133"/>
        <v>2.3116921959959171</v>
      </c>
      <c r="J1242" s="86">
        <f t="shared" si="134"/>
        <v>7.1635160393685897</v>
      </c>
      <c r="L1242" s="87">
        <v>142.94404008095799</v>
      </c>
      <c r="M1242" s="86">
        <v>138.07596818176501</v>
      </c>
      <c r="N1242" s="86">
        <v>138.547937968539</v>
      </c>
      <c r="O1242" s="86">
        <f t="shared" si="139"/>
        <v>139.85598207708733</v>
      </c>
      <c r="P1242" s="86">
        <f t="shared" si="135"/>
        <v>2.6847282071671783</v>
      </c>
      <c r="Q1242" s="86">
        <f t="shared" si="136"/>
        <v>7.1277981534806614</v>
      </c>
      <c r="S1242" s="86">
        <f t="shared" si="137"/>
        <v>-3.5717885887927764E-2</v>
      </c>
      <c r="T1242" s="87">
        <v>0.71173716399999998</v>
      </c>
      <c r="U1242" s="87">
        <v>0</v>
      </c>
    </row>
    <row r="1243" spans="2:21">
      <c r="B1243" s="87" t="s">
        <v>7009</v>
      </c>
      <c r="C1243" s="87" t="s">
        <v>2383</v>
      </c>
      <c r="D1243" s="87" t="s">
        <v>957</v>
      </c>
      <c r="E1243" s="87">
        <v>86.332982420632604</v>
      </c>
      <c r="F1243" s="86">
        <v>91.151137634353304</v>
      </c>
      <c r="G1243" s="86">
        <v>88.587554829194104</v>
      </c>
      <c r="H1243" s="86">
        <f t="shared" si="138"/>
        <v>88.690558294726671</v>
      </c>
      <c r="I1243" s="86">
        <f t="shared" si="133"/>
        <v>2.4107285623457861</v>
      </c>
      <c r="J1243" s="86">
        <f t="shared" si="134"/>
        <v>6.4707086230168613</v>
      </c>
      <c r="L1243" s="87">
        <v>89.707219735755302</v>
      </c>
      <c r="M1243" s="86">
        <v>98.8352579031841</v>
      </c>
      <c r="N1243" s="86">
        <v>102.535650435807</v>
      </c>
      <c r="O1243" s="86">
        <f t="shared" si="139"/>
        <v>97.026042691582134</v>
      </c>
      <c r="P1243" s="86">
        <f t="shared" si="135"/>
        <v>6.6028102591189297</v>
      </c>
      <c r="Q1243" s="86">
        <f t="shared" si="136"/>
        <v>6.6003001269217068</v>
      </c>
      <c r="S1243" s="86">
        <f t="shared" si="137"/>
        <v>0.1295915039048455</v>
      </c>
      <c r="T1243" s="87">
        <v>0.70947582600000003</v>
      </c>
      <c r="U1243" s="87">
        <v>0</v>
      </c>
    </row>
    <row r="1244" spans="2:21">
      <c r="B1244" s="87" t="s">
        <v>7010</v>
      </c>
      <c r="C1244" s="87" t="s">
        <v>1468</v>
      </c>
      <c r="D1244" s="87" t="s">
        <v>1469</v>
      </c>
      <c r="E1244" s="87">
        <v>71.508762878834801</v>
      </c>
      <c r="F1244" s="86">
        <v>73.638466569786303</v>
      </c>
      <c r="G1244" s="86">
        <v>77.558642543761493</v>
      </c>
      <c r="H1244" s="86">
        <f t="shared" si="138"/>
        <v>74.235290664127533</v>
      </c>
      <c r="I1244" s="86">
        <f t="shared" si="133"/>
        <v>3.068779926894897</v>
      </c>
      <c r="J1244" s="86">
        <f t="shared" si="134"/>
        <v>6.2140332866162149</v>
      </c>
      <c r="L1244" s="87">
        <v>79.815059911337201</v>
      </c>
      <c r="M1244" s="86">
        <v>80.083978026146099</v>
      </c>
      <c r="N1244" s="86">
        <v>71.906237258433904</v>
      </c>
      <c r="O1244" s="86">
        <f t="shared" si="139"/>
        <v>77.268425065305735</v>
      </c>
      <c r="P1244" s="86">
        <f t="shared" si="135"/>
        <v>4.6457370561883709</v>
      </c>
      <c r="Q1244" s="86">
        <f t="shared" si="136"/>
        <v>6.2718070872029257</v>
      </c>
      <c r="S1244" s="86">
        <f t="shared" si="137"/>
        <v>5.777380058671109E-2</v>
      </c>
      <c r="T1244" s="87">
        <v>0.96355523499999995</v>
      </c>
      <c r="U1244" s="87">
        <v>0</v>
      </c>
    </row>
    <row r="1245" spans="2:21">
      <c r="B1245" s="87" t="s">
        <v>7011</v>
      </c>
      <c r="C1245" s="87" t="s">
        <v>841</v>
      </c>
      <c r="D1245" s="87"/>
      <c r="E1245" s="87">
        <v>36.834058908407698</v>
      </c>
      <c r="F1245" s="86">
        <v>37.5300941281861</v>
      </c>
      <c r="G1245" s="86">
        <v>44.895421357771703</v>
      </c>
      <c r="H1245" s="86">
        <f t="shared" si="138"/>
        <v>39.7531914647885</v>
      </c>
      <c r="I1245" s="86">
        <f t="shared" si="133"/>
        <v>4.4668794992713332</v>
      </c>
      <c r="J1245" s="86">
        <f t="shared" si="134"/>
        <v>5.3129987823434002</v>
      </c>
      <c r="L1245" s="87">
        <v>41.015074502187097</v>
      </c>
      <c r="M1245" s="86">
        <v>38.217816797506401</v>
      </c>
      <c r="N1245" s="86">
        <v>46.386769535939798</v>
      </c>
      <c r="O1245" s="86">
        <f t="shared" si="139"/>
        <v>41.873220278544437</v>
      </c>
      <c r="P1245" s="86">
        <f t="shared" si="135"/>
        <v>4.1515368047025154</v>
      </c>
      <c r="Q1245" s="86">
        <f t="shared" si="136"/>
        <v>5.3879559683330251</v>
      </c>
      <c r="S1245" s="86">
        <f t="shared" si="137"/>
        <v>7.4957185989625141E-2</v>
      </c>
      <c r="T1245" s="87">
        <v>0.94240603899999997</v>
      </c>
      <c r="U1245" s="87">
        <v>0</v>
      </c>
    </row>
    <row r="1246" spans="2:21">
      <c r="B1246" s="87" t="s">
        <v>7012</v>
      </c>
      <c r="C1246" s="87" t="s">
        <v>832</v>
      </c>
      <c r="D1246" s="87" t="s">
        <v>2384</v>
      </c>
      <c r="E1246" s="87">
        <v>66.999467936012095</v>
      </c>
      <c r="F1246" s="86">
        <v>68.483277024161893</v>
      </c>
      <c r="G1246" s="86">
        <v>70.391805823478705</v>
      </c>
      <c r="H1246" s="86">
        <f t="shared" si="138"/>
        <v>68.62485026121756</v>
      </c>
      <c r="I1246" s="86">
        <f t="shared" si="133"/>
        <v>1.7005944024878981</v>
      </c>
      <c r="J1246" s="86">
        <f t="shared" si="134"/>
        <v>6.100659191061526</v>
      </c>
      <c r="L1246" s="87">
        <v>61.963259366183699</v>
      </c>
      <c r="M1246" s="86">
        <v>73.792299996526793</v>
      </c>
      <c r="N1246" s="86">
        <v>70.590458622370306</v>
      </c>
      <c r="O1246" s="86">
        <f t="shared" si="139"/>
        <v>68.782005995026935</v>
      </c>
      <c r="P1246" s="86">
        <f t="shared" si="135"/>
        <v>6.1183679390492527</v>
      </c>
      <c r="Q1246" s="86">
        <f t="shared" si="136"/>
        <v>6.1039592868915742</v>
      </c>
      <c r="S1246" s="86">
        <f t="shared" si="137"/>
        <v>3.300095830048221E-3</v>
      </c>
      <c r="T1246" s="87">
        <v>0.91422976600000005</v>
      </c>
      <c r="U1246" s="87">
        <v>0</v>
      </c>
    </row>
    <row r="1247" spans="2:21">
      <c r="B1247" s="87" t="s">
        <v>7013</v>
      </c>
      <c r="C1247" s="87" t="s">
        <v>2385</v>
      </c>
      <c r="D1247" s="87" t="s">
        <v>2386</v>
      </c>
      <c r="E1247" s="87">
        <v>491.28856451167098</v>
      </c>
      <c r="F1247" s="86">
        <v>525.24804866197303</v>
      </c>
      <c r="G1247" s="86">
        <v>554.47789548992102</v>
      </c>
      <c r="H1247" s="86">
        <f t="shared" si="138"/>
        <v>523.67150288785501</v>
      </c>
      <c r="I1247" s="86">
        <f t="shared" si="133"/>
        <v>31.624152317542435</v>
      </c>
      <c r="J1247" s="86">
        <f t="shared" si="134"/>
        <v>9.0325182882396984</v>
      </c>
      <c r="L1247" s="87">
        <v>444.80213802520302</v>
      </c>
      <c r="M1247" s="86">
        <v>442.11731823610501</v>
      </c>
      <c r="N1247" s="86">
        <v>507.367791284747</v>
      </c>
      <c r="O1247" s="86">
        <f t="shared" si="139"/>
        <v>464.76241584868495</v>
      </c>
      <c r="P1247" s="86">
        <f t="shared" si="135"/>
        <v>36.921749367558803</v>
      </c>
      <c r="Q1247" s="86">
        <f t="shared" si="136"/>
        <v>8.8603495961654541</v>
      </c>
      <c r="S1247" s="86">
        <f t="shared" si="137"/>
        <v>-0.17216869207424401</v>
      </c>
      <c r="T1247" s="87">
        <v>0.14264684599999999</v>
      </c>
      <c r="U1247" s="87">
        <v>0</v>
      </c>
    </row>
    <row r="1248" spans="2:21">
      <c r="B1248" s="87" t="s">
        <v>7014</v>
      </c>
      <c r="C1248" s="87" t="s">
        <v>2387</v>
      </c>
      <c r="D1248" s="87" t="s">
        <v>2388</v>
      </c>
      <c r="E1248" s="87">
        <v>69.050853715132504</v>
      </c>
      <c r="F1248" s="86">
        <v>76.064358042386402</v>
      </c>
      <c r="G1248" s="86">
        <v>87.481976109388896</v>
      </c>
      <c r="H1248" s="86">
        <f t="shared" si="138"/>
        <v>77.532395955635934</v>
      </c>
      <c r="I1248" s="86">
        <f t="shared" si="133"/>
        <v>9.3028447081561243</v>
      </c>
      <c r="J1248" s="86">
        <f t="shared" si="134"/>
        <v>6.2767273435818476</v>
      </c>
      <c r="L1248" s="87">
        <v>79.656402430851401</v>
      </c>
      <c r="M1248" s="86">
        <v>92.019392464493805</v>
      </c>
      <c r="N1248" s="86">
        <v>91.522638558821001</v>
      </c>
      <c r="O1248" s="86">
        <f t="shared" si="139"/>
        <v>87.732811151388731</v>
      </c>
      <c r="P1248" s="86">
        <f t="shared" si="135"/>
        <v>6.9987837855286639</v>
      </c>
      <c r="Q1248" s="86">
        <f t="shared" si="136"/>
        <v>6.4550445912930172</v>
      </c>
      <c r="S1248" s="86">
        <f t="shared" si="137"/>
        <v>0.17831724771116905</v>
      </c>
      <c r="T1248" s="87">
        <v>0.56374603099999998</v>
      </c>
      <c r="U1248" s="87">
        <v>0</v>
      </c>
    </row>
    <row r="1249" spans="2:21">
      <c r="B1249" s="87" t="s">
        <v>7015</v>
      </c>
      <c r="C1249" s="87" t="s">
        <v>841</v>
      </c>
      <c r="D1249" s="87" t="s">
        <v>2389</v>
      </c>
      <c r="E1249" s="87">
        <v>270.30819822460103</v>
      </c>
      <c r="F1249" s="86">
        <v>257.96249059757702</v>
      </c>
      <c r="G1249" s="86">
        <v>202.06085537900699</v>
      </c>
      <c r="H1249" s="86">
        <f t="shared" si="138"/>
        <v>243.44384806706168</v>
      </c>
      <c r="I1249" s="86">
        <f t="shared" si="133"/>
        <v>36.366443145675866</v>
      </c>
      <c r="J1249" s="86">
        <f t="shared" si="134"/>
        <v>7.9274452333052281</v>
      </c>
      <c r="L1249" s="87">
        <v>309.66444799003301</v>
      </c>
      <c r="M1249" s="86">
        <v>302.07097820487297</v>
      </c>
      <c r="N1249" s="86">
        <v>257.83116425546098</v>
      </c>
      <c r="O1249" s="86">
        <f t="shared" si="139"/>
        <v>289.85553015012232</v>
      </c>
      <c r="P1249" s="86">
        <f t="shared" si="135"/>
        <v>27.992591949672974</v>
      </c>
      <c r="Q1249" s="86">
        <f t="shared" si="136"/>
        <v>8.1791902008108082</v>
      </c>
      <c r="S1249" s="86">
        <f t="shared" si="137"/>
        <v>0.25174496750558012</v>
      </c>
      <c r="T1249" s="87">
        <v>0.38292478299999999</v>
      </c>
      <c r="U1249" s="87">
        <v>0</v>
      </c>
    </row>
    <row r="1250" spans="2:21">
      <c r="B1250" s="87" t="s">
        <v>7016</v>
      </c>
      <c r="C1250" s="87" t="s">
        <v>1468</v>
      </c>
      <c r="D1250" s="87" t="s">
        <v>1469</v>
      </c>
      <c r="E1250" s="87">
        <v>347.30431402776702</v>
      </c>
      <c r="F1250" s="86">
        <v>362.13028912903599</v>
      </c>
      <c r="G1250" s="86">
        <v>385.30155916731599</v>
      </c>
      <c r="H1250" s="86">
        <f t="shared" si="138"/>
        <v>364.91205410803968</v>
      </c>
      <c r="I1250" s="86">
        <f t="shared" si="133"/>
        <v>19.150752513871428</v>
      </c>
      <c r="J1250" s="86">
        <f t="shared" si="134"/>
        <v>8.511404997903643</v>
      </c>
      <c r="L1250" s="87">
        <v>347.92157270582601</v>
      </c>
      <c r="M1250" s="86">
        <v>339.42338987358397</v>
      </c>
      <c r="N1250" s="86">
        <v>351.10698132084701</v>
      </c>
      <c r="O1250" s="86">
        <f t="shared" si="139"/>
        <v>346.15064796675233</v>
      </c>
      <c r="P1250" s="86">
        <f t="shared" si="135"/>
        <v>6.0397605995798296</v>
      </c>
      <c r="Q1250" s="86">
        <f t="shared" si="136"/>
        <v>8.4352562385433796</v>
      </c>
      <c r="S1250" s="86">
        <f t="shared" si="137"/>
        <v>-7.6148759360262844E-2</v>
      </c>
      <c r="T1250" s="87">
        <v>0.54188523499999997</v>
      </c>
      <c r="U1250" s="87">
        <v>0</v>
      </c>
    </row>
    <row r="1251" spans="2:21">
      <c r="B1251" s="87" t="s">
        <v>7017</v>
      </c>
      <c r="C1251" s="87" t="s">
        <v>2390</v>
      </c>
      <c r="D1251" s="87" t="s">
        <v>2391</v>
      </c>
      <c r="E1251" s="87">
        <v>132.549218812166</v>
      </c>
      <c r="F1251" s="86">
        <v>117.21610335744001</v>
      </c>
      <c r="G1251" s="86">
        <v>126.025807001039</v>
      </c>
      <c r="H1251" s="86">
        <f t="shared" si="138"/>
        <v>125.26370972354835</v>
      </c>
      <c r="I1251" s="86">
        <f t="shared" si="133"/>
        <v>7.6949140074635229</v>
      </c>
      <c r="J1251" s="86">
        <f t="shared" si="134"/>
        <v>6.9688247003230597</v>
      </c>
      <c r="L1251" s="87">
        <v>122.428944941479</v>
      </c>
      <c r="M1251" s="86">
        <v>111.37851251799999</v>
      </c>
      <c r="N1251" s="86">
        <v>142.01412577081001</v>
      </c>
      <c r="O1251" s="86">
        <f t="shared" si="139"/>
        <v>125.273861076763</v>
      </c>
      <c r="P1251" s="86">
        <f t="shared" si="135"/>
        <v>15.514682101368983</v>
      </c>
      <c r="Q1251" s="86">
        <f t="shared" si="136"/>
        <v>6.9689416113867564</v>
      </c>
      <c r="S1251" s="86">
        <f t="shared" si="137"/>
        <v>1.1691106369645857E-4</v>
      </c>
      <c r="T1251" s="87">
        <v>0.93493662399999999</v>
      </c>
      <c r="U1251" s="87">
        <v>0</v>
      </c>
    </row>
    <row r="1252" spans="2:21">
      <c r="B1252" s="87" t="s">
        <v>7018</v>
      </c>
      <c r="C1252" s="87" t="s">
        <v>2392</v>
      </c>
      <c r="D1252" s="87" t="s">
        <v>2393</v>
      </c>
      <c r="E1252" s="87">
        <v>101.822388888334</v>
      </c>
      <c r="F1252" s="86">
        <v>91.445005892031404</v>
      </c>
      <c r="G1252" s="86">
        <v>87.225931301263898</v>
      </c>
      <c r="H1252" s="86">
        <f t="shared" si="138"/>
        <v>93.497775360543116</v>
      </c>
      <c r="I1252" s="86">
        <f t="shared" si="133"/>
        <v>7.5116270135653345</v>
      </c>
      <c r="J1252" s="86">
        <f t="shared" si="134"/>
        <v>6.5468601335294103</v>
      </c>
      <c r="L1252" s="87">
        <v>100.92767193749199</v>
      </c>
      <c r="M1252" s="86">
        <v>93.486004146785007</v>
      </c>
      <c r="N1252" s="86">
        <v>100.541197719717</v>
      </c>
      <c r="O1252" s="86">
        <f t="shared" si="139"/>
        <v>98.318291267998006</v>
      </c>
      <c r="P1252" s="86">
        <f t="shared" si="135"/>
        <v>4.1893423942943508</v>
      </c>
      <c r="Q1252" s="86">
        <f t="shared" si="136"/>
        <v>6.6193879373614921</v>
      </c>
      <c r="S1252" s="86">
        <f t="shared" si="137"/>
        <v>7.2527803832082668E-2</v>
      </c>
      <c r="T1252" s="87">
        <v>0.93221407499999998</v>
      </c>
      <c r="U1252" s="87">
        <v>0</v>
      </c>
    </row>
    <row r="1253" spans="2:21">
      <c r="B1253" s="87" t="s">
        <v>7019</v>
      </c>
      <c r="C1253" s="87" t="s">
        <v>2394</v>
      </c>
      <c r="D1253" s="87" t="s">
        <v>949</v>
      </c>
      <c r="E1253" s="87">
        <v>207.220818790999</v>
      </c>
      <c r="F1253" s="86">
        <v>224.67277516740799</v>
      </c>
      <c r="G1253" s="86">
        <v>256.78548280950599</v>
      </c>
      <c r="H1253" s="86">
        <f t="shared" si="138"/>
        <v>229.55969225597099</v>
      </c>
      <c r="I1253" s="86">
        <f t="shared" si="133"/>
        <v>25.141110731026529</v>
      </c>
      <c r="J1253" s="86">
        <f t="shared" si="134"/>
        <v>7.8427255352400866</v>
      </c>
      <c r="L1253" s="87">
        <v>218.343490432989</v>
      </c>
      <c r="M1253" s="86">
        <v>241.23013009313499</v>
      </c>
      <c r="N1253" s="86">
        <v>227.317182094331</v>
      </c>
      <c r="O1253" s="86">
        <f t="shared" si="139"/>
        <v>228.96360087348501</v>
      </c>
      <c r="P1253" s="86">
        <f t="shared" si="135"/>
        <v>11.531807743394138</v>
      </c>
      <c r="Q1253" s="86">
        <f t="shared" si="136"/>
        <v>7.838974456161715</v>
      </c>
      <c r="S1253" s="86">
        <f t="shared" si="137"/>
        <v>-3.7510790783718551E-3</v>
      </c>
      <c r="T1253" s="87">
        <v>0.90375330300000001</v>
      </c>
      <c r="U1253" s="87">
        <v>0</v>
      </c>
    </row>
    <row r="1254" spans="2:21">
      <c r="B1254" s="87" t="s">
        <v>7020</v>
      </c>
      <c r="C1254" s="87" t="s">
        <v>2395</v>
      </c>
      <c r="D1254" s="87" t="s">
        <v>1411</v>
      </c>
      <c r="E1254" s="87">
        <v>84.568208232118494</v>
      </c>
      <c r="F1254" s="86">
        <v>88.208961657800302</v>
      </c>
      <c r="G1254" s="86">
        <v>86.826448112763799</v>
      </c>
      <c r="H1254" s="86">
        <f t="shared" si="138"/>
        <v>86.534539334227532</v>
      </c>
      <c r="I1254" s="86">
        <f t="shared" si="133"/>
        <v>1.8378464103110894</v>
      </c>
      <c r="J1254" s="86">
        <f t="shared" si="134"/>
        <v>6.4352041788550096</v>
      </c>
      <c r="L1254" s="87">
        <v>92.170759512470198</v>
      </c>
      <c r="M1254" s="86">
        <v>93.409908707578097</v>
      </c>
      <c r="N1254" s="86">
        <v>87.983465980627201</v>
      </c>
      <c r="O1254" s="86">
        <f t="shared" si="139"/>
        <v>91.188044733558499</v>
      </c>
      <c r="P1254" s="86">
        <f t="shared" si="135"/>
        <v>2.8435657931087457</v>
      </c>
      <c r="Q1254" s="86">
        <f t="shared" si="136"/>
        <v>6.5107727862269371</v>
      </c>
      <c r="S1254" s="86">
        <f t="shared" si="137"/>
        <v>7.556860737192711E-2</v>
      </c>
      <c r="T1254" s="87">
        <v>0.91447635100000002</v>
      </c>
      <c r="U1254" s="87">
        <v>0</v>
      </c>
    </row>
    <row r="1255" spans="2:21">
      <c r="B1255" s="87" t="s">
        <v>7021</v>
      </c>
      <c r="C1255" s="87" t="s">
        <v>2396</v>
      </c>
      <c r="D1255" s="87" t="s">
        <v>2397</v>
      </c>
      <c r="E1255" s="87">
        <v>126.34512701201299</v>
      </c>
      <c r="F1255" s="86">
        <v>134.274336769733</v>
      </c>
      <c r="G1255" s="86">
        <v>137.39920318791201</v>
      </c>
      <c r="H1255" s="86">
        <f t="shared" si="138"/>
        <v>132.67288898988599</v>
      </c>
      <c r="I1255" s="86">
        <f t="shared" si="133"/>
        <v>5.698388041308454</v>
      </c>
      <c r="J1255" s="86">
        <f t="shared" si="134"/>
        <v>7.0517297834230508</v>
      </c>
      <c r="L1255" s="87">
        <v>136.22546281823401</v>
      </c>
      <c r="M1255" s="86">
        <v>127.893474340262</v>
      </c>
      <c r="N1255" s="86">
        <v>150.92172916064999</v>
      </c>
      <c r="O1255" s="86">
        <f t="shared" si="139"/>
        <v>138.34688877304868</v>
      </c>
      <c r="P1255" s="86">
        <f t="shared" si="135"/>
        <v>11.659779846956871</v>
      </c>
      <c r="Q1255" s="86">
        <f t="shared" si="136"/>
        <v>7.112146389904999</v>
      </c>
      <c r="S1255" s="86">
        <f t="shared" si="137"/>
        <v>6.041660648194961E-2</v>
      </c>
      <c r="T1255" s="87">
        <v>0.96158329600000003</v>
      </c>
      <c r="U1255" s="87">
        <v>0</v>
      </c>
    </row>
    <row r="1256" spans="2:21">
      <c r="B1256" s="87" t="s">
        <v>7022</v>
      </c>
      <c r="C1256" s="87" t="s">
        <v>832</v>
      </c>
      <c r="D1256" s="87" t="s">
        <v>1075</v>
      </c>
      <c r="E1256" s="87">
        <v>123.214388110656</v>
      </c>
      <c r="F1256" s="86">
        <v>122.83095965468399</v>
      </c>
      <c r="G1256" s="86">
        <v>125.69018000446199</v>
      </c>
      <c r="H1256" s="86">
        <f t="shared" si="138"/>
        <v>123.911842589934</v>
      </c>
      <c r="I1256" s="86">
        <f t="shared" si="133"/>
        <v>1.5519720729268485</v>
      </c>
      <c r="J1256" s="86">
        <f t="shared" si="134"/>
        <v>6.9531702661095878</v>
      </c>
      <c r="L1256" s="87">
        <v>117.165338644128</v>
      </c>
      <c r="M1256" s="86">
        <v>119.512522207665</v>
      </c>
      <c r="N1256" s="86">
        <v>122.54514847537</v>
      </c>
      <c r="O1256" s="86">
        <f t="shared" si="139"/>
        <v>119.74100310905435</v>
      </c>
      <c r="P1256" s="86">
        <f t="shared" si="135"/>
        <v>2.6971727969870192</v>
      </c>
      <c r="Q1256" s="86">
        <f t="shared" si="136"/>
        <v>6.9037734511009887</v>
      </c>
      <c r="S1256" s="86">
        <f t="shared" si="137"/>
        <v>-4.9396815008598105E-2</v>
      </c>
      <c r="T1256" s="87">
        <v>0.65038399300000005</v>
      </c>
      <c r="U1256" s="87">
        <v>0</v>
      </c>
    </row>
    <row r="1257" spans="2:21">
      <c r="B1257" s="87" t="s">
        <v>7023</v>
      </c>
      <c r="C1257" s="87" t="s">
        <v>2398</v>
      </c>
      <c r="D1257" s="87" t="s">
        <v>2399</v>
      </c>
      <c r="E1257" s="87">
        <v>51.680231296328898</v>
      </c>
      <c r="F1257" s="86">
        <v>57.139761887477697</v>
      </c>
      <c r="G1257" s="86">
        <v>53.4773933307726</v>
      </c>
      <c r="H1257" s="86">
        <f t="shared" si="138"/>
        <v>54.09912883819306</v>
      </c>
      <c r="I1257" s="86">
        <f t="shared" si="133"/>
        <v>2.7823613801612694</v>
      </c>
      <c r="J1257" s="86">
        <f t="shared" si="134"/>
        <v>5.7575334573139827</v>
      </c>
      <c r="L1257" s="87">
        <v>53.723991596349997</v>
      </c>
      <c r="M1257" s="86">
        <v>61.146004562831102</v>
      </c>
      <c r="N1257" s="86">
        <v>55.748052617272201</v>
      </c>
      <c r="O1257" s="86">
        <f t="shared" si="139"/>
        <v>56.872682925484433</v>
      </c>
      <c r="P1257" s="86">
        <f t="shared" si="135"/>
        <v>3.836686606469907</v>
      </c>
      <c r="Q1257" s="86">
        <f t="shared" si="136"/>
        <v>5.8296639588221826</v>
      </c>
      <c r="S1257" s="86">
        <f t="shared" si="137"/>
        <v>7.2130501508200801E-2</v>
      </c>
      <c r="T1257" s="87">
        <v>0.92948654399999997</v>
      </c>
      <c r="U1257" s="87">
        <v>0</v>
      </c>
    </row>
    <row r="1258" spans="2:21">
      <c r="B1258" s="87" t="s">
        <v>7024</v>
      </c>
      <c r="C1258" s="87" t="s">
        <v>832</v>
      </c>
      <c r="D1258" s="87" t="s">
        <v>2400</v>
      </c>
      <c r="E1258" s="87">
        <v>19.410125465041499</v>
      </c>
      <c r="F1258" s="86">
        <v>25.043041262599399</v>
      </c>
      <c r="G1258" s="86">
        <v>24.606474461784401</v>
      </c>
      <c r="H1258" s="86">
        <f t="shared" si="138"/>
        <v>23.019880396475099</v>
      </c>
      <c r="I1258" s="86">
        <f t="shared" si="133"/>
        <v>3.1337510497246779</v>
      </c>
      <c r="J1258" s="86">
        <f t="shared" si="134"/>
        <v>4.5248084326207332</v>
      </c>
      <c r="L1258" s="87">
        <v>21.6029405059708</v>
      </c>
      <c r="M1258" s="86">
        <v>23.185710776288602</v>
      </c>
      <c r="N1258" s="86">
        <v>27.147445104905302</v>
      </c>
      <c r="O1258" s="86">
        <f t="shared" si="139"/>
        <v>23.978698795721566</v>
      </c>
      <c r="P1258" s="86">
        <f t="shared" si="135"/>
        <v>2.8560471479169642</v>
      </c>
      <c r="Q1258" s="86">
        <f t="shared" si="136"/>
        <v>4.5836814679058451</v>
      </c>
      <c r="S1258" s="86">
        <f t="shared" si="137"/>
        <v>5.8873035285112597E-2</v>
      </c>
      <c r="T1258" s="87">
        <v>0.9876298</v>
      </c>
      <c r="U1258" s="87">
        <v>0</v>
      </c>
    </row>
    <row r="1259" spans="2:21">
      <c r="B1259" s="87" t="s">
        <v>7025</v>
      </c>
      <c r="C1259" s="87" t="s">
        <v>832</v>
      </c>
      <c r="D1259" s="87" t="s">
        <v>2401</v>
      </c>
      <c r="E1259" s="87">
        <v>90.005795966125802</v>
      </c>
      <c r="F1259" s="86">
        <v>96.232530022101898</v>
      </c>
      <c r="G1259" s="86">
        <v>99.954060118576393</v>
      </c>
      <c r="H1259" s="86">
        <f t="shared" si="138"/>
        <v>95.39746203560135</v>
      </c>
      <c r="I1259" s="86">
        <f t="shared" si="133"/>
        <v>5.0264295298245161</v>
      </c>
      <c r="J1259" s="86">
        <f t="shared" si="134"/>
        <v>6.575878980013778</v>
      </c>
      <c r="L1259" s="87">
        <v>104.06249162825</v>
      </c>
      <c r="M1259" s="86">
        <v>98.508520519682193</v>
      </c>
      <c r="N1259" s="86">
        <v>109.67043415025501</v>
      </c>
      <c r="O1259" s="86">
        <f t="shared" si="139"/>
        <v>104.08048209939574</v>
      </c>
      <c r="P1259" s="86">
        <f t="shared" si="135"/>
        <v>5.5809785626609258</v>
      </c>
      <c r="Q1259" s="86">
        <f t="shared" si="136"/>
        <v>6.7015557395026084</v>
      </c>
      <c r="S1259" s="86">
        <f t="shared" si="137"/>
        <v>0.12567675948883009</v>
      </c>
      <c r="T1259" s="87">
        <v>0.75968643599999996</v>
      </c>
      <c r="U1259" s="87">
        <v>0</v>
      </c>
    </row>
    <row r="1260" spans="2:21">
      <c r="B1260" s="87" t="s">
        <v>7026</v>
      </c>
      <c r="C1260" s="87" t="s">
        <v>841</v>
      </c>
      <c r="D1260" s="87" t="s">
        <v>2402</v>
      </c>
      <c r="E1260" s="87">
        <v>85.933420156707299</v>
      </c>
      <c r="F1260" s="86">
        <v>78.978270311648402</v>
      </c>
      <c r="G1260" s="86">
        <v>83.106305834147804</v>
      </c>
      <c r="H1260" s="86">
        <f t="shared" si="138"/>
        <v>82.672665434167826</v>
      </c>
      <c r="I1260" s="86">
        <f t="shared" si="133"/>
        <v>3.497793638735252</v>
      </c>
      <c r="J1260" s="86">
        <f t="shared" si="134"/>
        <v>6.3693384960947634</v>
      </c>
      <c r="L1260" s="87">
        <v>90.995275364385094</v>
      </c>
      <c r="M1260" s="86">
        <v>84.134909355833898</v>
      </c>
      <c r="N1260" s="86">
        <v>89.343612033780403</v>
      </c>
      <c r="O1260" s="86">
        <f t="shared" si="139"/>
        <v>88.157932251333136</v>
      </c>
      <c r="P1260" s="86">
        <f t="shared" si="135"/>
        <v>3.580577167538681</v>
      </c>
      <c r="Q1260" s="86">
        <f t="shared" si="136"/>
        <v>6.462018480709637</v>
      </c>
      <c r="S1260" s="86">
        <f t="shared" si="137"/>
        <v>9.2679984614872687E-2</v>
      </c>
      <c r="T1260" s="87">
        <v>0.85116730299999999</v>
      </c>
      <c r="U1260" s="87">
        <v>0</v>
      </c>
    </row>
    <row r="1261" spans="2:21">
      <c r="B1261" s="87" t="s">
        <v>7027</v>
      </c>
      <c r="C1261" s="87" t="s">
        <v>832</v>
      </c>
      <c r="D1261" s="87" t="s">
        <v>2403</v>
      </c>
      <c r="E1261" s="87">
        <v>66.841917996786293</v>
      </c>
      <c r="F1261" s="86">
        <v>61.240669701784398</v>
      </c>
      <c r="G1261" s="86">
        <v>64.158634668840804</v>
      </c>
      <c r="H1261" s="86">
        <f t="shared" si="138"/>
        <v>64.080407455803837</v>
      </c>
      <c r="I1261" s="86">
        <f t="shared" si="133"/>
        <v>2.8014434204905974</v>
      </c>
      <c r="J1261" s="86">
        <f t="shared" si="134"/>
        <v>6.0018114160515683</v>
      </c>
      <c r="L1261" s="87">
        <v>70.743695283288901</v>
      </c>
      <c r="M1261" s="86">
        <v>61.227421391767699</v>
      </c>
      <c r="N1261" s="86">
        <v>64.313167712445207</v>
      </c>
      <c r="O1261" s="86">
        <f t="shared" si="139"/>
        <v>65.428094795833942</v>
      </c>
      <c r="P1261" s="86">
        <f t="shared" si="135"/>
        <v>4.8551172998772429</v>
      </c>
      <c r="Q1261" s="86">
        <f t="shared" si="136"/>
        <v>6.0318383562853235</v>
      </c>
      <c r="S1261" s="86">
        <f t="shared" si="137"/>
        <v>3.002694023375551E-2</v>
      </c>
      <c r="T1261" s="87">
        <v>0.98103776399999998</v>
      </c>
      <c r="U1261" s="87">
        <v>0</v>
      </c>
    </row>
    <row r="1262" spans="2:21">
      <c r="B1262" s="87" t="s">
        <v>7028</v>
      </c>
      <c r="C1262" s="87" t="s">
        <v>841</v>
      </c>
      <c r="D1262" s="87" t="s">
        <v>957</v>
      </c>
      <c r="E1262" s="87">
        <v>38.225401769135402</v>
      </c>
      <c r="F1262" s="86">
        <v>34.5748004003066</v>
      </c>
      <c r="G1262" s="86">
        <v>35.145979645197897</v>
      </c>
      <c r="H1262" s="86">
        <f t="shared" si="138"/>
        <v>35.982060604879969</v>
      </c>
      <c r="I1262" s="86">
        <f t="shared" si="133"/>
        <v>1.9636690446408855</v>
      </c>
      <c r="J1262" s="86">
        <f t="shared" si="134"/>
        <v>5.1692059034699964</v>
      </c>
      <c r="L1262" s="87">
        <v>31.813225394060801</v>
      </c>
      <c r="M1262" s="86">
        <v>41.561941163963098</v>
      </c>
      <c r="N1262" s="86">
        <v>34.907258910476898</v>
      </c>
      <c r="O1262" s="86">
        <f t="shared" si="139"/>
        <v>36.094141822833599</v>
      </c>
      <c r="P1262" s="86">
        <f t="shared" si="135"/>
        <v>4.9815542831850053</v>
      </c>
      <c r="Q1262" s="86">
        <f t="shared" si="136"/>
        <v>5.1736927976794389</v>
      </c>
      <c r="S1262" s="86">
        <f t="shared" si="137"/>
        <v>4.4868942094431659E-3</v>
      </c>
      <c r="T1262" s="87">
        <v>0.94563835100000004</v>
      </c>
      <c r="U1262" s="87">
        <v>0</v>
      </c>
    </row>
    <row r="1263" spans="2:21">
      <c r="B1263" s="87" t="s">
        <v>7029</v>
      </c>
      <c r="C1263" s="87" t="s">
        <v>2404</v>
      </c>
      <c r="D1263" s="87" t="s">
        <v>1834</v>
      </c>
      <c r="E1263" s="87">
        <v>61.469319935052503</v>
      </c>
      <c r="F1263" s="86">
        <v>51.858683054128697</v>
      </c>
      <c r="G1263" s="86">
        <v>50.908178044283503</v>
      </c>
      <c r="H1263" s="86">
        <f t="shared" si="138"/>
        <v>54.745393677821568</v>
      </c>
      <c r="I1263" s="86">
        <f t="shared" si="133"/>
        <v>5.8424526680106634</v>
      </c>
      <c r="J1263" s="86">
        <f t="shared" si="134"/>
        <v>5.7746656751676504</v>
      </c>
      <c r="L1263" s="87">
        <v>69.599069471767095</v>
      </c>
      <c r="M1263" s="86">
        <v>65.522615259785596</v>
      </c>
      <c r="N1263" s="86">
        <v>61.1195304823801</v>
      </c>
      <c r="O1263" s="86">
        <f t="shared" si="139"/>
        <v>65.413738404644263</v>
      </c>
      <c r="P1263" s="86">
        <f t="shared" si="135"/>
        <v>4.2408178451004774</v>
      </c>
      <c r="Q1263" s="86">
        <f t="shared" si="136"/>
        <v>6.0315217619064327</v>
      </c>
      <c r="S1263" s="86">
        <f t="shared" si="137"/>
        <v>0.25685608673878224</v>
      </c>
      <c r="T1263" s="87">
        <v>0.20915751199999999</v>
      </c>
      <c r="U1263" s="87">
        <v>0</v>
      </c>
    </row>
    <row r="1264" spans="2:21">
      <c r="B1264" s="87" t="s">
        <v>7030</v>
      </c>
      <c r="C1264" s="87" t="s">
        <v>2405</v>
      </c>
      <c r="D1264" s="87" t="s">
        <v>2406</v>
      </c>
      <c r="E1264" s="87">
        <v>63.370245400091001</v>
      </c>
      <c r="F1264" s="86">
        <v>68.821613469791302</v>
      </c>
      <c r="G1264" s="86">
        <v>75.539807179744699</v>
      </c>
      <c r="H1264" s="86">
        <f t="shared" si="138"/>
        <v>69.243888683208993</v>
      </c>
      <c r="I1264" s="86">
        <f t="shared" si="133"/>
        <v>6.0957604729928683</v>
      </c>
      <c r="J1264" s="86">
        <f t="shared" si="134"/>
        <v>6.1136148425041972</v>
      </c>
      <c r="L1264" s="87">
        <v>76.6985517886162</v>
      </c>
      <c r="M1264" s="86">
        <v>76.333999192768303</v>
      </c>
      <c r="N1264" s="86">
        <v>70.6917719374554</v>
      </c>
      <c r="O1264" s="86">
        <f t="shared" si="139"/>
        <v>74.574774306279963</v>
      </c>
      <c r="P1264" s="86">
        <f t="shared" si="135"/>
        <v>3.3677151298777876</v>
      </c>
      <c r="Q1264" s="86">
        <f t="shared" si="136"/>
        <v>6.2206158012701316</v>
      </c>
      <c r="S1264" s="86">
        <f t="shared" si="137"/>
        <v>0.10700095876593478</v>
      </c>
      <c r="T1264" s="87">
        <v>0.80692611000000003</v>
      </c>
      <c r="U1264" s="87">
        <v>0</v>
      </c>
    </row>
    <row r="1265" spans="2:21">
      <c r="B1265" s="87" t="s">
        <v>7031</v>
      </c>
      <c r="C1265" s="87" t="s">
        <v>841</v>
      </c>
      <c r="D1265" s="87" t="s">
        <v>2407</v>
      </c>
      <c r="E1265" s="87">
        <v>19.642984698167002</v>
      </c>
      <c r="F1265" s="86">
        <v>23.834558061051901</v>
      </c>
      <c r="G1265" s="86">
        <v>28.718261317017301</v>
      </c>
      <c r="H1265" s="86">
        <f t="shared" si="138"/>
        <v>24.06526802541207</v>
      </c>
      <c r="I1265" s="86">
        <f t="shared" si="133"/>
        <v>4.542034978168247</v>
      </c>
      <c r="J1265" s="86">
        <f t="shared" si="134"/>
        <v>4.5888805862050868</v>
      </c>
      <c r="L1265" s="87">
        <v>22.333044084209401</v>
      </c>
      <c r="M1265" s="86">
        <v>25.297551123398101</v>
      </c>
      <c r="N1265" s="86">
        <v>26.426873993514</v>
      </c>
      <c r="O1265" s="86">
        <f t="shared" si="139"/>
        <v>24.685823067040502</v>
      </c>
      <c r="P1265" s="86">
        <f t="shared" si="135"/>
        <v>2.1143602443246303</v>
      </c>
      <c r="Q1265" s="86">
        <f t="shared" si="136"/>
        <v>4.6256108426579621</v>
      </c>
      <c r="S1265" s="86">
        <f t="shared" si="137"/>
        <v>3.6730256452874789E-2</v>
      </c>
      <c r="T1265" s="87">
        <v>1</v>
      </c>
      <c r="U1265" s="87">
        <v>0</v>
      </c>
    </row>
    <row r="1266" spans="2:21">
      <c r="B1266" s="87" t="s">
        <v>7032</v>
      </c>
      <c r="C1266" s="87" t="s">
        <v>2408</v>
      </c>
      <c r="D1266" s="87"/>
      <c r="E1266" s="87">
        <v>23.264826097867701</v>
      </c>
      <c r="F1266" s="86">
        <v>14.0953106557007</v>
      </c>
      <c r="G1266" s="86">
        <v>13.824904580716</v>
      </c>
      <c r="H1266" s="86">
        <f t="shared" si="138"/>
        <v>17.061680444761468</v>
      </c>
      <c r="I1266" s="86">
        <f t="shared" si="133"/>
        <v>5.3737828255880711</v>
      </c>
      <c r="J1266" s="86">
        <f t="shared" si="134"/>
        <v>4.0926878429462059</v>
      </c>
      <c r="L1266" s="87">
        <v>27.126661711191201</v>
      </c>
      <c r="M1266" s="86">
        <v>49.381532250176598</v>
      </c>
      <c r="N1266" s="86">
        <v>33.022056084258203</v>
      </c>
      <c r="O1266" s="86">
        <f t="shared" si="139"/>
        <v>36.510083348541997</v>
      </c>
      <c r="P1266" s="86">
        <f t="shared" si="135"/>
        <v>11.530158989538721</v>
      </c>
      <c r="Q1266" s="86">
        <f t="shared" si="136"/>
        <v>5.1902230571794954</v>
      </c>
      <c r="S1266" s="86">
        <f t="shared" si="137"/>
        <v>1.0975352142332901</v>
      </c>
      <c r="T1266" s="87">
        <v>2.74259E-4</v>
      </c>
      <c r="U1266" s="87">
        <v>1</v>
      </c>
    </row>
    <row r="1267" spans="2:21">
      <c r="B1267" s="87" t="s">
        <v>7033</v>
      </c>
      <c r="C1267" s="87" t="s">
        <v>841</v>
      </c>
      <c r="D1267" s="87" t="s">
        <v>2409</v>
      </c>
      <c r="E1267" s="87">
        <v>215.990816557502</v>
      </c>
      <c r="F1267" s="86">
        <v>189.669552910817</v>
      </c>
      <c r="G1267" s="86">
        <v>173.44664294740201</v>
      </c>
      <c r="H1267" s="86">
        <f t="shared" si="138"/>
        <v>193.03567080524033</v>
      </c>
      <c r="I1267" s="86">
        <f t="shared" si="133"/>
        <v>21.470904482600396</v>
      </c>
      <c r="J1267" s="86">
        <f t="shared" si="134"/>
        <v>7.5927236556034483</v>
      </c>
      <c r="L1267" s="87">
        <v>206.72196786824699</v>
      </c>
      <c r="M1267" s="86">
        <v>203.58090677622599</v>
      </c>
      <c r="N1267" s="86">
        <v>192.85893028331199</v>
      </c>
      <c r="O1267" s="86">
        <f t="shared" si="139"/>
        <v>201.05393497592831</v>
      </c>
      <c r="P1267" s="86">
        <f t="shared" si="135"/>
        <v>7.2687786202328946</v>
      </c>
      <c r="Q1267" s="86">
        <f t="shared" si="136"/>
        <v>7.6514387622457685</v>
      </c>
      <c r="S1267" s="86">
        <f t="shared" si="137"/>
        <v>5.8715106642320325E-2</v>
      </c>
      <c r="T1267" s="87">
        <v>0.96793640000000003</v>
      </c>
      <c r="U1267" s="87">
        <v>0</v>
      </c>
    </row>
    <row r="1268" spans="2:21">
      <c r="B1268" s="87" t="s">
        <v>7034</v>
      </c>
      <c r="C1268" s="87" t="s">
        <v>2410</v>
      </c>
      <c r="D1268" s="87" t="s">
        <v>2411</v>
      </c>
      <c r="E1268" s="87">
        <v>181.47912140379901</v>
      </c>
      <c r="F1268" s="86">
        <v>188.969898098757</v>
      </c>
      <c r="G1268" s="86">
        <v>187.476549176925</v>
      </c>
      <c r="H1268" s="86">
        <f t="shared" si="138"/>
        <v>185.97518955982699</v>
      </c>
      <c r="I1268" s="86">
        <f t="shared" si="133"/>
        <v>3.9646556468779113</v>
      </c>
      <c r="J1268" s="86">
        <f t="shared" si="134"/>
        <v>7.5389663579549309</v>
      </c>
      <c r="L1268" s="87">
        <v>183.60574034308101</v>
      </c>
      <c r="M1268" s="86">
        <v>195.71301358758501</v>
      </c>
      <c r="N1268" s="86">
        <v>189.27803812037499</v>
      </c>
      <c r="O1268" s="86">
        <f t="shared" si="139"/>
        <v>189.53226401701366</v>
      </c>
      <c r="P1268" s="86">
        <f t="shared" si="135"/>
        <v>6.057638934367243</v>
      </c>
      <c r="Q1268" s="86">
        <f t="shared" si="136"/>
        <v>7.5662996485946676</v>
      </c>
      <c r="S1268" s="86">
        <f t="shared" si="137"/>
        <v>2.7333290639737329E-2</v>
      </c>
      <c r="T1268" s="87">
        <v>0.96710870699999996</v>
      </c>
      <c r="U1268" s="87">
        <v>0</v>
      </c>
    </row>
    <row r="1269" spans="2:21">
      <c r="B1269" s="87" t="s">
        <v>7035</v>
      </c>
      <c r="C1269" s="87" t="s">
        <v>2412</v>
      </c>
      <c r="D1269" s="87" t="s">
        <v>2413</v>
      </c>
      <c r="E1269" s="87">
        <v>232.01086848284501</v>
      </c>
      <c r="F1269" s="86">
        <v>301.67124399610401</v>
      </c>
      <c r="G1269" s="86">
        <v>294.94392320557603</v>
      </c>
      <c r="H1269" s="86">
        <f t="shared" si="138"/>
        <v>276.20867856150835</v>
      </c>
      <c r="I1269" s="86">
        <f t="shared" si="133"/>
        <v>38.423938151455424</v>
      </c>
      <c r="J1269" s="86">
        <f t="shared" si="134"/>
        <v>8.1096148400041024</v>
      </c>
      <c r="L1269" s="87">
        <v>207.62055859396099</v>
      </c>
      <c r="M1269" s="86">
        <v>268.35211989645501</v>
      </c>
      <c r="N1269" s="86">
        <v>253.11600310928199</v>
      </c>
      <c r="O1269" s="86">
        <f t="shared" si="139"/>
        <v>243.02956053323268</v>
      </c>
      <c r="P1269" s="86">
        <f t="shared" si="135"/>
        <v>31.597197303552253</v>
      </c>
      <c r="Q1269" s="86">
        <f t="shared" si="136"/>
        <v>7.9249879943092951</v>
      </c>
      <c r="S1269" s="86">
        <f t="shared" si="137"/>
        <v>-0.1846268456948067</v>
      </c>
      <c r="T1269" s="87">
        <v>0.28013924800000001</v>
      </c>
      <c r="U1269" s="87">
        <v>0</v>
      </c>
    </row>
    <row r="1270" spans="2:21">
      <c r="B1270" s="87" t="s">
        <v>7036</v>
      </c>
      <c r="C1270" s="87" t="s">
        <v>2414</v>
      </c>
      <c r="D1270" s="87" t="s">
        <v>2413</v>
      </c>
      <c r="E1270" s="87">
        <v>122.631079439307</v>
      </c>
      <c r="F1270" s="86">
        <v>127.850874606594</v>
      </c>
      <c r="G1270" s="86">
        <v>153.439159715221</v>
      </c>
      <c r="H1270" s="86">
        <f t="shared" si="138"/>
        <v>134.64037125370734</v>
      </c>
      <c r="I1270" s="86">
        <f t="shared" si="133"/>
        <v>16.488098771922207</v>
      </c>
      <c r="J1270" s="86">
        <f t="shared" si="134"/>
        <v>7.0729672496088796</v>
      </c>
      <c r="L1270" s="87">
        <v>129.14743917341301</v>
      </c>
      <c r="M1270" s="86">
        <v>132.52832353636299</v>
      </c>
      <c r="N1270" s="86">
        <v>144.43079917275099</v>
      </c>
      <c r="O1270" s="86">
        <f t="shared" si="139"/>
        <v>135.36885396084233</v>
      </c>
      <c r="P1270" s="86">
        <f t="shared" si="135"/>
        <v>8.0278722608569026</v>
      </c>
      <c r="Q1270" s="86">
        <f t="shared" si="136"/>
        <v>7.080752027615727</v>
      </c>
      <c r="S1270" s="86">
        <f t="shared" si="137"/>
        <v>7.7847780068485079E-3</v>
      </c>
      <c r="T1270" s="87">
        <v>0.94946940999999996</v>
      </c>
      <c r="U1270" s="87">
        <v>0</v>
      </c>
    </row>
    <row r="1271" spans="2:21">
      <c r="B1271" s="87" t="s">
        <v>7037</v>
      </c>
      <c r="C1271" s="87" t="s">
        <v>2415</v>
      </c>
      <c r="D1271" s="87" t="s">
        <v>1496</v>
      </c>
      <c r="E1271" s="87">
        <v>74.687418101139897</v>
      </c>
      <c r="F1271" s="86">
        <v>70.529258342885498</v>
      </c>
      <c r="G1271" s="86">
        <v>70.272451998585197</v>
      </c>
      <c r="H1271" s="86">
        <f t="shared" si="138"/>
        <v>71.829709480870193</v>
      </c>
      <c r="I1271" s="86">
        <f t="shared" si="133"/>
        <v>2.4781770101005769</v>
      </c>
      <c r="J1271" s="86">
        <f t="shared" si="134"/>
        <v>6.1665087753629848</v>
      </c>
      <c r="L1271" s="87">
        <v>70.131983031481994</v>
      </c>
      <c r="M1271" s="86">
        <v>66.913003535877905</v>
      </c>
      <c r="N1271" s="86">
        <v>64.628488344201202</v>
      </c>
      <c r="O1271" s="86">
        <f t="shared" si="139"/>
        <v>67.224491637187029</v>
      </c>
      <c r="P1271" s="86">
        <f t="shared" si="135"/>
        <v>2.76493798685881</v>
      </c>
      <c r="Q1271" s="86">
        <f t="shared" si="136"/>
        <v>6.0709150351263466</v>
      </c>
      <c r="S1271" s="86">
        <f t="shared" si="137"/>
        <v>-9.5593740236639496E-2</v>
      </c>
      <c r="T1271" s="87">
        <v>0.39282004100000001</v>
      </c>
      <c r="U1271" s="87">
        <v>0</v>
      </c>
    </row>
    <row r="1272" spans="2:21">
      <c r="B1272" s="87" t="s">
        <v>7038</v>
      </c>
      <c r="C1272" s="87" t="s">
        <v>2416</v>
      </c>
      <c r="D1272" s="87" t="s">
        <v>2417</v>
      </c>
      <c r="E1272" s="87">
        <v>238.792141110156</v>
      </c>
      <c r="F1272" s="86">
        <v>242.81473695492599</v>
      </c>
      <c r="G1272" s="86">
        <v>236.69794377913101</v>
      </c>
      <c r="H1272" s="86">
        <f t="shared" si="138"/>
        <v>239.43494061473768</v>
      </c>
      <c r="I1272" s="86">
        <f t="shared" si="133"/>
        <v>3.1086465046995682</v>
      </c>
      <c r="J1272" s="86">
        <f t="shared" si="134"/>
        <v>7.9034898891462602</v>
      </c>
      <c r="L1272" s="87">
        <v>227.58106720602601</v>
      </c>
      <c r="M1272" s="86">
        <v>222.07707519274999</v>
      </c>
      <c r="N1272" s="86">
        <v>235.628517625623</v>
      </c>
      <c r="O1272" s="86">
        <f t="shared" si="139"/>
        <v>228.42888667479966</v>
      </c>
      <c r="P1272" s="86">
        <f t="shared" si="135"/>
        <v>6.8153867382263478</v>
      </c>
      <c r="Q1272" s="86">
        <f t="shared" si="136"/>
        <v>7.8356012924339815</v>
      </c>
      <c r="S1272" s="86">
        <f t="shared" si="137"/>
        <v>-6.7888596712278496E-2</v>
      </c>
      <c r="T1272" s="87">
        <v>0.57416913199999997</v>
      </c>
      <c r="U1272" s="87">
        <v>0</v>
      </c>
    </row>
    <row r="1273" spans="2:21">
      <c r="B1273" s="87" t="s">
        <v>7039</v>
      </c>
      <c r="C1273" s="87" t="s">
        <v>2418</v>
      </c>
      <c r="D1273" s="87" t="s">
        <v>2419</v>
      </c>
      <c r="E1273" s="87">
        <v>160.346797114183</v>
      </c>
      <c r="F1273" s="86">
        <v>168.189311849088</v>
      </c>
      <c r="G1273" s="86">
        <v>180.96323375309601</v>
      </c>
      <c r="H1273" s="86">
        <f t="shared" si="138"/>
        <v>169.83311423878899</v>
      </c>
      <c r="I1273" s="86">
        <f t="shared" si="133"/>
        <v>10.406052548582899</v>
      </c>
      <c r="J1273" s="86">
        <f t="shared" si="134"/>
        <v>7.4079739742857775</v>
      </c>
      <c r="L1273" s="87">
        <v>196.529977304234</v>
      </c>
      <c r="M1273" s="86">
        <v>169.24190405883499</v>
      </c>
      <c r="N1273" s="86">
        <v>185.14162964384499</v>
      </c>
      <c r="O1273" s="86">
        <f t="shared" si="139"/>
        <v>183.63783700230465</v>
      </c>
      <c r="P1273" s="86">
        <f t="shared" si="135"/>
        <v>13.706049014691594</v>
      </c>
      <c r="Q1273" s="86">
        <f t="shared" si="136"/>
        <v>7.5207195341015156</v>
      </c>
      <c r="S1273" s="86">
        <f t="shared" si="137"/>
        <v>0.11274555981573717</v>
      </c>
      <c r="T1273" s="87">
        <v>0.82459503899999997</v>
      </c>
      <c r="U1273" s="87">
        <v>0</v>
      </c>
    </row>
    <row r="1274" spans="2:21">
      <c r="B1274" s="87" t="s">
        <v>7040</v>
      </c>
      <c r="C1274" s="87" t="s">
        <v>2420</v>
      </c>
      <c r="D1274" s="87" t="s">
        <v>2421</v>
      </c>
      <c r="E1274" s="87">
        <v>109.534575234391</v>
      </c>
      <c r="F1274" s="86">
        <v>101.727254166642</v>
      </c>
      <c r="G1274" s="86">
        <v>135.84459115010301</v>
      </c>
      <c r="H1274" s="86">
        <f t="shared" si="138"/>
        <v>115.702140183712</v>
      </c>
      <c r="I1274" s="86">
        <f t="shared" si="133"/>
        <v>17.87532695543867</v>
      </c>
      <c r="J1274" s="86">
        <f t="shared" si="134"/>
        <v>6.8542717405111491</v>
      </c>
      <c r="L1274" s="87">
        <v>117.076391736793</v>
      </c>
      <c r="M1274" s="86">
        <v>109.790516049012</v>
      </c>
      <c r="N1274" s="86">
        <v>115.127854900692</v>
      </c>
      <c r="O1274" s="86">
        <f t="shared" si="139"/>
        <v>113.99825422883232</v>
      </c>
      <c r="P1274" s="86">
        <f t="shared" si="135"/>
        <v>3.7720013776308368</v>
      </c>
      <c r="Q1274" s="86">
        <f t="shared" si="136"/>
        <v>6.8328679208779777</v>
      </c>
      <c r="S1274" s="86">
        <f t="shared" si="137"/>
        <v>-2.1403819633171471E-2</v>
      </c>
      <c r="T1274" s="87">
        <v>0.86093751100000004</v>
      </c>
      <c r="U1274" s="87">
        <v>0</v>
      </c>
    </row>
    <row r="1275" spans="2:21">
      <c r="B1275" s="87" t="s">
        <v>7041</v>
      </c>
      <c r="C1275" s="87" t="s">
        <v>2422</v>
      </c>
      <c r="D1275" s="87" t="s">
        <v>2423</v>
      </c>
      <c r="E1275" s="87">
        <v>138.287963022523</v>
      </c>
      <c r="F1275" s="86">
        <v>141.758191585487</v>
      </c>
      <c r="G1275" s="86">
        <v>164.234409219729</v>
      </c>
      <c r="H1275" s="86">
        <f t="shared" si="138"/>
        <v>148.09352127591299</v>
      </c>
      <c r="I1275" s="86">
        <f t="shared" si="133"/>
        <v>14.08569555545346</v>
      </c>
      <c r="J1275" s="86">
        <f t="shared" si="134"/>
        <v>7.2103647174537562</v>
      </c>
      <c r="L1275" s="87">
        <v>146.90317585142299</v>
      </c>
      <c r="M1275" s="86">
        <v>153.93714694224701</v>
      </c>
      <c r="N1275" s="86">
        <v>159.78917631357001</v>
      </c>
      <c r="O1275" s="86">
        <f t="shared" si="139"/>
        <v>153.54316636908001</v>
      </c>
      <c r="P1275" s="86">
        <f t="shared" si="135"/>
        <v>6.4520281692378001</v>
      </c>
      <c r="Q1275" s="86">
        <f t="shared" si="136"/>
        <v>7.2625004945676626</v>
      </c>
      <c r="S1275" s="86">
        <f t="shared" si="137"/>
        <v>5.213577711390753E-2</v>
      </c>
      <c r="T1275" s="87">
        <v>0.98103776399999998</v>
      </c>
      <c r="U1275" s="87">
        <v>0</v>
      </c>
    </row>
    <row r="1276" spans="2:21">
      <c r="B1276" s="87" t="s">
        <v>7042</v>
      </c>
      <c r="C1276" s="87" t="s">
        <v>2424</v>
      </c>
      <c r="D1276" s="87" t="s">
        <v>2425</v>
      </c>
      <c r="E1276" s="87">
        <v>102.454714930994</v>
      </c>
      <c r="F1276" s="86">
        <v>105.07413397886</v>
      </c>
      <c r="G1276" s="86">
        <v>121.44646947059699</v>
      </c>
      <c r="H1276" s="86">
        <f t="shared" si="138"/>
        <v>109.65843946015032</v>
      </c>
      <c r="I1276" s="86">
        <f t="shared" si="133"/>
        <v>10.292403882595851</v>
      </c>
      <c r="J1276" s="86">
        <f t="shared" si="134"/>
        <v>6.7768730377987323</v>
      </c>
      <c r="L1276" s="87">
        <v>108.151469604684</v>
      </c>
      <c r="M1276" s="86">
        <v>118.186728256172</v>
      </c>
      <c r="N1276" s="86">
        <v>112.482496564364</v>
      </c>
      <c r="O1276" s="86">
        <f t="shared" si="139"/>
        <v>112.94023147507333</v>
      </c>
      <c r="P1276" s="86">
        <f t="shared" si="135"/>
        <v>5.0332638503189742</v>
      </c>
      <c r="Q1276" s="86">
        <f t="shared" si="136"/>
        <v>6.8194156830650581</v>
      </c>
      <c r="S1276" s="86">
        <f t="shared" si="137"/>
        <v>4.2542645266326097E-2</v>
      </c>
      <c r="T1276" s="87">
        <v>1</v>
      </c>
      <c r="U1276" s="87">
        <v>0</v>
      </c>
    </row>
    <row r="1277" spans="2:21">
      <c r="B1277" s="87" t="s">
        <v>7043</v>
      </c>
      <c r="C1277" s="87" t="s">
        <v>2426</v>
      </c>
      <c r="D1277" s="87" t="s">
        <v>2427</v>
      </c>
      <c r="E1277" s="87">
        <v>116.403116010041</v>
      </c>
      <c r="F1277" s="86">
        <v>110.395865184895</v>
      </c>
      <c r="G1277" s="86">
        <v>108.54427552039699</v>
      </c>
      <c r="H1277" s="86">
        <f t="shared" si="138"/>
        <v>111.78108557177767</v>
      </c>
      <c r="I1277" s="86">
        <f t="shared" si="133"/>
        <v>4.1084632285799447</v>
      </c>
      <c r="J1277" s="86">
        <f t="shared" si="134"/>
        <v>6.8045322808150264</v>
      </c>
      <c r="L1277" s="87">
        <v>93.927936610696705</v>
      </c>
      <c r="M1277" s="86">
        <v>101.282107153512</v>
      </c>
      <c r="N1277" s="86">
        <v>107.489634828258</v>
      </c>
      <c r="O1277" s="86">
        <f t="shared" si="139"/>
        <v>100.89989286415558</v>
      </c>
      <c r="P1277" s="86">
        <f t="shared" si="135"/>
        <v>6.7889233651804108</v>
      </c>
      <c r="Q1277" s="86">
        <f t="shared" si="136"/>
        <v>6.6567808323613793</v>
      </c>
      <c r="S1277" s="86">
        <f t="shared" si="137"/>
        <v>-0.14775144845364779</v>
      </c>
      <c r="T1277" s="87">
        <v>0.20603745700000001</v>
      </c>
      <c r="U1277" s="87">
        <v>0</v>
      </c>
    </row>
    <row r="1278" spans="2:21">
      <c r="B1278" s="87" t="s">
        <v>7044</v>
      </c>
      <c r="C1278" s="87" t="s">
        <v>832</v>
      </c>
      <c r="D1278" s="87" t="s">
        <v>2384</v>
      </c>
      <c r="E1278" s="87">
        <v>77.816630350991701</v>
      </c>
      <c r="F1278" s="86">
        <v>90.764828301314594</v>
      </c>
      <c r="G1278" s="86">
        <v>95.466946722368505</v>
      </c>
      <c r="H1278" s="86">
        <f t="shared" si="138"/>
        <v>88.016135124891605</v>
      </c>
      <c r="I1278" s="86">
        <f t="shared" si="133"/>
        <v>9.1405635841565456</v>
      </c>
      <c r="J1278" s="86">
        <f t="shared" si="134"/>
        <v>6.4596961178516894</v>
      </c>
      <c r="L1278" s="87">
        <v>81.975728849393604</v>
      </c>
      <c r="M1278" s="86">
        <v>87.886815056631605</v>
      </c>
      <c r="N1278" s="86">
        <v>89.052026439708996</v>
      </c>
      <c r="O1278" s="86">
        <f t="shared" si="139"/>
        <v>86.304856781911397</v>
      </c>
      <c r="P1278" s="86">
        <f t="shared" si="135"/>
        <v>3.7941324283546884</v>
      </c>
      <c r="Q1278" s="86">
        <f t="shared" si="136"/>
        <v>6.4313698438399136</v>
      </c>
      <c r="S1278" s="86">
        <f t="shared" si="137"/>
        <v>-2.8326274011775465E-2</v>
      </c>
      <c r="T1278" s="87">
        <v>0.82086983800000002</v>
      </c>
      <c r="U1278" s="87">
        <v>0</v>
      </c>
    </row>
    <row r="1279" spans="2:21">
      <c r="B1279" s="87" t="s">
        <v>7045</v>
      </c>
      <c r="C1279" s="87" t="s">
        <v>2428</v>
      </c>
      <c r="D1279" s="87" t="s">
        <v>2429</v>
      </c>
      <c r="E1279" s="87">
        <v>57.865320013829198</v>
      </c>
      <c r="F1279" s="86">
        <v>50.965836472614697</v>
      </c>
      <c r="G1279" s="86">
        <v>49.026685428076398</v>
      </c>
      <c r="H1279" s="86">
        <f t="shared" si="138"/>
        <v>52.619280638173429</v>
      </c>
      <c r="I1279" s="86">
        <f t="shared" si="133"/>
        <v>4.6455111173671257</v>
      </c>
      <c r="J1279" s="86">
        <f t="shared" si="134"/>
        <v>5.7175196203422516</v>
      </c>
      <c r="L1279" s="87">
        <v>64.274169037144006</v>
      </c>
      <c r="M1279" s="86">
        <v>58.685374482457902</v>
      </c>
      <c r="N1279" s="86">
        <v>51.8253596493388</v>
      </c>
      <c r="O1279" s="86">
        <f t="shared" si="139"/>
        <v>58.2616343896469</v>
      </c>
      <c r="P1279" s="86">
        <f t="shared" si="135"/>
        <v>6.2352129509078003</v>
      </c>
      <c r="Q1279" s="86">
        <f t="shared" si="136"/>
        <v>5.8644742682634128</v>
      </c>
      <c r="S1279" s="86">
        <f t="shared" si="137"/>
        <v>0.14695464792116153</v>
      </c>
      <c r="T1279" s="87">
        <v>0.69132242600000005</v>
      </c>
      <c r="U1279" s="87">
        <v>0</v>
      </c>
    </row>
    <row r="1280" spans="2:21">
      <c r="B1280" s="87" t="s">
        <v>7046</v>
      </c>
      <c r="C1280" s="87" t="s">
        <v>832</v>
      </c>
      <c r="D1280" s="87"/>
      <c r="E1280" s="87">
        <v>62.579297851319403</v>
      </c>
      <c r="F1280" s="86">
        <v>54.895992946272301</v>
      </c>
      <c r="G1280" s="86">
        <v>69.983342733594</v>
      </c>
      <c r="H1280" s="86">
        <f t="shared" si="138"/>
        <v>62.486211177061897</v>
      </c>
      <c r="I1280" s="86">
        <f t="shared" si="133"/>
        <v>7.5441056294263449</v>
      </c>
      <c r="J1280" s="86">
        <f t="shared" si="134"/>
        <v>5.9654659604827094</v>
      </c>
      <c r="L1280" s="87">
        <v>68.380699951856698</v>
      </c>
      <c r="M1280" s="86">
        <v>75.507000811774304</v>
      </c>
      <c r="N1280" s="86">
        <v>68.158200266100195</v>
      </c>
      <c r="O1280" s="86">
        <f t="shared" si="139"/>
        <v>70.681967009910409</v>
      </c>
      <c r="P1280" s="86">
        <f t="shared" si="135"/>
        <v>4.1800825254278617</v>
      </c>
      <c r="Q1280" s="86">
        <f t="shared" si="136"/>
        <v>6.1432702841254523</v>
      </c>
      <c r="S1280" s="86">
        <f t="shared" si="137"/>
        <v>0.17780432364274254</v>
      </c>
      <c r="T1280" s="87">
        <v>0.62303400600000003</v>
      </c>
      <c r="U1280" s="87">
        <v>0</v>
      </c>
    </row>
    <row r="1281" spans="2:21">
      <c r="B1281" s="87" t="s">
        <v>7047</v>
      </c>
      <c r="C1281" s="87" t="s">
        <v>841</v>
      </c>
      <c r="D1281" s="87" t="s">
        <v>2075</v>
      </c>
      <c r="E1281" s="87">
        <v>9.1958940994950105</v>
      </c>
      <c r="F1281" s="86">
        <v>6.8658362100556696</v>
      </c>
      <c r="G1281" s="86">
        <v>7.2860983601070597</v>
      </c>
      <c r="H1281" s="86">
        <f t="shared" si="138"/>
        <v>7.782609556552579</v>
      </c>
      <c r="I1281" s="86">
        <f t="shared" si="133"/>
        <v>1.2418474013265373</v>
      </c>
      <c r="J1281" s="86">
        <f t="shared" si="134"/>
        <v>2.9602539807959789</v>
      </c>
      <c r="L1281" s="87">
        <v>9.7337762551945399</v>
      </c>
      <c r="M1281" s="86">
        <v>6.5734263116527902</v>
      </c>
      <c r="N1281" s="86">
        <v>8.8243179943468792</v>
      </c>
      <c r="O1281" s="86">
        <f t="shared" si="139"/>
        <v>8.3771735203980686</v>
      </c>
      <c r="P1281" s="86">
        <f t="shared" si="135"/>
        <v>1.6269316447989783</v>
      </c>
      <c r="Q1281" s="86">
        <f t="shared" si="136"/>
        <v>3.0664635570572276</v>
      </c>
      <c r="S1281" s="86">
        <f t="shared" si="137"/>
        <v>0.10620957626124951</v>
      </c>
      <c r="T1281" s="87">
        <v>0.94234390999999995</v>
      </c>
      <c r="U1281" s="87">
        <v>0</v>
      </c>
    </row>
    <row r="1282" spans="2:21">
      <c r="B1282" s="87" t="s">
        <v>7048</v>
      </c>
      <c r="C1282" s="87" t="s">
        <v>832</v>
      </c>
      <c r="D1282" s="87" t="s">
        <v>2430</v>
      </c>
      <c r="E1282" s="87">
        <v>134.86328878607699</v>
      </c>
      <c r="F1282" s="86">
        <v>157.45102698356601</v>
      </c>
      <c r="G1282" s="86">
        <v>190.95649452113901</v>
      </c>
      <c r="H1282" s="86">
        <f t="shared" si="138"/>
        <v>161.09027009692736</v>
      </c>
      <c r="I1282" s="86">
        <f t="shared" si="133"/>
        <v>28.223128817294548</v>
      </c>
      <c r="J1282" s="86">
        <f t="shared" si="134"/>
        <v>7.3317255472156635</v>
      </c>
      <c r="L1282" s="87">
        <v>132.67534810340601</v>
      </c>
      <c r="M1282" s="86">
        <v>159.40816789522199</v>
      </c>
      <c r="N1282" s="86">
        <v>178.598162483875</v>
      </c>
      <c r="O1282" s="86">
        <f t="shared" si="139"/>
        <v>156.89389282750099</v>
      </c>
      <c r="P1282" s="86">
        <f t="shared" si="135"/>
        <v>23.06441858128828</v>
      </c>
      <c r="Q1282" s="86">
        <f t="shared" si="136"/>
        <v>7.2936453855545533</v>
      </c>
      <c r="S1282" s="86">
        <f t="shared" si="137"/>
        <v>-3.8080161661110626E-2</v>
      </c>
      <c r="T1282" s="87">
        <v>0.86312233699999996</v>
      </c>
      <c r="U1282" s="87">
        <v>0</v>
      </c>
    </row>
    <row r="1283" spans="2:21">
      <c r="B1283" s="87" t="s">
        <v>7049</v>
      </c>
      <c r="C1283" s="87" t="s">
        <v>841</v>
      </c>
      <c r="D1283" s="87" t="s">
        <v>2329</v>
      </c>
      <c r="E1283" s="87">
        <v>197.39429449837499</v>
      </c>
      <c r="F1283" s="86">
        <v>206.20499801912999</v>
      </c>
      <c r="G1283" s="86">
        <v>199.85282061883001</v>
      </c>
      <c r="H1283" s="86">
        <f t="shared" si="138"/>
        <v>201.15070437877833</v>
      </c>
      <c r="I1283" s="86">
        <f t="shared" si="133"/>
        <v>4.5464822471240689</v>
      </c>
      <c r="J1283" s="86">
        <f t="shared" si="134"/>
        <v>7.6521329796994468</v>
      </c>
      <c r="L1283" s="87">
        <v>202.76429317195701</v>
      </c>
      <c r="M1283" s="86">
        <v>173.342414485115</v>
      </c>
      <c r="N1283" s="86">
        <v>161.36343980418101</v>
      </c>
      <c r="O1283" s="86">
        <f t="shared" si="139"/>
        <v>179.15671582041765</v>
      </c>
      <c r="P1283" s="86">
        <f t="shared" si="135"/>
        <v>21.304042806666978</v>
      </c>
      <c r="Q1283" s="86">
        <f t="shared" si="136"/>
        <v>7.4850783148149311</v>
      </c>
      <c r="S1283" s="86">
        <f t="shared" si="137"/>
        <v>-0.16705466488451617</v>
      </c>
      <c r="T1283" s="87">
        <v>0.19269298800000001</v>
      </c>
      <c r="U1283" s="87">
        <v>0</v>
      </c>
    </row>
    <row r="1284" spans="2:21">
      <c r="B1284" s="87" t="s">
        <v>7050</v>
      </c>
      <c r="C1284" s="87" t="s">
        <v>2431</v>
      </c>
      <c r="D1284" s="87" t="s">
        <v>2432</v>
      </c>
      <c r="E1284" s="87">
        <v>30.725432830615802</v>
      </c>
      <c r="F1284" s="86">
        <v>26.895250613125398</v>
      </c>
      <c r="G1284" s="86">
        <v>16.992064539207199</v>
      </c>
      <c r="H1284" s="86">
        <f t="shared" si="138"/>
        <v>24.870915994316135</v>
      </c>
      <c r="I1284" s="86">
        <f t="shared" si="133"/>
        <v>7.0869456850993942</v>
      </c>
      <c r="J1284" s="86">
        <f t="shared" si="134"/>
        <v>4.6363877377908622</v>
      </c>
      <c r="L1284" s="87">
        <v>8.5944819889615403</v>
      </c>
      <c r="M1284" s="86">
        <v>7.43638669349426</v>
      </c>
      <c r="N1284" s="86">
        <v>6.7938335103951504</v>
      </c>
      <c r="O1284" s="86">
        <f t="shared" si="139"/>
        <v>7.6082340642836499</v>
      </c>
      <c r="P1284" s="86">
        <f t="shared" si="135"/>
        <v>0.912541711362436</v>
      </c>
      <c r="Q1284" s="86">
        <f t="shared" si="136"/>
        <v>2.927561630818202</v>
      </c>
      <c r="S1284" s="86">
        <f t="shared" si="137"/>
        <v>-1.7088261069726607</v>
      </c>
      <c r="T1284" s="91">
        <v>1.9000000000000001E-15</v>
      </c>
      <c r="U1284" s="87">
        <v>1</v>
      </c>
    </row>
    <row r="1285" spans="2:21">
      <c r="B1285" s="87" t="s">
        <v>7051</v>
      </c>
      <c r="C1285" s="87" t="s">
        <v>2433</v>
      </c>
      <c r="D1285" s="87" t="s">
        <v>957</v>
      </c>
      <c r="E1285" s="87">
        <v>71.941091762565605</v>
      </c>
      <c r="F1285" s="86">
        <v>63.624143891400003</v>
      </c>
      <c r="G1285" s="86">
        <v>72.051782609383693</v>
      </c>
      <c r="H1285" s="86">
        <f t="shared" si="138"/>
        <v>69.205672754449765</v>
      </c>
      <c r="I1285" s="86">
        <f t="shared" si="133"/>
        <v>4.8340626239929412</v>
      </c>
      <c r="J1285" s="86">
        <f t="shared" si="134"/>
        <v>6.112818394588702</v>
      </c>
      <c r="L1285" s="87">
        <v>71.948646382922206</v>
      </c>
      <c r="M1285" s="86">
        <v>59.966654624717002</v>
      </c>
      <c r="N1285" s="86">
        <v>63.547483886051602</v>
      </c>
      <c r="O1285" s="86">
        <f t="shared" si="139"/>
        <v>65.15426163123027</v>
      </c>
      <c r="P1285" s="86">
        <f t="shared" si="135"/>
        <v>6.1504741821444506</v>
      </c>
      <c r="Q1285" s="86">
        <f t="shared" si="136"/>
        <v>6.0257876410355653</v>
      </c>
      <c r="S1285" s="86">
        <f t="shared" si="137"/>
        <v>-8.7030753553136053E-2</v>
      </c>
      <c r="T1285" s="87">
        <v>0.59972641000000004</v>
      </c>
      <c r="U1285" s="87">
        <v>0</v>
      </c>
    </row>
    <row r="1286" spans="2:21">
      <c r="B1286" s="87" t="s">
        <v>7052</v>
      </c>
      <c r="C1286" s="87" t="s">
        <v>841</v>
      </c>
      <c r="D1286" s="87"/>
      <c r="E1286" s="87">
        <v>194.94467540570599</v>
      </c>
      <c r="F1286" s="86">
        <v>206.15542254847</v>
      </c>
      <c r="G1286" s="86">
        <v>221.427615356329</v>
      </c>
      <c r="H1286" s="86">
        <f t="shared" si="138"/>
        <v>207.50923777016837</v>
      </c>
      <c r="I1286" s="86">
        <f t="shared" ref="I1286:I1349" si="140">STDEV(E1286:G1286)</f>
        <v>13.293274195921509</v>
      </c>
      <c r="J1286" s="86">
        <f t="shared" ref="J1286:J1349" si="141">LOG(H1286,2)</f>
        <v>7.697031752685171</v>
      </c>
      <c r="L1286" s="87">
        <v>179.90904593222101</v>
      </c>
      <c r="M1286" s="86">
        <v>209.95237548252501</v>
      </c>
      <c r="N1286" s="86">
        <v>208.64717998051501</v>
      </c>
      <c r="O1286" s="86">
        <f t="shared" si="139"/>
        <v>199.50286713175367</v>
      </c>
      <c r="P1286" s="86">
        <f t="shared" ref="P1286:P1349" si="142">STDEV(L1286:N1286)</f>
        <v>16.98129134441956</v>
      </c>
      <c r="Q1286" s="86">
        <f t="shared" ref="Q1286:Q1349" si="143">LOG(O1286,2)</f>
        <v>7.6402656698917175</v>
      </c>
      <c r="S1286" s="86">
        <f t="shared" ref="S1286:S1349" si="144">LOG(O1286/H1286,2)</f>
        <v>-5.6766082793453715E-2</v>
      </c>
      <c r="T1286" s="87">
        <v>0.67974038999999997</v>
      </c>
      <c r="U1286" s="87">
        <v>0</v>
      </c>
    </row>
    <row r="1287" spans="2:21">
      <c r="B1287" s="87" t="s">
        <v>7053</v>
      </c>
      <c r="C1287" s="87" t="s">
        <v>2434</v>
      </c>
      <c r="D1287" s="87" t="s">
        <v>2435</v>
      </c>
      <c r="E1287" s="87">
        <v>262.26467662836899</v>
      </c>
      <c r="F1287" s="86">
        <v>272.80243316217599</v>
      </c>
      <c r="G1287" s="86">
        <v>242.58947627868901</v>
      </c>
      <c r="H1287" s="86">
        <f t="shared" ref="H1287:H1350" si="145">AVERAGE(E1287:G1287)</f>
        <v>259.21886202307797</v>
      </c>
      <c r="I1287" s="86">
        <f t="shared" si="140"/>
        <v>15.335039317465535</v>
      </c>
      <c r="J1287" s="86">
        <f t="shared" si="141"/>
        <v>8.0180268893131874</v>
      </c>
      <c r="L1287" s="87">
        <v>244.30658405362499</v>
      </c>
      <c r="M1287" s="86">
        <v>233.26879005225101</v>
      </c>
      <c r="N1287" s="86">
        <v>262.74806814687798</v>
      </c>
      <c r="O1287" s="86">
        <f t="shared" ref="O1287:O1350" si="146">AVERAGE(L1287:N1287)</f>
        <v>246.77448075091797</v>
      </c>
      <c r="P1287" s="86">
        <f t="shared" si="142"/>
        <v>14.893785443146104</v>
      </c>
      <c r="Q1287" s="86">
        <f t="shared" si="143"/>
        <v>7.9470494011273258</v>
      </c>
      <c r="S1287" s="86">
        <f t="shared" si="144"/>
        <v>-7.0977488185862053E-2</v>
      </c>
      <c r="T1287" s="87">
        <v>0.57668238599999999</v>
      </c>
      <c r="U1287" s="87">
        <v>0</v>
      </c>
    </row>
    <row r="1288" spans="2:21">
      <c r="B1288" s="87" t="s">
        <v>7054</v>
      </c>
      <c r="C1288" s="87" t="s">
        <v>2436</v>
      </c>
      <c r="D1288" s="87" t="s">
        <v>1029</v>
      </c>
      <c r="E1288" s="87">
        <v>255.01421879549099</v>
      </c>
      <c r="F1288" s="86">
        <v>255.42411430633399</v>
      </c>
      <c r="G1288" s="86">
        <v>276.61120446998001</v>
      </c>
      <c r="H1288" s="86">
        <f t="shared" si="145"/>
        <v>262.34984585726835</v>
      </c>
      <c r="I1288" s="86">
        <f t="shared" si="140"/>
        <v>12.352399187717603</v>
      </c>
      <c r="J1288" s="86">
        <f t="shared" si="141"/>
        <v>8.035348132105284</v>
      </c>
      <c r="L1288" s="87">
        <v>270.86260300132</v>
      </c>
      <c r="M1288" s="86">
        <v>265.26722436582702</v>
      </c>
      <c r="N1288" s="86">
        <v>269.22489105109599</v>
      </c>
      <c r="O1288" s="86">
        <f t="shared" si="146"/>
        <v>268.451572806081</v>
      </c>
      <c r="P1288" s="86">
        <f t="shared" si="142"/>
        <v>2.8767310179590329</v>
      </c>
      <c r="Q1288" s="86">
        <f t="shared" si="143"/>
        <v>8.068518047170425</v>
      </c>
      <c r="S1288" s="86">
        <f t="shared" si="144"/>
        <v>3.3169915065138431E-2</v>
      </c>
      <c r="T1288" s="87">
        <v>0.99062390300000003</v>
      </c>
      <c r="U1288" s="87">
        <v>0</v>
      </c>
    </row>
    <row r="1289" spans="2:21">
      <c r="B1289" s="87" t="s">
        <v>7055</v>
      </c>
      <c r="C1289" s="87" t="s">
        <v>841</v>
      </c>
      <c r="D1289" s="87"/>
      <c r="E1289" s="87">
        <v>145.460555554763</v>
      </c>
      <c r="F1289" s="86">
        <v>164.04256782158299</v>
      </c>
      <c r="G1289" s="86">
        <v>170.82315431448501</v>
      </c>
      <c r="H1289" s="86">
        <f t="shared" si="145"/>
        <v>160.108759230277</v>
      </c>
      <c r="I1289" s="86">
        <f t="shared" si="140"/>
        <v>13.13093642839069</v>
      </c>
      <c r="J1289" s="86">
        <f t="shared" si="141"/>
        <v>7.3229084267507343</v>
      </c>
      <c r="L1289" s="87">
        <v>165.49737199605801</v>
      </c>
      <c r="M1289" s="86">
        <v>162.239060594542</v>
      </c>
      <c r="N1289" s="86">
        <v>156.16708374334101</v>
      </c>
      <c r="O1289" s="86">
        <f t="shared" si="146"/>
        <v>161.30117211131366</v>
      </c>
      <c r="P1289" s="86">
        <f t="shared" si="142"/>
        <v>4.735324257632886</v>
      </c>
      <c r="Q1289" s="86">
        <f t="shared" si="143"/>
        <v>7.3336131117960894</v>
      </c>
      <c r="S1289" s="86">
        <f t="shared" si="144"/>
        <v>1.0704685045355071E-2</v>
      </c>
      <c r="T1289" s="87">
        <v>0.94946940999999996</v>
      </c>
      <c r="U1289" s="87">
        <v>0</v>
      </c>
    </row>
    <row r="1290" spans="2:21">
      <c r="B1290" s="87" t="s">
        <v>7056</v>
      </c>
      <c r="C1290" s="87" t="s">
        <v>832</v>
      </c>
      <c r="D1290" s="87" t="s">
        <v>2437</v>
      </c>
      <c r="E1290" s="87">
        <v>108.425722029113</v>
      </c>
      <c r="F1290" s="86">
        <v>115.407278081366</v>
      </c>
      <c r="G1290" s="86">
        <v>113.154079012244</v>
      </c>
      <c r="H1290" s="86">
        <f t="shared" si="145"/>
        <v>112.329026374241</v>
      </c>
      <c r="I1290" s="86">
        <f t="shared" si="140"/>
        <v>3.5631538163955812</v>
      </c>
      <c r="J1290" s="86">
        <f t="shared" si="141"/>
        <v>6.8115869651997691</v>
      </c>
      <c r="L1290" s="87">
        <v>125.872327644048</v>
      </c>
      <c r="M1290" s="86">
        <v>125.956507043399</v>
      </c>
      <c r="N1290" s="86">
        <v>134.80812551986</v>
      </c>
      <c r="O1290" s="86">
        <f t="shared" si="146"/>
        <v>128.87898673576899</v>
      </c>
      <c r="P1290" s="86">
        <f t="shared" si="142"/>
        <v>5.1349573107843698</v>
      </c>
      <c r="Q1290" s="86">
        <f t="shared" si="143"/>
        <v>7.0098732463105859</v>
      </c>
      <c r="S1290" s="86">
        <f t="shared" si="144"/>
        <v>0.19828628111081725</v>
      </c>
      <c r="T1290" s="87">
        <v>0.37665187700000002</v>
      </c>
      <c r="U1290" s="87">
        <v>0</v>
      </c>
    </row>
    <row r="1291" spans="2:21">
      <c r="B1291" s="87" t="s">
        <v>7057</v>
      </c>
      <c r="C1291" s="87" t="s">
        <v>832</v>
      </c>
      <c r="D1291" s="87" t="s">
        <v>1606</v>
      </c>
      <c r="E1291" s="87">
        <v>73.277868771051601</v>
      </c>
      <c r="F1291" s="86">
        <v>67.055632312567795</v>
      </c>
      <c r="G1291" s="86">
        <v>78.347816776304299</v>
      </c>
      <c r="H1291" s="86">
        <f t="shared" si="145"/>
        <v>72.89377261997457</v>
      </c>
      <c r="I1291" s="86">
        <f t="shared" si="140"/>
        <v>5.655882325571949</v>
      </c>
      <c r="J1291" s="86">
        <f t="shared" si="141"/>
        <v>6.1877236639795745</v>
      </c>
      <c r="L1291" s="87">
        <v>90.445948647121895</v>
      </c>
      <c r="M1291" s="86">
        <v>85.903742819848105</v>
      </c>
      <c r="N1291" s="86">
        <v>72.423823829384602</v>
      </c>
      <c r="O1291" s="86">
        <f t="shared" si="146"/>
        <v>82.924505098784877</v>
      </c>
      <c r="P1291" s="86">
        <f t="shared" si="142"/>
        <v>9.3731605547691412</v>
      </c>
      <c r="Q1291" s="86">
        <f t="shared" si="143"/>
        <v>6.3737265917871913</v>
      </c>
      <c r="S1291" s="86">
        <f t="shared" si="144"/>
        <v>0.18600292780761726</v>
      </c>
      <c r="T1291" s="87">
        <v>0.52154963099999996</v>
      </c>
      <c r="U1291" s="87">
        <v>0</v>
      </c>
    </row>
    <row r="1292" spans="2:21">
      <c r="B1292" s="87" t="s">
        <v>7058</v>
      </c>
      <c r="C1292" s="87" t="s">
        <v>2438</v>
      </c>
      <c r="D1292" s="87" t="s">
        <v>2439</v>
      </c>
      <c r="E1292" s="87">
        <v>903.16322246669301</v>
      </c>
      <c r="F1292" s="86">
        <v>814.83492323663802</v>
      </c>
      <c r="G1292" s="86">
        <v>781.95066231029205</v>
      </c>
      <c r="H1292" s="86">
        <f t="shared" si="145"/>
        <v>833.31626933787436</v>
      </c>
      <c r="I1292" s="86">
        <f t="shared" si="140"/>
        <v>62.684059378781008</v>
      </c>
      <c r="J1292" s="86">
        <f t="shared" si="141"/>
        <v>9.7027203367558776</v>
      </c>
      <c r="L1292" s="87">
        <v>917.92397223509397</v>
      </c>
      <c r="M1292" s="86">
        <v>890.08421444469104</v>
      </c>
      <c r="N1292" s="86">
        <v>879.88919933462205</v>
      </c>
      <c r="O1292" s="86">
        <f t="shared" si="146"/>
        <v>895.96579533813565</v>
      </c>
      <c r="P1292" s="86">
        <f t="shared" si="142"/>
        <v>19.687705116448136</v>
      </c>
      <c r="Q1292" s="86">
        <f t="shared" si="143"/>
        <v>9.8072998463455772</v>
      </c>
      <c r="S1292" s="86">
        <f t="shared" si="144"/>
        <v>0.10457950958970018</v>
      </c>
      <c r="T1292" s="87">
        <v>0.82296477300000004</v>
      </c>
      <c r="U1292" s="87">
        <v>0</v>
      </c>
    </row>
    <row r="1293" spans="2:21">
      <c r="B1293" s="87" t="s">
        <v>7059</v>
      </c>
      <c r="C1293" s="87" t="s">
        <v>2440</v>
      </c>
      <c r="D1293" s="87" t="s">
        <v>2441</v>
      </c>
      <c r="E1293" s="87">
        <v>134.06401549119499</v>
      </c>
      <c r="F1293" s="86">
        <v>132.586961151461</v>
      </c>
      <c r="G1293" s="86">
        <v>116.215739351759</v>
      </c>
      <c r="H1293" s="86">
        <f t="shared" si="145"/>
        <v>127.62223866480501</v>
      </c>
      <c r="I1293" s="86">
        <f t="shared" si="140"/>
        <v>9.905886750539846</v>
      </c>
      <c r="J1293" s="86">
        <f t="shared" si="141"/>
        <v>6.9957359359301847</v>
      </c>
      <c r="L1293" s="87">
        <v>117.865900620657</v>
      </c>
      <c r="M1293" s="86">
        <v>120.68013776564101</v>
      </c>
      <c r="N1293" s="86">
        <v>121.947747681918</v>
      </c>
      <c r="O1293" s="86">
        <f t="shared" si="146"/>
        <v>120.16459535607198</v>
      </c>
      <c r="P1293" s="86">
        <f t="shared" si="142"/>
        <v>2.0891880815114345</v>
      </c>
      <c r="Q1293" s="86">
        <f t="shared" si="143"/>
        <v>6.9088680805977987</v>
      </c>
      <c r="S1293" s="86">
        <f t="shared" si="144"/>
        <v>-8.6867855332385363E-2</v>
      </c>
      <c r="T1293" s="87">
        <v>0.48911738500000002</v>
      </c>
      <c r="U1293" s="87">
        <v>0</v>
      </c>
    </row>
    <row r="1294" spans="2:21">
      <c r="B1294" s="87" t="s">
        <v>7060</v>
      </c>
      <c r="C1294" s="87" t="s">
        <v>1673</v>
      </c>
      <c r="D1294" s="87" t="s">
        <v>1030</v>
      </c>
      <c r="E1294" s="87">
        <v>75.346311794230701</v>
      </c>
      <c r="F1294" s="86">
        <v>76.650532326041699</v>
      </c>
      <c r="G1294" s="86">
        <v>67.239308642573107</v>
      </c>
      <c r="H1294" s="86">
        <f t="shared" si="145"/>
        <v>73.078717587615174</v>
      </c>
      <c r="I1294" s="86">
        <f t="shared" si="140"/>
        <v>5.0989479718347068</v>
      </c>
      <c r="J1294" s="86">
        <f t="shared" si="141"/>
        <v>6.1913794121283345</v>
      </c>
      <c r="L1294" s="87">
        <v>70.991050861202496</v>
      </c>
      <c r="M1294" s="86">
        <v>75.391299002378304</v>
      </c>
      <c r="N1294" s="86">
        <v>68.876990219278596</v>
      </c>
      <c r="O1294" s="86">
        <f t="shared" si="146"/>
        <v>71.753113360953137</v>
      </c>
      <c r="P1294" s="86">
        <f t="shared" si="142"/>
        <v>3.3233430714473551</v>
      </c>
      <c r="Q1294" s="86">
        <f t="shared" si="143"/>
        <v>6.1649695264382025</v>
      </c>
      <c r="S1294" s="86">
        <f t="shared" si="144"/>
        <v>-2.6409885690132189E-2</v>
      </c>
      <c r="T1294" s="87">
        <v>0.84178788000000004</v>
      </c>
      <c r="U1294" s="87">
        <v>0</v>
      </c>
    </row>
    <row r="1295" spans="2:21">
      <c r="B1295" s="87" t="s">
        <v>7061</v>
      </c>
      <c r="C1295" s="87" t="s">
        <v>841</v>
      </c>
      <c r="D1295" s="87" t="s">
        <v>1045</v>
      </c>
      <c r="E1295" s="87">
        <v>43.2061056103258</v>
      </c>
      <c r="F1295" s="86">
        <v>41.777443126708803</v>
      </c>
      <c r="G1295" s="86">
        <v>37.656406762712002</v>
      </c>
      <c r="H1295" s="86">
        <f t="shared" si="145"/>
        <v>40.879985166582202</v>
      </c>
      <c r="I1295" s="86">
        <f t="shared" si="140"/>
        <v>2.8816423125446065</v>
      </c>
      <c r="J1295" s="86">
        <f t="shared" si="141"/>
        <v>5.3533227676770316</v>
      </c>
      <c r="L1295" s="87">
        <v>57.166622451142501</v>
      </c>
      <c r="M1295" s="86">
        <v>43.175507578578603</v>
      </c>
      <c r="N1295" s="86">
        <v>46.354905019686399</v>
      </c>
      <c r="O1295" s="86">
        <f t="shared" si="146"/>
        <v>48.899011683135832</v>
      </c>
      <c r="P1295" s="86">
        <f t="shared" si="142"/>
        <v>7.3343154336703869</v>
      </c>
      <c r="Q1295" s="86">
        <f t="shared" si="143"/>
        <v>5.6117334014912981</v>
      </c>
      <c r="S1295" s="86">
        <f t="shared" si="144"/>
        <v>0.25841063381426621</v>
      </c>
      <c r="T1295" s="87">
        <v>0.54188523499999997</v>
      </c>
      <c r="U1295" s="87">
        <v>0</v>
      </c>
    </row>
    <row r="1296" spans="2:21">
      <c r="B1296" s="87" t="s">
        <v>7062</v>
      </c>
      <c r="C1296" s="87" t="s">
        <v>2442</v>
      </c>
      <c r="D1296" s="87" t="s">
        <v>835</v>
      </c>
      <c r="E1296" s="87">
        <v>81.535402658292</v>
      </c>
      <c r="F1296" s="86">
        <v>75.334367262964705</v>
      </c>
      <c r="G1296" s="86">
        <v>91.203101860842594</v>
      </c>
      <c r="H1296" s="86">
        <f t="shared" si="145"/>
        <v>82.690957260699761</v>
      </c>
      <c r="I1296" s="86">
        <f t="shared" si="140"/>
        <v>7.9972285364262916</v>
      </c>
      <c r="J1296" s="86">
        <f t="shared" si="141"/>
        <v>6.3696576657779636</v>
      </c>
      <c r="L1296" s="87">
        <v>81.414442627014296</v>
      </c>
      <c r="M1296" s="86">
        <v>73.787361083468994</v>
      </c>
      <c r="N1296" s="86">
        <v>78.962768122437893</v>
      </c>
      <c r="O1296" s="86">
        <f t="shared" si="146"/>
        <v>78.054857277640394</v>
      </c>
      <c r="P1296" s="86">
        <f t="shared" si="142"/>
        <v>3.8937539463284052</v>
      </c>
      <c r="Q1296" s="86">
        <f t="shared" si="143"/>
        <v>6.2864165073893599</v>
      </c>
      <c r="S1296" s="86">
        <f t="shared" si="144"/>
        <v>-8.3241158388603326E-2</v>
      </c>
      <c r="T1296" s="87">
        <v>0.59493436</v>
      </c>
      <c r="U1296" s="87">
        <v>0</v>
      </c>
    </row>
    <row r="1297" spans="2:21">
      <c r="B1297" s="87" t="s">
        <v>7063</v>
      </c>
      <c r="C1297" s="87" t="s">
        <v>2443</v>
      </c>
      <c r="D1297" s="87" t="s">
        <v>2444</v>
      </c>
      <c r="E1297" s="87">
        <v>0.64440924560855195</v>
      </c>
      <c r="F1297" s="86">
        <v>1.1357791644056301</v>
      </c>
      <c r="G1297" s="86">
        <v>1.22538926965437</v>
      </c>
      <c r="H1297" s="86">
        <f t="shared" si="145"/>
        <v>1.0018592265561841</v>
      </c>
      <c r="I1297" s="86">
        <f t="shared" si="140"/>
        <v>0.3127864437603865</v>
      </c>
      <c r="J1297" s="86">
        <f t="shared" si="141"/>
        <v>2.6798065200011978E-3</v>
      </c>
      <c r="L1297" s="87">
        <v>0.76736446330013797</v>
      </c>
      <c r="M1297" s="86">
        <v>0.90247411328813898</v>
      </c>
      <c r="N1297" s="86">
        <v>0.82449435805766302</v>
      </c>
      <c r="O1297" s="86">
        <f t="shared" si="146"/>
        <v>0.83144431154864673</v>
      </c>
      <c r="P1297" s="86">
        <f t="shared" si="142"/>
        <v>6.7822420851184326E-2</v>
      </c>
      <c r="Q1297" s="86">
        <f t="shared" si="143"/>
        <v>-0.2663084569227383</v>
      </c>
      <c r="S1297" s="86">
        <f t="shared" si="144"/>
        <v>-0.26898826344273946</v>
      </c>
      <c r="T1297" s="87">
        <v>0.96793640000000003</v>
      </c>
      <c r="U1297" s="87">
        <v>0</v>
      </c>
    </row>
    <row r="1298" spans="2:21">
      <c r="B1298" s="87" t="s">
        <v>7064</v>
      </c>
      <c r="C1298" s="87" t="s">
        <v>2445</v>
      </c>
      <c r="D1298" s="87" t="s">
        <v>2446</v>
      </c>
      <c r="E1298" s="87">
        <v>335.705850153428</v>
      </c>
      <c r="F1298" s="86">
        <v>299.722534194871</v>
      </c>
      <c r="G1298" s="86">
        <v>230.08627701266201</v>
      </c>
      <c r="H1298" s="86">
        <f t="shared" si="145"/>
        <v>288.50488712032035</v>
      </c>
      <c r="I1298" s="86">
        <f t="shared" si="140"/>
        <v>53.695905449356957</v>
      </c>
      <c r="J1298" s="86">
        <f t="shared" si="141"/>
        <v>8.1724519473440367</v>
      </c>
      <c r="L1298" s="87">
        <v>300.65178917991199</v>
      </c>
      <c r="M1298" s="86">
        <v>303.72507718040299</v>
      </c>
      <c r="N1298" s="86">
        <v>311.68020361384299</v>
      </c>
      <c r="O1298" s="86">
        <f t="shared" si="146"/>
        <v>305.35235665805266</v>
      </c>
      <c r="P1298" s="86">
        <f t="shared" si="142"/>
        <v>5.6914418301006338</v>
      </c>
      <c r="Q1298" s="86">
        <f t="shared" si="143"/>
        <v>8.2543311694761634</v>
      </c>
      <c r="S1298" s="86">
        <f t="shared" si="144"/>
        <v>8.1879222132125035E-2</v>
      </c>
      <c r="T1298" s="87">
        <v>0.94203867699999999</v>
      </c>
      <c r="U1298" s="87">
        <v>0</v>
      </c>
    </row>
    <row r="1299" spans="2:21">
      <c r="B1299" s="87" t="s">
        <v>7065</v>
      </c>
      <c r="C1299" s="87" t="s">
        <v>841</v>
      </c>
      <c r="D1299" s="87" t="s">
        <v>2447</v>
      </c>
      <c r="E1299" s="87">
        <v>119.80206479619901</v>
      </c>
      <c r="F1299" s="86">
        <v>124.26037993281101</v>
      </c>
      <c r="G1299" s="86">
        <v>127.0209814112</v>
      </c>
      <c r="H1299" s="86">
        <f t="shared" si="145"/>
        <v>123.69447538007</v>
      </c>
      <c r="I1299" s="86">
        <f t="shared" si="140"/>
        <v>3.6425781042681971</v>
      </c>
      <c r="J1299" s="86">
        <f t="shared" si="141"/>
        <v>6.9506372558144349</v>
      </c>
      <c r="L1299" s="87">
        <v>93.383415948272599</v>
      </c>
      <c r="M1299" s="86">
        <v>102.22348672407</v>
      </c>
      <c r="N1299" s="86">
        <v>110.058854985049</v>
      </c>
      <c r="O1299" s="86">
        <f t="shared" si="146"/>
        <v>101.88858588579718</v>
      </c>
      <c r="P1299" s="86">
        <f t="shared" si="142"/>
        <v>8.3427624739002599</v>
      </c>
      <c r="Q1299" s="86">
        <f t="shared" si="143"/>
        <v>6.6708486317761118</v>
      </c>
      <c r="S1299" s="86">
        <f t="shared" si="144"/>
        <v>-0.27978862403832361</v>
      </c>
      <c r="T1299" s="87">
        <v>3.1437022000000002E-2</v>
      </c>
      <c r="U1299" s="87">
        <v>0</v>
      </c>
    </row>
    <row r="1300" spans="2:21">
      <c r="B1300" s="87" t="s">
        <v>7066</v>
      </c>
      <c r="C1300" s="87" t="s">
        <v>2448</v>
      </c>
      <c r="D1300" s="87" t="s">
        <v>1466</v>
      </c>
      <c r="E1300" s="87">
        <v>170.60483167450801</v>
      </c>
      <c r="F1300" s="86">
        <v>159.578746462033</v>
      </c>
      <c r="G1300" s="86">
        <v>161.871680622187</v>
      </c>
      <c r="H1300" s="86">
        <f t="shared" si="145"/>
        <v>164.01841958624266</v>
      </c>
      <c r="I1300" s="86">
        <f t="shared" si="140"/>
        <v>5.8180757053373</v>
      </c>
      <c r="J1300" s="86">
        <f t="shared" si="141"/>
        <v>7.3577140311639644</v>
      </c>
      <c r="L1300" s="87">
        <v>192.36912832053099</v>
      </c>
      <c r="M1300" s="86">
        <v>165.905428558474</v>
      </c>
      <c r="N1300" s="86">
        <v>172.550002655784</v>
      </c>
      <c r="O1300" s="86">
        <f t="shared" si="146"/>
        <v>176.94151984492964</v>
      </c>
      <c r="P1300" s="86">
        <f t="shared" si="142"/>
        <v>13.767567638874892</v>
      </c>
      <c r="Q1300" s="86">
        <f t="shared" si="143"/>
        <v>7.467128810137285</v>
      </c>
      <c r="S1300" s="86">
        <f t="shared" si="144"/>
        <v>0.10941477897332022</v>
      </c>
      <c r="T1300" s="87">
        <v>0.81310592199999998</v>
      </c>
      <c r="U1300" s="87">
        <v>0</v>
      </c>
    </row>
    <row r="1301" spans="2:21">
      <c r="B1301" s="87" t="s">
        <v>7067</v>
      </c>
      <c r="C1301" s="87" t="s">
        <v>832</v>
      </c>
      <c r="D1301" s="87" t="s">
        <v>2112</v>
      </c>
      <c r="E1301" s="87">
        <v>670.92956757010097</v>
      </c>
      <c r="F1301" s="86">
        <v>657.893155499253</v>
      </c>
      <c r="G1301" s="86">
        <v>707.60750939626701</v>
      </c>
      <c r="H1301" s="86">
        <f t="shared" si="145"/>
        <v>678.81007748854029</v>
      </c>
      <c r="I1301" s="86">
        <f t="shared" si="140"/>
        <v>25.777045472287039</v>
      </c>
      <c r="J1301" s="86">
        <f t="shared" si="141"/>
        <v>9.4068641727973485</v>
      </c>
      <c r="L1301" s="87">
        <v>583.18451463715701</v>
      </c>
      <c r="M1301" s="86">
        <v>592.60632475609498</v>
      </c>
      <c r="N1301" s="86">
        <v>624.242777142097</v>
      </c>
      <c r="O1301" s="86">
        <f t="shared" si="146"/>
        <v>600.01120551178303</v>
      </c>
      <c r="P1301" s="86">
        <f t="shared" si="142"/>
        <v>21.507427187732365</v>
      </c>
      <c r="Q1301" s="86">
        <f t="shared" si="143"/>
        <v>9.2288456338047542</v>
      </c>
      <c r="S1301" s="86">
        <f t="shared" si="144"/>
        <v>-0.17801853899259412</v>
      </c>
      <c r="T1301" s="87">
        <v>8.3774314000000003E-2</v>
      </c>
      <c r="U1301" s="87">
        <v>0</v>
      </c>
    </row>
    <row r="1302" spans="2:21">
      <c r="B1302" s="87" t="s">
        <v>7068</v>
      </c>
      <c r="C1302" s="87" t="s">
        <v>841</v>
      </c>
      <c r="D1302" s="87" t="s">
        <v>2449</v>
      </c>
      <c r="E1302" s="87">
        <v>90.404079673779506</v>
      </c>
      <c r="F1302" s="86">
        <v>92.343784236458006</v>
      </c>
      <c r="G1302" s="86">
        <v>98.652715839565502</v>
      </c>
      <c r="H1302" s="86">
        <f t="shared" si="145"/>
        <v>93.800193249934338</v>
      </c>
      <c r="I1302" s="86">
        <f t="shared" si="140"/>
        <v>4.3128697012290438</v>
      </c>
      <c r="J1302" s="86">
        <f t="shared" si="141"/>
        <v>6.5515189899140989</v>
      </c>
      <c r="L1302" s="87">
        <v>89.548096499894299</v>
      </c>
      <c r="M1302" s="86">
        <v>82.439048348625207</v>
      </c>
      <c r="N1302" s="86">
        <v>80.441971281799894</v>
      </c>
      <c r="O1302" s="86">
        <f t="shared" si="146"/>
        <v>84.143038710106467</v>
      </c>
      <c r="P1302" s="86">
        <f t="shared" si="142"/>
        <v>4.7862371949078639</v>
      </c>
      <c r="Q1302" s="86">
        <f t="shared" si="143"/>
        <v>6.3947720148818776</v>
      </c>
      <c r="S1302" s="86">
        <f t="shared" si="144"/>
        <v>-0.15674697503222174</v>
      </c>
      <c r="T1302" s="87">
        <v>0.31593655300000001</v>
      </c>
      <c r="U1302" s="87">
        <v>0</v>
      </c>
    </row>
    <row r="1303" spans="2:21">
      <c r="B1303" s="87" t="s">
        <v>7069</v>
      </c>
      <c r="C1303" s="87" t="s">
        <v>1267</v>
      </c>
      <c r="D1303" s="87" t="s">
        <v>1268</v>
      </c>
      <c r="E1303" s="87">
        <v>161.24954731740999</v>
      </c>
      <c r="F1303" s="86">
        <v>159.93334775151601</v>
      </c>
      <c r="G1303" s="86">
        <v>160.654478019663</v>
      </c>
      <c r="H1303" s="86">
        <f t="shared" si="145"/>
        <v>160.61245769619632</v>
      </c>
      <c r="I1303" s="86">
        <f t="shared" si="140"/>
        <v>0.65910515473864939</v>
      </c>
      <c r="J1303" s="86">
        <f t="shared" si="141"/>
        <v>7.3274399877326459</v>
      </c>
      <c r="L1303" s="87">
        <v>220.65511102444501</v>
      </c>
      <c r="M1303" s="86">
        <v>222.500120118372</v>
      </c>
      <c r="N1303" s="86">
        <v>227.885595528501</v>
      </c>
      <c r="O1303" s="86">
        <f t="shared" si="146"/>
        <v>223.680275557106</v>
      </c>
      <c r="P1303" s="86">
        <f t="shared" si="142"/>
        <v>3.7569338143662514</v>
      </c>
      <c r="Q1303" s="86">
        <f t="shared" si="143"/>
        <v>7.8052942328924928</v>
      </c>
      <c r="S1303" s="86">
        <f t="shared" si="144"/>
        <v>0.4778542451598472</v>
      </c>
      <c r="T1303" s="91">
        <v>2.8299999999999998E-7</v>
      </c>
      <c r="U1303" s="87">
        <v>0</v>
      </c>
    </row>
    <row r="1304" spans="2:21">
      <c r="B1304" s="87" t="s">
        <v>7070</v>
      </c>
      <c r="C1304" s="87" t="s">
        <v>2450</v>
      </c>
      <c r="D1304" s="87" t="s">
        <v>945</v>
      </c>
      <c r="E1304" s="87">
        <v>139.12759300074001</v>
      </c>
      <c r="F1304" s="86">
        <v>145.092218942485</v>
      </c>
      <c r="G1304" s="86">
        <v>151.95889266444701</v>
      </c>
      <c r="H1304" s="86">
        <f t="shared" si="145"/>
        <v>145.39290153589067</v>
      </c>
      <c r="I1304" s="86">
        <f t="shared" si="140"/>
        <v>6.4209321972315445</v>
      </c>
      <c r="J1304" s="86">
        <f t="shared" si="141"/>
        <v>7.1838130245827223</v>
      </c>
      <c r="L1304" s="87">
        <v>163.507505199619</v>
      </c>
      <c r="M1304" s="86">
        <v>170.91850436838001</v>
      </c>
      <c r="N1304" s="86">
        <v>143.50704920325401</v>
      </c>
      <c r="O1304" s="86">
        <f t="shared" si="146"/>
        <v>159.31101959041769</v>
      </c>
      <c r="P1304" s="86">
        <f t="shared" si="142"/>
        <v>14.179380704692417</v>
      </c>
      <c r="Q1304" s="86">
        <f t="shared" si="143"/>
        <v>7.3157022517327626</v>
      </c>
      <c r="S1304" s="86">
        <f t="shared" si="144"/>
        <v>0.13188922715003995</v>
      </c>
      <c r="T1304" s="87">
        <v>0.70948252700000003</v>
      </c>
      <c r="U1304" s="87">
        <v>0</v>
      </c>
    </row>
    <row r="1305" spans="2:21">
      <c r="B1305" s="87" t="s">
        <v>7071</v>
      </c>
      <c r="C1305" s="87" t="s">
        <v>2451</v>
      </c>
      <c r="D1305" s="87" t="s">
        <v>2452</v>
      </c>
      <c r="E1305" s="87">
        <v>254.269376537022</v>
      </c>
      <c r="F1305" s="86">
        <v>274.21786184726801</v>
      </c>
      <c r="G1305" s="86">
        <v>263.39448640303198</v>
      </c>
      <c r="H1305" s="86">
        <f t="shared" si="145"/>
        <v>263.96057492910728</v>
      </c>
      <c r="I1305" s="86">
        <f t="shared" si="140"/>
        <v>9.9862835283097624</v>
      </c>
      <c r="J1305" s="86">
        <f t="shared" si="141"/>
        <v>8.044178654958003</v>
      </c>
      <c r="L1305" s="87">
        <v>253.39965768696501</v>
      </c>
      <c r="M1305" s="86">
        <v>253.92422141372799</v>
      </c>
      <c r="N1305" s="86">
        <v>257.46284021113001</v>
      </c>
      <c r="O1305" s="86">
        <f t="shared" si="146"/>
        <v>254.92890643727435</v>
      </c>
      <c r="P1305" s="86">
        <f t="shared" si="142"/>
        <v>2.2100694680425121</v>
      </c>
      <c r="Q1305" s="86">
        <f t="shared" si="143"/>
        <v>7.9939511598757207</v>
      </c>
      <c r="S1305" s="86">
        <f t="shared" si="144"/>
        <v>-5.0227495082281914E-2</v>
      </c>
      <c r="T1305" s="87">
        <v>0.62712777200000003</v>
      </c>
      <c r="U1305" s="87">
        <v>0</v>
      </c>
    </row>
    <row r="1306" spans="2:21">
      <c r="B1306" s="87" t="s">
        <v>7072</v>
      </c>
      <c r="C1306" s="87" t="s">
        <v>832</v>
      </c>
      <c r="D1306" s="87" t="s">
        <v>898</v>
      </c>
      <c r="E1306" s="87">
        <v>123.327540218238</v>
      </c>
      <c r="F1306" s="86">
        <v>117.542508879612</v>
      </c>
      <c r="G1306" s="86">
        <v>123.71995133019701</v>
      </c>
      <c r="H1306" s="86">
        <f t="shared" si="145"/>
        <v>121.53000014268234</v>
      </c>
      <c r="I1306" s="86">
        <f t="shared" si="140"/>
        <v>3.4588381792147946</v>
      </c>
      <c r="J1306" s="86">
        <f t="shared" si="141"/>
        <v>6.9251686823266647</v>
      </c>
      <c r="L1306" s="87">
        <v>123.927923810869</v>
      </c>
      <c r="M1306" s="86">
        <v>125.670365288588</v>
      </c>
      <c r="N1306" s="86">
        <v>127.311810464424</v>
      </c>
      <c r="O1306" s="86">
        <f t="shared" si="146"/>
        <v>125.63669985462701</v>
      </c>
      <c r="P1306" s="86">
        <f t="shared" si="142"/>
        <v>1.6921945048101721</v>
      </c>
      <c r="Q1306" s="86">
        <f t="shared" si="143"/>
        <v>6.9731141425740395</v>
      </c>
      <c r="S1306" s="86">
        <f t="shared" si="144"/>
        <v>4.7945460247374713E-2</v>
      </c>
      <c r="T1306" s="87">
        <v>0.99531827500000003</v>
      </c>
      <c r="U1306" s="87">
        <v>0</v>
      </c>
    </row>
    <row r="1307" spans="2:21">
      <c r="B1307" s="87" t="s">
        <v>7073</v>
      </c>
      <c r="C1307" s="87" t="s">
        <v>832</v>
      </c>
      <c r="D1307" s="87" t="s">
        <v>1326</v>
      </c>
      <c r="E1307" s="87">
        <v>58.962460637944602</v>
      </c>
      <c r="F1307" s="86">
        <v>52.164797177839098</v>
      </c>
      <c r="G1307" s="86">
        <v>54.411780414010501</v>
      </c>
      <c r="H1307" s="86">
        <f t="shared" si="145"/>
        <v>55.179679409931403</v>
      </c>
      <c r="I1307" s="86">
        <f t="shared" si="140"/>
        <v>3.4632800608910661</v>
      </c>
      <c r="J1307" s="86">
        <f t="shared" si="141"/>
        <v>5.7860651696458607</v>
      </c>
      <c r="L1307" s="87">
        <v>69.661987404339499</v>
      </c>
      <c r="M1307" s="86">
        <v>60.5954789949675</v>
      </c>
      <c r="N1307" s="86">
        <v>62.016095506991697</v>
      </c>
      <c r="O1307" s="86">
        <f t="shared" si="146"/>
        <v>64.091187302099556</v>
      </c>
      <c r="P1307" s="86">
        <f t="shared" si="142"/>
        <v>4.8764636933844061</v>
      </c>
      <c r="Q1307" s="86">
        <f t="shared" si="143"/>
        <v>6.0020540912068308</v>
      </c>
      <c r="S1307" s="86">
        <f t="shared" si="144"/>
        <v>0.2159889215609698</v>
      </c>
      <c r="T1307" s="87">
        <v>0.43286113700000001</v>
      </c>
      <c r="U1307" s="87">
        <v>0</v>
      </c>
    </row>
    <row r="1308" spans="2:21">
      <c r="B1308" s="87" t="s">
        <v>7074</v>
      </c>
      <c r="C1308" s="87" t="s">
        <v>841</v>
      </c>
      <c r="D1308" s="87" t="s">
        <v>2453</v>
      </c>
      <c r="E1308" s="87">
        <v>425.633104655659</v>
      </c>
      <c r="F1308" s="86">
        <v>402.81400958278402</v>
      </c>
      <c r="G1308" s="86">
        <v>380.544364573199</v>
      </c>
      <c r="H1308" s="86">
        <f t="shared" si="145"/>
        <v>402.99715960388068</v>
      </c>
      <c r="I1308" s="86">
        <f t="shared" si="140"/>
        <v>22.544927999520855</v>
      </c>
      <c r="J1308" s="86">
        <f t="shared" si="141"/>
        <v>8.6546258601909045</v>
      </c>
      <c r="L1308" s="87">
        <v>411.99148112230603</v>
      </c>
      <c r="M1308" s="86">
        <v>393.90246052557399</v>
      </c>
      <c r="N1308" s="86">
        <v>411.18378957445702</v>
      </c>
      <c r="O1308" s="86">
        <f t="shared" si="146"/>
        <v>405.69257707411231</v>
      </c>
      <c r="P1308" s="86">
        <f t="shared" si="142"/>
        <v>10.218523747597068</v>
      </c>
      <c r="Q1308" s="86">
        <f t="shared" si="143"/>
        <v>8.6642430956801686</v>
      </c>
      <c r="S1308" s="86">
        <f t="shared" si="144"/>
        <v>9.6172354892648283E-3</v>
      </c>
      <c r="T1308" s="87">
        <v>0.92638575400000001</v>
      </c>
      <c r="U1308" s="87">
        <v>0</v>
      </c>
    </row>
    <row r="1309" spans="2:21">
      <c r="B1309" s="87" t="s">
        <v>7075</v>
      </c>
      <c r="C1309" s="87" t="s">
        <v>2454</v>
      </c>
      <c r="D1309" s="87" t="s">
        <v>2123</v>
      </c>
      <c r="E1309" s="87">
        <v>122.311401911584</v>
      </c>
      <c r="F1309" s="86">
        <v>104.568038027127</v>
      </c>
      <c r="G1309" s="86">
        <v>98.697039382749907</v>
      </c>
      <c r="H1309" s="86">
        <f t="shared" si="145"/>
        <v>108.52549310715364</v>
      </c>
      <c r="I1309" s="86">
        <f t="shared" si="140"/>
        <v>12.294536080862198</v>
      </c>
      <c r="J1309" s="86">
        <f t="shared" si="141"/>
        <v>6.7618901675521483</v>
      </c>
      <c r="L1309" s="87">
        <v>139.40669364648099</v>
      </c>
      <c r="M1309" s="86">
        <v>105.779066656664</v>
      </c>
      <c r="N1309" s="86">
        <v>117.216769324534</v>
      </c>
      <c r="O1309" s="86">
        <f t="shared" si="146"/>
        <v>120.80084320922633</v>
      </c>
      <c r="P1309" s="86">
        <f t="shared" si="142"/>
        <v>17.097909622224858</v>
      </c>
      <c r="Q1309" s="86">
        <f t="shared" si="143"/>
        <v>6.91648671471523</v>
      </c>
      <c r="S1309" s="86">
        <f t="shared" si="144"/>
        <v>0.15459654716308183</v>
      </c>
      <c r="T1309" s="87">
        <v>0.71618447699999999</v>
      </c>
      <c r="U1309" s="87">
        <v>0</v>
      </c>
    </row>
    <row r="1310" spans="2:21">
      <c r="B1310" s="87" t="s">
        <v>7076</v>
      </c>
      <c r="C1310" s="87" t="s">
        <v>2455</v>
      </c>
      <c r="D1310" s="87" t="s">
        <v>2456</v>
      </c>
      <c r="E1310" s="87">
        <v>59.925489563257699</v>
      </c>
      <c r="F1310" s="86">
        <v>64.860239941802504</v>
      </c>
      <c r="G1310" s="86">
        <v>56.402669220261402</v>
      </c>
      <c r="H1310" s="86">
        <f t="shared" si="145"/>
        <v>60.396132908440535</v>
      </c>
      <c r="I1310" s="86">
        <f t="shared" si="140"/>
        <v>4.2483825741381853</v>
      </c>
      <c r="J1310" s="86">
        <f t="shared" si="141"/>
        <v>5.9163842733711425</v>
      </c>
      <c r="L1310" s="87">
        <v>62.738847751233898</v>
      </c>
      <c r="M1310" s="86">
        <v>78.784069932366606</v>
      </c>
      <c r="N1310" s="86">
        <v>63.486065570440097</v>
      </c>
      <c r="O1310" s="86">
        <f t="shared" si="146"/>
        <v>68.336327751346872</v>
      </c>
      <c r="P1310" s="86">
        <f t="shared" si="142"/>
        <v>9.0557203539050555</v>
      </c>
      <c r="Q1310" s="86">
        <f t="shared" si="143"/>
        <v>6.0945808173799145</v>
      </c>
      <c r="S1310" s="86">
        <f t="shared" si="144"/>
        <v>0.1781965440087728</v>
      </c>
      <c r="T1310" s="87">
        <v>0.69051647100000002</v>
      </c>
      <c r="U1310" s="87">
        <v>0</v>
      </c>
    </row>
    <row r="1311" spans="2:21">
      <c r="B1311" s="87" t="s">
        <v>7077</v>
      </c>
      <c r="C1311" s="87" t="s">
        <v>832</v>
      </c>
      <c r="D1311" s="87" t="s">
        <v>2457</v>
      </c>
      <c r="E1311" s="87">
        <v>84.420527053659697</v>
      </c>
      <c r="F1311" s="86">
        <v>82.3859601426783</v>
      </c>
      <c r="G1311" s="86">
        <v>84.575886846732899</v>
      </c>
      <c r="H1311" s="86">
        <f t="shared" si="145"/>
        <v>83.794124681023632</v>
      </c>
      <c r="I1311" s="86">
        <f t="shared" si="140"/>
        <v>1.2219777786915476</v>
      </c>
      <c r="J1311" s="86">
        <f t="shared" si="141"/>
        <v>6.3887771861782623</v>
      </c>
      <c r="L1311" s="87">
        <v>92.074476296308504</v>
      </c>
      <c r="M1311" s="86">
        <v>88.7609833775157</v>
      </c>
      <c r="N1311" s="86">
        <v>90.366073940600501</v>
      </c>
      <c r="O1311" s="86">
        <f t="shared" si="146"/>
        <v>90.40051120480824</v>
      </c>
      <c r="P1311" s="86">
        <f t="shared" si="142"/>
        <v>1.6570148685503998</v>
      </c>
      <c r="Q1311" s="86">
        <f t="shared" si="143"/>
        <v>6.4982590258304409</v>
      </c>
      <c r="S1311" s="86">
        <f t="shared" si="144"/>
        <v>0.10948183965217857</v>
      </c>
      <c r="T1311" s="87">
        <v>0.77918126700000001</v>
      </c>
      <c r="U1311" s="87">
        <v>0</v>
      </c>
    </row>
    <row r="1312" spans="2:21">
      <c r="B1312" s="87" t="s">
        <v>7078</v>
      </c>
      <c r="C1312" s="87" t="s">
        <v>2458</v>
      </c>
      <c r="D1312" s="87" t="s">
        <v>2358</v>
      </c>
      <c r="E1312" s="87">
        <v>57.066169489006597</v>
      </c>
      <c r="F1312" s="86">
        <v>65.440008782007098</v>
      </c>
      <c r="G1312" s="86">
        <v>72.192196467385003</v>
      </c>
      <c r="H1312" s="86">
        <f t="shared" si="145"/>
        <v>64.899458246132895</v>
      </c>
      <c r="I1312" s="86">
        <f t="shared" si="140"/>
        <v>7.577487657464923</v>
      </c>
      <c r="J1312" s="86">
        <f t="shared" si="141"/>
        <v>6.020134530139825</v>
      </c>
      <c r="L1312" s="87">
        <v>63.594858707293398</v>
      </c>
      <c r="M1312" s="86">
        <v>74.067475436683793</v>
      </c>
      <c r="N1312" s="86">
        <v>74.235736221916099</v>
      </c>
      <c r="O1312" s="86">
        <f t="shared" si="146"/>
        <v>70.632690121964444</v>
      </c>
      <c r="P1312" s="86">
        <f t="shared" si="142"/>
        <v>6.0955214041917358</v>
      </c>
      <c r="Q1312" s="86">
        <f t="shared" si="143"/>
        <v>6.1422641390277768</v>
      </c>
      <c r="S1312" s="86">
        <f t="shared" si="144"/>
        <v>0.12212960888795098</v>
      </c>
      <c r="T1312" s="87">
        <v>0.80846609700000005</v>
      </c>
      <c r="U1312" s="87">
        <v>0</v>
      </c>
    </row>
    <row r="1313" spans="2:21">
      <c r="B1313" s="87" t="s">
        <v>7079</v>
      </c>
      <c r="C1313" s="87" t="s">
        <v>841</v>
      </c>
      <c r="D1313" s="87"/>
      <c r="E1313" s="87">
        <v>38.950958845672503</v>
      </c>
      <c r="F1313" s="86">
        <v>50.226678603715797</v>
      </c>
      <c r="G1313" s="86">
        <v>43.569396254377601</v>
      </c>
      <c r="H1313" s="86">
        <f t="shared" si="145"/>
        <v>44.249011234588636</v>
      </c>
      <c r="I1313" s="86">
        <f t="shared" si="140"/>
        <v>5.6684981614601702</v>
      </c>
      <c r="J1313" s="86">
        <f t="shared" si="141"/>
        <v>5.4675733127294786</v>
      </c>
      <c r="L1313" s="87">
        <v>2.7284069806227098</v>
      </c>
      <c r="M1313" s="86">
        <v>1.2032988177175199</v>
      </c>
      <c r="N1313" s="86">
        <v>1.92382016880121</v>
      </c>
      <c r="O1313" s="86">
        <f t="shared" si="146"/>
        <v>1.9518419890471463</v>
      </c>
      <c r="P1313" s="86">
        <f t="shared" si="142"/>
        <v>0.76294013129958838</v>
      </c>
      <c r="Q1313" s="86">
        <f t="shared" si="143"/>
        <v>0.96483626455800664</v>
      </c>
      <c r="S1313" s="86">
        <f t="shared" si="144"/>
        <v>-4.5027370481714719</v>
      </c>
      <c r="T1313" s="91">
        <v>9.0999999999999996E-67</v>
      </c>
      <c r="U1313" s="87">
        <v>1</v>
      </c>
    </row>
    <row r="1314" spans="2:21">
      <c r="B1314" s="87" t="s">
        <v>7080</v>
      </c>
      <c r="C1314" s="87" t="s">
        <v>832</v>
      </c>
      <c r="D1314" s="87" t="s">
        <v>2459</v>
      </c>
      <c r="E1314" s="87">
        <v>18.9939884567133</v>
      </c>
      <c r="F1314" s="86">
        <v>23.659322497184</v>
      </c>
      <c r="G1314" s="86">
        <v>20.142952761081801</v>
      </c>
      <c r="H1314" s="86">
        <f t="shared" si="145"/>
        <v>20.932087904993036</v>
      </c>
      <c r="I1314" s="86">
        <f t="shared" si="140"/>
        <v>2.4307172056433299</v>
      </c>
      <c r="J1314" s="86">
        <f t="shared" si="141"/>
        <v>4.3876443176107225</v>
      </c>
      <c r="L1314" s="87">
        <v>28.272623060075901</v>
      </c>
      <c r="M1314" s="86">
        <v>31.8438208862636</v>
      </c>
      <c r="N1314" s="86">
        <v>30.319087215144599</v>
      </c>
      <c r="O1314" s="86">
        <f t="shared" si="146"/>
        <v>30.145177053828036</v>
      </c>
      <c r="P1314" s="86">
        <f t="shared" si="142"/>
        <v>1.7919394623141716</v>
      </c>
      <c r="Q1314" s="86">
        <f t="shared" si="143"/>
        <v>4.9138552977720673</v>
      </c>
      <c r="S1314" s="86">
        <f t="shared" si="144"/>
        <v>0.52621098016134449</v>
      </c>
      <c r="T1314" s="87">
        <v>1.3353063E-2</v>
      </c>
      <c r="U1314" s="87">
        <v>0</v>
      </c>
    </row>
    <row r="1315" spans="2:21">
      <c r="B1315" s="87" t="s">
        <v>7081</v>
      </c>
      <c r="C1315" s="87" t="s">
        <v>2460</v>
      </c>
      <c r="D1315" s="87" t="s">
        <v>2461</v>
      </c>
      <c r="E1315" s="87">
        <v>85.433220912260495</v>
      </c>
      <c r="F1315" s="86">
        <v>83.592431471723401</v>
      </c>
      <c r="G1315" s="86">
        <v>83.509106400856396</v>
      </c>
      <c r="H1315" s="86">
        <f t="shared" si="145"/>
        <v>84.178252928280088</v>
      </c>
      <c r="I1315" s="86">
        <f t="shared" si="140"/>
        <v>1.0876324045699519</v>
      </c>
      <c r="J1315" s="86">
        <f t="shared" si="141"/>
        <v>6.3953756625627447</v>
      </c>
      <c r="L1315" s="87">
        <v>92.553582115338202</v>
      </c>
      <c r="M1315" s="86">
        <v>94.833397608423098</v>
      </c>
      <c r="N1315" s="86">
        <v>84.118351877967598</v>
      </c>
      <c r="O1315" s="86">
        <f t="shared" si="146"/>
        <v>90.501777200576313</v>
      </c>
      <c r="P1315" s="86">
        <f t="shared" si="142"/>
        <v>5.6445087304050636</v>
      </c>
      <c r="Q1315" s="86">
        <f t="shared" si="143"/>
        <v>6.4998742178377196</v>
      </c>
      <c r="S1315" s="86">
        <f t="shared" si="144"/>
        <v>0.10449855527497458</v>
      </c>
      <c r="T1315" s="87">
        <v>0.80272691699999998</v>
      </c>
      <c r="U1315" s="87">
        <v>0</v>
      </c>
    </row>
    <row r="1316" spans="2:21">
      <c r="B1316" s="87" t="s">
        <v>7082</v>
      </c>
      <c r="C1316" s="87" t="s">
        <v>841</v>
      </c>
      <c r="D1316" s="87"/>
      <c r="E1316" s="87">
        <v>382.77909189147999</v>
      </c>
      <c r="F1316" s="86">
        <v>383.96907618006401</v>
      </c>
      <c r="G1316" s="86">
        <v>403.83928770729398</v>
      </c>
      <c r="H1316" s="86">
        <f t="shared" si="145"/>
        <v>390.19581859294595</v>
      </c>
      <c r="I1316" s="86">
        <f t="shared" si="140"/>
        <v>11.830562233359609</v>
      </c>
      <c r="J1316" s="86">
        <f t="shared" si="141"/>
        <v>8.608054507630575</v>
      </c>
      <c r="L1316" s="87">
        <v>429.70363639572201</v>
      </c>
      <c r="M1316" s="86">
        <v>391.33082500400297</v>
      </c>
      <c r="N1316" s="86">
        <v>416.28720138331403</v>
      </c>
      <c r="O1316" s="86">
        <f t="shared" si="146"/>
        <v>412.44055426101295</v>
      </c>
      <c r="P1316" s="86">
        <f t="shared" si="142"/>
        <v>19.473461019776138</v>
      </c>
      <c r="Q1316" s="86">
        <f t="shared" si="143"/>
        <v>8.6880423860954661</v>
      </c>
      <c r="S1316" s="86">
        <f t="shared" si="144"/>
        <v>7.9987878464891776E-2</v>
      </c>
      <c r="T1316" s="87">
        <v>0.90146501800000001</v>
      </c>
      <c r="U1316" s="87">
        <v>0</v>
      </c>
    </row>
    <row r="1317" spans="2:21">
      <c r="B1317" s="87" t="s">
        <v>7083</v>
      </c>
      <c r="C1317" s="87" t="s">
        <v>832</v>
      </c>
      <c r="D1317" s="87" t="s">
        <v>2462</v>
      </c>
      <c r="E1317" s="87">
        <v>245.55915905311301</v>
      </c>
      <c r="F1317" s="86">
        <v>240.84613281947301</v>
      </c>
      <c r="G1317" s="86">
        <v>179.61247548766701</v>
      </c>
      <c r="H1317" s="86">
        <f t="shared" si="145"/>
        <v>222.0059224534177</v>
      </c>
      <c r="I1317" s="86">
        <f t="shared" si="140"/>
        <v>36.789351901034642</v>
      </c>
      <c r="J1317" s="86">
        <f t="shared" si="141"/>
        <v>7.7944543536483328</v>
      </c>
      <c r="L1317" s="87">
        <v>283.35308966408201</v>
      </c>
      <c r="M1317" s="86">
        <v>277.10146334199499</v>
      </c>
      <c r="N1317" s="86">
        <v>233.053668392151</v>
      </c>
      <c r="O1317" s="86">
        <f t="shared" si="146"/>
        <v>264.50274046607598</v>
      </c>
      <c r="P1317" s="86">
        <f t="shared" si="142"/>
        <v>27.414481732306189</v>
      </c>
      <c r="Q1317" s="86">
        <f t="shared" si="143"/>
        <v>8.0471388596994178</v>
      </c>
      <c r="S1317" s="86">
        <f t="shared" si="144"/>
        <v>0.25268450605108322</v>
      </c>
      <c r="T1317" s="87">
        <v>0.39645447700000003</v>
      </c>
      <c r="U1317" s="87">
        <v>0</v>
      </c>
    </row>
    <row r="1318" spans="2:21">
      <c r="B1318" s="87" t="s">
        <v>7084</v>
      </c>
      <c r="C1318" s="87" t="s">
        <v>832</v>
      </c>
      <c r="D1318" s="87" t="s">
        <v>2210</v>
      </c>
      <c r="E1318" s="87">
        <v>48.6974303896869</v>
      </c>
      <c r="F1318" s="86">
        <v>54.545101822309597</v>
      </c>
      <c r="G1318" s="86">
        <v>54.903416789148203</v>
      </c>
      <c r="H1318" s="86">
        <f t="shared" si="145"/>
        <v>52.715316333714895</v>
      </c>
      <c r="I1318" s="86">
        <f t="shared" si="140"/>
        <v>3.4842004819296015</v>
      </c>
      <c r="J1318" s="86">
        <f t="shared" si="141"/>
        <v>5.720150289924292</v>
      </c>
      <c r="L1318" s="87">
        <v>57.714541869833901</v>
      </c>
      <c r="M1318" s="86">
        <v>51.633625640137801</v>
      </c>
      <c r="N1318" s="86">
        <v>48.5546738422007</v>
      </c>
      <c r="O1318" s="86">
        <f t="shared" si="146"/>
        <v>52.634280450724134</v>
      </c>
      <c r="P1318" s="86">
        <f t="shared" si="142"/>
        <v>4.6611992135475626</v>
      </c>
      <c r="Q1318" s="86">
        <f t="shared" si="143"/>
        <v>5.7179308207824793</v>
      </c>
      <c r="S1318" s="86">
        <f t="shared" si="144"/>
        <v>-2.2194691418126432E-3</v>
      </c>
      <c r="T1318" s="87">
        <v>0.90911735500000002</v>
      </c>
      <c r="U1318" s="87">
        <v>0</v>
      </c>
    </row>
    <row r="1319" spans="2:21">
      <c r="B1319" s="87" t="s">
        <v>7085</v>
      </c>
      <c r="C1319" s="87" t="s">
        <v>2463</v>
      </c>
      <c r="D1319" s="87" t="s">
        <v>2464</v>
      </c>
      <c r="E1319" s="87">
        <v>63.9820781870188</v>
      </c>
      <c r="F1319" s="86">
        <v>55.992128858866202</v>
      </c>
      <c r="G1319" s="86">
        <v>61.915305645782297</v>
      </c>
      <c r="H1319" s="86">
        <f t="shared" si="145"/>
        <v>60.629837563889105</v>
      </c>
      <c r="I1319" s="86">
        <f t="shared" si="140"/>
        <v>4.1471850343077499</v>
      </c>
      <c r="J1319" s="86">
        <f t="shared" si="141"/>
        <v>5.9219560521425025</v>
      </c>
      <c r="L1319" s="87">
        <v>70.120773644668802</v>
      </c>
      <c r="M1319" s="86">
        <v>65.982197670220998</v>
      </c>
      <c r="N1319" s="86">
        <v>64.032131205488696</v>
      </c>
      <c r="O1319" s="86">
        <f t="shared" si="146"/>
        <v>66.71170084012617</v>
      </c>
      <c r="P1319" s="86">
        <f t="shared" si="142"/>
        <v>3.1091836298653273</v>
      </c>
      <c r="Q1319" s="86">
        <f t="shared" si="143"/>
        <v>6.0598679187192035</v>
      </c>
      <c r="S1319" s="86">
        <f t="shared" si="144"/>
        <v>0.13791186657670024</v>
      </c>
      <c r="T1319" s="87">
        <v>0.65452550899999995</v>
      </c>
      <c r="U1319" s="87">
        <v>0</v>
      </c>
    </row>
    <row r="1320" spans="2:21">
      <c r="B1320" s="87" t="s">
        <v>7086</v>
      </c>
      <c r="C1320" s="87" t="s">
        <v>841</v>
      </c>
      <c r="D1320" s="87" t="s">
        <v>2465</v>
      </c>
      <c r="E1320" s="87">
        <v>27.749701461363301</v>
      </c>
      <c r="F1320" s="86">
        <v>32.464112382090399</v>
      </c>
      <c r="G1320" s="86">
        <v>31.7159575675248</v>
      </c>
      <c r="H1320" s="86">
        <f t="shared" si="145"/>
        <v>30.643257136992833</v>
      </c>
      <c r="I1320" s="86">
        <f t="shared" si="140"/>
        <v>2.5336598514037614</v>
      </c>
      <c r="J1320" s="86">
        <f t="shared" si="141"/>
        <v>4.937497747425752</v>
      </c>
      <c r="L1320" s="87">
        <v>40.643494779122697</v>
      </c>
      <c r="M1320" s="86">
        <v>36.459030929666099</v>
      </c>
      <c r="N1320" s="86">
        <v>39.339556889830597</v>
      </c>
      <c r="O1320" s="86">
        <f t="shared" si="146"/>
        <v>38.814027532873126</v>
      </c>
      <c r="P1320" s="86">
        <f t="shared" si="142"/>
        <v>2.1411609597646737</v>
      </c>
      <c r="Q1320" s="86">
        <f t="shared" si="143"/>
        <v>5.2785062368545699</v>
      </c>
      <c r="S1320" s="86">
        <f t="shared" si="144"/>
        <v>0.3410084894288174</v>
      </c>
      <c r="T1320" s="87">
        <v>8.3421441999999998E-2</v>
      </c>
      <c r="U1320" s="87">
        <v>0</v>
      </c>
    </row>
    <row r="1321" spans="2:21">
      <c r="B1321" s="87" t="s">
        <v>7087</v>
      </c>
      <c r="C1321" s="87" t="s">
        <v>2466</v>
      </c>
      <c r="D1321" s="87" t="s">
        <v>2467</v>
      </c>
      <c r="E1321" s="87">
        <v>55.542943312896803</v>
      </c>
      <c r="F1321" s="86">
        <v>49.157093696690602</v>
      </c>
      <c r="G1321" s="86">
        <v>42.5911399988547</v>
      </c>
      <c r="H1321" s="86">
        <f t="shared" si="145"/>
        <v>49.097059002814035</v>
      </c>
      <c r="I1321" s="86">
        <f t="shared" si="140"/>
        <v>6.4761103599892573</v>
      </c>
      <c r="J1321" s="86">
        <f t="shared" si="141"/>
        <v>5.6175647021333752</v>
      </c>
      <c r="L1321" s="87">
        <v>54.418849419174897</v>
      </c>
      <c r="M1321" s="86">
        <v>58.139766271905998</v>
      </c>
      <c r="N1321" s="86">
        <v>54.348179043589703</v>
      </c>
      <c r="O1321" s="86">
        <f t="shared" si="146"/>
        <v>55.635598244890197</v>
      </c>
      <c r="P1321" s="86">
        <f t="shared" si="142"/>
        <v>2.1689609738634044</v>
      </c>
      <c r="Q1321" s="86">
        <f t="shared" si="143"/>
        <v>5.7979363767108048</v>
      </c>
      <c r="S1321" s="86">
        <f t="shared" si="144"/>
        <v>0.18037167457743017</v>
      </c>
      <c r="T1321" s="87">
        <v>0.56723537300000004</v>
      </c>
      <c r="U1321" s="87">
        <v>0</v>
      </c>
    </row>
    <row r="1322" spans="2:21">
      <c r="B1322" s="87" t="s">
        <v>7088</v>
      </c>
      <c r="C1322" s="87" t="s">
        <v>2374</v>
      </c>
      <c r="D1322" s="87" t="s">
        <v>2375</v>
      </c>
      <c r="E1322" s="87">
        <v>134.32512721869401</v>
      </c>
      <c r="F1322" s="86">
        <v>160.873142675813</v>
      </c>
      <c r="G1322" s="86">
        <v>150.67343863891699</v>
      </c>
      <c r="H1322" s="86">
        <f t="shared" si="145"/>
        <v>148.62390284447466</v>
      </c>
      <c r="I1322" s="86">
        <f t="shared" si="140"/>
        <v>13.392151765395376</v>
      </c>
      <c r="J1322" s="86">
        <f t="shared" si="141"/>
        <v>7.2155223496754939</v>
      </c>
      <c r="L1322" s="87">
        <v>154.08640316824</v>
      </c>
      <c r="M1322" s="86">
        <v>197.43511886236601</v>
      </c>
      <c r="N1322" s="86">
        <v>165.24279477020099</v>
      </c>
      <c r="O1322" s="86">
        <f t="shared" si="146"/>
        <v>172.25477226693565</v>
      </c>
      <c r="P1322" s="86">
        <f t="shared" si="142"/>
        <v>22.508968421355718</v>
      </c>
      <c r="Q1322" s="86">
        <f t="shared" si="143"/>
        <v>7.4284001426924986</v>
      </c>
      <c r="S1322" s="86">
        <f t="shared" si="144"/>
        <v>0.21287779301700455</v>
      </c>
      <c r="T1322" s="87">
        <v>0.423508936</v>
      </c>
      <c r="U1322" s="87">
        <v>0</v>
      </c>
    </row>
    <row r="1323" spans="2:21">
      <c r="B1323" s="87" t="s">
        <v>7089</v>
      </c>
      <c r="C1323" s="87" t="s">
        <v>2374</v>
      </c>
      <c r="D1323" s="87" t="s">
        <v>2375</v>
      </c>
      <c r="E1323" s="87">
        <v>135.407370197067</v>
      </c>
      <c r="F1323" s="86">
        <v>131.087226609048</v>
      </c>
      <c r="G1323" s="86">
        <v>155.819324864154</v>
      </c>
      <c r="H1323" s="86">
        <f t="shared" si="145"/>
        <v>140.77130722342301</v>
      </c>
      <c r="I1323" s="86">
        <f t="shared" si="140"/>
        <v>13.209770487865748</v>
      </c>
      <c r="J1323" s="86">
        <f t="shared" si="141"/>
        <v>7.1372094957324617</v>
      </c>
      <c r="L1323" s="87">
        <v>141.89722480841499</v>
      </c>
      <c r="M1323" s="86">
        <v>138.26729208880599</v>
      </c>
      <c r="N1323" s="86">
        <v>147.067160299031</v>
      </c>
      <c r="O1323" s="86">
        <f t="shared" si="146"/>
        <v>142.41055906541735</v>
      </c>
      <c r="P1323" s="86">
        <f t="shared" si="142"/>
        <v>4.4223358278054032</v>
      </c>
      <c r="Q1323" s="86">
        <f t="shared" si="143"/>
        <v>7.1539123090183177</v>
      </c>
      <c r="S1323" s="86">
        <f t="shared" si="144"/>
        <v>1.6702813285857251E-2</v>
      </c>
      <c r="T1323" s="87">
        <v>0.95277131400000004</v>
      </c>
      <c r="U1323" s="87">
        <v>0</v>
      </c>
    </row>
    <row r="1324" spans="2:21">
      <c r="B1324" s="87" t="s">
        <v>7090</v>
      </c>
      <c r="C1324" s="87" t="s">
        <v>2468</v>
      </c>
      <c r="D1324" s="87" t="s">
        <v>2469</v>
      </c>
      <c r="E1324" s="87">
        <v>23.988161427052699</v>
      </c>
      <c r="F1324" s="86">
        <v>32.639717983528399</v>
      </c>
      <c r="G1324" s="86">
        <v>28.2814037869469</v>
      </c>
      <c r="H1324" s="86">
        <f t="shared" si="145"/>
        <v>28.303094399176</v>
      </c>
      <c r="I1324" s="86">
        <f t="shared" si="140"/>
        <v>4.3258190640003047</v>
      </c>
      <c r="J1324" s="86">
        <f t="shared" si="141"/>
        <v>4.8228878875309364</v>
      </c>
      <c r="L1324" s="87">
        <v>31.3074313690236</v>
      </c>
      <c r="M1324" s="86">
        <v>32.250851561159898</v>
      </c>
      <c r="N1324" s="86">
        <v>34.252090489055398</v>
      </c>
      <c r="O1324" s="86">
        <f t="shared" si="146"/>
        <v>32.603457806412962</v>
      </c>
      <c r="P1324" s="86">
        <f t="shared" si="142"/>
        <v>1.5036630960558319</v>
      </c>
      <c r="Q1324" s="86">
        <f t="shared" si="143"/>
        <v>5.0269530745467987</v>
      </c>
      <c r="S1324" s="86">
        <f t="shared" si="144"/>
        <v>0.20406518701586335</v>
      </c>
      <c r="T1324" s="87">
        <v>0.67983208500000003</v>
      </c>
      <c r="U1324" s="87">
        <v>0</v>
      </c>
    </row>
    <row r="1325" spans="2:21">
      <c r="B1325" s="87" t="s">
        <v>7091</v>
      </c>
      <c r="C1325" s="87" t="s">
        <v>2205</v>
      </c>
      <c r="D1325" s="87" t="s">
        <v>2470</v>
      </c>
      <c r="E1325" s="87">
        <v>192.93364712696001</v>
      </c>
      <c r="F1325" s="86">
        <v>168.50497933358201</v>
      </c>
      <c r="G1325" s="86">
        <v>154.26744588669999</v>
      </c>
      <c r="H1325" s="86">
        <f t="shared" si="145"/>
        <v>171.90202411574737</v>
      </c>
      <c r="I1325" s="86">
        <f t="shared" si="140"/>
        <v>19.555656842128798</v>
      </c>
      <c r="J1325" s="86">
        <f t="shared" si="141"/>
        <v>7.4254427221681185</v>
      </c>
      <c r="L1325" s="87">
        <v>192.66368077151</v>
      </c>
      <c r="M1325" s="86">
        <v>199.389174306043</v>
      </c>
      <c r="N1325" s="86">
        <v>152.38861071358801</v>
      </c>
      <c r="O1325" s="86">
        <f t="shared" si="146"/>
        <v>181.48048859704701</v>
      </c>
      <c r="P1325" s="86">
        <f t="shared" si="142"/>
        <v>25.417731702697726</v>
      </c>
      <c r="Q1325" s="86">
        <f t="shared" si="143"/>
        <v>7.5036706387262724</v>
      </c>
      <c r="S1325" s="86">
        <f t="shared" si="144"/>
        <v>7.8227916558153365E-2</v>
      </c>
      <c r="T1325" s="87">
        <v>0.94234390999999995</v>
      </c>
      <c r="U1325" s="87">
        <v>0</v>
      </c>
    </row>
    <row r="1326" spans="2:21">
      <c r="B1326" s="87" t="s">
        <v>7092</v>
      </c>
      <c r="C1326" s="87" t="s">
        <v>2471</v>
      </c>
      <c r="D1326" s="87" t="s">
        <v>2472</v>
      </c>
      <c r="E1326" s="87">
        <v>81.032965004226497</v>
      </c>
      <c r="F1326" s="86">
        <v>88.135256486786105</v>
      </c>
      <c r="G1326" s="86">
        <v>89.790276683199806</v>
      </c>
      <c r="H1326" s="86">
        <f t="shared" si="145"/>
        <v>86.319499391404136</v>
      </c>
      <c r="I1326" s="86">
        <f t="shared" si="140"/>
        <v>4.6524571285228467</v>
      </c>
      <c r="J1326" s="86">
        <f t="shared" si="141"/>
        <v>6.4316145928500745</v>
      </c>
      <c r="L1326" s="87">
        <v>87.8851411885842</v>
      </c>
      <c r="M1326" s="86">
        <v>87.011448372800601</v>
      </c>
      <c r="N1326" s="86">
        <v>84.696265052425503</v>
      </c>
      <c r="O1326" s="86">
        <f t="shared" si="146"/>
        <v>86.530951537936787</v>
      </c>
      <c r="P1326" s="86">
        <f t="shared" si="142"/>
        <v>1.6478442460306213</v>
      </c>
      <c r="Q1326" s="86">
        <f t="shared" si="143"/>
        <v>6.4351443622400275</v>
      </c>
      <c r="S1326" s="86">
        <f t="shared" si="144"/>
        <v>3.5297693899527254E-3</v>
      </c>
      <c r="T1326" s="87">
        <v>0.92054270100000002</v>
      </c>
      <c r="U1326" s="87">
        <v>0</v>
      </c>
    </row>
    <row r="1327" spans="2:21">
      <c r="B1327" s="87" t="s">
        <v>7093</v>
      </c>
      <c r="C1327" s="87" t="s">
        <v>2473</v>
      </c>
      <c r="D1327" s="87" t="s">
        <v>2474</v>
      </c>
      <c r="E1327" s="87">
        <v>131.16609652890801</v>
      </c>
      <c r="F1327" s="86">
        <v>151.34488215128701</v>
      </c>
      <c r="G1327" s="86">
        <v>126.24498231756201</v>
      </c>
      <c r="H1327" s="86">
        <f t="shared" si="145"/>
        <v>136.25198699925235</v>
      </c>
      <c r="I1327" s="86">
        <f t="shared" si="140"/>
        <v>13.300411810279092</v>
      </c>
      <c r="J1327" s="86">
        <f t="shared" si="141"/>
        <v>7.0901334590262346</v>
      </c>
      <c r="L1327" s="87">
        <v>132.31110193227099</v>
      </c>
      <c r="M1327" s="86">
        <v>141.40228545763401</v>
      </c>
      <c r="N1327" s="86">
        <v>139.35965613023399</v>
      </c>
      <c r="O1327" s="86">
        <f t="shared" si="146"/>
        <v>137.691014506713</v>
      </c>
      <c r="P1327" s="86">
        <f t="shared" si="142"/>
        <v>4.7697670932413549</v>
      </c>
      <c r="Q1327" s="86">
        <f t="shared" si="143"/>
        <v>7.1052906043704871</v>
      </c>
      <c r="S1327" s="86">
        <f t="shared" si="144"/>
        <v>1.5157145344252441E-2</v>
      </c>
      <c r="T1327" s="87">
        <v>0.95393430400000001</v>
      </c>
      <c r="U1327" s="87">
        <v>0</v>
      </c>
    </row>
    <row r="1328" spans="2:21">
      <c r="B1328" s="87" t="s">
        <v>7094</v>
      </c>
      <c r="C1328" s="87" t="s">
        <v>2330</v>
      </c>
      <c r="D1328" s="87" t="s">
        <v>1677</v>
      </c>
      <c r="E1328" s="87">
        <v>25.102747359599299</v>
      </c>
      <c r="F1328" s="86">
        <v>31.1839527379211</v>
      </c>
      <c r="G1328" s="86">
        <v>34.219403818188098</v>
      </c>
      <c r="H1328" s="86">
        <f t="shared" si="145"/>
        <v>30.168701305236166</v>
      </c>
      <c r="I1328" s="86">
        <f t="shared" si="140"/>
        <v>4.642349389011855</v>
      </c>
      <c r="J1328" s="86">
        <f t="shared" si="141"/>
        <v>4.914980687930731</v>
      </c>
      <c r="L1328" s="87">
        <v>26.6510793867226</v>
      </c>
      <c r="M1328" s="86">
        <v>32.720101451374703</v>
      </c>
      <c r="N1328" s="86">
        <v>29.6026454317023</v>
      </c>
      <c r="O1328" s="86">
        <f t="shared" si="146"/>
        <v>29.657942089933201</v>
      </c>
      <c r="P1328" s="86">
        <f t="shared" si="142"/>
        <v>3.0348888769800362</v>
      </c>
      <c r="Q1328" s="86">
        <f t="shared" si="143"/>
        <v>4.89034659019676</v>
      </c>
      <c r="S1328" s="86">
        <f t="shared" si="144"/>
        <v>-2.4634097733971308E-2</v>
      </c>
      <c r="T1328" s="87">
        <v>0.93025501799999999</v>
      </c>
      <c r="U1328" s="87">
        <v>0</v>
      </c>
    </row>
    <row r="1329" spans="2:21">
      <c r="B1329" s="87" t="s">
        <v>7095</v>
      </c>
      <c r="C1329" s="87" t="s">
        <v>2475</v>
      </c>
      <c r="D1329" s="87" t="s">
        <v>1536</v>
      </c>
      <c r="E1329" s="87">
        <v>94.483541083779201</v>
      </c>
      <c r="F1329" s="86">
        <v>95.297962822905404</v>
      </c>
      <c r="G1329" s="86">
        <v>88.075981217617993</v>
      </c>
      <c r="H1329" s="86">
        <f t="shared" si="145"/>
        <v>92.619161708100862</v>
      </c>
      <c r="I1329" s="86">
        <f t="shared" si="140"/>
        <v>3.9555261873887884</v>
      </c>
      <c r="J1329" s="86">
        <f t="shared" si="141"/>
        <v>6.5332387942196322</v>
      </c>
      <c r="L1329" s="87">
        <v>106.51115578929399</v>
      </c>
      <c r="M1329" s="86">
        <v>105.879857247001</v>
      </c>
      <c r="N1329" s="86">
        <v>105.743352117326</v>
      </c>
      <c r="O1329" s="86">
        <f t="shared" si="146"/>
        <v>106.04478838454033</v>
      </c>
      <c r="P1329" s="86">
        <f t="shared" si="142"/>
        <v>0.409612414081163</v>
      </c>
      <c r="Q1329" s="86">
        <f t="shared" si="143"/>
        <v>6.7285299105344496</v>
      </c>
      <c r="S1329" s="86">
        <f t="shared" si="144"/>
        <v>0.19529111631481758</v>
      </c>
      <c r="T1329" s="87">
        <v>0.33704780600000001</v>
      </c>
      <c r="U1329" s="87">
        <v>0</v>
      </c>
    </row>
    <row r="1330" spans="2:21">
      <c r="B1330" s="87" t="s">
        <v>7096</v>
      </c>
      <c r="C1330" s="87" t="s">
        <v>2476</v>
      </c>
      <c r="D1330" s="87" t="s">
        <v>1585</v>
      </c>
      <c r="E1330" s="87">
        <v>85.921232747806897</v>
      </c>
      <c r="F1330" s="86">
        <v>85.043955678653404</v>
      </c>
      <c r="G1330" s="86">
        <v>49.5315241628713</v>
      </c>
      <c r="H1330" s="86">
        <f t="shared" si="145"/>
        <v>73.498904196443874</v>
      </c>
      <c r="I1330" s="86">
        <f t="shared" si="140"/>
        <v>20.760994268562449</v>
      </c>
      <c r="J1330" s="86">
        <f t="shared" si="141"/>
        <v>6.1996508356915863</v>
      </c>
      <c r="L1330" s="87">
        <v>84.760116858555605</v>
      </c>
      <c r="M1330" s="86">
        <v>85.592544849748705</v>
      </c>
      <c r="N1330" s="86">
        <v>72.034770230301106</v>
      </c>
      <c r="O1330" s="86">
        <f t="shared" si="146"/>
        <v>80.795810646201801</v>
      </c>
      <c r="P1330" s="86">
        <f t="shared" si="142"/>
        <v>7.5986910693167786</v>
      </c>
      <c r="Q1330" s="86">
        <f t="shared" si="143"/>
        <v>6.3362085844406755</v>
      </c>
      <c r="S1330" s="86">
        <f t="shared" si="144"/>
        <v>0.13655774874908852</v>
      </c>
      <c r="T1330" s="87">
        <v>0.88706648099999996</v>
      </c>
      <c r="U1330" s="87">
        <v>0</v>
      </c>
    </row>
    <row r="1331" spans="2:21">
      <c r="B1331" s="87" t="s">
        <v>7097</v>
      </c>
      <c r="C1331" s="87" t="s">
        <v>841</v>
      </c>
      <c r="D1331" s="87" t="s">
        <v>2477</v>
      </c>
      <c r="E1331" s="87">
        <v>364.17990394024599</v>
      </c>
      <c r="F1331" s="86">
        <v>381.658848101925</v>
      </c>
      <c r="G1331" s="86">
        <v>379.67331222220702</v>
      </c>
      <c r="H1331" s="86">
        <f t="shared" si="145"/>
        <v>375.17068808812604</v>
      </c>
      <c r="I1331" s="86">
        <f t="shared" si="140"/>
        <v>9.5699315734951718</v>
      </c>
      <c r="J1331" s="86">
        <f t="shared" si="141"/>
        <v>8.5514033049365601</v>
      </c>
      <c r="L1331" s="87">
        <v>373.91691262882603</v>
      </c>
      <c r="M1331" s="86">
        <v>385.67383023650598</v>
      </c>
      <c r="N1331" s="86">
        <v>395.283270646532</v>
      </c>
      <c r="O1331" s="86">
        <f t="shared" si="146"/>
        <v>384.95800450395467</v>
      </c>
      <c r="P1331" s="86">
        <f t="shared" si="142"/>
        <v>10.701150339787498</v>
      </c>
      <c r="Q1331" s="86">
        <f t="shared" si="143"/>
        <v>8.588557258962787</v>
      </c>
      <c r="S1331" s="86">
        <f t="shared" si="144"/>
        <v>3.7153954026224921E-2</v>
      </c>
      <c r="T1331" s="87">
        <v>0.998133783</v>
      </c>
      <c r="U1331" s="87">
        <v>0</v>
      </c>
    </row>
    <row r="1332" spans="2:21">
      <c r="B1332" s="87" t="s">
        <v>7098</v>
      </c>
      <c r="C1332" s="87" t="s">
        <v>2478</v>
      </c>
      <c r="D1332" s="87" t="s">
        <v>1637</v>
      </c>
      <c r="E1332" s="87">
        <v>859.20330687620606</v>
      </c>
      <c r="F1332" s="86">
        <v>974.56410610889702</v>
      </c>
      <c r="G1332" s="86">
        <v>943.05443593431903</v>
      </c>
      <c r="H1332" s="86">
        <f t="shared" si="145"/>
        <v>925.60728297314063</v>
      </c>
      <c r="I1332" s="86">
        <f t="shared" si="140"/>
        <v>59.626595238529035</v>
      </c>
      <c r="J1332" s="86">
        <f t="shared" si="141"/>
        <v>9.8542564058492292</v>
      </c>
      <c r="L1332" s="87">
        <v>825.81574906808498</v>
      </c>
      <c r="M1332" s="86">
        <v>925.28941685557004</v>
      </c>
      <c r="N1332" s="86">
        <v>1001.3992524999099</v>
      </c>
      <c r="O1332" s="86">
        <f t="shared" si="146"/>
        <v>917.50147280785495</v>
      </c>
      <c r="P1332" s="86">
        <f t="shared" si="142"/>
        <v>88.050444199425684</v>
      </c>
      <c r="Q1332" s="86">
        <f t="shared" si="143"/>
        <v>9.8415666636007479</v>
      </c>
      <c r="S1332" s="86">
        <f t="shared" si="144"/>
        <v>-1.2689742248481486E-2</v>
      </c>
      <c r="T1332" s="87">
        <v>0.87233317700000002</v>
      </c>
      <c r="U1332" s="87">
        <v>0</v>
      </c>
    </row>
    <row r="1333" spans="2:21">
      <c r="B1333" s="87" t="s">
        <v>7099</v>
      </c>
      <c r="C1333" s="87" t="s">
        <v>832</v>
      </c>
      <c r="D1333" s="87" t="s">
        <v>1032</v>
      </c>
      <c r="E1333" s="87">
        <v>503.88314583982498</v>
      </c>
      <c r="F1333" s="86">
        <v>552.25312397523805</v>
      </c>
      <c r="G1333" s="86">
        <v>513.95630342757204</v>
      </c>
      <c r="H1333" s="86">
        <f t="shared" si="145"/>
        <v>523.36419108087841</v>
      </c>
      <c r="I1333" s="86">
        <f t="shared" si="140"/>
        <v>25.520481162744755</v>
      </c>
      <c r="J1333" s="86">
        <f t="shared" si="141"/>
        <v>9.0316714074022713</v>
      </c>
      <c r="L1333" s="87">
        <v>490.368034903948</v>
      </c>
      <c r="M1333" s="86">
        <v>509.69582756452502</v>
      </c>
      <c r="N1333" s="86">
        <v>593.65562721902302</v>
      </c>
      <c r="O1333" s="86">
        <f t="shared" si="146"/>
        <v>531.23982989583203</v>
      </c>
      <c r="P1333" s="86">
        <f t="shared" si="142"/>
        <v>54.91074311006733</v>
      </c>
      <c r="Q1333" s="86">
        <f t="shared" si="143"/>
        <v>9.0532195070902297</v>
      </c>
      <c r="S1333" s="86">
        <f t="shared" si="144"/>
        <v>2.1548099687959333E-2</v>
      </c>
      <c r="T1333" s="87">
        <v>0.96158329600000003</v>
      </c>
      <c r="U1333" s="87">
        <v>0</v>
      </c>
    </row>
    <row r="1334" spans="2:21">
      <c r="B1334" s="87" t="s">
        <v>7100</v>
      </c>
      <c r="C1334" s="87" t="s">
        <v>2479</v>
      </c>
      <c r="D1334" s="87" t="s">
        <v>2480</v>
      </c>
      <c r="E1334" s="87">
        <v>216.678254719351</v>
      </c>
      <c r="F1334" s="86">
        <v>213.49749154820699</v>
      </c>
      <c r="G1334" s="86">
        <v>231.92055863463</v>
      </c>
      <c r="H1334" s="86">
        <f t="shared" si="145"/>
        <v>220.69876830072931</v>
      </c>
      <c r="I1334" s="86">
        <f t="shared" si="140"/>
        <v>9.8476264810992067</v>
      </c>
      <c r="J1334" s="86">
        <f t="shared" si="141"/>
        <v>7.7859347678680635</v>
      </c>
      <c r="L1334" s="87">
        <v>238.14798936862701</v>
      </c>
      <c r="M1334" s="86">
        <v>233.535502806848</v>
      </c>
      <c r="N1334" s="86">
        <v>238.17487919927001</v>
      </c>
      <c r="O1334" s="86">
        <f t="shared" si="146"/>
        <v>236.61945712491502</v>
      </c>
      <c r="P1334" s="86">
        <f t="shared" si="142"/>
        <v>2.6708166246844987</v>
      </c>
      <c r="Q1334" s="86">
        <f t="shared" si="143"/>
        <v>7.8864249005761451</v>
      </c>
      <c r="S1334" s="86">
        <f t="shared" si="144"/>
        <v>0.10049013270808149</v>
      </c>
      <c r="T1334" s="87">
        <v>0.82296477300000004</v>
      </c>
      <c r="U1334" s="87">
        <v>0</v>
      </c>
    </row>
    <row r="1335" spans="2:21">
      <c r="B1335" s="87" t="s">
        <v>7101</v>
      </c>
      <c r="C1335" s="87" t="s">
        <v>2481</v>
      </c>
      <c r="D1335" s="87" t="s">
        <v>2482</v>
      </c>
      <c r="E1335" s="87">
        <v>39.127978295065397</v>
      </c>
      <c r="F1335" s="86">
        <v>45.651920544039797</v>
      </c>
      <c r="G1335" s="86">
        <v>50.825669610154002</v>
      </c>
      <c r="H1335" s="86">
        <f t="shared" si="145"/>
        <v>45.201856149753063</v>
      </c>
      <c r="I1335" s="86">
        <f t="shared" si="140"/>
        <v>5.8618183181525696</v>
      </c>
      <c r="J1335" s="86">
        <f t="shared" si="141"/>
        <v>5.4983101109583989</v>
      </c>
      <c r="L1335" s="87">
        <v>44.6249654848205</v>
      </c>
      <c r="M1335" s="86">
        <v>43.876554848959202</v>
      </c>
      <c r="N1335" s="86">
        <v>55.527171052862997</v>
      </c>
      <c r="O1335" s="86">
        <f t="shared" si="146"/>
        <v>48.009563795547564</v>
      </c>
      <c r="P1335" s="86">
        <f t="shared" si="142"/>
        <v>6.5211842311346793</v>
      </c>
      <c r="Q1335" s="86">
        <f t="shared" si="143"/>
        <v>5.5852499229301262</v>
      </c>
      <c r="S1335" s="86">
        <f t="shared" si="144"/>
        <v>8.6939811971727121E-2</v>
      </c>
      <c r="T1335" s="87">
        <v>0.93163660599999998</v>
      </c>
      <c r="U1335" s="87">
        <v>0</v>
      </c>
    </row>
    <row r="1336" spans="2:21">
      <c r="B1336" s="87" t="s">
        <v>7102</v>
      </c>
      <c r="C1336" s="87" t="s">
        <v>2483</v>
      </c>
      <c r="D1336" s="87" t="s">
        <v>2484</v>
      </c>
      <c r="E1336" s="87">
        <v>144.75018489945899</v>
      </c>
      <c r="F1336" s="86">
        <v>167.78152749381999</v>
      </c>
      <c r="G1336" s="86">
        <v>222.468869928602</v>
      </c>
      <c r="H1336" s="86">
        <f t="shared" si="145"/>
        <v>178.33352744062699</v>
      </c>
      <c r="I1336" s="86">
        <f t="shared" si="140"/>
        <v>39.919381606217804</v>
      </c>
      <c r="J1336" s="86">
        <f t="shared" si="141"/>
        <v>7.4784341508709655</v>
      </c>
      <c r="L1336" s="87">
        <v>141.950903721587</v>
      </c>
      <c r="M1336" s="86">
        <v>183.87706798310401</v>
      </c>
      <c r="N1336" s="86">
        <v>200.01787453852899</v>
      </c>
      <c r="O1336" s="86">
        <f t="shared" si="146"/>
        <v>175.28194874773999</v>
      </c>
      <c r="P1336" s="86">
        <f t="shared" si="142"/>
        <v>29.972492905437285</v>
      </c>
      <c r="Q1336" s="86">
        <f t="shared" si="143"/>
        <v>7.453533618883867</v>
      </c>
      <c r="S1336" s="86">
        <f t="shared" si="144"/>
        <v>-2.4900531987098275E-2</v>
      </c>
      <c r="T1336" s="87">
        <v>0.91937540200000001</v>
      </c>
      <c r="U1336" s="87">
        <v>0</v>
      </c>
    </row>
    <row r="1337" spans="2:21">
      <c r="B1337" s="87" t="s">
        <v>7103</v>
      </c>
      <c r="C1337" s="87" t="s">
        <v>832</v>
      </c>
      <c r="D1337" s="87" t="s">
        <v>1519</v>
      </c>
      <c r="E1337" s="87">
        <v>137.36280745924299</v>
      </c>
      <c r="F1337" s="86">
        <v>115.933153018684</v>
      </c>
      <c r="G1337" s="86">
        <v>128.18034171629799</v>
      </c>
      <c r="H1337" s="86">
        <f t="shared" si="145"/>
        <v>127.158767398075</v>
      </c>
      <c r="I1337" s="86">
        <f t="shared" si="140"/>
        <v>10.751289826164209</v>
      </c>
      <c r="J1337" s="86">
        <f t="shared" si="141"/>
        <v>6.9904871267981106</v>
      </c>
      <c r="L1337" s="87">
        <v>134.57076855774801</v>
      </c>
      <c r="M1337" s="86">
        <v>137.53608184719999</v>
      </c>
      <c r="N1337" s="86">
        <v>130.93237088766901</v>
      </c>
      <c r="O1337" s="86">
        <f t="shared" si="146"/>
        <v>134.34640709753899</v>
      </c>
      <c r="P1337" s="86">
        <f t="shared" si="142"/>
        <v>3.3075675590798976</v>
      </c>
      <c r="Q1337" s="86">
        <f t="shared" si="143"/>
        <v>7.0698139288267763</v>
      </c>
      <c r="S1337" s="86">
        <f t="shared" si="144"/>
        <v>7.9326802028664864E-2</v>
      </c>
      <c r="T1337" s="87">
        <v>0.91422976600000005</v>
      </c>
      <c r="U1337" s="87">
        <v>0</v>
      </c>
    </row>
    <row r="1338" spans="2:21">
      <c r="B1338" s="87" t="s">
        <v>7104</v>
      </c>
      <c r="C1338" s="87" t="s">
        <v>2485</v>
      </c>
      <c r="D1338" s="87" t="s">
        <v>2486</v>
      </c>
      <c r="E1338" s="87">
        <v>250.49646725986599</v>
      </c>
      <c r="F1338" s="86">
        <v>214.39348990398901</v>
      </c>
      <c r="G1338" s="86">
        <v>203.32107759700301</v>
      </c>
      <c r="H1338" s="86">
        <f t="shared" si="145"/>
        <v>222.73701158695266</v>
      </c>
      <c r="I1338" s="86">
        <f t="shared" si="140"/>
        <v>24.66961923127926</v>
      </c>
      <c r="J1338" s="86">
        <f t="shared" si="141"/>
        <v>7.7991974964246227</v>
      </c>
      <c r="L1338" s="87">
        <v>275.26710579694702</v>
      </c>
      <c r="M1338" s="86">
        <v>232.796986536128</v>
      </c>
      <c r="N1338" s="86">
        <v>217.66651052722301</v>
      </c>
      <c r="O1338" s="86">
        <f t="shared" si="146"/>
        <v>241.91020095343265</v>
      </c>
      <c r="P1338" s="86">
        <f t="shared" si="142"/>
        <v>29.862102263881393</v>
      </c>
      <c r="Q1338" s="86">
        <f t="shared" si="143"/>
        <v>7.9183277964411873</v>
      </c>
      <c r="S1338" s="86">
        <f t="shared" si="144"/>
        <v>0.1191303000165649</v>
      </c>
      <c r="T1338" s="87">
        <v>0.84178788000000004</v>
      </c>
      <c r="U1338" s="87">
        <v>0</v>
      </c>
    </row>
    <row r="1339" spans="2:21">
      <c r="B1339" s="87" t="s">
        <v>7105</v>
      </c>
      <c r="C1339" s="87" t="s">
        <v>2487</v>
      </c>
      <c r="D1339" s="87" t="s">
        <v>2488</v>
      </c>
      <c r="E1339" s="87">
        <v>25.050812747805001</v>
      </c>
      <c r="F1339" s="86">
        <v>29.614390064502398</v>
      </c>
      <c r="G1339" s="86">
        <v>26.577331715170299</v>
      </c>
      <c r="H1339" s="86">
        <f t="shared" si="145"/>
        <v>27.080844842492567</v>
      </c>
      <c r="I1339" s="86">
        <f t="shared" si="140"/>
        <v>2.3230806235273329</v>
      </c>
      <c r="J1339" s="86">
        <f t="shared" si="141"/>
        <v>4.7592008423328389</v>
      </c>
      <c r="L1339" s="87">
        <v>38.470538426780202</v>
      </c>
      <c r="M1339" s="86">
        <v>37.703362955148897</v>
      </c>
      <c r="N1339" s="86">
        <v>32.393467223243299</v>
      </c>
      <c r="O1339" s="86">
        <f t="shared" si="146"/>
        <v>36.189122868390797</v>
      </c>
      <c r="P1339" s="86">
        <f t="shared" si="142"/>
        <v>3.3094396630658256</v>
      </c>
      <c r="Q1339" s="86">
        <f t="shared" si="143"/>
        <v>5.1774842357904616</v>
      </c>
      <c r="S1339" s="86">
        <f t="shared" si="144"/>
        <v>0.41828339345762239</v>
      </c>
      <c r="T1339" s="87">
        <v>1.9091192E-2</v>
      </c>
      <c r="U1339" s="87">
        <v>0</v>
      </c>
    </row>
    <row r="1340" spans="2:21">
      <c r="B1340" s="87" t="s">
        <v>7106</v>
      </c>
      <c r="C1340" s="87" t="s">
        <v>2489</v>
      </c>
      <c r="D1340" s="87" t="s">
        <v>2490</v>
      </c>
      <c r="E1340" s="87">
        <v>66.509398682561695</v>
      </c>
      <c r="F1340" s="86">
        <v>79.958853174156602</v>
      </c>
      <c r="G1340" s="86">
        <v>63.635523751532602</v>
      </c>
      <c r="H1340" s="86">
        <f t="shared" si="145"/>
        <v>70.034591869416957</v>
      </c>
      <c r="I1340" s="86">
        <f t="shared" si="140"/>
        <v>8.7139549639279732</v>
      </c>
      <c r="J1340" s="86">
        <f t="shared" si="141"/>
        <v>6.1299957768253899</v>
      </c>
      <c r="L1340" s="87">
        <v>72.363416252737906</v>
      </c>
      <c r="M1340" s="86">
        <v>79.270652113857395</v>
      </c>
      <c r="N1340" s="86">
        <v>72.555503509074398</v>
      </c>
      <c r="O1340" s="86">
        <f t="shared" si="146"/>
        <v>74.7298572918899</v>
      </c>
      <c r="P1340" s="86">
        <f t="shared" si="142"/>
        <v>3.9336163501181494</v>
      </c>
      <c r="Q1340" s="86">
        <f t="shared" si="143"/>
        <v>6.2236128621427174</v>
      </c>
      <c r="S1340" s="86">
        <f t="shared" si="144"/>
        <v>9.3617085317326612E-2</v>
      </c>
      <c r="T1340" s="87">
        <v>0.915190214</v>
      </c>
      <c r="U1340" s="87">
        <v>0</v>
      </c>
    </row>
    <row r="1341" spans="2:21">
      <c r="B1341" s="87" t="s">
        <v>7107</v>
      </c>
      <c r="C1341" s="87" t="s">
        <v>2491</v>
      </c>
      <c r="D1341" s="87" t="s">
        <v>2492</v>
      </c>
      <c r="E1341" s="87">
        <v>505.14372410370203</v>
      </c>
      <c r="F1341" s="86">
        <v>530.69617088994005</v>
      </c>
      <c r="G1341" s="86">
        <v>515.46303802652403</v>
      </c>
      <c r="H1341" s="86">
        <f t="shared" si="145"/>
        <v>517.10097767338868</v>
      </c>
      <c r="I1341" s="86">
        <f t="shared" si="140"/>
        <v>12.854727492481505</v>
      </c>
      <c r="J1341" s="86">
        <f t="shared" si="141"/>
        <v>9.0143022222758109</v>
      </c>
      <c r="L1341" s="87">
        <v>475.72968523836403</v>
      </c>
      <c r="M1341" s="86">
        <v>550.00996810692402</v>
      </c>
      <c r="N1341" s="86">
        <v>547.76832259155799</v>
      </c>
      <c r="O1341" s="86">
        <f t="shared" si="146"/>
        <v>524.50265864561527</v>
      </c>
      <c r="P1341" s="86">
        <f t="shared" si="142"/>
        <v>42.253502161270298</v>
      </c>
      <c r="Q1341" s="86">
        <f t="shared" si="143"/>
        <v>9.034806275456436</v>
      </c>
      <c r="S1341" s="86">
        <f t="shared" si="144"/>
        <v>2.0504053180625117E-2</v>
      </c>
      <c r="T1341" s="87">
        <v>0.95488321499999995</v>
      </c>
      <c r="U1341" s="87">
        <v>0</v>
      </c>
    </row>
    <row r="1342" spans="2:21">
      <c r="B1342" s="87" t="s">
        <v>7108</v>
      </c>
      <c r="C1342" s="87" t="s">
        <v>841</v>
      </c>
      <c r="D1342" s="87"/>
      <c r="E1342" s="87">
        <v>50.277207946036299</v>
      </c>
      <c r="F1342" s="86">
        <v>51.863345486673701</v>
      </c>
      <c r="G1342" s="86">
        <v>58.178619070600597</v>
      </c>
      <c r="H1342" s="86">
        <f t="shared" si="145"/>
        <v>53.439724167770201</v>
      </c>
      <c r="I1342" s="86">
        <f t="shared" si="140"/>
        <v>4.1799284383238859</v>
      </c>
      <c r="J1342" s="86">
        <f t="shared" si="141"/>
        <v>5.7398406561645778</v>
      </c>
      <c r="L1342" s="87">
        <v>77.042337318820699</v>
      </c>
      <c r="M1342" s="86">
        <v>59.767976327453603</v>
      </c>
      <c r="N1342" s="86">
        <v>59.091595641411097</v>
      </c>
      <c r="O1342" s="86">
        <f t="shared" si="146"/>
        <v>65.300636429228462</v>
      </c>
      <c r="P1342" s="86">
        <f t="shared" si="142"/>
        <v>10.174233511356157</v>
      </c>
      <c r="Q1342" s="86">
        <f t="shared" si="143"/>
        <v>6.0290251474372827</v>
      </c>
      <c r="S1342" s="86">
        <f t="shared" si="144"/>
        <v>0.28918449127270618</v>
      </c>
      <c r="T1342" s="87">
        <v>0.43035957499999999</v>
      </c>
      <c r="U1342" s="87">
        <v>0</v>
      </c>
    </row>
    <row r="1343" spans="2:21">
      <c r="B1343" s="87" t="s">
        <v>7109</v>
      </c>
      <c r="C1343" s="87" t="s">
        <v>832</v>
      </c>
      <c r="D1343" s="87" t="s">
        <v>2493</v>
      </c>
      <c r="E1343" s="87">
        <v>102.73535706399301</v>
      </c>
      <c r="F1343" s="86">
        <v>101.39304458447801</v>
      </c>
      <c r="G1343" s="86">
        <v>107.48234906753</v>
      </c>
      <c r="H1343" s="86">
        <f t="shared" si="145"/>
        <v>103.870250238667</v>
      </c>
      <c r="I1343" s="86">
        <f t="shared" si="140"/>
        <v>3.1993583982215057</v>
      </c>
      <c r="J1343" s="86">
        <f t="shared" si="141"/>
        <v>6.6986386969624787</v>
      </c>
      <c r="L1343" s="87">
        <v>110.689372429263</v>
      </c>
      <c r="M1343" s="86">
        <v>108.463504200107</v>
      </c>
      <c r="N1343" s="86">
        <v>127.403405112787</v>
      </c>
      <c r="O1343" s="86">
        <f t="shared" si="146"/>
        <v>115.518760580719</v>
      </c>
      <c r="P1343" s="86">
        <f t="shared" si="142"/>
        <v>10.352400884992905</v>
      </c>
      <c r="Q1343" s="86">
        <f t="shared" si="143"/>
        <v>6.8519833582893623</v>
      </c>
      <c r="S1343" s="86">
        <f t="shared" si="144"/>
        <v>0.15334466132688424</v>
      </c>
      <c r="T1343" s="87">
        <v>0.58025974499999999</v>
      </c>
      <c r="U1343" s="87">
        <v>0</v>
      </c>
    </row>
    <row r="1344" spans="2:21">
      <c r="B1344" s="87" t="s">
        <v>7110</v>
      </c>
      <c r="C1344" s="87" t="s">
        <v>2494</v>
      </c>
      <c r="D1344" s="87" t="s">
        <v>974</v>
      </c>
      <c r="E1344" s="87">
        <v>62.136615800416998</v>
      </c>
      <c r="F1344" s="86">
        <v>56.132135512540003</v>
      </c>
      <c r="G1344" s="86">
        <v>61.990139155298699</v>
      </c>
      <c r="H1344" s="86">
        <f t="shared" si="145"/>
        <v>60.086296822751898</v>
      </c>
      <c r="I1344" s="86">
        <f t="shared" si="140"/>
        <v>3.4251872360899887</v>
      </c>
      <c r="J1344" s="86">
        <f t="shared" si="141"/>
        <v>5.9089641047923989</v>
      </c>
      <c r="L1344" s="87">
        <v>65.240671189087394</v>
      </c>
      <c r="M1344" s="86">
        <v>65.850040454709202</v>
      </c>
      <c r="N1344" s="86">
        <v>63.098711078215601</v>
      </c>
      <c r="O1344" s="86">
        <f t="shared" si="146"/>
        <v>64.729807574004056</v>
      </c>
      <c r="P1344" s="86">
        <f t="shared" si="142"/>
        <v>1.4450569398474138</v>
      </c>
      <c r="Q1344" s="86">
        <f t="shared" si="143"/>
        <v>6.0163583099853222</v>
      </c>
      <c r="S1344" s="86">
        <f t="shared" si="144"/>
        <v>0.10739420519292389</v>
      </c>
      <c r="T1344" s="87">
        <v>0.79568055299999996</v>
      </c>
      <c r="U1344" s="87">
        <v>0</v>
      </c>
    </row>
    <row r="1345" spans="2:21">
      <c r="B1345" s="87" t="s">
        <v>7111</v>
      </c>
      <c r="C1345" s="87" t="s">
        <v>832</v>
      </c>
      <c r="D1345" s="87" t="s">
        <v>2495</v>
      </c>
      <c r="E1345" s="87">
        <v>177.444728532581</v>
      </c>
      <c r="F1345" s="86">
        <v>203.074688516734</v>
      </c>
      <c r="G1345" s="86">
        <v>230.62817699390899</v>
      </c>
      <c r="H1345" s="86">
        <f t="shared" si="145"/>
        <v>203.71586468107466</v>
      </c>
      <c r="I1345" s="86">
        <f t="shared" si="140"/>
        <v>26.597521082141544</v>
      </c>
      <c r="J1345" s="86">
        <f t="shared" si="141"/>
        <v>7.6704145265118777</v>
      </c>
      <c r="L1345" s="87">
        <v>182.28676291203701</v>
      </c>
      <c r="M1345" s="86">
        <v>186.14963155245101</v>
      </c>
      <c r="N1345" s="86">
        <v>211.27072192309899</v>
      </c>
      <c r="O1345" s="86">
        <f t="shared" si="146"/>
        <v>193.23570546252901</v>
      </c>
      <c r="P1345" s="86">
        <f t="shared" si="142"/>
        <v>15.73775087434816</v>
      </c>
      <c r="Q1345" s="86">
        <f t="shared" si="143"/>
        <v>7.5942178850576862</v>
      </c>
      <c r="S1345" s="86">
        <f t="shared" si="144"/>
        <v>-7.6196641454191971E-2</v>
      </c>
      <c r="T1345" s="87">
        <v>0.65000113500000001</v>
      </c>
      <c r="U1345" s="87">
        <v>0</v>
      </c>
    </row>
    <row r="1346" spans="2:21">
      <c r="B1346" s="87" t="s">
        <v>7112</v>
      </c>
      <c r="C1346" s="87" t="s">
        <v>841</v>
      </c>
      <c r="D1346" s="87" t="s">
        <v>2496</v>
      </c>
      <c r="E1346" s="87">
        <v>1481.81352411496</v>
      </c>
      <c r="F1346" s="86">
        <v>1635.41271215097</v>
      </c>
      <c r="G1346" s="86">
        <v>1597.3180732727601</v>
      </c>
      <c r="H1346" s="86">
        <f t="shared" si="145"/>
        <v>1571.5147698462304</v>
      </c>
      <c r="I1346" s="86">
        <f t="shared" si="140"/>
        <v>79.984595342613133</v>
      </c>
      <c r="J1346" s="86">
        <f t="shared" si="141"/>
        <v>10.617940115999374</v>
      </c>
      <c r="L1346" s="87">
        <v>1439.6706648372401</v>
      </c>
      <c r="M1346" s="86">
        <v>1640.34439139799</v>
      </c>
      <c r="N1346" s="86">
        <v>1669.8985730310201</v>
      </c>
      <c r="O1346" s="86">
        <f t="shared" si="146"/>
        <v>1583.3045430887498</v>
      </c>
      <c r="P1346" s="86">
        <f t="shared" si="142"/>
        <v>125.26524118516164</v>
      </c>
      <c r="Q1346" s="86">
        <f t="shared" si="143"/>
        <v>10.628723064171432</v>
      </c>
      <c r="S1346" s="86">
        <f t="shared" si="144"/>
        <v>1.0782948172058011E-2</v>
      </c>
      <c r="T1346" s="87">
        <v>0.93493662399999999</v>
      </c>
      <c r="U1346" s="87">
        <v>0</v>
      </c>
    </row>
    <row r="1347" spans="2:21">
      <c r="B1347" s="87" t="s">
        <v>7113</v>
      </c>
      <c r="C1347" s="87" t="s">
        <v>2497</v>
      </c>
      <c r="D1347" s="87" t="s">
        <v>2498</v>
      </c>
      <c r="E1347" s="87">
        <v>59.991576217154197</v>
      </c>
      <c r="F1347" s="86">
        <v>70.542728445901005</v>
      </c>
      <c r="G1347" s="86">
        <v>72.902032042536007</v>
      </c>
      <c r="H1347" s="86">
        <f t="shared" si="145"/>
        <v>67.812112235197063</v>
      </c>
      <c r="I1347" s="86">
        <f t="shared" si="140"/>
        <v>6.8747484370268506</v>
      </c>
      <c r="J1347" s="86">
        <f t="shared" si="141"/>
        <v>6.0834710777029724</v>
      </c>
      <c r="L1347" s="87">
        <v>74.185770085804904</v>
      </c>
      <c r="M1347" s="86">
        <v>79.790575124141895</v>
      </c>
      <c r="N1347" s="86">
        <v>76.302501342876297</v>
      </c>
      <c r="O1347" s="86">
        <f t="shared" si="146"/>
        <v>76.759615517607699</v>
      </c>
      <c r="P1347" s="86">
        <f t="shared" si="142"/>
        <v>2.830225239446007</v>
      </c>
      <c r="Q1347" s="86">
        <f t="shared" si="143"/>
        <v>6.2622755801018712</v>
      </c>
      <c r="S1347" s="86">
        <f t="shared" si="144"/>
        <v>0.17880450239889875</v>
      </c>
      <c r="T1347" s="87">
        <v>0.60898324800000003</v>
      </c>
      <c r="U1347" s="87">
        <v>0</v>
      </c>
    </row>
    <row r="1348" spans="2:21">
      <c r="B1348" s="87" t="s">
        <v>7114</v>
      </c>
      <c r="C1348" s="87" t="s">
        <v>2499</v>
      </c>
      <c r="D1348" s="87" t="s">
        <v>2500</v>
      </c>
      <c r="E1348" s="87">
        <v>517.721572596952</v>
      </c>
      <c r="F1348" s="86">
        <v>484.52121505494699</v>
      </c>
      <c r="G1348" s="86">
        <v>494.52583036048497</v>
      </c>
      <c r="H1348" s="86">
        <f t="shared" si="145"/>
        <v>498.92287267079467</v>
      </c>
      <c r="I1348" s="86">
        <f t="shared" si="140"/>
        <v>17.031336443104877</v>
      </c>
      <c r="J1348" s="86">
        <f t="shared" si="141"/>
        <v>8.9626729996949805</v>
      </c>
      <c r="L1348" s="87">
        <v>499.70092780283801</v>
      </c>
      <c r="M1348" s="86">
        <v>386.03500860445001</v>
      </c>
      <c r="N1348" s="86">
        <v>469.85451251224299</v>
      </c>
      <c r="O1348" s="86">
        <f t="shared" si="146"/>
        <v>451.86348297317699</v>
      </c>
      <c r="P1348" s="86">
        <f t="shared" si="142"/>
        <v>58.929985191838739</v>
      </c>
      <c r="Q1348" s="86">
        <f t="shared" si="143"/>
        <v>8.8197431611181951</v>
      </c>
      <c r="S1348" s="86">
        <f t="shared" si="144"/>
        <v>-0.14292983857678532</v>
      </c>
      <c r="T1348" s="87">
        <v>0.37963089900000002</v>
      </c>
      <c r="U1348" s="87">
        <v>0</v>
      </c>
    </row>
    <row r="1349" spans="2:21">
      <c r="B1349" s="87" t="s">
        <v>7115</v>
      </c>
      <c r="C1349" s="87" t="s">
        <v>2501</v>
      </c>
      <c r="D1349" s="87" t="s">
        <v>978</v>
      </c>
      <c r="E1349" s="87">
        <v>70.321854532868301</v>
      </c>
      <c r="F1349" s="86">
        <v>80.7874423262204</v>
      </c>
      <c r="G1349" s="86">
        <v>86.913044341634006</v>
      </c>
      <c r="H1349" s="86">
        <f t="shared" si="145"/>
        <v>79.340780400240916</v>
      </c>
      <c r="I1349" s="86">
        <f t="shared" si="140"/>
        <v>8.3896673273546298</v>
      </c>
      <c r="J1349" s="86">
        <f t="shared" si="141"/>
        <v>6.3099906828674097</v>
      </c>
      <c r="L1349" s="87">
        <v>80.707126696243805</v>
      </c>
      <c r="M1349" s="86">
        <v>78.388995000841206</v>
      </c>
      <c r="N1349" s="86">
        <v>87.091666560978695</v>
      </c>
      <c r="O1349" s="86">
        <f t="shared" si="146"/>
        <v>82.06259608602123</v>
      </c>
      <c r="P1349" s="86">
        <f t="shared" si="142"/>
        <v>4.5068942766470759</v>
      </c>
      <c r="Q1349" s="86">
        <f t="shared" si="143"/>
        <v>6.3586528901266437</v>
      </c>
      <c r="S1349" s="86">
        <f t="shared" si="144"/>
        <v>4.8662207259234522E-2</v>
      </c>
      <c r="T1349" s="87">
        <v>0.99531827500000003</v>
      </c>
      <c r="U1349" s="87">
        <v>0</v>
      </c>
    </row>
    <row r="1350" spans="2:21">
      <c r="B1350" s="87" t="s">
        <v>7116</v>
      </c>
      <c r="C1350" s="87" t="s">
        <v>2502</v>
      </c>
      <c r="D1350" s="87" t="s">
        <v>1134</v>
      </c>
      <c r="E1350" s="87">
        <v>27.642615954993399</v>
      </c>
      <c r="F1350" s="86">
        <v>28.300848569706002</v>
      </c>
      <c r="G1350" s="86">
        <v>22.803659813783099</v>
      </c>
      <c r="H1350" s="86">
        <f t="shared" si="145"/>
        <v>26.249041446160835</v>
      </c>
      <c r="I1350" s="86">
        <f t="shared" ref="I1350:I1413" si="147">STDEV(E1350:G1350)</f>
        <v>3.0018841563778311</v>
      </c>
      <c r="J1350" s="86">
        <f t="shared" ref="J1350:J1413" si="148">LOG(H1350,2)</f>
        <v>4.7141928347663118</v>
      </c>
      <c r="L1350" s="87">
        <v>18.878816043341001</v>
      </c>
      <c r="M1350" s="86">
        <v>24.337688990609202</v>
      </c>
      <c r="N1350" s="86">
        <v>19.8942509621656</v>
      </c>
      <c r="O1350" s="86">
        <f t="shared" si="146"/>
        <v>21.036918665371932</v>
      </c>
      <c r="P1350" s="86">
        <f t="shared" ref="P1350:P1413" si="149">STDEV(L1350:N1350)</f>
        <v>2.9032896124168297</v>
      </c>
      <c r="Q1350" s="86">
        <f t="shared" ref="Q1350:Q1413" si="150">LOG(O1350,2)</f>
        <v>4.3948514995300227</v>
      </c>
      <c r="S1350" s="86">
        <f t="shared" ref="S1350:S1413" si="151">LOG(O1350/H1350,2)</f>
        <v>-0.31934133523628921</v>
      </c>
      <c r="T1350" s="87">
        <v>0.35161403400000002</v>
      </c>
      <c r="U1350" s="87">
        <v>0</v>
      </c>
    </row>
    <row r="1351" spans="2:21">
      <c r="B1351" s="87" t="s">
        <v>7117</v>
      </c>
      <c r="C1351" s="87" t="s">
        <v>832</v>
      </c>
      <c r="D1351" s="87" t="s">
        <v>2503</v>
      </c>
      <c r="E1351" s="87">
        <v>55.630060876838797</v>
      </c>
      <c r="F1351" s="86">
        <v>63.002202284626897</v>
      </c>
      <c r="G1351" s="86">
        <v>67.277448075687801</v>
      </c>
      <c r="H1351" s="86">
        <f t="shared" ref="H1351:H1414" si="152">AVERAGE(E1351:G1351)</f>
        <v>61.969903745717829</v>
      </c>
      <c r="I1351" s="86">
        <f t="shared" si="147"/>
        <v>5.8919128765667645</v>
      </c>
      <c r="J1351" s="86">
        <f t="shared" si="148"/>
        <v>5.9534958223435144</v>
      </c>
      <c r="L1351" s="87">
        <v>64.594062819762897</v>
      </c>
      <c r="M1351" s="86">
        <v>70.238586079822696</v>
      </c>
      <c r="N1351" s="86">
        <v>69.821742175229403</v>
      </c>
      <c r="O1351" s="86">
        <f t="shared" ref="O1351:O1414" si="153">AVERAGE(L1351:N1351)</f>
        <v>68.218130358271665</v>
      </c>
      <c r="P1351" s="86">
        <f t="shared" si="149"/>
        <v>3.1454473215989323</v>
      </c>
      <c r="Q1351" s="86">
        <f t="shared" si="150"/>
        <v>6.0920833107033552</v>
      </c>
      <c r="S1351" s="86">
        <f t="shared" si="151"/>
        <v>0.13858748835983983</v>
      </c>
      <c r="T1351" s="87">
        <v>0.66245033200000003</v>
      </c>
      <c r="U1351" s="87">
        <v>0</v>
      </c>
    </row>
    <row r="1352" spans="2:21">
      <c r="B1352" s="87" t="s">
        <v>7118</v>
      </c>
      <c r="C1352" s="87" t="s">
        <v>832</v>
      </c>
      <c r="D1352" s="87" t="s">
        <v>855</v>
      </c>
      <c r="E1352" s="87">
        <v>87.542158131559901</v>
      </c>
      <c r="F1352" s="86">
        <v>87.937410922917493</v>
      </c>
      <c r="G1352" s="86">
        <v>84.933284950133697</v>
      </c>
      <c r="H1352" s="86">
        <f t="shared" si="152"/>
        <v>86.804284668203692</v>
      </c>
      <c r="I1352" s="86">
        <f t="shared" si="147"/>
        <v>1.6323406969847036</v>
      </c>
      <c r="J1352" s="86">
        <f t="shared" si="148"/>
        <v>6.4396943508867013</v>
      </c>
      <c r="L1352" s="87">
        <v>88.760303688768701</v>
      </c>
      <c r="M1352" s="86">
        <v>92.278511460847696</v>
      </c>
      <c r="N1352" s="86">
        <v>88.335896707265505</v>
      </c>
      <c r="O1352" s="86">
        <f t="shared" si="153"/>
        <v>89.791570618960634</v>
      </c>
      <c r="P1352" s="86">
        <f t="shared" si="149"/>
        <v>2.1641826135452642</v>
      </c>
      <c r="Q1352" s="86">
        <f t="shared" si="150"/>
        <v>6.4885081100427939</v>
      </c>
      <c r="S1352" s="86">
        <f t="shared" si="151"/>
        <v>4.8813759156094094E-2</v>
      </c>
      <c r="T1352" s="87">
        <v>0.99307507900000003</v>
      </c>
      <c r="U1352" s="87">
        <v>0</v>
      </c>
    </row>
    <row r="1353" spans="2:21">
      <c r="B1353" s="87" t="s">
        <v>7119</v>
      </c>
      <c r="C1353" s="87" t="s">
        <v>832</v>
      </c>
      <c r="D1353" s="87" t="s">
        <v>1059</v>
      </c>
      <c r="E1353" s="87">
        <v>392.15658893434602</v>
      </c>
      <c r="F1353" s="86">
        <v>439.68259350404901</v>
      </c>
      <c r="G1353" s="86">
        <v>413.50505615055499</v>
      </c>
      <c r="H1353" s="86">
        <f t="shared" si="152"/>
        <v>415.11474619631667</v>
      </c>
      <c r="I1353" s="86">
        <f t="shared" si="147"/>
        <v>23.80385691694574</v>
      </c>
      <c r="J1353" s="86">
        <f t="shared" si="148"/>
        <v>8.6973663717437777</v>
      </c>
      <c r="L1353" s="87">
        <v>393.29826758079901</v>
      </c>
      <c r="M1353" s="86">
        <v>380.02620864242698</v>
      </c>
      <c r="N1353" s="86">
        <v>426.75956800308097</v>
      </c>
      <c r="O1353" s="86">
        <f t="shared" si="153"/>
        <v>400.02801474210236</v>
      </c>
      <c r="P1353" s="86">
        <f t="shared" si="149"/>
        <v>24.082542264559798</v>
      </c>
      <c r="Q1353" s="86">
        <f t="shared" si="150"/>
        <v>8.6439572280603212</v>
      </c>
      <c r="S1353" s="86">
        <f t="shared" si="151"/>
        <v>-5.3409143683456797E-2</v>
      </c>
      <c r="T1353" s="87">
        <v>0.69132242600000005</v>
      </c>
      <c r="U1353" s="87">
        <v>0</v>
      </c>
    </row>
    <row r="1354" spans="2:21">
      <c r="B1354" s="87" t="s">
        <v>7120</v>
      </c>
      <c r="C1354" s="87" t="s">
        <v>841</v>
      </c>
      <c r="D1354" s="87" t="s">
        <v>2504</v>
      </c>
      <c r="E1354" s="87">
        <v>116.39282584199</v>
      </c>
      <c r="F1354" s="86">
        <v>112.278179653999</v>
      </c>
      <c r="G1354" s="86">
        <v>120.28755560386701</v>
      </c>
      <c r="H1354" s="86">
        <f t="shared" si="152"/>
        <v>116.31952036661868</v>
      </c>
      <c r="I1354" s="86">
        <f t="shared" si="147"/>
        <v>4.0051911372767908</v>
      </c>
      <c r="J1354" s="86">
        <f t="shared" si="148"/>
        <v>6.8619494153301579</v>
      </c>
      <c r="L1354" s="87">
        <v>116.623285781972</v>
      </c>
      <c r="M1354" s="86">
        <v>126.630619675548</v>
      </c>
      <c r="N1354" s="86">
        <v>141.39753636610999</v>
      </c>
      <c r="O1354" s="86">
        <f t="shared" si="153"/>
        <v>128.21714727454332</v>
      </c>
      <c r="P1354" s="86">
        <f t="shared" si="149"/>
        <v>12.463092528269048</v>
      </c>
      <c r="Q1354" s="86">
        <f t="shared" si="150"/>
        <v>7.0024454051921614</v>
      </c>
      <c r="S1354" s="86">
        <f t="shared" si="151"/>
        <v>0.14049598986200362</v>
      </c>
      <c r="T1354" s="87">
        <v>0.75018066400000005</v>
      </c>
      <c r="U1354" s="87">
        <v>0</v>
      </c>
    </row>
    <row r="1355" spans="2:21">
      <c r="B1355" s="87" t="s">
        <v>7121</v>
      </c>
      <c r="C1355" s="87" t="s">
        <v>2505</v>
      </c>
      <c r="D1355" s="87" t="s">
        <v>2506</v>
      </c>
      <c r="E1355" s="87">
        <v>89.376760586577404</v>
      </c>
      <c r="F1355" s="86">
        <v>89.144947266175507</v>
      </c>
      <c r="G1355" s="86">
        <v>79.3128764967596</v>
      </c>
      <c r="H1355" s="86">
        <f t="shared" si="152"/>
        <v>85.944861449837504</v>
      </c>
      <c r="I1355" s="86">
        <f t="shared" si="147"/>
        <v>5.7446368612182725</v>
      </c>
      <c r="J1355" s="86">
        <f t="shared" si="148"/>
        <v>6.4253394799955768</v>
      </c>
      <c r="L1355" s="87">
        <v>81.147865225314106</v>
      </c>
      <c r="M1355" s="86">
        <v>86.107801809166105</v>
      </c>
      <c r="N1355" s="86">
        <v>80.507691846572598</v>
      </c>
      <c r="O1355" s="86">
        <f t="shared" si="153"/>
        <v>82.58778629368426</v>
      </c>
      <c r="P1355" s="86">
        <f t="shared" si="149"/>
        <v>3.0651814645526239</v>
      </c>
      <c r="Q1355" s="86">
        <f t="shared" si="150"/>
        <v>6.3678565356554957</v>
      </c>
      <c r="S1355" s="86">
        <f t="shared" si="151"/>
        <v>-5.7482944340080375E-2</v>
      </c>
      <c r="T1355" s="87">
        <v>0.65000113500000001</v>
      </c>
      <c r="U1355" s="87">
        <v>0</v>
      </c>
    </row>
    <row r="1356" spans="2:21">
      <c r="B1356" s="87" t="s">
        <v>7122</v>
      </c>
      <c r="C1356" s="87" t="s">
        <v>1676</v>
      </c>
      <c r="D1356" s="87" t="s">
        <v>1677</v>
      </c>
      <c r="E1356" s="87">
        <v>50.945660853201097</v>
      </c>
      <c r="F1356" s="86">
        <v>48.218301771689902</v>
      </c>
      <c r="G1356" s="86">
        <v>55.402025023461697</v>
      </c>
      <c r="H1356" s="86">
        <f t="shared" si="152"/>
        <v>51.521995882784232</v>
      </c>
      <c r="I1356" s="86">
        <f t="shared" si="147"/>
        <v>3.6263744276143255</v>
      </c>
      <c r="J1356" s="86">
        <f t="shared" si="148"/>
        <v>5.6871165772067709</v>
      </c>
      <c r="L1356" s="87">
        <v>54.894615661417603</v>
      </c>
      <c r="M1356" s="86">
        <v>59.280464831827103</v>
      </c>
      <c r="N1356" s="86">
        <v>64.597136315059103</v>
      </c>
      <c r="O1356" s="86">
        <f t="shared" si="153"/>
        <v>59.590738936101275</v>
      </c>
      <c r="P1356" s="86">
        <f t="shared" si="149"/>
        <v>4.8586962524346307</v>
      </c>
      <c r="Q1356" s="86">
        <f t="shared" si="150"/>
        <v>5.8970162321331578</v>
      </c>
      <c r="S1356" s="86">
        <f t="shared" si="151"/>
        <v>0.20989965492638765</v>
      </c>
      <c r="T1356" s="87">
        <v>0.44581537199999999</v>
      </c>
      <c r="U1356" s="87">
        <v>0</v>
      </c>
    </row>
    <row r="1357" spans="2:21">
      <c r="B1357" s="87" t="s">
        <v>7123</v>
      </c>
      <c r="C1357" s="87" t="s">
        <v>2507</v>
      </c>
      <c r="D1357" s="87" t="s">
        <v>2508</v>
      </c>
      <c r="E1357" s="87">
        <v>86.867697273772393</v>
      </c>
      <c r="F1357" s="86">
        <v>89.970912672297501</v>
      </c>
      <c r="G1357" s="86">
        <v>94.161639254404804</v>
      </c>
      <c r="H1357" s="86">
        <f t="shared" si="152"/>
        <v>90.333416400158228</v>
      </c>
      <c r="I1357" s="86">
        <f t="shared" si="147"/>
        <v>3.6604581842636392</v>
      </c>
      <c r="J1357" s="86">
        <f t="shared" si="148"/>
        <v>6.4971878672752386</v>
      </c>
      <c r="L1357" s="87">
        <v>95.771311467847795</v>
      </c>
      <c r="M1357" s="86">
        <v>102.38188253880899</v>
      </c>
      <c r="N1357" s="86">
        <v>95.533494293359496</v>
      </c>
      <c r="O1357" s="86">
        <f t="shared" si="153"/>
        <v>97.895562766672086</v>
      </c>
      <c r="P1357" s="86">
        <f t="shared" si="149"/>
        <v>3.8870860648460388</v>
      </c>
      <c r="Q1357" s="86">
        <f t="shared" si="150"/>
        <v>6.6131715643221067</v>
      </c>
      <c r="S1357" s="86">
        <f t="shared" si="151"/>
        <v>0.11598369704686808</v>
      </c>
      <c r="T1357" s="87">
        <v>0.72729081500000003</v>
      </c>
      <c r="U1357" s="87">
        <v>0</v>
      </c>
    </row>
    <row r="1358" spans="2:21">
      <c r="B1358" s="87" t="s">
        <v>7124</v>
      </c>
      <c r="C1358" s="87" t="s">
        <v>2509</v>
      </c>
      <c r="D1358" s="87" t="s">
        <v>2510</v>
      </c>
      <c r="E1358" s="87">
        <v>303.53327799561799</v>
      </c>
      <c r="F1358" s="86">
        <v>265.24811870273101</v>
      </c>
      <c r="G1358" s="86">
        <v>323.50276718875301</v>
      </c>
      <c r="H1358" s="86">
        <f t="shared" si="152"/>
        <v>297.42805462903402</v>
      </c>
      <c r="I1358" s="86">
        <f t="shared" si="147"/>
        <v>29.603316230186252</v>
      </c>
      <c r="J1358" s="86">
        <f t="shared" si="148"/>
        <v>8.2163969244726296</v>
      </c>
      <c r="L1358" s="87">
        <v>421.617582553727</v>
      </c>
      <c r="M1358" s="86">
        <v>346.30708570291398</v>
      </c>
      <c r="N1358" s="86">
        <v>400.101742908213</v>
      </c>
      <c r="O1358" s="86">
        <f t="shared" si="153"/>
        <v>389.34213705495131</v>
      </c>
      <c r="P1358" s="86">
        <f t="shared" si="149"/>
        <v>38.791037271091845</v>
      </c>
      <c r="Q1358" s="86">
        <f t="shared" si="150"/>
        <v>8.604894680441193</v>
      </c>
      <c r="S1358" s="86">
        <f t="shared" si="151"/>
        <v>0.38849775596856512</v>
      </c>
      <c r="T1358" s="87">
        <v>1.3121186E-2</v>
      </c>
      <c r="U1358" s="87">
        <v>0</v>
      </c>
    </row>
    <row r="1359" spans="2:21">
      <c r="B1359" s="87" t="s">
        <v>7125</v>
      </c>
      <c r="C1359" s="87" t="s">
        <v>2511</v>
      </c>
      <c r="D1359" s="87" t="s">
        <v>1599</v>
      </c>
      <c r="E1359" s="87">
        <v>82.530827347488099</v>
      </c>
      <c r="F1359" s="86">
        <v>82.062602689488102</v>
      </c>
      <c r="G1359" s="86">
        <v>78.601545945397405</v>
      </c>
      <c r="H1359" s="86">
        <f t="shared" si="152"/>
        <v>81.064991994124526</v>
      </c>
      <c r="I1359" s="86">
        <f t="shared" si="147"/>
        <v>2.1462137379188935</v>
      </c>
      <c r="J1359" s="86">
        <f t="shared" si="148"/>
        <v>6.3410071143803721</v>
      </c>
      <c r="L1359" s="87">
        <v>84.562181217002603</v>
      </c>
      <c r="M1359" s="86">
        <v>85.954561492632493</v>
      </c>
      <c r="N1359" s="86">
        <v>79.909101837696795</v>
      </c>
      <c r="O1359" s="86">
        <f t="shared" si="153"/>
        <v>83.475281515777297</v>
      </c>
      <c r="P1359" s="86">
        <f t="shared" si="149"/>
        <v>3.165897792136783</v>
      </c>
      <c r="Q1359" s="86">
        <f t="shared" si="150"/>
        <v>6.383277148593316</v>
      </c>
      <c r="S1359" s="86">
        <f t="shared" si="151"/>
        <v>4.2270034212943085E-2</v>
      </c>
      <c r="T1359" s="87">
        <v>1</v>
      </c>
      <c r="U1359" s="87">
        <v>0</v>
      </c>
    </row>
    <row r="1360" spans="2:21">
      <c r="B1360" s="87" t="s">
        <v>7126</v>
      </c>
      <c r="C1360" s="87" t="s">
        <v>2512</v>
      </c>
      <c r="D1360" s="87" t="s">
        <v>2488</v>
      </c>
      <c r="E1360" s="87">
        <v>133.38664595730199</v>
      </c>
      <c r="F1360" s="86">
        <v>141.07617809329199</v>
      </c>
      <c r="G1360" s="86">
        <v>135.85897755761201</v>
      </c>
      <c r="H1360" s="86">
        <f t="shared" si="152"/>
        <v>136.77393386940199</v>
      </c>
      <c r="I1360" s="86">
        <f t="shared" si="147"/>
        <v>3.9255680999020965</v>
      </c>
      <c r="J1360" s="86">
        <f t="shared" si="148"/>
        <v>7.0956494999655426</v>
      </c>
      <c r="L1360" s="87">
        <v>128.44322692677301</v>
      </c>
      <c r="M1360" s="86">
        <v>129.89508762784499</v>
      </c>
      <c r="N1360" s="86">
        <v>138.75727648486799</v>
      </c>
      <c r="O1360" s="86">
        <f t="shared" si="153"/>
        <v>132.365197013162</v>
      </c>
      <c r="P1360" s="86">
        <f t="shared" si="149"/>
        <v>5.5830981411115443</v>
      </c>
      <c r="Q1360" s="86">
        <f t="shared" si="150"/>
        <v>7.0483800317321652</v>
      </c>
      <c r="S1360" s="86">
        <f t="shared" si="151"/>
        <v>-4.726946823337716E-2</v>
      </c>
      <c r="T1360" s="87">
        <v>0.67719812899999998</v>
      </c>
      <c r="U1360" s="87">
        <v>0</v>
      </c>
    </row>
    <row r="1361" spans="2:21">
      <c r="B1361" s="87" t="s">
        <v>7127</v>
      </c>
      <c r="C1361" s="87" t="s">
        <v>2513</v>
      </c>
      <c r="D1361" s="87" t="s">
        <v>2514</v>
      </c>
      <c r="E1361" s="87">
        <v>59.861299612502698</v>
      </c>
      <c r="F1361" s="86">
        <v>56.2079254166092</v>
      </c>
      <c r="G1361" s="86">
        <v>64.369952473385894</v>
      </c>
      <c r="H1361" s="86">
        <f t="shared" si="152"/>
        <v>60.146392500832597</v>
      </c>
      <c r="I1361" s="86">
        <f t="shared" si="147"/>
        <v>4.0884752518660203</v>
      </c>
      <c r="J1361" s="86">
        <f t="shared" si="148"/>
        <v>5.9104063039888679</v>
      </c>
      <c r="L1361" s="87">
        <v>72.703804227116393</v>
      </c>
      <c r="M1361" s="86">
        <v>69.463652218462997</v>
      </c>
      <c r="N1361" s="86">
        <v>62.480167584459899</v>
      </c>
      <c r="O1361" s="86">
        <f t="shared" si="153"/>
        <v>68.215874676679761</v>
      </c>
      <c r="P1361" s="86">
        <f t="shared" si="149"/>
        <v>5.2247868995396454</v>
      </c>
      <c r="Q1361" s="86">
        <f t="shared" si="150"/>
        <v>6.0920356061645062</v>
      </c>
      <c r="S1361" s="86">
        <f t="shared" si="151"/>
        <v>0.18162930217563739</v>
      </c>
      <c r="T1361" s="87">
        <v>0.439437984</v>
      </c>
      <c r="U1361" s="87">
        <v>0</v>
      </c>
    </row>
    <row r="1362" spans="2:21">
      <c r="B1362" s="87" t="s">
        <v>7128</v>
      </c>
      <c r="C1362" s="87" t="s">
        <v>1470</v>
      </c>
      <c r="D1362" s="87" t="s">
        <v>2515</v>
      </c>
      <c r="E1362" s="87">
        <v>73.460081507376501</v>
      </c>
      <c r="F1362" s="86">
        <v>71.520081993351099</v>
      </c>
      <c r="G1362" s="86">
        <v>62.096173209551097</v>
      </c>
      <c r="H1362" s="86">
        <f t="shared" si="152"/>
        <v>69.025445570092899</v>
      </c>
      <c r="I1362" s="86">
        <f t="shared" si="147"/>
        <v>6.0788165882457017</v>
      </c>
      <c r="J1362" s="86">
        <f t="shared" si="148"/>
        <v>6.1090563905538566</v>
      </c>
      <c r="L1362" s="87">
        <v>82.3545957339757</v>
      </c>
      <c r="M1362" s="86">
        <v>79.179944358669502</v>
      </c>
      <c r="N1362" s="86">
        <v>77.334608530630206</v>
      </c>
      <c r="O1362" s="86">
        <f t="shared" si="153"/>
        <v>79.623049541091802</v>
      </c>
      <c r="P1362" s="86">
        <f t="shared" si="149"/>
        <v>2.5391582330479627</v>
      </c>
      <c r="Q1362" s="86">
        <f t="shared" si="150"/>
        <v>6.3151142222015553</v>
      </c>
      <c r="S1362" s="86">
        <f t="shared" si="151"/>
        <v>0.20605783164769864</v>
      </c>
      <c r="T1362" s="87">
        <v>0.44446162299999997</v>
      </c>
      <c r="U1362" s="87">
        <v>0</v>
      </c>
    </row>
    <row r="1363" spans="2:21">
      <c r="B1363" s="87" t="s">
        <v>7129</v>
      </c>
      <c r="C1363" s="87" t="s">
        <v>2516</v>
      </c>
      <c r="D1363" s="87" t="s">
        <v>2517</v>
      </c>
      <c r="E1363" s="87">
        <v>36.277853826851803</v>
      </c>
      <c r="F1363" s="86">
        <v>31.970080183269701</v>
      </c>
      <c r="G1363" s="86">
        <v>34.855517003502101</v>
      </c>
      <c r="H1363" s="86">
        <f t="shared" si="152"/>
        <v>34.367817004541202</v>
      </c>
      <c r="I1363" s="86">
        <f t="shared" si="147"/>
        <v>2.1949070385383069</v>
      </c>
      <c r="J1363" s="86">
        <f t="shared" si="148"/>
        <v>5.1029863115453988</v>
      </c>
      <c r="L1363" s="87">
        <v>36.681916072816499</v>
      </c>
      <c r="M1363" s="86">
        <v>36.9011637433372</v>
      </c>
      <c r="N1363" s="86">
        <v>44.705916303571101</v>
      </c>
      <c r="O1363" s="86">
        <f t="shared" si="153"/>
        <v>39.429665373241598</v>
      </c>
      <c r="P1363" s="86">
        <f t="shared" si="149"/>
        <v>4.5706821476787658</v>
      </c>
      <c r="Q1363" s="86">
        <f t="shared" si="150"/>
        <v>5.3012095617009987</v>
      </c>
      <c r="S1363" s="86">
        <f t="shared" si="151"/>
        <v>0.19822325015559983</v>
      </c>
      <c r="T1363" s="87">
        <v>0.59843285599999996</v>
      </c>
      <c r="U1363" s="87">
        <v>0</v>
      </c>
    </row>
    <row r="1364" spans="2:21">
      <c r="B1364" s="87" t="s">
        <v>7130</v>
      </c>
      <c r="C1364" s="87" t="s">
        <v>832</v>
      </c>
      <c r="D1364" s="87" t="s">
        <v>2518</v>
      </c>
      <c r="E1364" s="87">
        <v>103.69465346478199</v>
      </c>
      <c r="F1364" s="86">
        <v>95.379489143458201</v>
      </c>
      <c r="G1364" s="86">
        <v>109.06664722363701</v>
      </c>
      <c r="H1364" s="86">
        <f t="shared" si="152"/>
        <v>102.71359661062574</v>
      </c>
      <c r="I1364" s="86">
        <f t="shared" si="147"/>
        <v>6.8961169139789256</v>
      </c>
      <c r="J1364" s="86">
        <f t="shared" si="148"/>
        <v>6.682483359399253</v>
      </c>
      <c r="L1364" s="87">
        <v>107.53041683059899</v>
      </c>
      <c r="M1364" s="86">
        <v>116.857505183481</v>
      </c>
      <c r="N1364" s="86">
        <v>118.783724316285</v>
      </c>
      <c r="O1364" s="86">
        <f t="shared" si="153"/>
        <v>114.39054877678832</v>
      </c>
      <c r="P1364" s="86">
        <f t="shared" si="149"/>
        <v>6.0186076277026634</v>
      </c>
      <c r="Q1364" s="86">
        <f t="shared" si="150"/>
        <v>6.8378240478689101</v>
      </c>
      <c r="S1364" s="86">
        <f t="shared" si="151"/>
        <v>0.15534068846965646</v>
      </c>
      <c r="T1364" s="87">
        <v>0.66542976700000001</v>
      </c>
      <c r="U1364" s="87">
        <v>0</v>
      </c>
    </row>
    <row r="1365" spans="2:21">
      <c r="B1365" s="87" t="s">
        <v>7131</v>
      </c>
      <c r="C1365" s="87" t="s">
        <v>2519</v>
      </c>
      <c r="D1365" s="87" t="s">
        <v>2520</v>
      </c>
      <c r="E1365" s="87">
        <v>3158.2954904334902</v>
      </c>
      <c r="F1365" s="86">
        <v>3295.2987747696302</v>
      </c>
      <c r="G1365" s="86">
        <v>2800.9407772383902</v>
      </c>
      <c r="H1365" s="86">
        <f t="shared" si="152"/>
        <v>3084.8450141471708</v>
      </c>
      <c r="I1365" s="86">
        <f t="shared" si="147"/>
        <v>255.23261308224272</v>
      </c>
      <c r="J1365" s="86">
        <f t="shared" si="148"/>
        <v>11.590982293343727</v>
      </c>
      <c r="L1365" s="87">
        <v>2370.2476544368701</v>
      </c>
      <c r="M1365" s="86">
        <v>2440.4675382222699</v>
      </c>
      <c r="N1365" s="86">
        <v>2387.0958893566099</v>
      </c>
      <c r="O1365" s="86">
        <f t="shared" si="153"/>
        <v>2399.2703606719165</v>
      </c>
      <c r="P1365" s="86">
        <f t="shared" si="149"/>
        <v>36.658850685259956</v>
      </c>
      <c r="Q1365" s="86">
        <f t="shared" si="150"/>
        <v>11.228380020877683</v>
      </c>
      <c r="S1365" s="86">
        <f t="shared" si="151"/>
        <v>-0.36260227246604354</v>
      </c>
      <c r="T1365" s="87">
        <v>2.16837E-4</v>
      </c>
      <c r="U1365" s="87">
        <v>0</v>
      </c>
    </row>
    <row r="1366" spans="2:21">
      <c r="B1366" s="87" t="s">
        <v>7132</v>
      </c>
      <c r="C1366" s="87" t="s">
        <v>2521</v>
      </c>
      <c r="D1366" s="87" t="s">
        <v>1490</v>
      </c>
      <c r="E1366" s="87">
        <v>113.207157932028</v>
      </c>
      <c r="F1366" s="86">
        <v>119.827839356298</v>
      </c>
      <c r="G1366" s="86">
        <v>126.435499351446</v>
      </c>
      <c r="H1366" s="86">
        <f t="shared" si="152"/>
        <v>119.823498879924</v>
      </c>
      <c r="I1366" s="86">
        <f t="shared" si="147"/>
        <v>6.6141717778550193</v>
      </c>
      <c r="J1366" s="86">
        <f t="shared" si="148"/>
        <v>6.9047670561071088</v>
      </c>
      <c r="L1366" s="87">
        <v>124.19527686934001</v>
      </c>
      <c r="M1366" s="86">
        <v>135.06863027385</v>
      </c>
      <c r="N1366" s="86">
        <v>133.419282235379</v>
      </c>
      <c r="O1366" s="86">
        <f t="shared" si="153"/>
        <v>130.89439645952299</v>
      </c>
      <c r="P1366" s="86">
        <f t="shared" si="149"/>
        <v>5.8599265951616024</v>
      </c>
      <c r="Q1366" s="86">
        <f t="shared" si="150"/>
        <v>7.0322595271411794</v>
      </c>
      <c r="S1366" s="86">
        <f t="shared" si="151"/>
        <v>0.1274924710340713</v>
      </c>
      <c r="T1366" s="87">
        <v>0.68334805099999996</v>
      </c>
      <c r="U1366" s="87">
        <v>0</v>
      </c>
    </row>
    <row r="1367" spans="2:21">
      <c r="B1367" s="87" t="s">
        <v>7133</v>
      </c>
      <c r="C1367" s="87" t="s">
        <v>2522</v>
      </c>
      <c r="D1367" s="87" t="s">
        <v>957</v>
      </c>
      <c r="E1367" s="87">
        <v>33.923131208107201</v>
      </c>
      <c r="F1367" s="86">
        <v>38.448022308681601</v>
      </c>
      <c r="G1367" s="86">
        <v>37.966094926797503</v>
      </c>
      <c r="H1367" s="86">
        <f t="shared" si="152"/>
        <v>36.77908281452877</v>
      </c>
      <c r="I1367" s="86">
        <f t="shared" si="147"/>
        <v>2.4850368576781441</v>
      </c>
      <c r="J1367" s="86">
        <f t="shared" si="148"/>
        <v>5.2008135975999705</v>
      </c>
      <c r="L1367" s="87">
        <v>36.76344956042</v>
      </c>
      <c r="M1367" s="86">
        <v>37.670019711626203</v>
      </c>
      <c r="N1367" s="86">
        <v>38.495218243200803</v>
      </c>
      <c r="O1367" s="86">
        <f t="shared" si="153"/>
        <v>37.642895838415676</v>
      </c>
      <c r="P1367" s="86">
        <f t="shared" si="149"/>
        <v>0.86620290408110812</v>
      </c>
      <c r="Q1367" s="86">
        <f t="shared" si="150"/>
        <v>5.2343057126195802</v>
      </c>
      <c r="S1367" s="86">
        <f t="shared" si="151"/>
        <v>3.3492115019609997E-2</v>
      </c>
      <c r="T1367" s="87">
        <v>0.99700645600000004</v>
      </c>
      <c r="U1367" s="87">
        <v>0</v>
      </c>
    </row>
    <row r="1368" spans="2:21">
      <c r="B1368" s="87" t="s">
        <v>7134</v>
      </c>
      <c r="C1368" s="87" t="s">
        <v>832</v>
      </c>
      <c r="D1368" s="87" t="s">
        <v>2495</v>
      </c>
      <c r="E1368" s="87">
        <v>153.741725796743</v>
      </c>
      <c r="F1368" s="86">
        <v>180.71508482543001</v>
      </c>
      <c r="G1368" s="86">
        <v>192.46780795371299</v>
      </c>
      <c r="H1368" s="86">
        <f t="shared" si="152"/>
        <v>175.64153952529534</v>
      </c>
      <c r="I1368" s="86">
        <f t="shared" si="147"/>
        <v>19.855301716203822</v>
      </c>
      <c r="J1368" s="86">
        <f t="shared" si="148"/>
        <v>7.4564902748526993</v>
      </c>
      <c r="L1368" s="87">
        <v>169.706914194733</v>
      </c>
      <c r="M1368" s="86">
        <v>180.85581230294301</v>
      </c>
      <c r="N1368" s="86">
        <v>211.290420824911</v>
      </c>
      <c r="O1368" s="86">
        <f t="shared" si="153"/>
        <v>187.28438244086234</v>
      </c>
      <c r="P1368" s="86">
        <f t="shared" si="149"/>
        <v>21.52421639524016</v>
      </c>
      <c r="Q1368" s="86">
        <f t="shared" si="150"/>
        <v>7.549086788690798</v>
      </c>
      <c r="S1368" s="86">
        <f t="shared" si="151"/>
        <v>9.2596513838098554E-2</v>
      </c>
      <c r="T1368" s="87">
        <v>0.89686612200000004</v>
      </c>
      <c r="U1368" s="87">
        <v>0</v>
      </c>
    </row>
    <row r="1369" spans="2:21">
      <c r="B1369" s="87" t="s">
        <v>7135</v>
      </c>
      <c r="C1369" s="87" t="s">
        <v>2523</v>
      </c>
      <c r="D1369" s="87" t="s">
        <v>2524</v>
      </c>
      <c r="E1369" s="87">
        <v>152.67542126725701</v>
      </c>
      <c r="F1369" s="86">
        <v>171.27938099805999</v>
      </c>
      <c r="G1369" s="86">
        <v>160.983333339892</v>
      </c>
      <c r="H1369" s="86">
        <f t="shared" si="152"/>
        <v>161.64604520173631</v>
      </c>
      <c r="I1369" s="86">
        <f t="shared" si="147"/>
        <v>9.3196684316131471</v>
      </c>
      <c r="J1369" s="86">
        <f t="shared" si="148"/>
        <v>7.3366944009959898</v>
      </c>
      <c r="L1369" s="87">
        <v>157.950278474383</v>
      </c>
      <c r="M1369" s="86">
        <v>161.55057973253699</v>
      </c>
      <c r="N1369" s="86">
        <v>175.49749994075299</v>
      </c>
      <c r="O1369" s="86">
        <f t="shared" si="153"/>
        <v>164.99945271589101</v>
      </c>
      <c r="P1369" s="86">
        <f t="shared" si="149"/>
        <v>9.2680790317595374</v>
      </c>
      <c r="Q1369" s="86">
        <f t="shared" si="150"/>
        <v>7.3663174290010929</v>
      </c>
      <c r="S1369" s="86">
        <f t="shared" si="151"/>
        <v>2.9623028005101765E-2</v>
      </c>
      <c r="T1369" s="87">
        <v>0.98103776399999998</v>
      </c>
      <c r="U1369" s="87">
        <v>0</v>
      </c>
    </row>
    <row r="1370" spans="2:21">
      <c r="B1370" s="87" t="s">
        <v>7136</v>
      </c>
      <c r="C1370" s="87" t="s">
        <v>2525</v>
      </c>
      <c r="D1370" s="87" t="s">
        <v>2526</v>
      </c>
      <c r="E1370" s="87">
        <v>149.01375840057599</v>
      </c>
      <c r="F1370" s="86">
        <v>208.651751896066</v>
      </c>
      <c r="G1370" s="86">
        <v>186.545391298624</v>
      </c>
      <c r="H1370" s="86">
        <f t="shared" si="152"/>
        <v>181.40363386508866</v>
      </c>
      <c r="I1370" s="86">
        <f t="shared" si="147"/>
        <v>30.149640448453237</v>
      </c>
      <c r="J1370" s="86">
        <f t="shared" si="148"/>
        <v>7.5030595458982337</v>
      </c>
      <c r="L1370" s="87">
        <v>160.030031334261</v>
      </c>
      <c r="M1370" s="86">
        <v>207.239675941933</v>
      </c>
      <c r="N1370" s="86">
        <v>209.45767618860501</v>
      </c>
      <c r="O1370" s="86">
        <f t="shared" si="153"/>
        <v>192.24246115493301</v>
      </c>
      <c r="P1370" s="86">
        <f t="shared" si="149"/>
        <v>27.918817265194811</v>
      </c>
      <c r="Q1370" s="86">
        <f t="shared" si="150"/>
        <v>7.5867832133576796</v>
      </c>
      <c r="S1370" s="86">
        <f t="shared" si="151"/>
        <v>8.3723667459446871E-2</v>
      </c>
      <c r="T1370" s="87">
        <v>0.94234390999999995</v>
      </c>
      <c r="U1370" s="87">
        <v>0</v>
      </c>
    </row>
    <row r="1371" spans="2:21">
      <c r="B1371" s="87" t="s">
        <v>7137</v>
      </c>
      <c r="C1371" s="87" t="s">
        <v>2527</v>
      </c>
      <c r="D1371" s="87" t="s">
        <v>2528</v>
      </c>
      <c r="E1371" s="87">
        <v>90.388017355803697</v>
      </c>
      <c r="F1371" s="86">
        <v>101.793436858522</v>
      </c>
      <c r="G1371" s="86">
        <v>95.364822249453397</v>
      </c>
      <c r="H1371" s="86">
        <f t="shared" si="152"/>
        <v>95.848758821259707</v>
      </c>
      <c r="I1371" s="86">
        <f t="shared" si="147"/>
        <v>5.7180892317622574</v>
      </c>
      <c r="J1371" s="86">
        <f t="shared" si="148"/>
        <v>6.5826878449445108</v>
      </c>
      <c r="L1371" s="87">
        <v>111.66694335433</v>
      </c>
      <c r="M1371" s="86">
        <v>109.296376325906</v>
      </c>
      <c r="N1371" s="86">
        <v>109.601350984799</v>
      </c>
      <c r="O1371" s="86">
        <f t="shared" si="153"/>
        <v>110.18822355501167</v>
      </c>
      <c r="P1371" s="86">
        <f t="shared" si="149"/>
        <v>1.289655601047726</v>
      </c>
      <c r="Q1371" s="86">
        <f t="shared" si="150"/>
        <v>6.7838262328611902</v>
      </c>
      <c r="S1371" s="86">
        <f t="shared" si="151"/>
        <v>0.20113838791667962</v>
      </c>
      <c r="T1371" s="87">
        <v>0.274863837</v>
      </c>
      <c r="U1371" s="87">
        <v>0</v>
      </c>
    </row>
    <row r="1372" spans="2:21">
      <c r="B1372" s="87" t="s">
        <v>7138</v>
      </c>
      <c r="C1372" s="87" t="s">
        <v>841</v>
      </c>
      <c r="D1372" s="87"/>
      <c r="E1372" s="87">
        <v>483.476321779545</v>
      </c>
      <c r="F1372" s="86">
        <v>717.72589634897702</v>
      </c>
      <c r="G1372" s="86">
        <v>641.25437407192896</v>
      </c>
      <c r="H1372" s="86">
        <f t="shared" si="152"/>
        <v>614.15219740015027</v>
      </c>
      <c r="I1372" s="86">
        <f t="shared" si="147"/>
        <v>119.45338748545925</v>
      </c>
      <c r="J1372" s="86">
        <f t="shared" si="148"/>
        <v>9.2624524141406006</v>
      </c>
      <c r="L1372" s="87">
        <v>529.67734032106102</v>
      </c>
      <c r="M1372" s="86">
        <v>592.91002144550805</v>
      </c>
      <c r="N1372" s="86">
        <v>656.93825891501899</v>
      </c>
      <c r="O1372" s="86">
        <f t="shared" si="153"/>
        <v>593.17520689386265</v>
      </c>
      <c r="P1372" s="86">
        <f t="shared" si="149"/>
        <v>63.63087373937288</v>
      </c>
      <c r="Q1372" s="86">
        <f t="shared" si="150"/>
        <v>9.2123144881087669</v>
      </c>
      <c r="S1372" s="86">
        <f t="shared" si="151"/>
        <v>-5.0137926031833722E-2</v>
      </c>
      <c r="T1372" s="87">
        <v>0.82741527599999998</v>
      </c>
      <c r="U1372" s="87">
        <v>0</v>
      </c>
    </row>
    <row r="1373" spans="2:21">
      <c r="B1373" s="87" t="s">
        <v>7139</v>
      </c>
      <c r="C1373" s="87" t="s">
        <v>2529</v>
      </c>
      <c r="D1373" s="87" t="s">
        <v>2164</v>
      </c>
      <c r="E1373" s="87">
        <v>180.46396355082101</v>
      </c>
      <c r="F1373" s="86">
        <v>203.95487388172899</v>
      </c>
      <c r="G1373" s="86">
        <v>231.18312659975001</v>
      </c>
      <c r="H1373" s="86">
        <f t="shared" si="152"/>
        <v>205.20065467743333</v>
      </c>
      <c r="I1373" s="86">
        <f t="shared" si="147"/>
        <v>25.382520608465519</v>
      </c>
      <c r="J1373" s="86">
        <f t="shared" si="148"/>
        <v>7.680891523538306</v>
      </c>
      <c r="L1373" s="87">
        <v>161.509450401028</v>
      </c>
      <c r="M1373" s="86">
        <v>207.877584214661</v>
      </c>
      <c r="N1373" s="86">
        <v>202.550780629499</v>
      </c>
      <c r="O1373" s="86">
        <f t="shared" si="153"/>
        <v>190.64593841506266</v>
      </c>
      <c r="P1373" s="86">
        <f t="shared" si="149"/>
        <v>25.373113909268628</v>
      </c>
      <c r="Q1373" s="86">
        <f t="shared" si="150"/>
        <v>7.574751985507703</v>
      </c>
      <c r="S1373" s="86">
        <f t="shared" si="151"/>
        <v>-0.10613953803060307</v>
      </c>
      <c r="T1373" s="87">
        <v>0.570869038</v>
      </c>
      <c r="U1373" s="87">
        <v>0</v>
      </c>
    </row>
    <row r="1374" spans="2:21">
      <c r="B1374" s="87" t="s">
        <v>7140</v>
      </c>
      <c r="C1374" s="87" t="s">
        <v>2529</v>
      </c>
      <c r="D1374" s="87" t="s">
        <v>2164</v>
      </c>
      <c r="E1374" s="87">
        <v>640.49793566304902</v>
      </c>
      <c r="F1374" s="86">
        <v>660.75819502386901</v>
      </c>
      <c r="G1374" s="86">
        <v>627.15669225558804</v>
      </c>
      <c r="H1374" s="86">
        <f t="shared" si="152"/>
        <v>642.80427431416865</v>
      </c>
      <c r="I1374" s="86">
        <f t="shared" si="147"/>
        <v>16.919061603763218</v>
      </c>
      <c r="J1374" s="86">
        <f t="shared" si="148"/>
        <v>9.3282357119914536</v>
      </c>
      <c r="L1374" s="87">
        <v>601.64222607513398</v>
      </c>
      <c r="M1374" s="86">
        <v>614.33569616202703</v>
      </c>
      <c r="N1374" s="86">
        <v>569.58595388156198</v>
      </c>
      <c r="O1374" s="86">
        <f t="shared" si="153"/>
        <v>595.18795870624092</v>
      </c>
      <c r="P1374" s="86">
        <f t="shared" si="149"/>
        <v>23.062481089290415</v>
      </c>
      <c r="Q1374" s="86">
        <f t="shared" si="150"/>
        <v>9.2172015292406329</v>
      </c>
      <c r="S1374" s="86">
        <f t="shared" si="151"/>
        <v>-0.1110341827508195</v>
      </c>
      <c r="T1374" s="87">
        <v>0.35371438700000002</v>
      </c>
      <c r="U1374" s="87">
        <v>0</v>
      </c>
    </row>
    <row r="1375" spans="2:21">
      <c r="B1375" s="87" t="s">
        <v>7141</v>
      </c>
      <c r="C1375" s="87" t="s">
        <v>841</v>
      </c>
      <c r="D1375" s="87" t="s">
        <v>2530</v>
      </c>
      <c r="E1375" s="87">
        <v>74.705167634620196</v>
      </c>
      <c r="F1375" s="86">
        <v>66.732126713461497</v>
      </c>
      <c r="G1375" s="86">
        <v>66.939029005789905</v>
      </c>
      <c r="H1375" s="86">
        <f t="shared" si="152"/>
        <v>69.458774451290537</v>
      </c>
      <c r="I1375" s="86">
        <f t="shared" si="147"/>
        <v>4.5446873616574166</v>
      </c>
      <c r="J1375" s="86">
        <f t="shared" si="148"/>
        <v>6.1180850505448303</v>
      </c>
      <c r="L1375" s="87">
        <v>70.089017645936707</v>
      </c>
      <c r="M1375" s="86">
        <v>68.004396656394803</v>
      </c>
      <c r="N1375" s="86">
        <v>67.667782464301396</v>
      </c>
      <c r="O1375" s="86">
        <f t="shared" si="153"/>
        <v>68.587065588877635</v>
      </c>
      <c r="P1375" s="86">
        <f t="shared" si="149"/>
        <v>1.3115724398056161</v>
      </c>
      <c r="Q1375" s="86">
        <f t="shared" si="150"/>
        <v>6.099864627988099</v>
      </c>
      <c r="S1375" s="86">
        <f t="shared" si="151"/>
        <v>-1.8220422556731872E-2</v>
      </c>
      <c r="T1375" s="87">
        <v>0.858845886</v>
      </c>
      <c r="U1375" s="87">
        <v>0</v>
      </c>
    </row>
    <row r="1376" spans="2:21">
      <c r="B1376" s="87" t="s">
        <v>7142</v>
      </c>
      <c r="C1376" s="87" t="s">
        <v>2531</v>
      </c>
      <c r="D1376" s="87" t="s">
        <v>2532</v>
      </c>
      <c r="E1376" s="87">
        <v>4601.7638402017101</v>
      </c>
      <c r="F1376" s="86">
        <v>4349.1597718437697</v>
      </c>
      <c r="G1376" s="86">
        <v>4328.9076380734496</v>
      </c>
      <c r="H1376" s="86">
        <f t="shared" si="152"/>
        <v>4426.6104167063104</v>
      </c>
      <c r="I1376" s="86">
        <f t="shared" si="147"/>
        <v>152.02492740396892</v>
      </c>
      <c r="J1376" s="86">
        <f t="shared" si="148"/>
        <v>12.111986692970708</v>
      </c>
      <c r="L1376" s="87">
        <v>4319.1826673926798</v>
      </c>
      <c r="M1376" s="86">
        <v>4277.5409797494804</v>
      </c>
      <c r="N1376" s="86">
        <v>4605.4020727356701</v>
      </c>
      <c r="O1376" s="86">
        <f t="shared" si="153"/>
        <v>4400.7085732926098</v>
      </c>
      <c r="P1376" s="86">
        <f t="shared" si="149"/>
        <v>178.48831634907634</v>
      </c>
      <c r="Q1376" s="86">
        <f t="shared" si="150"/>
        <v>12.103520120428504</v>
      </c>
      <c r="S1376" s="86">
        <f t="shared" si="151"/>
        <v>-8.4665725422044848E-3</v>
      </c>
      <c r="T1376" s="87">
        <v>0.86262815400000004</v>
      </c>
      <c r="U1376" s="87">
        <v>0</v>
      </c>
    </row>
    <row r="1377" spans="2:21">
      <c r="B1377" s="87" t="s">
        <v>7143</v>
      </c>
      <c r="C1377" s="87" t="s">
        <v>2533</v>
      </c>
      <c r="D1377" s="87" t="s">
        <v>2534</v>
      </c>
      <c r="E1377" s="87">
        <v>139.414295730616</v>
      </c>
      <c r="F1377" s="86">
        <v>143.269616798539</v>
      </c>
      <c r="G1377" s="86">
        <v>157.59560897416799</v>
      </c>
      <c r="H1377" s="86">
        <f t="shared" si="152"/>
        <v>146.75984050110767</v>
      </c>
      <c r="I1377" s="86">
        <f t="shared" si="147"/>
        <v>9.5799939423529263</v>
      </c>
      <c r="J1377" s="86">
        <f t="shared" si="148"/>
        <v>7.1973134315507732</v>
      </c>
      <c r="L1377" s="87">
        <v>138.97669431027799</v>
      </c>
      <c r="M1377" s="86">
        <v>122.703957817519</v>
      </c>
      <c r="N1377" s="86">
        <v>149.68657931151401</v>
      </c>
      <c r="O1377" s="86">
        <f t="shared" si="153"/>
        <v>137.12241047977034</v>
      </c>
      <c r="P1377" s="86">
        <f t="shared" si="149"/>
        <v>13.586546362674808</v>
      </c>
      <c r="Q1377" s="86">
        <f t="shared" si="150"/>
        <v>7.0993205657485428</v>
      </c>
      <c r="S1377" s="86">
        <f t="shared" si="151"/>
        <v>-9.7992865802231641E-2</v>
      </c>
      <c r="T1377" s="87">
        <v>0.509111384</v>
      </c>
      <c r="U1377" s="87">
        <v>0</v>
      </c>
    </row>
    <row r="1378" spans="2:21">
      <c r="B1378" s="87" t="s">
        <v>7144</v>
      </c>
      <c r="C1378" s="87" t="s">
        <v>2535</v>
      </c>
      <c r="D1378" s="87" t="s">
        <v>2536</v>
      </c>
      <c r="E1378" s="87">
        <v>60.308522414413098</v>
      </c>
      <c r="F1378" s="86">
        <v>62.2695433945565</v>
      </c>
      <c r="G1378" s="86">
        <v>61.191660989407097</v>
      </c>
      <c r="H1378" s="86">
        <f t="shared" si="152"/>
        <v>61.256575599458898</v>
      </c>
      <c r="I1378" s="86">
        <f t="shared" si="147"/>
        <v>0.98212079251448536</v>
      </c>
      <c r="J1378" s="86">
        <f t="shared" si="148"/>
        <v>5.9367928137053019</v>
      </c>
      <c r="L1378" s="87">
        <v>69.314529722010306</v>
      </c>
      <c r="M1378" s="86">
        <v>57.514818489712297</v>
      </c>
      <c r="N1378" s="86">
        <v>55.856220955398499</v>
      </c>
      <c r="O1378" s="86">
        <f t="shared" si="153"/>
        <v>60.895189722373708</v>
      </c>
      <c r="P1378" s="86">
        <f t="shared" si="149"/>
        <v>7.3383718199147312</v>
      </c>
      <c r="Q1378" s="86">
        <f t="shared" si="150"/>
        <v>5.9282563650917943</v>
      </c>
      <c r="S1378" s="86">
        <f t="shared" si="151"/>
        <v>-8.5364486135080138E-3</v>
      </c>
      <c r="T1378" s="87">
        <v>0.91487672499999995</v>
      </c>
      <c r="U1378" s="87">
        <v>0</v>
      </c>
    </row>
    <row r="1379" spans="2:21">
      <c r="B1379" s="87" t="s">
        <v>7145</v>
      </c>
      <c r="C1379" s="87" t="s">
        <v>2537</v>
      </c>
      <c r="D1379" s="87" t="s">
        <v>1282</v>
      </c>
      <c r="E1379" s="87">
        <v>246.431873701044</v>
      </c>
      <c r="F1379" s="86">
        <v>259.50818522276302</v>
      </c>
      <c r="G1379" s="86">
        <v>205.44186971452999</v>
      </c>
      <c r="H1379" s="86">
        <f t="shared" si="152"/>
        <v>237.12730954611231</v>
      </c>
      <c r="I1379" s="86">
        <f t="shared" si="147"/>
        <v>28.208559051179471</v>
      </c>
      <c r="J1379" s="86">
        <f t="shared" si="148"/>
        <v>7.8895180148800961</v>
      </c>
      <c r="L1379" s="87">
        <v>271.91493721110101</v>
      </c>
      <c r="M1379" s="86">
        <v>310.80866111084202</v>
      </c>
      <c r="N1379" s="86">
        <v>254.97640063515601</v>
      </c>
      <c r="O1379" s="86">
        <f t="shared" si="153"/>
        <v>279.23333298569963</v>
      </c>
      <c r="P1379" s="86">
        <f t="shared" si="149"/>
        <v>28.626552621499158</v>
      </c>
      <c r="Q1379" s="86">
        <f t="shared" si="150"/>
        <v>8.1253273607734471</v>
      </c>
      <c r="S1379" s="86">
        <f t="shared" si="151"/>
        <v>0.23580934589335054</v>
      </c>
      <c r="T1379" s="87">
        <v>0.38786247400000001</v>
      </c>
      <c r="U1379" s="87">
        <v>0</v>
      </c>
    </row>
    <row r="1380" spans="2:21">
      <c r="B1380" s="87" t="s">
        <v>7146</v>
      </c>
      <c r="C1380" s="87" t="s">
        <v>2538</v>
      </c>
      <c r="D1380" s="87" t="s">
        <v>1005</v>
      </c>
      <c r="E1380" s="87">
        <v>180.71022975537801</v>
      </c>
      <c r="F1380" s="86">
        <v>173.23807441834299</v>
      </c>
      <c r="G1380" s="86">
        <v>175.144180708363</v>
      </c>
      <c r="H1380" s="86">
        <f t="shared" si="152"/>
        <v>176.36416162736134</v>
      </c>
      <c r="I1380" s="86">
        <f t="shared" si="147"/>
        <v>3.8825946771759798</v>
      </c>
      <c r="J1380" s="86">
        <f t="shared" si="148"/>
        <v>7.4624136152086722</v>
      </c>
      <c r="L1380" s="87">
        <v>172.399809370475</v>
      </c>
      <c r="M1380" s="86">
        <v>173.10297235850501</v>
      </c>
      <c r="N1380" s="86">
        <v>165.29487073492601</v>
      </c>
      <c r="O1380" s="86">
        <f t="shared" si="153"/>
        <v>170.26588415463536</v>
      </c>
      <c r="P1380" s="86">
        <f t="shared" si="149"/>
        <v>4.319356475348096</v>
      </c>
      <c r="Q1380" s="86">
        <f t="shared" si="150"/>
        <v>7.4116455837369939</v>
      </c>
      <c r="S1380" s="86">
        <f t="shared" si="151"/>
        <v>-5.0768031471678042E-2</v>
      </c>
      <c r="T1380" s="87">
        <v>0.65795891799999995</v>
      </c>
      <c r="U1380" s="87">
        <v>0</v>
      </c>
    </row>
    <row r="1381" spans="2:21">
      <c r="B1381" s="87" t="s">
        <v>7147</v>
      </c>
      <c r="C1381" s="87" t="s">
        <v>841</v>
      </c>
      <c r="D1381" s="87"/>
      <c r="E1381" s="87">
        <v>181.807601434405</v>
      </c>
      <c r="F1381" s="86">
        <v>189.684632844052</v>
      </c>
      <c r="G1381" s="86">
        <v>183.51692432371499</v>
      </c>
      <c r="H1381" s="86">
        <f t="shared" si="152"/>
        <v>185.00305286739066</v>
      </c>
      <c r="I1381" s="86">
        <f t="shared" si="147"/>
        <v>4.1434694995121006</v>
      </c>
      <c r="J1381" s="86">
        <f t="shared" si="148"/>
        <v>7.5314052676530974</v>
      </c>
      <c r="L1381" s="87">
        <v>152.92789679329499</v>
      </c>
      <c r="M1381" s="86">
        <v>154.84460363874501</v>
      </c>
      <c r="N1381" s="86">
        <v>172.45604602910601</v>
      </c>
      <c r="O1381" s="86">
        <f t="shared" si="153"/>
        <v>160.07618215371534</v>
      </c>
      <c r="P1381" s="86">
        <f t="shared" si="149"/>
        <v>10.764024036704438</v>
      </c>
      <c r="Q1381" s="86">
        <f t="shared" si="150"/>
        <v>7.3226148540001796</v>
      </c>
      <c r="S1381" s="86">
        <f t="shared" si="151"/>
        <v>-0.20879041365291764</v>
      </c>
      <c r="T1381" s="87">
        <v>5.5383265000000001E-2</v>
      </c>
      <c r="U1381" s="87">
        <v>0</v>
      </c>
    </row>
    <row r="1382" spans="2:21">
      <c r="B1382" s="87" t="s">
        <v>7148</v>
      </c>
      <c r="C1382" s="87" t="s">
        <v>841</v>
      </c>
      <c r="D1382" s="87"/>
      <c r="E1382" s="87">
        <v>81.211476286075296</v>
      </c>
      <c r="F1382" s="86">
        <v>80.205639758027402</v>
      </c>
      <c r="G1382" s="86">
        <v>71.699319947183994</v>
      </c>
      <c r="H1382" s="86">
        <f t="shared" si="152"/>
        <v>77.705478663762236</v>
      </c>
      <c r="I1382" s="86">
        <f t="shared" si="147"/>
        <v>5.2257424043704459</v>
      </c>
      <c r="J1382" s="86">
        <f t="shared" si="148"/>
        <v>6.2799444150440902</v>
      </c>
      <c r="L1382" s="87">
        <v>68.838141201584094</v>
      </c>
      <c r="M1382" s="86">
        <v>73.955127336543299</v>
      </c>
      <c r="N1382" s="86">
        <v>77.929985250487306</v>
      </c>
      <c r="O1382" s="86">
        <f t="shared" si="153"/>
        <v>73.574417929538228</v>
      </c>
      <c r="P1382" s="86">
        <f t="shared" si="149"/>
        <v>4.5578626341554873</v>
      </c>
      <c r="Q1382" s="86">
        <f t="shared" si="150"/>
        <v>6.201132318481978</v>
      </c>
      <c r="S1382" s="86">
        <f t="shared" si="151"/>
        <v>-7.8812096562112313E-2</v>
      </c>
      <c r="T1382" s="87">
        <v>0.69032347299999997</v>
      </c>
      <c r="U1382" s="87">
        <v>0</v>
      </c>
    </row>
    <row r="1383" spans="2:21">
      <c r="B1383" s="87" t="s">
        <v>7149</v>
      </c>
      <c r="C1383" s="87" t="s">
        <v>2539</v>
      </c>
      <c r="D1383" s="87" t="s">
        <v>2540</v>
      </c>
      <c r="E1383" s="87">
        <v>228.27782426155301</v>
      </c>
      <c r="F1383" s="86">
        <v>213.668185760341</v>
      </c>
      <c r="G1383" s="86">
        <v>194.69830224894099</v>
      </c>
      <c r="H1383" s="86">
        <f t="shared" si="152"/>
        <v>212.214770756945</v>
      </c>
      <c r="I1383" s="86">
        <f t="shared" si="147"/>
        <v>16.83687577990484</v>
      </c>
      <c r="J1383" s="86">
        <f t="shared" si="148"/>
        <v>7.729381265236495</v>
      </c>
      <c r="L1383" s="87">
        <v>210.80773463179901</v>
      </c>
      <c r="M1383" s="86">
        <v>230.854199947539</v>
      </c>
      <c r="N1383" s="86">
        <v>210.52312897751</v>
      </c>
      <c r="O1383" s="86">
        <f t="shared" si="153"/>
        <v>217.395021185616</v>
      </c>
      <c r="P1383" s="86">
        <f t="shared" si="149"/>
        <v>11.656859345624046</v>
      </c>
      <c r="Q1383" s="86">
        <f t="shared" si="150"/>
        <v>7.7641750896934303</v>
      </c>
      <c r="S1383" s="86">
        <f t="shared" si="151"/>
        <v>3.4793824456935053E-2</v>
      </c>
      <c r="T1383" s="87">
        <v>0.99531827500000003</v>
      </c>
      <c r="U1383" s="87">
        <v>0</v>
      </c>
    </row>
    <row r="1384" spans="2:21">
      <c r="B1384" s="87" t="s">
        <v>7150</v>
      </c>
      <c r="C1384" s="87" t="s">
        <v>841</v>
      </c>
      <c r="D1384" s="87" t="s">
        <v>2541</v>
      </c>
      <c r="E1384" s="87">
        <v>53.444686011469798</v>
      </c>
      <c r="F1384" s="86">
        <v>49.3774134015218</v>
      </c>
      <c r="G1384" s="86">
        <v>56.200263572421903</v>
      </c>
      <c r="H1384" s="86">
        <f t="shared" si="152"/>
        <v>53.007454328471169</v>
      </c>
      <c r="I1384" s="86">
        <f t="shared" si="147"/>
        <v>3.4323752376599583</v>
      </c>
      <c r="J1384" s="86">
        <f t="shared" si="148"/>
        <v>5.728123352044407</v>
      </c>
      <c r="L1384" s="87">
        <v>51.6175496529534</v>
      </c>
      <c r="M1384" s="86">
        <v>55.876963991468898</v>
      </c>
      <c r="N1384" s="86">
        <v>53.4121947656378</v>
      </c>
      <c r="O1384" s="86">
        <f t="shared" si="153"/>
        <v>53.635569470020037</v>
      </c>
      <c r="P1384" s="86">
        <f t="shared" si="149"/>
        <v>2.1384748819441959</v>
      </c>
      <c r="Q1384" s="86">
        <f t="shared" si="150"/>
        <v>5.7451181642024043</v>
      </c>
      <c r="S1384" s="86">
        <f t="shared" si="151"/>
        <v>1.6994812157997568E-2</v>
      </c>
      <c r="T1384" s="87">
        <v>0.96126632099999998</v>
      </c>
      <c r="U1384" s="87">
        <v>0</v>
      </c>
    </row>
    <row r="1385" spans="2:21">
      <c r="B1385" s="87" t="s">
        <v>7151</v>
      </c>
      <c r="C1385" s="87" t="s">
        <v>832</v>
      </c>
      <c r="D1385" s="87" t="s">
        <v>2542</v>
      </c>
      <c r="E1385" s="87">
        <v>52.100910954386997</v>
      </c>
      <c r="F1385" s="86">
        <v>56.303164981503599</v>
      </c>
      <c r="G1385" s="86">
        <v>56.236144117041398</v>
      </c>
      <c r="H1385" s="86">
        <f t="shared" si="152"/>
        <v>54.880073350977334</v>
      </c>
      <c r="I1385" s="86">
        <f t="shared" si="147"/>
        <v>2.4070585096824328</v>
      </c>
      <c r="J1385" s="86">
        <f t="shared" si="148"/>
        <v>5.7782105046601231</v>
      </c>
      <c r="L1385" s="87">
        <v>60.509025779939201</v>
      </c>
      <c r="M1385" s="86">
        <v>63.192595975616797</v>
      </c>
      <c r="N1385" s="86">
        <v>57.667322233466798</v>
      </c>
      <c r="O1385" s="86">
        <f t="shared" si="153"/>
        <v>60.456314663007596</v>
      </c>
      <c r="P1385" s="86">
        <f t="shared" si="149"/>
        <v>2.7630139934153783</v>
      </c>
      <c r="Q1385" s="86">
        <f t="shared" si="150"/>
        <v>5.9178211317515483</v>
      </c>
      <c r="S1385" s="86">
        <f t="shared" si="151"/>
        <v>0.13961062709142452</v>
      </c>
      <c r="T1385" s="87">
        <v>0.673413123</v>
      </c>
      <c r="U1385" s="87">
        <v>0</v>
      </c>
    </row>
    <row r="1386" spans="2:21">
      <c r="B1386" s="87" t="s">
        <v>7152</v>
      </c>
      <c r="C1386" s="87" t="s">
        <v>841</v>
      </c>
      <c r="D1386" s="87"/>
      <c r="E1386" s="87">
        <v>70.209921616779397</v>
      </c>
      <c r="F1386" s="86">
        <v>89.662001255198604</v>
      </c>
      <c r="G1386" s="86">
        <v>96.736106522392205</v>
      </c>
      <c r="H1386" s="86">
        <f t="shared" si="152"/>
        <v>85.536009798123402</v>
      </c>
      <c r="I1386" s="86">
        <f t="shared" si="147"/>
        <v>13.735991975084421</v>
      </c>
      <c r="J1386" s="86">
        <f t="shared" si="148"/>
        <v>6.4184600028412708</v>
      </c>
      <c r="L1386" s="87">
        <v>86.510618572233</v>
      </c>
      <c r="M1386" s="86">
        <v>92.227031964413598</v>
      </c>
      <c r="N1386" s="86">
        <v>102.64764782159401</v>
      </c>
      <c r="O1386" s="86">
        <f t="shared" si="153"/>
        <v>93.795099452746854</v>
      </c>
      <c r="P1386" s="86">
        <f t="shared" si="149"/>
        <v>8.1819957824884639</v>
      </c>
      <c r="Q1386" s="86">
        <f t="shared" si="150"/>
        <v>6.5514406425756597</v>
      </c>
      <c r="S1386" s="86">
        <f t="shared" si="151"/>
        <v>0.13298063973438939</v>
      </c>
      <c r="T1386" s="87">
        <v>0.82296477300000004</v>
      </c>
      <c r="U1386" s="87">
        <v>0</v>
      </c>
    </row>
    <row r="1387" spans="2:21">
      <c r="B1387" s="87" t="s">
        <v>7153</v>
      </c>
      <c r="C1387" s="87" t="s">
        <v>832</v>
      </c>
      <c r="D1387" s="87" t="s">
        <v>2543</v>
      </c>
      <c r="E1387" s="87">
        <v>79.870441709228999</v>
      </c>
      <c r="F1387" s="86">
        <v>71.090177558008904</v>
      </c>
      <c r="G1387" s="86">
        <v>74.420824376755505</v>
      </c>
      <c r="H1387" s="86">
        <f t="shared" si="152"/>
        <v>75.12714788133114</v>
      </c>
      <c r="I1387" s="86">
        <f t="shared" si="147"/>
        <v>4.4325420822748187</v>
      </c>
      <c r="J1387" s="86">
        <f t="shared" si="148"/>
        <v>6.2312624278785469</v>
      </c>
      <c r="L1387" s="87">
        <v>77.039068935258896</v>
      </c>
      <c r="M1387" s="86">
        <v>83.332680094606104</v>
      </c>
      <c r="N1387" s="86">
        <v>90.438902261311</v>
      </c>
      <c r="O1387" s="86">
        <f t="shared" si="153"/>
        <v>83.603550430391991</v>
      </c>
      <c r="P1387" s="86">
        <f t="shared" si="149"/>
        <v>6.7040220275294979</v>
      </c>
      <c r="Q1387" s="86">
        <f t="shared" si="150"/>
        <v>6.3854923060877171</v>
      </c>
      <c r="S1387" s="86">
        <f t="shared" si="151"/>
        <v>0.15422987820916981</v>
      </c>
      <c r="T1387" s="87">
        <v>0.71728467399999996</v>
      </c>
      <c r="U1387" s="87">
        <v>0</v>
      </c>
    </row>
    <row r="1388" spans="2:21">
      <c r="B1388" s="87" t="s">
        <v>7154</v>
      </c>
      <c r="C1388" s="87" t="s">
        <v>2544</v>
      </c>
      <c r="D1388" s="87" t="s">
        <v>2545</v>
      </c>
      <c r="E1388" s="87">
        <v>138.66714272295101</v>
      </c>
      <c r="F1388" s="86">
        <v>123.08131644260899</v>
      </c>
      <c r="G1388" s="86">
        <v>128.858544582522</v>
      </c>
      <c r="H1388" s="86">
        <f t="shared" si="152"/>
        <v>130.20233458269399</v>
      </c>
      <c r="I1388" s="86">
        <f t="shared" si="147"/>
        <v>7.8793288980516412</v>
      </c>
      <c r="J1388" s="86">
        <f t="shared" si="148"/>
        <v>7.0246115066398653</v>
      </c>
      <c r="L1388" s="87">
        <v>124.523465008081</v>
      </c>
      <c r="M1388" s="86">
        <v>119.4262724709</v>
      </c>
      <c r="N1388" s="86">
        <v>120.60641243678199</v>
      </c>
      <c r="O1388" s="86">
        <f t="shared" si="153"/>
        <v>121.51871663858766</v>
      </c>
      <c r="P1388" s="86">
        <f t="shared" si="149"/>
        <v>2.668251704346432</v>
      </c>
      <c r="Q1388" s="86">
        <f t="shared" si="150"/>
        <v>6.9250347284788232</v>
      </c>
      <c r="S1388" s="86">
        <f t="shared" si="151"/>
        <v>-9.9576778161042726E-2</v>
      </c>
      <c r="T1388" s="87">
        <v>0.45601296499999999</v>
      </c>
      <c r="U1388" s="87">
        <v>0</v>
      </c>
    </row>
    <row r="1389" spans="2:21">
      <c r="B1389" s="87" t="s">
        <v>7155</v>
      </c>
      <c r="C1389" s="87" t="s">
        <v>2546</v>
      </c>
      <c r="D1389" s="87" t="s">
        <v>2547</v>
      </c>
      <c r="E1389" s="87">
        <v>75.275134441658594</v>
      </c>
      <c r="F1389" s="86">
        <v>70.575121884487302</v>
      </c>
      <c r="G1389" s="86">
        <v>83.268463743850702</v>
      </c>
      <c r="H1389" s="86">
        <f t="shared" si="152"/>
        <v>76.372906689998857</v>
      </c>
      <c r="I1389" s="86">
        <f t="shared" si="147"/>
        <v>6.4174808002506962</v>
      </c>
      <c r="J1389" s="86">
        <f t="shared" si="148"/>
        <v>6.2549890274377784</v>
      </c>
      <c r="L1389" s="87">
        <v>77.917007042783197</v>
      </c>
      <c r="M1389" s="86">
        <v>85.174331993762195</v>
      </c>
      <c r="N1389" s="86">
        <v>89.299081241937699</v>
      </c>
      <c r="O1389" s="86">
        <f t="shared" si="153"/>
        <v>84.130140092827688</v>
      </c>
      <c r="P1389" s="86">
        <f t="shared" si="149"/>
        <v>5.7624348858141161</v>
      </c>
      <c r="Q1389" s="86">
        <f t="shared" si="150"/>
        <v>6.3945508415332633</v>
      </c>
      <c r="S1389" s="86">
        <f t="shared" si="151"/>
        <v>0.13956181409548429</v>
      </c>
      <c r="T1389" s="87">
        <v>0.70947582600000003</v>
      </c>
      <c r="U1389" s="87">
        <v>0</v>
      </c>
    </row>
    <row r="1390" spans="2:21">
      <c r="B1390" s="87" t="s">
        <v>7156</v>
      </c>
      <c r="C1390" s="87" t="s">
        <v>2548</v>
      </c>
      <c r="D1390" s="87" t="s">
        <v>2417</v>
      </c>
      <c r="E1390" s="87">
        <v>39.317556105396498</v>
      </c>
      <c r="F1390" s="86">
        <v>42.736628420669902</v>
      </c>
      <c r="G1390" s="86">
        <v>46.852124903198799</v>
      </c>
      <c r="H1390" s="86">
        <f t="shared" si="152"/>
        <v>42.968769809755067</v>
      </c>
      <c r="I1390" s="86">
        <f t="shared" si="147"/>
        <v>3.77264482301194</v>
      </c>
      <c r="J1390" s="86">
        <f t="shared" si="148"/>
        <v>5.4252165684206366</v>
      </c>
      <c r="L1390" s="87">
        <v>45.701757755423699</v>
      </c>
      <c r="M1390" s="86">
        <v>47.650633181613699</v>
      </c>
      <c r="N1390" s="86">
        <v>45.434756680165201</v>
      </c>
      <c r="O1390" s="86">
        <f t="shared" si="153"/>
        <v>46.262382539067538</v>
      </c>
      <c r="P1390" s="86">
        <f t="shared" si="149"/>
        <v>1.209649651115843</v>
      </c>
      <c r="Q1390" s="86">
        <f t="shared" si="150"/>
        <v>5.5317676623916237</v>
      </c>
      <c r="S1390" s="86">
        <f t="shared" si="151"/>
        <v>0.10655109397098647</v>
      </c>
      <c r="T1390" s="87">
        <v>0.82741527599999998</v>
      </c>
      <c r="U1390" s="87">
        <v>0</v>
      </c>
    </row>
    <row r="1391" spans="2:21">
      <c r="B1391" s="87" t="s">
        <v>7157</v>
      </c>
      <c r="C1391" s="87" t="s">
        <v>841</v>
      </c>
      <c r="D1391" s="87"/>
      <c r="E1391" s="87">
        <v>170.12404084065801</v>
      </c>
      <c r="F1391" s="86">
        <v>173.984541628952</v>
      </c>
      <c r="G1391" s="86">
        <v>187.71148219594301</v>
      </c>
      <c r="H1391" s="86">
        <f t="shared" si="152"/>
        <v>177.27335488851767</v>
      </c>
      <c r="I1391" s="86">
        <f t="shared" si="147"/>
        <v>9.243470281697153</v>
      </c>
      <c r="J1391" s="86">
        <f t="shared" si="148"/>
        <v>7.4698318977034921</v>
      </c>
      <c r="L1391" s="87">
        <v>125.051986611874</v>
      </c>
      <c r="M1391" s="86">
        <v>126.112401090228</v>
      </c>
      <c r="N1391" s="86">
        <v>128.651656685072</v>
      </c>
      <c r="O1391" s="86">
        <f t="shared" si="153"/>
        <v>126.60534812905799</v>
      </c>
      <c r="P1391" s="86">
        <f t="shared" si="149"/>
        <v>1.8497712686404681</v>
      </c>
      <c r="Q1391" s="86">
        <f t="shared" si="150"/>
        <v>6.9841945389035542</v>
      </c>
      <c r="S1391" s="86">
        <f t="shared" si="151"/>
        <v>-0.48563735879993797</v>
      </c>
      <c r="T1391" s="91">
        <v>6.2600000000000002E-6</v>
      </c>
      <c r="U1391" s="87">
        <v>0</v>
      </c>
    </row>
    <row r="1392" spans="2:21">
      <c r="B1392" s="87" t="s">
        <v>7158</v>
      </c>
      <c r="C1392" s="87" t="s">
        <v>841</v>
      </c>
      <c r="D1392" s="87"/>
      <c r="E1392" s="87">
        <v>181.756453889592</v>
      </c>
      <c r="F1392" s="86">
        <v>203.100612629869</v>
      </c>
      <c r="G1392" s="86">
        <v>272.52343154736297</v>
      </c>
      <c r="H1392" s="86">
        <f t="shared" si="152"/>
        <v>219.12683268894133</v>
      </c>
      <c r="I1392" s="86">
        <f t="shared" si="147"/>
        <v>47.458306494416014</v>
      </c>
      <c r="J1392" s="86">
        <f t="shared" si="148"/>
        <v>7.7756223469326828</v>
      </c>
      <c r="L1392" s="87">
        <v>221.84703394125799</v>
      </c>
      <c r="M1392" s="86">
        <v>247.607657197728</v>
      </c>
      <c r="N1392" s="86">
        <v>257.08368310667203</v>
      </c>
      <c r="O1392" s="86">
        <f t="shared" si="153"/>
        <v>242.179458081886</v>
      </c>
      <c r="P1392" s="86">
        <f t="shared" si="149"/>
        <v>18.23470236479168</v>
      </c>
      <c r="Q1392" s="86">
        <f t="shared" si="150"/>
        <v>7.919932689075238</v>
      </c>
      <c r="S1392" s="86">
        <f t="shared" si="151"/>
        <v>0.14431034214255486</v>
      </c>
      <c r="T1392" s="87">
        <v>0.77848596199999998</v>
      </c>
      <c r="U1392" s="87">
        <v>0</v>
      </c>
    </row>
    <row r="1393" spans="2:21">
      <c r="B1393" s="87" t="s">
        <v>7159</v>
      </c>
      <c r="C1393" s="87" t="s">
        <v>2549</v>
      </c>
      <c r="D1393" s="87" t="s">
        <v>2550</v>
      </c>
      <c r="E1393" s="87">
        <v>247.468915677491</v>
      </c>
      <c r="F1393" s="86">
        <v>215.48544146705001</v>
      </c>
      <c r="G1393" s="86">
        <v>229.10657237959899</v>
      </c>
      <c r="H1393" s="86">
        <f t="shared" si="152"/>
        <v>230.68697650804665</v>
      </c>
      <c r="I1393" s="86">
        <f t="shared" si="147"/>
        <v>16.050199797803042</v>
      </c>
      <c r="J1393" s="86">
        <f t="shared" si="148"/>
        <v>7.8497927483790066</v>
      </c>
      <c r="L1393" s="87">
        <v>226.64238490986901</v>
      </c>
      <c r="M1393" s="86">
        <v>202.551621169551</v>
      </c>
      <c r="N1393" s="86">
        <v>222.57565583345601</v>
      </c>
      <c r="O1393" s="86">
        <f t="shared" si="153"/>
        <v>217.25655397095866</v>
      </c>
      <c r="P1393" s="86">
        <f t="shared" si="149"/>
        <v>12.896156709100282</v>
      </c>
      <c r="Q1393" s="86">
        <f t="shared" si="150"/>
        <v>7.7632558892023349</v>
      </c>
      <c r="S1393" s="86">
        <f t="shared" si="151"/>
        <v>-8.653685917667138E-2</v>
      </c>
      <c r="T1393" s="87">
        <v>0.51403578000000005</v>
      </c>
      <c r="U1393" s="87">
        <v>0</v>
      </c>
    </row>
    <row r="1394" spans="2:21">
      <c r="B1394" s="87" t="s">
        <v>7160</v>
      </c>
      <c r="C1394" s="87" t="s">
        <v>832</v>
      </c>
      <c r="D1394" s="87" t="s">
        <v>2551</v>
      </c>
      <c r="E1394" s="87">
        <v>132.53597051443299</v>
      </c>
      <c r="F1394" s="86">
        <v>145.97851930071101</v>
      </c>
      <c r="G1394" s="86">
        <v>136.67268887105999</v>
      </c>
      <c r="H1394" s="86">
        <f t="shared" si="152"/>
        <v>138.39572622873467</v>
      </c>
      <c r="I1394" s="86">
        <f t="shared" si="147"/>
        <v>6.8849235848935235</v>
      </c>
      <c r="J1394" s="86">
        <f t="shared" si="148"/>
        <v>7.1126555818547743</v>
      </c>
      <c r="L1394" s="87">
        <v>141.47260609525401</v>
      </c>
      <c r="M1394" s="86">
        <v>134.005995231052</v>
      </c>
      <c r="N1394" s="86">
        <v>151.115600412003</v>
      </c>
      <c r="O1394" s="86">
        <f t="shared" si="153"/>
        <v>142.19806724610302</v>
      </c>
      <c r="P1394" s="86">
        <f t="shared" si="149"/>
        <v>8.5778416733494076</v>
      </c>
      <c r="Q1394" s="86">
        <f t="shared" si="150"/>
        <v>7.1517580457769752</v>
      </c>
      <c r="S1394" s="86">
        <f t="shared" si="151"/>
        <v>3.9102463922201069E-2</v>
      </c>
      <c r="T1394" s="87">
        <v>1</v>
      </c>
      <c r="U1394" s="87">
        <v>0</v>
      </c>
    </row>
    <row r="1395" spans="2:21">
      <c r="B1395" s="87" t="s">
        <v>7161</v>
      </c>
      <c r="C1395" s="87" t="s">
        <v>2552</v>
      </c>
      <c r="D1395" s="87" t="s">
        <v>2553</v>
      </c>
      <c r="E1395" s="87">
        <v>209.88776810421501</v>
      </c>
      <c r="F1395" s="86">
        <v>182.863856217548</v>
      </c>
      <c r="G1395" s="86">
        <v>158.02737776587799</v>
      </c>
      <c r="H1395" s="86">
        <f t="shared" si="152"/>
        <v>183.59300069588031</v>
      </c>
      <c r="I1395" s="86">
        <f t="shared" si="147"/>
        <v>25.937882725154882</v>
      </c>
      <c r="J1395" s="86">
        <f t="shared" si="148"/>
        <v>7.5203672482332751</v>
      </c>
      <c r="L1395" s="87">
        <v>177.84420366261699</v>
      </c>
      <c r="M1395" s="86">
        <v>173.502680878999</v>
      </c>
      <c r="N1395" s="86">
        <v>148.706099534364</v>
      </c>
      <c r="O1395" s="86">
        <f t="shared" si="153"/>
        <v>166.68432802532666</v>
      </c>
      <c r="P1395" s="86">
        <f t="shared" si="149"/>
        <v>15.720201327435815</v>
      </c>
      <c r="Q1395" s="86">
        <f t="shared" si="150"/>
        <v>7.3809746555686369</v>
      </c>
      <c r="S1395" s="86">
        <f t="shared" si="151"/>
        <v>-0.13939259266463744</v>
      </c>
      <c r="T1395" s="87">
        <v>0.424115464</v>
      </c>
      <c r="U1395" s="87">
        <v>0</v>
      </c>
    </row>
    <row r="1396" spans="2:21">
      <c r="B1396" s="87" t="s">
        <v>7162</v>
      </c>
      <c r="C1396" s="87" t="s">
        <v>2554</v>
      </c>
      <c r="D1396" s="87" t="s">
        <v>2555</v>
      </c>
      <c r="E1396" s="87">
        <v>82.574826840787097</v>
      </c>
      <c r="F1396" s="86">
        <v>77.201987256967698</v>
      </c>
      <c r="G1396" s="86">
        <v>80.507836148988005</v>
      </c>
      <c r="H1396" s="86">
        <f t="shared" si="152"/>
        <v>80.094883415580924</v>
      </c>
      <c r="I1396" s="86">
        <f t="shared" si="147"/>
        <v>2.7101196963207053</v>
      </c>
      <c r="J1396" s="86">
        <f t="shared" si="148"/>
        <v>6.3236381788854059</v>
      </c>
      <c r="L1396" s="87">
        <v>75.2944593073601</v>
      </c>
      <c r="M1396" s="86">
        <v>76.282811891618394</v>
      </c>
      <c r="N1396" s="86">
        <v>76.5333271663701</v>
      </c>
      <c r="O1396" s="86">
        <f t="shared" si="153"/>
        <v>76.036866121782865</v>
      </c>
      <c r="P1396" s="86">
        <f t="shared" si="149"/>
        <v>0.6550308269822106</v>
      </c>
      <c r="Q1396" s="86">
        <f t="shared" si="150"/>
        <v>6.2486271670667106</v>
      </c>
      <c r="S1396" s="86">
        <f t="shared" si="151"/>
        <v>-7.5011011818695433E-2</v>
      </c>
      <c r="T1396" s="87">
        <v>0.48719988800000003</v>
      </c>
      <c r="U1396" s="87">
        <v>0</v>
      </c>
    </row>
    <row r="1397" spans="2:21">
      <c r="B1397" s="87" t="s">
        <v>7163</v>
      </c>
      <c r="C1397" s="87" t="s">
        <v>2556</v>
      </c>
      <c r="D1397" s="87" t="s">
        <v>2557</v>
      </c>
      <c r="E1397" s="87">
        <v>36.801660752158</v>
      </c>
      <c r="F1397" s="86">
        <v>32.824799606893201</v>
      </c>
      <c r="G1397" s="86">
        <v>33.453006570977301</v>
      </c>
      <c r="H1397" s="86">
        <f t="shared" si="152"/>
        <v>34.359822310009498</v>
      </c>
      <c r="I1397" s="86">
        <f t="shared" si="147"/>
        <v>2.1378943450499599</v>
      </c>
      <c r="J1397" s="86">
        <f t="shared" si="148"/>
        <v>5.1026506705624888</v>
      </c>
      <c r="L1397" s="87">
        <v>42.030747358575098</v>
      </c>
      <c r="M1397" s="86">
        <v>41.055916740795503</v>
      </c>
      <c r="N1397" s="86">
        <v>34.993583550836703</v>
      </c>
      <c r="O1397" s="86">
        <f t="shared" si="153"/>
        <v>39.360082550069102</v>
      </c>
      <c r="P1397" s="86">
        <f t="shared" si="149"/>
        <v>3.8127822932949225</v>
      </c>
      <c r="Q1397" s="86">
        <f t="shared" si="150"/>
        <v>5.2986613413381543</v>
      </c>
      <c r="S1397" s="86">
        <f t="shared" si="151"/>
        <v>0.19601067077566578</v>
      </c>
      <c r="T1397" s="87">
        <v>0.50909314900000002</v>
      </c>
      <c r="U1397" s="87">
        <v>0</v>
      </c>
    </row>
    <row r="1398" spans="2:21">
      <c r="B1398" s="87" t="s">
        <v>7164</v>
      </c>
      <c r="C1398" s="87" t="s">
        <v>841</v>
      </c>
      <c r="D1398" s="87" t="s">
        <v>2329</v>
      </c>
      <c r="E1398" s="87">
        <v>40.532133609686703</v>
      </c>
      <c r="F1398" s="86">
        <v>41.991431144333397</v>
      </c>
      <c r="G1398" s="86">
        <v>49.039539280446697</v>
      </c>
      <c r="H1398" s="86">
        <f t="shared" si="152"/>
        <v>43.85436801148893</v>
      </c>
      <c r="I1398" s="86">
        <f t="shared" si="147"/>
        <v>4.5493832702878843</v>
      </c>
      <c r="J1398" s="86">
        <f t="shared" si="148"/>
        <v>5.4546486409705919</v>
      </c>
      <c r="L1398" s="87">
        <v>41.881714244729899</v>
      </c>
      <c r="M1398" s="86">
        <v>45.971016323337601</v>
      </c>
      <c r="N1398" s="86">
        <v>47.453782857401897</v>
      </c>
      <c r="O1398" s="86">
        <f t="shared" si="153"/>
        <v>45.102171141823135</v>
      </c>
      <c r="P1398" s="86">
        <f t="shared" si="149"/>
        <v>2.8858544866575988</v>
      </c>
      <c r="Q1398" s="86">
        <f t="shared" si="150"/>
        <v>5.4951249789256327</v>
      </c>
      <c r="S1398" s="86">
        <f t="shared" si="151"/>
        <v>4.0476337955040693E-2</v>
      </c>
      <c r="T1398" s="87">
        <v>1</v>
      </c>
      <c r="U1398" s="87">
        <v>0</v>
      </c>
    </row>
    <row r="1399" spans="2:21">
      <c r="B1399" s="87" t="s">
        <v>7165</v>
      </c>
      <c r="C1399" s="87" t="s">
        <v>2558</v>
      </c>
      <c r="D1399" s="87" t="s">
        <v>1142</v>
      </c>
      <c r="E1399" s="87">
        <v>57.936547635707299</v>
      </c>
      <c r="F1399" s="86">
        <v>55.067673991802799</v>
      </c>
      <c r="G1399" s="86">
        <v>60.102598466710802</v>
      </c>
      <c r="H1399" s="86">
        <f t="shared" si="152"/>
        <v>57.7022733647403</v>
      </c>
      <c r="I1399" s="86">
        <f t="shared" si="147"/>
        <v>2.5256245648422779</v>
      </c>
      <c r="J1399" s="86">
        <f t="shared" si="148"/>
        <v>5.8505562544414413</v>
      </c>
      <c r="L1399" s="87">
        <v>54.029107952693103</v>
      </c>
      <c r="M1399" s="86">
        <v>59.240693640361698</v>
      </c>
      <c r="N1399" s="86">
        <v>55.809864774520598</v>
      </c>
      <c r="O1399" s="86">
        <f t="shared" si="153"/>
        <v>56.359888789191807</v>
      </c>
      <c r="P1399" s="86">
        <f t="shared" si="149"/>
        <v>2.6489717170091316</v>
      </c>
      <c r="Q1399" s="86">
        <f t="shared" si="150"/>
        <v>5.8165968597740934</v>
      </c>
      <c r="S1399" s="86">
        <f t="shared" si="151"/>
        <v>-3.3959394667347834E-2</v>
      </c>
      <c r="T1399" s="87">
        <v>0.72729081500000003</v>
      </c>
      <c r="U1399" s="87">
        <v>0</v>
      </c>
    </row>
    <row r="1400" spans="2:21">
      <c r="B1400" s="87" t="s">
        <v>7166</v>
      </c>
      <c r="C1400" s="87" t="s">
        <v>841</v>
      </c>
      <c r="D1400" s="87"/>
      <c r="E1400" s="87">
        <v>42.814745958058303</v>
      </c>
      <c r="F1400" s="86">
        <v>35.523472554080897</v>
      </c>
      <c r="G1400" s="86">
        <v>36.912209000603099</v>
      </c>
      <c r="H1400" s="86">
        <f t="shared" si="152"/>
        <v>38.4168091709141</v>
      </c>
      <c r="I1400" s="86">
        <f t="shared" si="147"/>
        <v>3.8715027078980571</v>
      </c>
      <c r="J1400" s="86">
        <f t="shared" si="148"/>
        <v>5.2636657912862237</v>
      </c>
      <c r="L1400" s="87">
        <v>41.8496958922223</v>
      </c>
      <c r="M1400" s="86">
        <v>38.640092469562497</v>
      </c>
      <c r="N1400" s="86">
        <v>37.8550453090823</v>
      </c>
      <c r="O1400" s="86">
        <f t="shared" si="153"/>
        <v>39.448277890289035</v>
      </c>
      <c r="P1400" s="86">
        <f t="shared" si="149"/>
        <v>2.1164075874111257</v>
      </c>
      <c r="Q1400" s="86">
        <f t="shared" si="150"/>
        <v>5.3018904158265041</v>
      </c>
      <c r="S1400" s="86">
        <f t="shared" si="151"/>
        <v>3.8224624540280853E-2</v>
      </c>
      <c r="T1400" s="87">
        <v>1</v>
      </c>
      <c r="U1400" s="87">
        <v>0</v>
      </c>
    </row>
    <row r="1401" spans="2:21">
      <c r="B1401" s="87" t="s">
        <v>7167</v>
      </c>
      <c r="C1401" s="87" t="s">
        <v>2559</v>
      </c>
      <c r="D1401" s="87" t="s">
        <v>2560</v>
      </c>
      <c r="E1401" s="87">
        <v>1192.93328357922</v>
      </c>
      <c r="F1401" s="86">
        <v>1274.9741504030401</v>
      </c>
      <c r="G1401" s="86">
        <v>1191.6138343227201</v>
      </c>
      <c r="H1401" s="86">
        <f t="shared" si="152"/>
        <v>1219.8404227683268</v>
      </c>
      <c r="I1401" s="86">
        <f t="shared" si="147"/>
        <v>47.751766237063805</v>
      </c>
      <c r="J1401" s="86">
        <f t="shared" si="148"/>
        <v>10.25247671413986</v>
      </c>
      <c r="L1401" s="87">
        <v>1050.1844818524601</v>
      </c>
      <c r="M1401" s="86">
        <v>1125.5293117757899</v>
      </c>
      <c r="N1401" s="86">
        <v>1268.80674623852</v>
      </c>
      <c r="O1401" s="86">
        <f t="shared" si="153"/>
        <v>1148.1735132889232</v>
      </c>
      <c r="P1401" s="86">
        <f t="shared" si="149"/>
        <v>111.05626284882636</v>
      </c>
      <c r="Q1401" s="86">
        <f t="shared" si="150"/>
        <v>10.165124964868783</v>
      </c>
      <c r="S1401" s="86">
        <f t="shared" si="151"/>
        <v>-8.735174927107725E-2</v>
      </c>
      <c r="T1401" s="87">
        <v>0.55525446700000003</v>
      </c>
      <c r="U1401" s="87">
        <v>0</v>
      </c>
    </row>
    <row r="1402" spans="2:21">
      <c r="B1402" s="87" t="s">
        <v>7168</v>
      </c>
      <c r="C1402" s="87" t="s">
        <v>2561</v>
      </c>
      <c r="D1402" s="87" t="s">
        <v>974</v>
      </c>
      <c r="E1402" s="87">
        <v>252.597478898585</v>
      </c>
      <c r="F1402" s="86">
        <v>280.42893967528602</v>
      </c>
      <c r="G1402" s="86">
        <v>248.40799886751401</v>
      </c>
      <c r="H1402" s="86">
        <f t="shared" si="152"/>
        <v>260.47813914712839</v>
      </c>
      <c r="I1402" s="86">
        <f t="shared" si="147"/>
        <v>17.404418031592957</v>
      </c>
      <c r="J1402" s="86">
        <f t="shared" si="148"/>
        <v>8.0250184879313284</v>
      </c>
      <c r="L1402" s="87">
        <v>248.463163717886</v>
      </c>
      <c r="M1402" s="86">
        <v>275.30633873772001</v>
      </c>
      <c r="N1402" s="86">
        <v>266.653028819974</v>
      </c>
      <c r="O1402" s="86">
        <f t="shared" si="153"/>
        <v>263.47417709185999</v>
      </c>
      <c r="P1402" s="86">
        <f t="shared" si="149"/>
        <v>13.701015838920853</v>
      </c>
      <c r="Q1402" s="86">
        <f t="shared" si="150"/>
        <v>8.0415177610979285</v>
      </c>
      <c r="S1402" s="86">
        <f t="shared" si="151"/>
        <v>1.6499273166598539E-2</v>
      </c>
      <c r="T1402" s="87">
        <v>0.94322375800000002</v>
      </c>
      <c r="U1402" s="87">
        <v>0</v>
      </c>
    </row>
    <row r="1403" spans="2:21">
      <c r="B1403" s="87" t="s">
        <v>7169</v>
      </c>
      <c r="C1403" s="87" t="s">
        <v>841</v>
      </c>
      <c r="D1403" s="87" t="s">
        <v>1059</v>
      </c>
      <c r="E1403" s="87">
        <v>160.94692193865799</v>
      </c>
      <c r="F1403" s="86">
        <v>182.497962757263</v>
      </c>
      <c r="G1403" s="86">
        <v>201.62433373036399</v>
      </c>
      <c r="H1403" s="86">
        <f t="shared" si="152"/>
        <v>181.68973947542835</v>
      </c>
      <c r="I1403" s="86">
        <f t="shared" si="147"/>
        <v>20.350746329630766</v>
      </c>
      <c r="J1403" s="86">
        <f t="shared" si="148"/>
        <v>7.5053331386484246</v>
      </c>
      <c r="L1403" s="87">
        <v>163.70441883736299</v>
      </c>
      <c r="M1403" s="86">
        <v>158.681831323685</v>
      </c>
      <c r="N1403" s="86">
        <v>176.12602882763699</v>
      </c>
      <c r="O1403" s="86">
        <f t="shared" si="153"/>
        <v>166.17075966289499</v>
      </c>
      <c r="P1403" s="86">
        <f t="shared" si="149"/>
        <v>8.9798181741049508</v>
      </c>
      <c r="Q1403" s="86">
        <f t="shared" si="150"/>
        <v>7.3765227295203939</v>
      </c>
      <c r="S1403" s="86">
        <f t="shared" si="151"/>
        <v>-0.12881040912803091</v>
      </c>
      <c r="T1403" s="87">
        <v>0.35510741499999998</v>
      </c>
      <c r="U1403" s="87">
        <v>0</v>
      </c>
    </row>
    <row r="1404" spans="2:21">
      <c r="B1404" s="87" t="s">
        <v>7170</v>
      </c>
      <c r="C1404" s="87" t="s">
        <v>841</v>
      </c>
      <c r="D1404" s="87" t="s">
        <v>1047</v>
      </c>
      <c r="E1404" s="87">
        <v>9.4818565998979203</v>
      </c>
      <c r="F1404" s="86">
        <v>11.8704612489441</v>
      </c>
      <c r="G1404" s="86">
        <v>11.723638136370299</v>
      </c>
      <c r="H1404" s="86">
        <f t="shared" si="152"/>
        <v>11.025318661737439</v>
      </c>
      <c r="I1404" s="86">
        <f t="shared" si="147"/>
        <v>1.3386917527384301</v>
      </c>
      <c r="J1404" s="86">
        <f t="shared" si="148"/>
        <v>3.4627484490887079</v>
      </c>
      <c r="L1404" s="87">
        <v>5.5243633267506098</v>
      </c>
      <c r="M1404" s="86">
        <v>8.7197068254836694</v>
      </c>
      <c r="N1404" s="86">
        <v>8.5129708099990395</v>
      </c>
      <c r="O1404" s="86">
        <f t="shared" si="153"/>
        <v>7.5856803207444399</v>
      </c>
      <c r="P1404" s="86">
        <f t="shared" si="149"/>
        <v>1.7881431031437167</v>
      </c>
      <c r="Q1404" s="86">
        <f t="shared" si="150"/>
        <v>2.9232785741902072</v>
      </c>
      <c r="S1404" s="86">
        <f t="shared" si="151"/>
        <v>-0.53946987489850062</v>
      </c>
      <c r="T1404" s="87">
        <v>8.0822770000000006E-3</v>
      </c>
      <c r="U1404" s="87">
        <v>0</v>
      </c>
    </row>
    <row r="1405" spans="2:21">
      <c r="B1405" s="87" t="s">
        <v>7171</v>
      </c>
      <c r="C1405" s="87" t="s">
        <v>841</v>
      </c>
      <c r="D1405" s="87" t="s">
        <v>2562</v>
      </c>
      <c r="E1405" s="87">
        <v>68.049616336263099</v>
      </c>
      <c r="F1405" s="86">
        <v>70.224279252563306</v>
      </c>
      <c r="G1405" s="86">
        <v>72.451140568314599</v>
      </c>
      <c r="H1405" s="86">
        <f t="shared" si="152"/>
        <v>70.241678719047002</v>
      </c>
      <c r="I1405" s="86">
        <f t="shared" si="147"/>
        <v>2.2008137012045283</v>
      </c>
      <c r="J1405" s="86">
        <f t="shared" si="148"/>
        <v>6.1342554194118781</v>
      </c>
      <c r="L1405" s="87">
        <v>66.754313603251106</v>
      </c>
      <c r="M1405" s="86">
        <v>82.768157114938404</v>
      </c>
      <c r="N1405" s="86">
        <v>72.328767560608497</v>
      </c>
      <c r="O1405" s="86">
        <f t="shared" si="153"/>
        <v>73.950412759599331</v>
      </c>
      <c r="P1405" s="86">
        <f t="shared" si="149"/>
        <v>8.1291509930471761</v>
      </c>
      <c r="Q1405" s="86">
        <f t="shared" si="150"/>
        <v>6.2084862947413226</v>
      </c>
      <c r="S1405" s="86">
        <f t="shared" si="151"/>
        <v>7.4230875329443669E-2</v>
      </c>
      <c r="T1405" s="87">
        <v>0.92988571099999995</v>
      </c>
      <c r="U1405" s="87">
        <v>0</v>
      </c>
    </row>
    <row r="1406" spans="2:21">
      <c r="B1406" s="87" t="s">
        <v>7172</v>
      </c>
      <c r="C1406" s="87" t="s">
        <v>2563</v>
      </c>
      <c r="D1406" s="87" t="s">
        <v>2564</v>
      </c>
      <c r="E1406" s="87">
        <v>3944.5865146299798</v>
      </c>
      <c r="F1406" s="86">
        <v>3777.853896183</v>
      </c>
      <c r="G1406" s="86">
        <v>3884.9741405122099</v>
      </c>
      <c r="H1406" s="86">
        <f t="shared" si="152"/>
        <v>3869.1381837750632</v>
      </c>
      <c r="I1406" s="86">
        <f t="shared" si="147"/>
        <v>84.486831269033431</v>
      </c>
      <c r="J1406" s="86">
        <f t="shared" si="148"/>
        <v>11.917796539286332</v>
      </c>
      <c r="L1406" s="87">
        <v>3245.5765237997498</v>
      </c>
      <c r="M1406" s="86">
        <v>3111.8510724992698</v>
      </c>
      <c r="N1406" s="86">
        <v>3257.41230981422</v>
      </c>
      <c r="O1406" s="86">
        <f t="shared" si="153"/>
        <v>3204.94663537108</v>
      </c>
      <c r="P1406" s="86">
        <f t="shared" si="149"/>
        <v>80.840023054545426</v>
      </c>
      <c r="Q1406" s="86">
        <f t="shared" si="150"/>
        <v>11.646084619812981</v>
      </c>
      <c r="S1406" s="86">
        <f t="shared" si="151"/>
        <v>-0.27171191947335227</v>
      </c>
      <c r="T1406" s="87">
        <v>2.2647750000000001E-3</v>
      </c>
      <c r="U1406" s="87">
        <v>0</v>
      </c>
    </row>
    <row r="1407" spans="2:21">
      <c r="B1407" s="87" t="s">
        <v>7173</v>
      </c>
      <c r="C1407" s="87" t="s">
        <v>2565</v>
      </c>
      <c r="D1407" s="87" t="s">
        <v>2566</v>
      </c>
      <c r="E1407" s="87">
        <v>114.430935748153</v>
      </c>
      <c r="F1407" s="86">
        <v>99.501369302292105</v>
      </c>
      <c r="G1407" s="86">
        <v>113.020914562215</v>
      </c>
      <c r="H1407" s="86">
        <f t="shared" si="152"/>
        <v>108.98440653755337</v>
      </c>
      <c r="I1407" s="86">
        <f t="shared" si="147"/>
        <v>8.2427565983845614</v>
      </c>
      <c r="J1407" s="86">
        <f t="shared" si="148"/>
        <v>6.767977919086376</v>
      </c>
      <c r="L1407" s="87">
        <v>110.582884268326</v>
      </c>
      <c r="M1407" s="86">
        <v>102.60343274564499</v>
      </c>
      <c r="N1407" s="86">
        <v>117.598349647258</v>
      </c>
      <c r="O1407" s="86">
        <f t="shared" si="153"/>
        <v>110.26155555374301</v>
      </c>
      <c r="P1407" s="86">
        <f t="shared" si="149"/>
        <v>7.502621030592012</v>
      </c>
      <c r="Q1407" s="86">
        <f t="shared" si="150"/>
        <v>6.7847860497885479</v>
      </c>
      <c r="S1407" s="86">
        <f t="shared" si="151"/>
        <v>1.680813070217245E-2</v>
      </c>
      <c r="T1407" s="87">
        <v>0.95510654299999997</v>
      </c>
      <c r="U1407" s="87">
        <v>0</v>
      </c>
    </row>
    <row r="1408" spans="2:21">
      <c r="B1408" s="87" t="s">
        <v>7174</v>
      </c>
      <c r="C1408" s="87" t="s">
        <v>2567</v>
      </c>
      <c r="D1408" s="87" t="s">
        <v>2568</v>
      </c>
      <c r="E1408" s="87">
        <v>91.846107938514606</v>
      </c>
      <c r="F1408" s="86">
        <v>106.48916795433399</v>
      </c>
      <c r="G1408" s="86">
        <v>98.462157838976395</v>
      </c>
      <c r="H1408" s="86">
        <f t="shared" si="152"/>
        <v>98.932477910608327</v>
      </c>
      <c r="I1408" s="86">
        <f t="shared" si="147"/>
        <v>7.3328509042566132</v>
      </c>
      <c r="J1408" s="86">
        <f t="shared" si="148"/>
        <v>6.6283723067589975</v>
      </c>
      <c r="L1408" s="87">
        <v>111.165845767243</v>
      </c>
      <c r="M1408" s="86">
        <v>108.28582029257301</v>
      </c>
      <c r="N1408" s="86">
        <v>109.94606973461001</v>
      </c>
      <c r="O1408" s="86">
        <f t="shared" si="153"/>
        <v>109.79924526480868</v>
      </c>
      <c r="P1408" s="86">
        <f t="shared" si="149"/>
        <v>1.4456157001037173</v>
      </c>
      <c r="Q1408" s="86">
        <f t="shared" si="150"/>
        <v>6.7787243273923359</v>
      </c>
      <c r="S1408" s="86">
        <f t="shared" si="151"/>
        <v>0.15035202063333891</v>
      </c>
      <c r="T1408" s="87">
        <v>0.62911460600000002</v>
      </c>
      <c r="U1408" s="87">
        <v>0</v>
      </c>
    </row>
    <row r="1409" spans="2:21">
      <c r="B1409" s="87" t="s">
        <v>7175</v>
      </c>
      <c r="C1409" s="87" t="s">
        <v>2569</v>
      </c>
      <c r="D1409" s="87" t="s">
        <v>2570</v>
      </c>
      <c r="E1409" s="87">
        <v>150.60047897613799</v>
      </c>
      <c r="F1409" s="86">
        <v>160.16696980483201</v>
      </c>
      <c r="G1409" s="86">
        <v>162.80086540196399</v>
      </c>
      <c r="H1409" s="86">
        <f t="shared" si="152"/>
        <v>157.85610472764463</v>
      </c>
      <c r="I1409" s="86">
        <f t="shared" si="147"/>
        <v>6.4200802400431778</v>
      </c>
      <c r="J1409" s="86">
        <f t="shared" si="148"/>
        <v>7.3024662444705788</v>
      </c>
      <c r="L1409" s="87">
        <v>177.40495516752401</v>
      </c>
      <c r="M1409" s="86">
        <v>192.63869877329699</v>
      </c>
      <c r="N1409" s="86">
        <v>173.61022623407601</v>
      </c>
      <c r="O1409" s="86">
        <f t="shared" si="153"/>
        <v>181.21796005829901</v>
      </c>
      <c r="P1409" s="86">
        <f t="shared" si="149"/>
        <v>10.070995309142852</v>
      </c>
      <c r="Q1409" s="86">
        <f t="shared" si="150"/>
        <v>7.5015821341380011</v>
      </c>
      <c r="S1409" s="86">
        <f t="shared" si="151"/>
        <v>0.19911588966742261</v>
      </c>
      <c r="T1409" s="87">
        <v>0.33409901800000003</v>
      </c>
      <c r="U1409" s="87">
        <v>0</v>
      </c>
    </row>
    <row r="1410" spans="2:21">
      <c r="B1410" s="87" t="s">
        <v>7176</v>
      </c>
      <c r="C1410" s="87" t="s">
        <v>2571</v>
      </c>
      <c r="D1410" s="87" t="s">
        <v>2572</v>
      </c>
      <c r="E1410" s="87">
        <v>133.962408971146</v>
      </c>
      <c r="F1410" s="86">
        <v>107.191216211732</v>
      </c>
      <c r="G1410" s="86">
        <v>126.19733550962199</v>
      </c>
      <c r="H1410" s="86">
        <f t="shared" si="152"/>
        <v>122.45032023083333</v>
      </c>
      <c r="I1410" s="86">
        <f t="shared" si="147"/>
        <v>13.773317794381715</v>
      </c>
      <c r="J1410" s="86">
        <f t="shared" si="148"/>
        <v>6.9360527366029618</v>
      </c>
      <c r="L1410" s="87">
        <v>144.22003420400301</v>
      </c>
      <c r="M1410" s="86">
        <v>125.326187732275</v>
      </c>
      <c r="N1410" s="86">
        <v>120.41202385720401</v>
      </c>
      <c r="O1410" s="86">
        <f t="shared" si="153"/>
        <v>129.98608193116067</v>
      </c>
      <c r="P1410" s="86">
        <f t="shared" si="149"/>
        <v>12.569459002953485</v>
      </c>
      <c r="Q1410" s="86">
        <f t="shared" si="150"/>
        <v>7.0222133468450085</v>
      </c>
      <c r="S1410" s="86">
        <f t="shared" si="151"/>
        <v>8.6160610242046978E-2</v>
      </c>
      <c r="T1410" s="87">
        <v>0.91487672499999995</v>
      </c>
      <c r="U1410" s="87">
        <v>0</v>
      </c>
    </row>
    <row r="1411" spans="2:21">
      <c r="B1411" s="87" t="s">
        <v>7177</v>
      </c>
      <c r="C1411" s="87" t="s">
        <v>2573</v>
      </c>
      <c r="D1411" s="87" t="s">
        <v>2574</v>
      </c>
      <c r="E1411" s="87">
        <v>48.776578561010098</v>
      </c>
      <c r="F1411" s="86">
        <v>48.9581702660617</v>
      </c>
      <c r="G1411" s="86">
        <v>64.580959069104196</v>
      </c>
      <c r="H1411" s="86">
        <f t="shared" si="152"/>
        <v>54.105235965391991</v>
      </c>
      <c r="I1411" s="86">
        <f t="shared" si="147"/>
        <v>9.0726966661557782</v>
      </c>
      <c r="J1411" s="86">
        <f t="shared" si="148"/>
        <v>5.7576963106729817</v>
      </c>
      <c r="L1411" s="87">
        <v>38.361603878200803</v>
      </c>
      <c r="M1411" s="86">
        <v>52.039893600992201</v>
      </c>
      <c r="N1411" s="86">
        <v>44.525743373406101</v>
      </c>
      <c r="O1411" s="86">
        <f t="shared" si="153"/>
        <v>44.975746950866373</v>
      </c>
      <c r="P1411" s="86">
        <f t="shared" si="149"/>
        <v>6.8502394009224403</v>
      </c>
      <c r="Q1411" s="86">
        <f t="shared" si="150"/>
        <v>5.4910753366389873</v>
      </c>
      <c r="S1411" s="86">
        <f t="shared" si="151"/>
        <v>-0.26662097403399448</v>
      </c>
      <c r="T1411" s="87">
        <v>0.15384867099999999</v>
      </c>
      <c r="U1411" s="87">
        <v>0</v>
      </c>
    </row>
    <row r="1412" spans="2:21">
      <c r="B1412" s="87" t="s">
        <v>7178</v>
      </c>
      <c r="C1412" s="87" t="s">
        <v>2575</v>
      </c>
      <c r="D1412" s="87" t="s">
        <v>2576</v>
      </c>
      <c r="E1412" s="87">
        <v>113.32514900016</v>
      </c>
      <c r="F1412" s="86">
        <v>125.576404023515</v>
      </c>
      <c r="G1412" s="86">
        <v>135.052036622869</v>
      </c>
      <c r="H1412" s="86">
        <f t="shared" si="152"/>
        <v>124.65119654884798</v>
      </c>
      <c r="I1412" s="86">
        <f t="shared" si="147"/>
        <v>10.892952680326907</v>
      </c>
      <c r="J1412" s="86">
        <f t="shared" si="148"/>
        <v>6.9617529213550711</v>
      </c>
      <c r="L1412" s="87">
        <v>99.885274306234606</v>
      </c>
      <c r="M1412" s="86">
        <v>108.244827780348</v>
      </c>
      <c r="N1412" s="86">
        <v>104.38574242832</v>
      </c>
      <c r="O1412" s="86">
        <f t="shared" si="153"/>
        <v>104.1719481716342</v>
      </c>
      <c r="P1412" s="86">
        <f t="shared" si="149"/>
        <v>4.1838755430562484</v>
      </c>
      <c r="Q1412" s="86">
        <f t="shared" si="150"/>
        <v>6.7028230251438012</v>
      </c>
      <c r="S1412" s="86">
        <f t="shared" si="151"/>
        <v>-0.25892989621127044</v>
      </c>
      <c r="T1412" s="87">
        <v>8.9658250000000002E-3</v>
      </c>
      <c r="U1412" s="87">
        <v>0</v>
      </c>
    </row>
    <row r="1413" spans="2:21">
      <c r="B1413" s="87" t="s">
        <v>7179</v>
      </c>
      <c r="C1413" s="87" t="s">
        <v>2577</v>
      </c>
      <c r="D1413" s="87" t="s">
        <v>837</v>
      </c>
      <c r="E1413" s="87">
        <v>99.297078710708803</v>
      </c>
      <c r="F1413" s="86">
        <v>105.187475766576</v>
      </c>
      <c r="G1413" s="86">
        <v>131.238086825686</v>
      </c>
      <c r="H1413" s="86">
        <f t="shared" si="152"/>
        <v>111.90754710099027</v>
      </c>
      <c r="I1413" s="86">
        <f t="shared" si="147"/>
        <v>16.997838653927907</v>
      </c>
      <c r="J1413" s="86">
        <f t="shared" si="148"/>
        <v>6.8061635254457062</v>
      </c>
      <c r="L1413" s="87">
        <v>111.16414927807401</v>
      </c>
      <c r="M1413" s="86">
        <v>108.589587901589</v>
      </c>
      <c r="N1413" s="86">
        <v>123.540451920856</v>
      </c>
      <c r="O1413" s="86">
        <f t="shared" si="153"/>
        <v>114.43139636683968</v>
      </c>
      <c r="P1413" s="86">
        <f t="shared" si="149"/>
        <v>7.9930132856726148</v>
      </c>
      <c r="Q1413" s="86">
        <f t="shared" si="150"/>
        <v>6.8383391262298456</v>
      </c>
      <c r="S1413" s="86">
        <f t="shared" si="151"/>
        <v>3.217560078413953E-2</v>
      </c>
      <c r="T1413" s="87">
        <v>0.99607025699999996</v>
      </c>
      <c r="U1413" s="87">
        <v>0</v>
      </c>
    </row>
    <row r="1414" spans="2:21">
      <c r="B1414" s="87" t="s">
        <v>7180</v>
      </c>
      <c r="C1414" s="87" t="s">
        <v>2578</v>
      </c>
      <c r="D1414" s="87" t="s">
        <v>2579</v>
      </c>
      <c r="E1414" s="87">
        <v>97.351434135447207</v>
      </c>
      <c r="F1414" s="86">
        <v>84.092703232027304</v>
      </c>
      <c r="G1414" s="86">
        <v>88.487222123709998</v>
      </c>
      <c r="H1414" s="86">
        <f t="shared" si="152"/>
        <v>89.977119830394841</v>
      </c>
      <c r="I1414" s="86">
        <f t="shared" ref="I1414:I1477" si="154">STDEV(E1414:G1414)</f>
        <v>6.7537643336597135</v>
      </c>
      <c r="J1414" s="86">
        <f t="shared" ref="J1414:J1477" si="155">LOG(H1414,2)</f>
        <v>6.4914862818431116</v>
      </c>
      <c r="L1414" s="87">
        <v>99.857376731317601</v>
      </c>
      <c r="M1414" s="86">
        <v>83.579840542821003</v>
      </c>
      <c r="N1414" s="86">
        <v>80.674320473970795</v>
      </c>
      <c r="O1414" s="86">
        <f t="shared" si="153"/>
        <v>88.0371792493698</v>
      </c>
      <c r="P1414" s="86">
        <f t="shared" ref="P1414:P1477" si="156">STDEV(L1414:N1414)</f>
        <v>10.339164042697393</v>
      </c>
      <c r="Q1414" s="86">
        <f t="shared" ref="Q1414:Q1477" si="157">LOG(O1414,2)</f>
        <v>6.4600410162624584</v>
      </c>
      <c r="S1414" s="86">
        <f t="shared" ref="S1414:S1477" si="158">LOG(O1414/H1414,2)</f>
        <v>-3.1445265580652783E-2</v>
      </c>
      <c r="T1414" s="87">
        <v>0.83550034299999998</v>
      </c>
      <c r="U1414" s="87">
        <v>0</v>
      </c>
    </row>
    <row r="1415" spans="2:21">
      <c r="B1415" s="87" t="s">
        <v>7181</v>
      </c>
      <c r="C1415" s="87" t="s">
        <v>2580</v>
      </c>
      <c r="D1415" s="87" t="s">
        <v>1597</v>
      </c>
      <c r="E1415" s="87">
        <v>32.225218068218098</v>
      </c>
      <c r="F1415" s="86">
        <v>34.914382382319303</v>
      </c>
      <c r="G1415" s="86">
        <v>40.9186566944364</v>
      </c>
      <c r="H1415" s="86">
        <f t="shared" ref="H1415:H1478" si="159">AVERAGE(E1415:G1415)</f>
        <v>36.0194190483246</v>
      </c>
      <c r="I1415" s="86">
        <f t="shared" si="154"/>
        <v>4.4508199594982756</v>
      </c>
      <c r="J1415" s="86">
        <f t="shared" si="155"/>
        <v>5.1707030073125582</v>
      </c>
      <c r="L1415" s="87">
        <v>36.0481962882643</v>
      </c>
      <c r="M1415" s="86">
        <v>33.774510911322103</v>
      </c>
      <c r="N1415" s="86">
        <v>36.679350482447198</v>
      </c>
      <c r="O1415" s="86">
        <f t="shared" ref="O1415:O1478" si="160">AVERAGE(L1415:N1415)</f>
        <v>35.500685894011205</v>
      </c>
      <c r="P1415" s="86">
        <f t="shared" si="156"/>
        <v>1.5278576364815357</v>
      </c>
      <c r="Q1415" s="86">
        <f t="shared" si="157"/>
        <v>5.1497749934857886</v>
      </c>
      <c r="S1415" s="86">
        <f t="shared" si="158"/>
        <v>-2.0928013826769586E-2</v>
      </c>
      <c r="T1415" s="87">
        <v>0.88102788300000001</v>
      </c>
      <c r="U1415" s="87">
        <v>0</v>
      </c>
    </row>
    <row r="1416" spans="2:21">
      <c r="B1416" s="87" t="s">
        <v>7182</v>
      </c>
      <c r="C1416" s="87" t="s">
        <v>2581</v>
      </c>
      <c r="D1416" s="87" t="s">
        <v>2582</v>
      </c>
      <c r="E1416" s="87">
        <v>32.764630087830398</v>
      </c>
      <c r="F1416" s="86">
        <v>52.639578339653099</v>
      </c>
      <c r="G1416" s="86">
        <v>61.3457099261636</v>
      </c>
      <c r="H1416" s="86">
        <f t="shared" si="159"/>
        <v>48.916639451215701</v>
      </c>
      <c r="I1416" s="86">
        <f t="shared" si="154"/>
        <v>14.64973503707742</v>
      </c>
      <c r="J1416" s="86">
        <f t="shared" si="155"/>
        <v>5.6122533897257192</v>
      </c>
      <c r="L1416" s="87">
        <v>42.617717037326798</v>
      </c>
      <c r="M1416" s="86">
        <v>61.151645916404298</v>
      </c>
      <c r="N1416" s="86">
        <v>62.155881339440398</v>
      </c>
      <c r="O1416" s="86">
        <f t="shared" si="160"/>
        <v>55.308414764390498</v>
      </c>
      <c r="P1416" s="86">
        <f t="shared" si="156"/>
        <v>11.001930684929601</v>
      </c>
      <c r="Q1416" s="86">
        <f t="shared" si="157"/>
        <v>5.7894270873782459</v>
      </c>
      <c r="S1416" s="86">
        <f t="shared" si="158"/>
        <v>0.17717369765252661</v>
      </c>
      <c r="T1416" s="87">
        <v>0.84412383000000002</v>
      </c>
      <c r="U1416" s="87">
        <v>0</v>
      </c>
    </row>
    <row r="1417" spans="2:21">
      <c r="B1417" s="87" t="s">
        <v>7183</v>
      </c>
      <c r="C1417" s="87" t="s">
        <v>2583</v>
      </c>
      <c r="D1417" s="87" t="s">
        <v>2584</v>
      </c>
      <c r="E1417" s="87">
        <v>1025.9925161077899</v>
      </c>
      <c r="F1417" s="86">
        <v>1060.7090610779501</v>
      </c>
      <c r="G1417" s="86">
        <v>987.76178248299402</v>
      </c>
      <c r="H1417" s="86">
        <f t="shared" si="159"/>
        <v>1024.8211198895781</v>
      </c>
      <c r="I1417" s="86">
        <f t="shared" si="154"/>
        <v>36.487744386678173</v>
      </c>
      <c r="J1417" s="86">
        <f t="shared" si="155"/>
        <v>10.001156397349281</v>
      </c>
      <c r="L1417" s="87">
        <v>898.57355499828395</v>
      </c>
      <c r="M1417" s="86">
        <v>986.64840470164904</v>
      </c>
      <c r="N1417" s="86">
        <v>1039.3362479135201</v>
      </c>
      <c r="O1417" s="86">
        <f t="shared" si="160"/>
        <v>974.85273587115114</v>
      </c>
      <c r="P1417" s="86">
        <f t="shared" si="156"/>
        <v>71.118825085601301</v>
      </c>
      <c r="Q1417" s="86">
        <f t="shared" si="157"/>
        <v>9.9290404873294964</v>
      </c>
      <c r="S1417" s="86">
        <f t="shared" si="158"/>
        <v>-7.2115910019785304E-2</v>
      </c>
      <c r="T1417" s="87">
        <v>0.59493436</v>
      </c>
      <c r="U1417" s="87">
        <v>0</v>
      </c>
    </row>
    <row r="1418" spans="2:21">
      <c r="B1418" s="87" t="s">
        <v>7184</v>
      </c>
      <c r="C1418" s="87" t="s">
        <v>977</v>
      </c>
      <c r="D1418" s="87" t="s">
        <v>978</v>
      </c>
      <c r="E1418" s="87">
        <v>136.41871443936299</v>
      </c>
      <c r="F1418" s="86">
        <v>186.664505825584</v>
      </c>
      <c r="G1418" s="86">
        <v>181.04004623896401</v>
      </c>
      <c r="H1418" s="86">
        <f t="shared" si="159"/>
        <v>168.04108883463701</v>
      </c>
      <c r="I1418" s="86">
        <f t="shared" si="154"/>
        <v>27.529794009518813</v>
      </c>
      <c r="J1418" s="86">
        <f t="shared" si="155"/>
        <v>7.3926702287910713</v>
      </c>
      <c r="L1418" s="87">
        <v>144.186701859077</v>
      </c>
      <c r="M1418" s="86">
        <v>186.352006761898</v>
      </c>
      <c r="N1418" s="86">
        <v>193.447279074194</v>
      </c>
      <c r="O1418" s="86">
        <f t="shared" si="160"/>
        <v>174.66199589838968</v>
      </c>
      <c r="P1418" s="86">
        <f t="shared" si="156"/>
        <v>26.62974619449702</v>
      </c>
      <c r="Q1418" s="86">
        <f t="shared" si="157"/>
        <v>7.4484219211350213</v>
      </c>
      <c r="S1418" s="86">
        <f t="shared" si="158"/>
        <v>5.5751692343949603E-2</v>
      </c>
      <c r="T1418" s="87">
        <v>0.98511591399999998</v>
      </c>
      <c r="U1418" s="87">
        <v>0</v>
      </c>
    </row>
    <row r="1419" spans="2:21">
      <c r="B1419" s="87" t="s">
        <v>7185</v>
      </c>
      <c r="C1419" s="87" t="s">
        <v>977</v>
      </c>
      <c r="D1419" s="87" t="s">
        <v>978</v>
      </c>
      <c r="E1419" s="87">
        <v>75.201240676455996</v>
      </c>
      <c r="F1419" s="86">
        <v>87.921061477600006</v>
      </c>
      <c r="G1419" s="86">
        <v>87.7207663937414</v>
      </c>
      <c r="H1419" s="86">
        <f t="shared" si="159"/>
        <v>83.614356182599138</v>
      </c>
      <c r="I1419" s="86">
        <f t="shared" si="154"/>
        <v>7.2866599975526549</v>
      </c>
      <c r="J1419" s="86">
        <f t="shared" si="155"/>
        <v>6.385678762256914</v>
      </c>
      <c r="L1419" s="87">
        <v>86.949504048545094</v>
      </c>
      <c r="M1419" s="86">
        <v>90.742631780870894</v>
      </c>
      <c r="N1419" s="86">
        <v>89.057296725939693</v>
      </c>
      <c r="O1419" s="86">
        <f t="shared" si="160"/>
        <v>88.916477518451885</v>
      </c>
      <c r="P1419" s="86">
        <f t="shared" si="156"/>
        <v>1.9004807379536595</v>
      </c>
      <c r="Q1419" s="86">
        <f t="shared" si="157"/>
        <v>6.4743788911231563</v>
      </c>
      <c r="S1419" s="86">
        <f t="shared" si="158"/>
        <v>8.8700128866242636E-2</v>
      </c>
      <c r="T1419" s="87">
        <v>0.90375330300000001</v>
      </c>
      <c r="U1419" s="87">
        <v>0</v>
      </c>
    </row>
    <row r="1420" spans="2:21">
      <c r="B1420" s="87" t="s">
        <v>7186</v>
      </c>
      <c r="C1420" s="87" t="s">
        <v>2585</v>
      </c>
      <c r="D1420" s="87" t="s">
        <v>831</v>
      </c>
      <c r="E1420" s="87">
        <v>93.189175903181805</v>
      </c>
      <c r="F1420" s="86">
        <v>103.27435064087599</v>
      </c>
      <c r="G1420" s="86">
        <v>98.423151683132104</v>
      </c>
      <c r="H1420" s="86">
        <f t="shared" si="159"/>
        <v>98.295559409063301</v>
      </c>
      <c r="I1420" s="86">
        <f t="shared" si="154"/>
        <v>5.0437978958080585</v>
      </c>
      <c r="J1420" s="86">
        <f t="shared" si="155"/>
        <v>6.6190543378700166</v>
      </c>
      <c r="L1420" s="87">
        <v>89.051906823328096</v>
      </c>
      <c r="M1420" s="86">
        <v>89.049380894711604</v>
      </c>
      <c r="N1420" s="86">
        <v>96.317113239716903</v>
      </c>
      <c r="O1420" s="86">
        <f t="shared" si="160"/>
        <v>91.472800319252201</v>
      </c>
      <c r="P1420" s="86">
        <f t="shared" si="156"/>
        <v>4.195298243106774</v>
      </c>
      <c r="Q1420" s="86">
        <f t="shared" si="157"/>
        <v>6.5152709128399415</v>
      </c>
      <c r="S1420" s="86">
        <f t="shared" si="158"/>
        <v>-0.1037834250300753</v>
      </c>
      <c r="T1420" s="87">
        <v>0.39879810599999999</v>
      </c>
      <c r="U1420" s="87">
        <v>0</v>
      </c>
    </row>
    <row r="1421" spans="2:21">
      <c r="B1421" s="87" t="s">
        <v>7187</v>
      </c>
      <c r="C1421" s="87" t="s">
        <v>2586</v>
      </c>
      <c r="D1421" s="87" t="s">
        <v>957</v>
      </c>
      <c r="E1421" s="87">
        <v>47.401587756473198</v>
      </c>
      <c r="F1421" s="86">
        <v>47.618879765131602</v>
      </c>
      <c r="G1421" s="86">
        <v>54.070214542432197</v>
      </c>
      <c r="H1421" s="86">
        <f t="shared" si="159"/>
        <v>49.696894021345663</v>
      </c>
      <c r="I1421" s="86">
        <f t="shared" si="154"/>
        <v>3.7889646658914793</v>
      </c>
      <c r="J1421" s="86">
        <f t="shared" si="155"/>
        <v>5.6350837832941201</v>
      </c>
      <c r="L1421" s="87">
        <v>51.690994942939</v>
      </c>
      <c r="M1421" s="86">
        <v>56.417700274653399</v>
      </c>
      <c r="N1421" s="86">
        <v>53.644103105516599</v>
      </c>
      <c r="O1421" s="86">
        <f t="shared" si="160"/>
        <v>53.917599441036337</v>
      </c>
      <c r="P1421" s="86">
        <f t="shared" si="156"/>
        <v>2.37519178328222</v>
      </c>
      <c r="Q1421" s="86">
        <f t="shared" si="157"/>
        <v>5.7526843601087601</v>
      </c>
      <c r="S1421" s="86">
        <f t="shared" si="158"/>
        <v>0.11760057681463992</v>
      </c>
      <c r="T1421" s="87">
        <v>0.78086259700000005</v>
      </c>
      <c r="U1421" s="87">
        <v>0</v>
      </c>
    </row>
    <row r="1422" spans="2:21">
      <c r="B1422" s="87" t="s">
        <v>7188</v>
      </c>
      <c r="C1422" s="87" t="s">
        <v>2587</v>
      </c>
      <c r="D1422" s="87" t="s">
        <v>2588</v>
      </c>
      <c r="E1422" s="87">
        <v>56.587614433905998</v>
      </c>
      <c r="F1422" s="86">
        <v>56.701182505665201</v>
      </c>
      <c r="G1422" s="86">
        <v>58.335813927596902</v>
      </c>
      <c r="H1422" s="86">
        <f t="shared" si="159"/>
        <v>57.208203622389362</v>
      </c>
      <c r="I1422" s="86">
        <f t="shared" si="154"/>
        <v>0.97818872260849998</v>
      </c>
      <c r="J1422" s="86">
        <f t="shared" si="155"/>
        <v>5.8381501383369816</v>
      </c>
      <c r="L1422" s="87">
        <v>63.427642024692801</v>
      </c>
      <c r="M1422" s="86">
        <v>58.172216729146299</v>
      </c>
      <c r="N1422" s="86">
        <v>60.355087632389299</v>
      </c>
      <c r="O1422" s="86">
        <f t="shared" si="160"/>
        <v>60.651648795409471</v>
      </c>
      <c r="P1422" s="86">
        <f t="shared" si="156"/>
        <v>2.6402339199067977</v>
      </c>
      <c r="Q1422" s="86">
        <f t="shared" si="157"/>
        <v>5.9224749599632096</v>
      </c>
      <c r="S1422" s="86">
        <f t="shared" si="158"/>
        <v>8.4324821626227148E-2</v>
      </c>
      <c r="T1422" s="87">
        <v>0.88731874499999996</v>
      </c>
      <c r="U1422" s="87">
        <v>0</v>
      </c>
    </row>
    <row r="1423" spans="2:21">
      <c r="B1423" s="87" t="s">
        <v>7189</v>
      </c>
      <c r="C1423" s="87" t="s">
        <v>841</v>
      </c>
      <c r="D1423" s="87"/>
      <c r="E1423" s="87">
        <v>70.097405716752505</v>
      </c>
      <c r="F1423" s="86">
        <v>80.687644804650205</v>
      </c>
      <c r="G1423" s="86">
        <v>78.629144802821997</v>
      </c>
      <c r="H1423" s="86">
        <f t="shared" si="159"/>
        <v>76.471398441408226</v>
      </c>
      <c r="I1423" s="86">
        <f t="shared" si="154"/>
        <v>5.6151752425774584</v>
      </c>
      <c r="J1423" s="86">
        <f t="shared" si="155"/>
        <v>6.2568483519428337</v>
      </c>
      <c r="L1423" s="87">
        <v>80.658531364658899</v>
      </c>
      <c r="M1423" s="86">
        <v>84.588146576736193</v>
      </c>
      <c r="N1423" s="86">
        <v>82.002834695151805</v>
      </c>
      <c r="O1423" s="86">
        <f t="shared" si="160"/>
        <v>82.416504212182303</v>
      </c>
      <c r="P1423" s="86">
        <f t="shared" si="156"/>
        <v>1.9972007362149409</v>
      </c>
      <c r="Q1423" s="86">
        <f t="shared" si="157"/>
        <v>6.3648613662865703</v>
      </c>
      <c r="S1423" s="86">
        <f t="shared" si="158"/>
        <v>0.10801301434373578</v>
      </c>
      <c r="T1423" s="87">
        <v>0.85622119399999996</v>
      </c>
      <c r="U1423" s="87">
        <v>0</v>
      </c>
    </row>
    <row r="1424" spans="2:21">
      <c r="B1424" s="87" t="s">
        <v>7190</v>
      </c>
      <c r="C1424" s="87" t="s">
        <v>2589</v>
      </c>
      <c r="D1424" s="87" t="s">
        <v>1261</v>
      </c>
      <c r="E1424" s="87">
        <v>51.084638308982903</v>
      </c>
      <c r="F1424" s="86">
        <v>49.078686760122999</v>
      </c>
      <c r="G1424" s="86">
        <v>44.576645737677701</v>
      </c>
      <c r="H1424" s="86">
        <f t="shared" si="159"/>
        <v>48.24665693559453</v>
      </c>
      <c r="I1424" s="86">
        <f t="shared" si="154"/>
        <v>3.3328211846301588</v>
      </c>
      <c r="J1424" s="86">
        <f t="shared" si="155"/>
        <v>5.5923570747907423</v>
      </c>
      <c r="L1424" s="87">
        <v>70.351827306809298</v>
      </c>
      <c r="M1424" s="86">
        <v>65.327480974793005</v>
      </c>
      <c r="N1424" s="86">
        <v>60.332891806828897</v>
      </c>
      <c r="O1424" s="86">
        <f t="shared" si="160"/>
        <v>65.337400029477067</v>
      </c>
      <c r="P1424" s="86">
        <f t="shared" si="156"/>
        <v>5.0094751151119867</v>
      </c>
      <c r="Q1424" s="86">
        <f t="shared" si="157"/>
        <v>6.0298371416558405</v>
      </c>
      <c r="S1424" s="86">
        <f t="shared" si="158"/>
        <v>0.43748006686509777</v>
      </c>
      <c r="T1424" s="87">
        <v>7.4798019999999998E-3</v>
      </c>
      <c r="U1424" s="87">
        <v>0</v>
      </c>
    </row>
    <row r="1425" spans="2:21">
      <c r="B1425" s="87" t="s">
        <v>7191</v>
      </c>
      <c r="C1425" s="87" t="s">
        <v>841</v>
      </c>
      <c r="D1425" s="87"/>
      <c r="E1425" s="87">
        <v>55.111788045171103</v>
      </c>
      <c r="F1425" s="86">
        <v>57.451916725134701</v>
      </c>
      <c r="G1425" s="86">
        <v>55.674426847052104</v>
      </c>
      <c r="H1425" s="86">
        <f t="shared" si="159"/>
        <v>56.079377205785967</v>
      </c>
      <c r="I1425" s="86">
        <f t="shared" si="154"/>
        <v>1.2214905462082211</v>
      </c>
      <c r="J1425" s="86">
        <f t="shared" si="155"/>
        <v>5.8093984223544215</v>
      </c>
      <c r="L1425" s="87">
        <v>61.3254942344631</v>
      </c>
      <c r="M1425" s="86">
        <v>64.0636290552807</v>
      </c>
      <c r="N1425" s="86">
        <v>64.655015349197399</v>
      </c>
      <c r="O1425" s="86">
        <f t="shared" si="160"/>
        <v>63.3480462129804</v>
      </c>
      <c r="P1425" s="86">
        <f t="shared" si="156"/>
        <v>1.7763647757460497</v>
      </c>
      <c r="Q1425" s="86">
        <f t="shared" si="157"/>
        <v>5.985228219189338</v>
      </c>
      <c r="S1425" s="86">
        <f t="shared" si="158"/>
        <v>0.17582979683491723</v>
      </c>
      <c r="T1425" s="87">
        <v>0.48882434200000002</v>
      </c>
      <c r="U1425" s="87">
        <v>0</v>
      </c>
    </row>
    <row r="1426" spans="2:21">
      <c r="B1426" s="87" t="s">
        <v>7192</v>
      </c>
      <c r="C1426" s="87" t="s">
        <v>2590</v>
      </c>
      <c r="D1426" s="87" t="s">
        <v>2591</v>
      </c>
      <c r="E1426" s="87">
        <v>100.93719062705</v>
      </c>
      <c r="F1426" s="86">
        <v>111.162308071388</v>
      </c>
      <c r="G1426" s="86">
        <v>108.41872324031399</v>
      </c>
      <c r="H1426" s="86">
        <f t="shared" si="159"/>
        <v>106.83940731291733</v>
      </c>
      <c r="I1426" s="86">
        <f t="shared" si="154"/>
        <v>5.2923469072352853</v>
      </c>
      <c r="J1426" s="86">
        <f t="shared" si="155"/>
        <v>6.7393000675930068</v>
      </c>
      <c r="L1426" s="87">
        <v>107.020100152133</v>
      </c>
      <c r="M1426" s="86">
        <v>109.37692765535699</v>
      </c>
      <c r="N1426" s="86">
        <v>117.56351097039401</v>
      </c>
      <c r="O1426" s="86">
        <f t="shared" si="160"/>
        <v>111.32017959262799</v>
      </c>
      <c r="P1426" s="86">
        <f t="shared" si="156"/>
        <v>5.5338096271408235</v>
      </c>
      <c r="Q1426" s="86">
        <f t="shared" si="157"/>
        <v>6.7985713310558484</v>
      </c>
      <c r="S1426" s="86">
        <f t="shared" si="158"/>
        <v>5.9271263462840777E-2</v>
      </c>
      <c r="T1426" s="87">
        <v>0.96038557599999996</v>
      </c>
      <c r="U1426" s="87">
        <v>0</v>
      </c>
    </row>
    <row r="1427" spans="2:21">
      <c r="B1427" s="87" t="s">
        <v>7193</v>
      </c>
      <c r="C1427" s="87" t="s">
        <v>2592</v>
      </c>
      <c r="D1427" s="87" t="s">
        <v>2593</v>
      </c>
      <c r="E1427" s="87">
        <v>94.821971062661405</v>
      </c>
      <c r="F1427" s="86">
        <v>99.608605357261396</v>
      </c>
      <c r="G1427" s="86">
        <v>103.57957080964199</v>
      </c>
      <c r="H1427" s="86">
        <f t="shared" si="159"/>
        <v>99.336715743188265</v>
      </c>
      <c r="I1427" s="86">
        <f t="shared" si="154"/>
        <v>4.385126144566339</v>
      </c>
      <c r="J1427" s="86">
        <f t="shared" si="155"/>
        <v>6.6342551442662892</v>
      </c>
      <c r="L1427" s="87">
        <v>109.42304036674901</v>
      </c>
      <c r="M1427" s="86">
        <v>115.966081773621</v>
      </c>
      <c r="N1427" s="86">
        <v>104.539154035523</v>
      </c>
      <c r="O1427" s="86">
        <f t="shared" si="160"/>
        <v>109.97609205863101</v>
      </c>
      <c r="P1427" s="86">
        <f t="shared" si="156"/>
        <v>5.7335040780790001</v>
      </c>
      <c r="Q1427" s="86">
        <f t="shared" si="157"/>
        <v>6.7810461170036573</v>
      </c>
      <c r="S1427" s="86">
        <f t="shared" si="158"/>
        <v>0.14679097273736813</v>
      </c>
      <c r="T1427" s="87">
        <v>0.57913676300000005</v>
      </c>
      <c r="U1427" s="87">
        <v>0</v>
      </c>
    </row>
    <row r="1428" spans="2:21">
      <c r="B1428" s="87" t="s">
        <v>7194</v>
      </c>
      <c r="C1428" s="87" t="s">
        <v>832</v>
      </c>
      <c r="D1428" s="87" t="s">
        <v>1045</v>
      </c>
      <c r="E1428" s="87">
        <v>76.650331734318598</v>
      </c>
      <c r="F1428" s="86">
        <v>86.788671882782495</v>
      </c>
      <c r="G1428" s="86">
        <v>84.380305108399895</v>
      </c>
      <c r="H1428" s="86">
        <f t="shared" si="159"/>
        <v>82.606436241833663</v>
      </c>
      <c r="I1428" s="86">
        <f t="shared" si="154"/>
        <v>5.2968333283499174</v>
      </c>
      <c r="J1428" s="86">
        <f t="shared" si="155"/>
        <v>6.3681822878205452</v>
      </c>
      <c r="L1428" s="87">
        <v>85.648105630472699</v>
      </c>
      <c r="M1428" s="86">
        <v>95.996171430459299</v>
      </c>
      <c r="N1428" s="86">
        <v>81.806330206481405</v>
      </c>
      <c r="O1428" s="86">
        <f t="shared" si="160"/>
        <v>87.816869089137796</v>
      </c>
      <c r="P1428" s="86">
        <f t="shared" si="156"/>
        <v>7.3393153423978434</v>
      </c>
      <c r="Q1428" s="86">
        <f t="shared" si="157"/>
        <v>6.456426194256232</v>
      </c>
      <c r="S1428" s="86">
        <f t="shared" si="158"/>
        <v>8.8243906435687566E-2</v>
      </c>
      <c r="T1428" s="87">
        <v>0.90342724100000005</v>
      </c>
      <c r="U1428" s="87">
        <v>0</v>
      </c>
    </row>
    <row r="1429" spans="2:21">
      <c r="B1429" s="87" t="s">
        <v>7195</v>
      </c>
      <c r="C1429" s="87" t="s">
        <v>2594</v>
      </c>
      <c r="D1429" s="87" t="s">
        <v>2595</v>
      </c>
      <c r="E1429" s="87">
        <v>135.85132878787701</v>
      </c>
      <c r="F1429" s="86">
        <v>136.59637417251699</v>
      </c>
      <c r="G1429" s="86">
        <v>117.085609909664</v>
      </c>
      <c r="H1429" s="86">
        <f t="shared" si="159"/>
        <v>129.84443762335266</v>
      </c>
      <c r="I1429" s="86">
        <f t="shared" si="154"/>
        <v>11.05574676930445</v>
      </c>
      <c r="J1429" s="86">
        <f t="shared" si="155"/>
        <v>7.0206404018265562</v>
      </c>
      <c r="L1429" s="87">
        <v>127.676028298156</v>
      </c>
      <c r="M1429" s="86">
        <v>135.01012734790601</v>
      </c>
      <c r="N1429" s="86">
        <v>131.49198217915</v>
      </c>
      <c r="O1429" s="86">
        <f t="shared" si="160"/>
        <v>131.392712608404</v>
      </c>
      <c r="P1429" s="86">
        <f t="shared" si="156"/>
        <v>3.6680571224618443</v>
      </c>
      <c r="Q1429" s="86">
        <f t="shared" si="157"/>
        <v>7.0377414519245853</v>
      </c>
      <c r="S1429" s="86">
        <f t="shared" si="158"/>
        <v>1.710105009802863E-2</v>
      </c>
      <c r="T1429" s="87">
        <v>0.949188001</v>
      </c>
      <c r="U1429" s="87">
        <v>0</v>
      </c>
    </row>
    <row r="1430" spans="2:21">
      <c r="B1430" s="87" t="s">
        <v>7196</v>
      </c>
      <c r="C1430" s="87" t="s">
        <v>841</v>
      </c>
      <c r="D1430" s="87"/>
      <c r="E1430" s="87">
        <v>61.197869648158502</v>
      </c>
      <c r="F1430" s="86">
        <v>50.805525469939802</v>
      </c>
      <c r="G1430" s="86">
        <v>53.737762835301901</v>
      </c>
      <c r="H1430" s="86">
        <f t="shared" si="159"/>
        <v>55.247052651133401</v>
      </c>
      <c r="I1430" s="86">
        <f t="shared" si="154"/>
        <v>5.3580473300231812</v>
      </c>
      <c r="J1430" s="86">
        <f t="shared" si="155"/>
        <v>5.7878255957893696</v>
      </c>
      <c r="L1430" s="87">
        <v>60.384384433422397</v>
      </c>
      <c r="M1430" s="86">
        <v>55.402183290000004</v>
      </c>
      <c r="N1430" s="86">
        <v>51.411584322797196</v>
      </c>
      <c r="O1430" s="86">
        <f t="shared" si="160"/>
        <v>55.732717348739868</v>
      </c>
      <c r="P1430" s="86">
        <f t="shared" si="156"/>
        <v>4.495522775973801</v>
      </c>
      <c r="Q1430" s="86">
        <f t="shared" si="157"/>
        <v>5.8004525912062892</v>
      </c>
      <c r="S1430" s="86">
        <f t="shared" si="158"/>
        <v>1.2626995416918691E-2</v>
      </c>
      <c r="T1430" s="87">
        <v>0.95312726199999998</v>
      </c>
      <c r="U1430" s="87">
        <v>0</v>
      </c>
    </row>
    <row r="1431" spans="2:21">
      <c r="B1431" s="87" t="s">
        <v>7197</v>
      </c>
      <c r="C1431" s="87" t="s">
        <v>841</v>
      </c>
      <c r="D1431" s="87"/>
      <c r="E1431" s="87">
        <v>37.909203239829097</v>
      </c>
      <c r="F1431" s="86">
        <v>29.746597163004701</v>
      </c>
      <c r="G1431" s="86">
        <v>33.031647016067801</v>
      </c>
      <c r="H1431" s="86">
        <f t="shared" si="159"/>
        <v>33.562482472967197</v>
      </c>
      <c r="I1431" s="86">
        <f t="shared" si="154"/>
        <v>4.1071126357915766</v>
      </c>
      <c r="J1431" s="86">
        <f t="shared" si="155"/>
        <v>5.0687775245799784</v>
      </c>
      <c r="L1431" s="87">
        <v>44.029292868620402</v>
      </c>
      <c r="M1431" s="86">
        <v>41.290670007419401</v>
      </c>
      <c r="N1431" s="86">
        <v>38.320866894559202</v>
      </c>
      <c r="O1431" s="86">
        <f t="shared" si="160"/>
        <v>41.213609923532999</v>
      </c>
      <c r="P1431" s="86">
        <f t="shared" si="156"/>
        <v>2.8549930766519509</v>
      </c>
      <c r="Q1431" s="86">
        <f t="shared" si="157"/>
        <v>5.365048930519503</v>
      </c>
      <c r="S1431" s="86">
        <f t="shared" si="158"/>
        <v>0.29627140593952489</v>
      </c>
      <c r="T1431" s="87">
        <v>0.15170120600000001</v>
      </c>
      <c r="U1431" s="87">
        <v>0</v>
      </c>
    </row>
    <row r="1432" spans="2:21">
      <c r="B1432" s="87" t="s">
        <v>7198</v>
      </c>
      <c r="C1432" s="87" t="s">
        <v>841</v>
      </c>
      <c r="D1432" s="87" t="s">
        <v>2596</v>
      </c>
      <c r="E1432" s="87">
        <v>40.960243685036602</v>
      </c>
      <c r="F1432" s="86">
        <v>51.034557984212398</v>
      </c>
      <c r="G1432" s="86">
        <v>53.840866014912699</v>
      </c>
      <c r="H1432" s="86">
        <f t="shared" si="159"/>
        <v>48.611889228053904</v>
      </c>
      <c r="I1432" s="86">
        <f t="shared" si="154"/>
        <v>6.7734482228607495</v>
      </c>
      <c r="J1432" s="86">
        <f t="shared" si="155"/>
        <v>5.6032372982790495</v>
      </c>
      <c r="L1432" s="87">
        <v>47.629418606570702</v>
      </c>
      <c r="M1432" s="86">
        <v>51.615902750946503</v>
      </c>
      <c r="N1432" s="86">
        <v>58.290701546187002</v>
      </c>
      <c r="O1432" s="86">
        <f t="shared" si="160"/>
        <v>52.512007634568072</v>
      </c>
      <c r="P1432" s="86">
        <f t="shared" si="156"/>
        <v>5.3868350124610469</v>
      </c>
      <c r="Q1432" s="86">
        <f t="shared" si="157"/>
        <v>5.7145754486008773</v>
      </c>
      <c r="S1432" s="86">
        <f t="shared" si="158"/>
        <v>0.11133815032182783</v>
      </c>
      <c r="T1432" s="87">
        <v>0.85337057900000002</v>
      </c>
      <c r="U1432" s="87">
        <v>0</v>
      </c>
    </row>
    <row r="1433" spans="2:21">
      <c r="B1433" s="87" t="s">
        <v>7199</v>
      </c>
      <c r="C1433" s="87" t="s">
        <v>832</v>
      </c>
      <c r="D1433" s="87" t="s">
        <v>2597</v>
      </c>
      <c r="E1433" s="87">
        <v>40.200250977933202</v>
      </c>
      <c r="F1433" s="86">
        <v>41.155292074933499</v>
      </c>
      <c r="G1433" s="86">
        <v>44.890278403265903</v>
      </c>
      <c r="H1433" s="86">
        <f t="shared" si="159"/>
        <v>42.081940485377537</v>
      </c>
      <c r="I1433" s="86">
        <f t="shared" si="154"/>
        <v>2.4785272381047307</v>
      </c>
      <c r="J1433" s="86">
        <f t="shared" si="155"/>
        <v>5.3951293267058871</v>
      </c>
      <c r="L1433" s="87">
        <v>49.092807051792803</v>
      </c>
      <c r="M1433" s="86">
        <v>44.560169792760902</v>
      </c>
      <c r="N1433" s="86">
        <v>43.828777006612803</v>
      </c>
      <c r="O1433" s="86">
        <f t="shared" si="160"/>
        <v>45.82725128372217</v>
      </c>
      <c r="P1433" s="86">
        <f t="shared" si="156"/>
        <v>2.8516003765766178</v>
      </c>
      <c r="Q1433" s="86">
        <f t="shared" si="157"/>
        <v>5.5181338504170112</v>
      </c>
      <c r="S1433" s="86">
        <f t="shared" si="158"/>
        <v>0.12300452371112409</v>
      </c>
      <c r="T1433" s="87">
        <v>0.83584727800000003</v>
      </c>
      <c r="U1433" s="87">
        <v>0</v>
      </c>
    </row>
    <row r="1434" spans="2:21">
      <c r="B1434" s="87" t="s">
        <v>7200</v>
      </c>
      <c r="C1434" s="87" t="s">
        <v>1617</v>
      </c>
      <c r="D1434" s="87" t="s">
        <v>1060</v>
      </c>
      <c r="E1434" s="87">
        <v>0</v>
      </c>
      <c r="F1434" s="86">
        <v>0</v>
      </c>
      <c r="G1434" s="86">
        <v>0.35413548679666501</v>
      </c>
      <c r="H1434" s="86">
        <f t="shared" si="159"/>
        <v>0.118045162265555</v>
      </c>
      <c r="I1434" s="86">
        <f t="shared" si="154"/>
        <v>0.2044602186316537</v>
      </c>
      <c r="J1434" s="86">
        <f t="shared" si="155"/>
        <v>-3.0825891767304268</v>
      </c>
      <c r="L1434" s="87">
        <v>0</v>
      </c>
      <c r="M1434" s="86">
        <v>0</v>
      </c>
      <c r="N1434" s="86">
        <v>0.17870813672185801</v>
      </c>
      <c r="O1434" s="86">
        <f t="shared" si="160"/>
        <v>5.9569378907286002E-2</v>
      </c>
      <c r="P1434" s="86">
        <f t="shared" si="156"/>
        <v>0.10317719084274116</v>
      </c>
      <c r="Q1434" s="86">
        <f t="shared" si="157"/>
        <v>-4.0692852726950859</v>
      </c>
      <c r="S1434" s="86">
        <f t="shared" si="158"/>
        <v>-0.98669609596465968</v>
      </c>
      <c r="T1434" s="87">
        <v>1</v>
      </c>
      <c r="U1434" s="87">
        <v>0</v>
      </c>
    </row>
    <row r="1435" spans="2:21">
      <c r="B1435" s="87" t="s">
        <v>7201</v>
      </c>
      <c r="C1435" s="87" t="s">
        <v>832</v>
      </c>
      <c r="D1435" s="87" t="s">
        <v>1326</v>
      </c>
      <c r="E1435" s="87">
        <v>98.293890263491093</v>
      </c>
      <c r="F1435" s="86">
        <v>98.6305633933964</v>
      </c>
      <c r="G1435" s="86">
        <v>111.942227376426</v>
      </c>
      <c r="H1435" s="86">
        <f t="shared" si="159"/>
        <v>102.95556034443784</v>
      </c>
      <c r="I1435" s="86">
        <f t="shared" si="154"/>
        <v>7.7845022613502639</v>
      </c>
      <c r="J1435" s="86">
        <f t="shared" si="155"/>
        <v>6.6858779378092184</v>
      </c>
      <c r="L1435" s="87">
        <v>103.98828495487599</v>
      </c>
      <c r="M1435" s="86">
        <v>99.490333016556093</v>
      </c>
      <c r="N1435" s="86">
        <v>108.27513600584901</v>
      </c>
      <c r="O1435" s="86">
        <f t="shared" si="160"/>
        <v>103.91791799242702</v>
      </c>
      <c r="P1435" s="86">
        <f t="shared" si="156"/>
        <v>4.3928242079811994</v>
      </c>
      <c r="Q1435" s="86">
        <f t="shared" si="157"/>
        <v>6.6993006213997717</v>
      </c>
      <c r="S1435" s="86">
        <f t="shared" si="158"/>
        <v>1.342268359055267E-2</v>
      </c>
      <c r="T1435" s="87">
        <v>0.94203867699999999</v>
      </c>
      <c r="U1435" s="87">
        <v>0</v>
      </c>
    </row>
    <row r="1436" spans="2:21">
      <c r="B1436" s="87" t="s">
        <v>7202</v>
      </c>
      <c r="C1436" s="87" t="s">
        <v>2598</v>
      </c>
      <c r="D1436" s="87" t="s">
        <v>2599</v>
      </c>
      <c r="E1436" s="87">
        <v>230.62462861307799</v>
      </c>
      <c r="F1436" s="86">
        <v>251.834312644454</v>
      </c>
      <c r="G1436" s="86">
        <v>270.186626417995</v>
      </c>
      <c r="H1436" s="86">
        <f t="shared" si="159"/>
        <v>250.88185589184232</v>
      </c>
      <c r="I1436" s="86">
        <f t="shared" si="154"/>
        <v>19.798189260087938</v>
      </c>
      <c r="J1436" s="86">
        <f t="shared" si="155"/>
        <v>7.970864326678071</v>
      </c>
      <c r="L1436" s="87">
        <v>247.53124763931299</v>
      </c>
      <c r="M1436" s="86">
        <v>295.47692258184799</v>
      </c>
      <c r="N1436" s="86">
        <v>257.78577580353902</v>
      </c>
      <c r="O1436" s="86">
        <f t="shared" si="160"/>
        <v>266.93131534156669</v>
      </c>
      <c r="P1436" s="86">
        <f t="shared" si="156"/>
        <v>25.24732870037991</v>
      </c>
      <c r="Q1436" s="86">
        <f t="shared" si="157"/>
        <v>8.0603247565427143</v>
      </c>
      <c r="S1436" s="86">
        <f t="shared" si="158"/>
        <v>8.9460429864641908E-2</v>
      </c>
      <c r="T1436" s="87">
        <v>0.89955098099999997</v>
      </c>
      <c r="U1436" s="87">
        <v>0</v>
      </c>
    </row>
    <row r="1437" spans="2:21">
      <c r="B1437" s="87" t="s">
        <v>7203</v>
      </c>
      <c r="C1437" s="87" t="s">
        <v>2600</v>
      </c>
      <c r="D1437" s="87" t="s">
        <v>2601</v>
      </c>
      <c r="E1437" s="87">
        <v>94.721994777604394</v>
      </c>
      <c r="F1437" s="86">
        <v>84.945249646937896</v>
      </c>
      <c r="G1437" s="86">
        <v>94.583099948244794</v>
      </c>
      <c r="H1437" s="86">
        <f t="shared" si="159"/>
        <v>91.41678145759569</v>
      </c>
      <c r="I1437" s="86">
        <f t="shared" si="154"/>
        <v>5.604941206263681</v>
      </c>
      <c r="J1437" s="86">
        <f t="shared" si="155"/>
        <v>6.5143871212576077</v>
      </c>
      <c r="L1437" s="87">
        <v>103.453603758645</v>
      </c>
      <c r="M1437" s="86">
        <v>92.829324023783897</v>
      </c>
      <c r="N1437" s="86">
        <v>92.656421147901796</v>
      </c>
      <c r="O1437" s="86">
        <f t="shared" si="160"/>
        <v>96.313116310110217</v>
      </c>
      <c r="P1437" s="86">
        <f t="shared" si="156"/>
        <v>6.1844478009870869</v>
      </c>
      <c r="Q1437" s="86">
        <f t="shared" si="157"/>
        <v>6.5896603783870225</v>
      </c>
      <c r="S1437" s="86">
        <f t="shared" si="158"/>
        <v>7.5273257129415128E-2</v>
      </c>
      <c r="T1437" s="87">
        <v>0.92339318599999998</v>
      </c>
      <c r="U1437" s="87">
        <v>0</v>
      </c>
    </row>
    <row r="1438" spans="2:21">
      <c r="B1438" s="87" t="s">
        <v>7204</v>
      </c>
      <c r="C1438" s="87" t="s">
        <v>841</v>
      </c>
      <c r="D1438" s="87" t="s">
        <v>2602</v>
      </c>
      <c r="E1438" s="87">
        <v>117.01190812462301</v>
      </c>
      <c r="F1438" s="86">
        <v>126.24180546133999</v>
      </c>
      <c r="G1438" s="86">
        <v>125.85283316511899</v>
      </c>
      <c r="H1438" s="86">
        <f t="shared" si="159"/>
        <v>123.03551558369399</v>
      </c>
      <c r="I1438" s="86">
        <f t="shared" si="154"/>
        <v>5.2202212575271778</v>
      </c>
      <c r="J1438" s="86">
        <f t="shared" si="155"/>
        <v>6.942931015587396</v>
      </c>
      <c r="L1438" s="87">
        <v>118.62257855985</v>
      </c>
      <c r="M1438" s="86">
        <v>119.22866228818501</v>
      </c>
      <c r="N1438" s="86">
        <v>122.355810544866</v>
      </c>
      <c r="O1438" s="86">
        <f t="shared" si="160"/>
        <v>120.069017130967</v>
      </c>
      <c r="P1438" s="86">
        <f t="shared" si="156"/>
        <v>2.00347260021868</v>
      </c>
      <c r="Q1438" s="86">
        <f t="shared" si="157"/>
        <v>6.9077201126908605</v>
      </c>
      <c r="S1438" s="86">
        <f t="shared" si="158"/>
        <v>-3.5210902896535112E-2</v>
      </c>
      <c r="T1438" s="87">
        <v>0.72729081500000003</v>
      </c>
      <c r="U1438" s="87">
        <v>0</v>
      </c>
    </row>
    <row r="1439" spans="2:21">
      <c r="B1439" s="87" t="s">
        <v>7205</v>
      </c>
      <c r="C1439" s="87" t="s">
        <v>841</v>
      </c>
      <c r="D1439" s="87" t="s">
        <v>2603</v>
      </c>
      <c r="E1439" s="87">
        <v>12.205996230052801</v>
      </c>
      <c r="F1439" s="86">
        <v>15.3187501370086</v>
      </c>
      <c r="G1439" s="86">
        <v>16.888614590814299</v>
      </c>
      <c r="H1439" s="86">
        <f t="shared" si="159"/>
        <v>14.804453652625233</v>
      </c>
      <c r="I1439" s="86">
        <f t="shared" si="154"/>
        <v>2.3832969461487759</v>
      </c>
      <c r="J1439" s="86">
        <f t="shared" si="155"/>
        <v>3.8879593447954535</v>
      </c>
      <c r="L1439" s="87">
        <v>13.290701089654</v>
      </c>
      <c r="M1439" s="86">
        <v>17.160613289860901</v>
      </c>
      <c r="N1439" s="86">
        <v>15.9056976913737</v>
      </c>
      <c r="O1439" s="86">
        <f t="shared" si="160"/>
        <v>15.452337356962866</v>
      </c>
      <c r="P1439" s="86">
        <f t="shared" si="156"/>
        <v>1.9743877035527633</v>
      </c>
      <c r="Q1439" s="86">
        <f t="shared" si="157"/>
        <v>3.9497531749749974</v>
      </c>
      <c r="S1439" s="86">
        <f t="shared" si="158"/>
        <v>6.1793830179543791E-2</v>
      </c>
      <c r="T1439" s="87">
        <v>0.97666326199999998</v>
      </c>
      <c r="U1439" s="87">
        <v>0</v>
      </c>
    </row>
    <row r="1440" spans="2:21">
      <c r="B1440" s="87" t="s">
        <v>7206</v>
      </c>
      <c r="C1440" s="87" t="s">
        <v>841</v>
      </c>
      <c r="D1440" s="87" t="s">
        <v>2604</v>
      </c>
      <c r="E1440" s="87">
        <v>206.869941500767</v>
      </c>
      <c r="F1440" s="86">
        <v>236.94787979706399</v>
      </c>
      <c r="G1440" s="86">
        <v>232.527554390343</v>
      </c>
      <c r="H1440" s="86">
        <f t="shared" si="159"/>
        <v>225.44845856272465</v>
      </c>
      <c r="I1440" s="86">
        <f t="shared" si="154"/>
        <v>16.240560068587989</v>
      </c>
      <c r="J1440" s="86">
        <f t="shared" si="155"/>
        <v>7.8166538357824704</v>
      </c>
      <c r="L1440" s="87">
        <v>231.467907254333</v>
      </c>
      <c r="M1440" s="86">
        <v>237.19894835980301</v>
      </c>
      <c r="N1440" s="86">
        <v>223.98033752875</v>
      </c>
      <c r="O1440" s="86">
        <f t="shared" si="160"/>
        <v>230.88239771429531</v>
      </c>
      <c r="P1440" s="86">
        <f t="shared" si="156"/>
        <v>6.628727942962688</v>
      </c>
      <c r="Q1440" s="86">
        <f t="shared" si="157"/>
        <v>7.8510143771859884</v>
      </c>
      <c r="S1440" s="86">
        <f t="shared" si="158"/>
        <v>3.4360541403517679E-2</v>
      </c>
      <c r="T1440" s="87">
        <v>0.99307507900000003</v>
      </c>
      <c r="U1440" s="87">
        <v>0</v>
      </c>
    </row>
    <row r="1441" spans="2:21">
      <c r="B1441" s="87" t="s">
        <v>7207</v>
      </c>
      <c r="C1441" s="87" t="s">
        <v>2605</v>
      </c>
      <c r="D1441" s="87" t="s">
        <v>2606</v>
      </c>
      <c r="E1441" s="87">
        <v>275.14622456086198</v>
      </c>
      <c r="F1441" s="86">
        <v>280.566576150868</v>
      </c>
      <c r="G1441" s="86">
        <v>311.94011972124599</v>
      </c>
      <c r="H1441" s="86">
        <f t="shared" si="159"/>
        <v>289.21764014432534</v>
      </c>
      <c r="I1441" s="86">
        <f t="shared" si="154"/>
        <v>19.863996612779182</v>
      </c>
      <c r="J1441" s="86">
        <f t="shared" si="155"/>
        <v>8.176011738511237</v>
      </c>
      <c r="L1441" s="87">
        <v>289.78830296113898</v>
      </c>
      <c r="M1441" s="86">
        <v>256.23322708819398</v>
      </c>
      <c r="N1441" s="86">
        <v>257.81304350033901</v>
      </c>
      <c r="O1441" s="86">
        <f t="shared" si="160"/>
        <v>267.9448578498907</v>
      </c>
      <c r="P1441" s="86">
        <f t="shared" si="156"/>
        <v>18.933463120097954</v>
      </c>
      <c r="Q1441" s="86">
        <f t="shared" si="157"/>
        <v>8.0657923192195398</v>
      </c>
      <c r="S1441" s="86">
        <f t="shared" si="158"/>
        <v>-0.11021941929169778</v>
      </c>
      <c r="T1441" s="87">
        <v>0.415033135</v>
      </c>
      <c r="U1441" s="87">
        <v>0</v>
      </c>
    </row>
    <row r="1442" spans="2:21">
      <c r="B1442" s="87" t="s">
        <v>7208</v>
      </c>
      <c r="C1442" s="87" t="s">
        <v>2607</v>
      </c>
      <c r="D1442" s="87" t="s">
        <v>2608</v>
      </c>
      <c r="E1442" s="87">
        <v>201.04236350851201</v>
      </c>
      <c r="F1442" s="86">
        <v>202.73804826134699</v>
      </c>
      <c r="G1442" s="86">
        <v>175.544137234207</v>
      </c>
      <c r="H1442" s="86">
        <f t="shared" si="159"/>
        <v>193.10818300135534</v>
      </c>
      <c r="I1442" s="86">
        <f t="shared" si="154"/>
        <v>15.234520487304819</v>
      </c>
      <c r="J1442" s="86">
        <f t="shared" si="155"/>
        <v>7.593265489875507</v>
      </c>
      <c r="L1442" s="87">
        <v>210.087337507949</v>
      </c>
      <c r="M1442" s="86">
        <v>249.64252913623201</v>
      </c>
      <c r="N1442" s="86">
        <v>210.35471559995199</v>
      </c>
      <c r="O1442" s="86">
        <f t="shared" si="160"/>
        <v>223.36152741471099</v>
      </c>
      <c r="P1442" s="86">
        <f t="shared" si="156"/>
        <v>22.760407759439715</v>
      </c>
      <c r="Q1442" s="86">
        <f t="shared" si="157"/>
        <v>7.8032369020603509</v>
      </c>
      <c r="S1442" s="86">
        <f t="shared" si="158"/>
        <v>0.20997141218484364</v>
      </c>
      <c r="T1442" s="87">
        <v>0.45873520200000001</v>
      </c>
      <c r="U1442" s="87">
        <v>0</v>
      </c>
    </row>
    <row r="1443" spans="2:21">
      <c r="B1443" s="87" t="s">
        <v>7209</v>
      </c>
      <c r="C1443" s="87" t="s">
        <v>2609</v>
      </c>
      <c r="D1443" s="87" t="s">
        <v>2610</v>
      </c>
      <c r="E1443" s="87">
        <v>235.471011105332</v>
      </c>
      <c r="F1443" s="86">
        <v>246.34423056014199</v>
      </c>
      <c r="G1443" s="86">
        <v>251.76397511708001</v>
      </c>
      <c r="H1443" s="86">
        <f t="shared" si="159"/>
        <v>244.52640559418467</v>
      </c>
      <c r="I1443" s="86">
        <f t="shared" si="154"/>
        <v>8.2972004180429622</v>
      </c>
      <c r="J1443" s="86">
        <f t="shared" si="155"/>
        <v>7.9338464552091654</v>
      </c>
      <c r="L1443" s="87">
        <v>228.585593640724</v>
      </c>
      <c r="M1443" s="86">
        <v>245.91189800574199</v>
      </c>
      <c r="N1443" s="86">
        <v>266.94949404282102</v>
      </c>
      <c r="O1443" s="86">
        <f t="shared" si="160"/>
        <v>247.14899522976233</v>
      </c>
      <c r="P1443" s="86">
        <f t="shared" si="156"/>
        <v>19.211845842390158</v>
      </c>
      <c r="Q1443" s="86">
        <f t="shared" si="157"/>
        <v>7.9492372310693815</v>
      </c>
      <c r="S1443" s="86">
        <f t="shared" si="158"/>
        <v>1.5390775860215769E-2</v>
      </c>
      <c r="T1443" s="87">
        <v>0.94563835100000004</v>
      </c>
      <c r="U1443" s="87">
        <v>0</v>
      </c>
    </row>
    <row r="1444" spans="2:21">
      <c r="B1444" s="87" t="s">
        <v>7210</v>
      </c>
      <c r="C1444" s="87" t="s">
        <v>2611</v>
      </c>
      <c r="D1444" s="87" t="s">
        <v>2612</v>
      </c>
      <c r="E1444" s="87">
        <v>551.78808752063503</v>
      </c>
      <c r="F1444" s="86">
        <v>570.68011078652501</v>
      </c>
      <c r="G1444" s="86">
        <v>484.34543514495903</v>
      </c>
      <c r="H1444" s="86">
        <f t="shared" si="159"/>
        <v>535.60454448403971</v>
      </c>
      <c r="I1444" s="86">
        <f t="shared" si="154"/>
        <v>45.385563271227575</v>
      </c>
      <c r="J1444" s="86">
        <f t="shared" si="155"/>
        <v>9.0650243914316704</v>
      </c>
      <c r="L1444" s="87">
        <v>569.68907833465596</v>
      </c>
      <c r="M1444" s="86">
        <v>532.27720398562894</v>
      </c>
      <c r="N1444" s="86">
        <v>540.59964342084197</v>
      </c>
      <c r="O1444" s="86">
        <f t="shared" si="160"/>
        <v>547.52197524704218</v>
      </c>
      <c r="P1444" s="86">
        <f t="shared" si="156"/>
        <v>19.64309278120087</v>
      </c>
      <c r="Q1444" s="86">
        <f t="shared" si="157"/>
        <v>9.0967730594085303</v>
      </c>
      <c r="S1444" s="86">
        <f t="shared" si="158"/>
        <v>3.1748667976859893E-2</v>
      </c>
      <c r="T1444" s="87">
        <v>0.98511591399999998</v>
      </c>
      <c r="U1444" s="87">
        <v>0</v>
      </c>
    </row>
    <row r="1445" spans="2:21">
      <c r="B1445" s="87" t="s">
        <v>7211</v>
      </c>
      <c r="C1445" s="87" t="s">
        <v>2286</v>
      </c>
      <c r="D1445" s="87" t="s">
        <v>2287</v>
      </c>
      <c r="E1445" s="87">
        <v>39.201562441186901</v>
      </c>
      <c r="F1445" s="86">
        <v>35.619296572609997</v>
      </c>
      <c r="G1445" s="86">
        <v>34.889555594325799</v>
      </c>
      <c r="H1445" s="86">
        <f t="shared" si="159"/>
        <v>36.570138202707568</v>
      </c>
      <c r="I1445" s="86">
        <f t="shared" si="154"/>
        <v>2.3079050275063762</v>
      </c>
      <c r="J1445" s="86">
        <f t="shared" si="155"/>
        <v>5.1925941736854329</v>
      </c>
      <c r="L1445" s="87">
        <v>38.624011319440299</v>
      </c>
      <c r="M1445" s="86">
        <v>38.3551498147459</v>
      </c>
      <c r="N1445" s="86">
        <v>32.6018810748634</v>
      </c>
      <c r="O1445" s="86">
        <f t="shared" si="160"/>
        <v>36.527014069683197</v>
      </c>
      <c r="P1445" s="86">
        <f t="shared" si="156"/>
        <v>3.4019220151914014</v>
      </c>
      <c r="Q1445" s="86">
        <f t="shared" si="157"/>
        <v>5.1908919191340379</v>
      </c>
      <c r="S1445" s="86">
        <f t="shared" si="158"/>
        <v>-1.7022545513948148E-3</v>
      </c>
      <c r="T1445" s="87">
        <v>0.90911735500000002</v>
      </c>
      <c r="U1445" s="87">
        <v>0</v>
      </c>
    </row>
    <row r="1446" spans="2:21">
      <c r="B1446" s="87" t="s">
        <v>7212</v>
      </c>
      <c r="C1446" s="87" t="s">
        <v>2613</v>
      </c>
      <c r="D1446" s="87" t="s">
        <v>2614</v>
      </c>
      <c r="E1446" s="87">
        <v>1165.9766495459801</v>
      </c>
      <c r="F1446" s="86">
        <v>1090.28052579984</v>
      </c>
      <c r="G1446" s="86">
        <v>908.85059593870096</v>
      </c>
      <c r="H1446" s="86">
        <f t="shared" si="159"/>
        <v>1055.0359237615069</v>
      </c>
      <c r="I1446" s="86">
        <f t="shared" si="154"/>
        <v>132.13662755097056</v>
      </c>
      <c r="J1446" s="86">
        <f t="shared" si="155"/>
        <v>10.043076407907549</v>
      </c>
      <c r="L1446" s="87">
        <v>989.07454440623405</v>
      </c>
      <c r="M1446" s="86">
        <v>904.85092629937299</v>
      </c>
      <c r="N1446" s="86">
        <v>934.960275416439</v>
      </c>
      <c r="O1446" s="86">
        <f t="shared" si="160"/>
        <v>942.96191537401535</v>
      </c>
      <c r="P1446" s="86">
        <f t="shared" si="156"/>
        <v>42.678145967937802</v>
      </c>
      <c r="Q1446" s="86">
        <f t="shared" si="157"/>
        <v>9.8810556938558136</v>
      </c>
      <c r="S1446" s="86">
        <f t="shared" si="158"/>
        <v>-0.16202071405173568</v>
      </c>
      <c r="T1446" s="87">
        <v>0.296668235</v>
      </c>
      <c r="U1446" s="87">
        <v>0</v>
      </c>
    </row>
    <row r="1447" spans="2:21">
      <c r="B1447" s="87" t="s">
        <v>7213</v>
      </c>
      <c r="C1447" s="87" t="s">
        <v>2615</v>
      </c>
      <c r="D1447" s="87" t="s">
        <v>1029</v>
      </c>
      <c r="E1447" s="87">
        <v>192.82918362209901</v>
      </c>
      <c r="F1447" s="86">
        <v>179.92030791605799</v>
      </c>
      <c r="G1447" s="86">
        <v>178.750400696816</v>
      </c>
      <c r="H1447" s="86">
        <f t="shared" si="159"/>
        <v>183.83329741165767</v>
      </c>
      <c r="I1447" s="86">
        <f t="shared" si="154"/>
        <v>7.8125954239814019</v>
      </c>
      <c r="J1447" s="86">
        <f t="shared" si="155"/>
        <v>7.5222542929625478</v>
      </c>
      <c r="L1447" s="87">
        <v>184.95116255880799</v>
      </c>
      <c r="M1447" s="86">
        <v>186.02487679862699</v>
      </c>
      <c r="N1447" s="86">
        <v>189.458278021761</v>
      </c>
      <c r="O1447" s="86">
        <f t="shared" si="160"/>
        <v>186.81143912639865</v>
      </c>
      <c r="P1447" s="86">
        <f t="shared" si="156"/>
        <v>2.3542584120482029</v>
      </c>
      <c r="Q1447" s="86">
        <f t="shared" si="157"/>
        <v>7.5454389888567936</v>
      </c>
      <c r="S1447" s="86">
        <f t="shared" si="158"/>
        <v>2.3184695894245749E-2</v>
      </c>
      <c r="T1447" s="87">
        <v>0.95540296700000005</v>
      </c>
      <c r="U1447" s="87">
        <v>0</v>
      </c>
    </row>
    <row r="1448" spans="2:21">
      <c r="B1448" s="87" t="s">
        <v>7214</v>
      </c>
      <c r="C1448" s="87" t="s">
        <v>2616</v>
      </c>
      <c r="D1448" s="87" t="s">
        <v>2540</v>
      </c>
      <c r="E1448" s="87">
        <v>80.200470797441795</v>
      </c>
      <c r="F1448" s="86">
        <v>81.427745844288907</v>
      </c>
      <c r="G1448" s="86">
        <v>78.894711060942001</v>
      </c>
      <c r="H1448" s="86">
        <f t="shared" si="159"/>
        <v>80.174309234224239</v>
      </c>
      <c r="I1448" s="86">
        <f t="shared" si="154"/>
        <v>1.266720025875417</v>
      </c>
      <c r="J1448" s="86">
        <f t="shared" si="155"/>
        <v>6.3250681136365765</v>
      </c>
      <c r="L1448" s="87">
        <v>94.496152950289201</v>
      </c>
      <c r="M1448" s="86">
        <v>84.619202162237301</v>
      </c>
      <c r="N1448" s="86">
        <v>76.843927837885502</v>
      </c>
      <c r="O1448" s="86">
        <f t="shared" si="160"/>
        <v>85.319760983470672</v>
      </c>
      <c r="P1448" s="86">
        <f t="shared" si="156"/>
        <v>8.8469401405937997</v>
      </c>
      <c r="Q1448" s="86">
        <f t="shared" si="157"/>
        <v>6.4148080189760144</v>
      </c>
      <c r="S1448" s="86">
        <f t="shared" si="158"/>
        <v>8.9739905339436848E-2</v>
      </c>
      <c r="T1448" s="87">
        <v>0.90802386999999996</v>
      </c>
      <c r="U1448" s="87">
        <v>0</v>
      </c>
    </row>
    <row r="1449" spans="2:21">
      <c r="B1449" s="87" t="s">
        <v>7215</v>
      </c>
      <c r="C1449" s="87" t="s">
        <v>841</v>
      </c>
      <c r="D1449" s="87"/>
      <c r="E1449" s="87">
        <v>74.293523147777606</v>
      </c>
      <c r="F1449" s="86">
        <v>70.756768700259002</v>
      </c>
      <c r="G1449" s="86">
        <v>73.408296153942501</v>
      </c>
      <c r="H1449" s="86">
        <f t="shared" si="159"/>
        <v>72.819529333993032</v>
      </c>
      <c r="I1449" s="86">
        <f t="shared" si="154"/>
        <v>1.8404191864126256</v>
      </c>
      <c r="J1449" s="86">
        <f t="shared" si="155"/>
        <v>6.1862535109003787</v>
      </c>
      <c r="L1449" s="87">
        <v>82.829096425086703</v>
      </c>
      <c r="M1449" s="86">
        <v>77.828190098953996</v>
      </c>
      <c r="N1449" s="86">
        <v>69.301531706035803</v>
      </c>
      <c r="O1449" s="86">
        <f t="shared" si="160"/>
        <v>76.652939410025496</v>
      </c>
      <c r="P1449" s="86">
        <f t="shared" si="156"/>
        <v>6.8399314648173082</v>
      </c>
      <c r="Q1449" s="86">
        <f t="shared" si="157"/>
        <v>6.2602692108543554</v>
      </c>
      <c r="S1449" s="86">
        <f t="shared" si="158"/>
        <v>7.4015699953977235E-2</v>
      </c>
      <c r="T1449" s="87">
        <v>0.92638575400000001</v>
      </c>
      <c r="U1449" s="87">
        <v>0</v>
      </c>
    </row>
    <row r="1450" spans="2:21">
      <c r="B1450" s="87" t="s">
        <v>7216</v>
      </c>
      <c r="C1450" s="87" t="s">
        <v>2617</v>
      </c>
      <c r="D1450" s="87" t="s">
        <v>2618</v>
      </c>
      <c r="E1450" s="87">
        <v>218.73090965227399</v>
      </c>
      <c r="F1450" s="86">
        <v>214.45784015687599</v>
      </c>
      <c r="G1450" s="86">
        <v>218.497093631252</v>
      </c>
      <c r="H1450" s="86">
        <f t="shared" si="159"/>
        <v>217.22861448013398</v>
      </c>
      <c r="I1450" s="86">
        <f t="shared" si="154"/>
        <v>2.402407177341308</v>
      </c>
      <c r="J1450" s="86">
        <f t="shared" si="155"/>
        <v>7.7630703447104157</v>
      </c>
      <c r="L1450" s="87">
        <v>227.001148578504</v>
      </c>
      <c r="M1450" s="86">
        <v>230.08064003955101</v>
      </c>
      <c r="N1450" s="86">
        <v>218.41314706454401</v>
      </c>
      <c r="O1450" s="86">
        <f t="shared" si="160"/>
        <v>225.16497856086633</v>
      </c>
      <c r="P1450" s="86">
        <f t="shared" si="156"/>
        <v>6.046588983113792</v>
      </c>
      <c r="Q1450" s="86">
        <f t="shared" si="157"/>
        <v>7.8148386424787137</v>
      </c>
      <c r="S1450" s="86">
        <f t="shared" si="158"/>
        <v>5.1768297768297951E-2</v>
      </c>
      <c r="T1450" s="87">
        <v>0.98103776399999998</v>
      </c>
      <c r="U1450" s="87">
        <v>0</v>
      </c>
    </row>
    <row r="1451" spans="2:21">
      <c r="B1451" s="87" t="s">
        <v>7217</v>
      </c>
      <c r="C1451" s="87" t="s">
        <v>2619</v>
      </c>
      <c r="D1451" s="87" t="s">
        <v>2620</v>
      </c>
      <c r="E1451" s="87">
        <v>136.27827436699499</v>
      </c>
      <c r="F1451" s="86">
        <v>138.11957333362199</v>
      </c>
      <c r="G1451" s="86">
        <v>136.118650675049</v>
      </c>
      <c r="H1451" s="86">
        <f t="shared" si="159"/>
        <v>136.83883279188865</v>
      </c>
      <c r="I1451" s="86">
        <f t="shared" si="154"/>
        <v>1.112021664441458</v>
      </c>
      <c r="J1451" s="86">
        <f t="shared" si="155"/>
        <v>7.0963338931430169</v>
      </c>
      <c r="L1451" s="87">
        <v>139.15621067564001</v>
      </c>
      <c r="M1451" s="86">
        <v>158.54612619018999</v>
      </c>
      <c r="N1451" s="86">
        <v>132.35762616455</v>
      </c>
      <c r="O1451" s="86">
        <f t="shared" si="160"/>
        <v>143.35332101012668</v>
      </c>
      <c r="P1451" s="86">
        <f t="shared" si="156"/>
        <v>13.589377644621093</v>
      </c>
      <c r="Q1451" s="86">
        <f t="shared" si="157"/>
        <v>7.1634315170901139</v>
      </c>
      <c r="S1451" s="86">
        <f t="shared" si="158"/>
        <v>6.709762394709691E-2</v>
      </c>
      <c r="T1451" s="87">
        <v>0.94783217500000005</v>
      </c>
      <c r="U1451" s="87">
        <v>0</v>
      </c>
    </row>
    <row r="1452" spans="2:21">
      <c r="B1452" s="87" t="s">
        <v>7218</v>
      </c>
      <c r="C1452" s="87" t="s">
        <v>832</v>
      </c>
      <c r="D1452" s="87" t="s">
        <v>1930</v>
      </c>
      <c r="E1452" s="87">
        <v>79.289565769525495</v>
      </c>
      <c r="F1452" s="86">
        <v>78.150138185581994</v>
      </c>
      <c r="G1452" s="86">
        <v>88.550195486009599</v>
      </c>
      <c r="H1452" s="86">
        <f t="shared" si="159"/>
        <v>81.99663314703902</v>
      </c>
      <c r="I1452" s="86">
        <f t="shared" si="154"/>
        <v>5.7040738339228119</v>
      </c>
      <c r="J1452" s="86">
        <f t="shared" si="155"/>
        <v>6.3574927675230564</v>
      </c>
      <c r="L1452" s="87">
        <v>78.220738155739895</v>
      </c>
      <c r="M1452" s="86">
        <v>82.7225567504113</v>
      </c>
      <c r="N1452" s="86">
        <v>86.258367488060898</v>
      </c>
      <c r="O1452" s="86">
        <f t="shared" si="160"/>
        <v>82.400554131404036</v>
      </c>
      <c r="P1452" s="86">
        <f t="shared" si="156"/>
        <v>4.0284780731601852</v>
      </c>
      <c r="Q1452" s="86">
        <f t="shared" si="157"/>
        <v>6.3645821342368825</v>
      </c>
      <c r="S1452" s="86">
        <f t="shared" si="158"/>
        <v>7.089366713824854E-3</v>
      </c>
      <c r="T1452" s="87">
        <v>0.91764953500000002</v>
      </c>
      <c r="U1452" s="87">
        <v>0</v>
      </c>
    </row>
    <row r="1453" spans="2:21">
      <c r="B1453" s="87" t="s">
        <v>7219</v>
      </c>
      <c r="C1453" s="87" t="s">
        <v>832</v>
      </c>
      <c r="D1453" s="87" t="s">
        <v>2621</v>
      </c>
      <c r="E1453" s="87">
        <v>91.676112976295499</v>
      </c>
      <c r="F1453" s="86">
        <v>92.869688140873805</v>
      </c>
      <c r="G1453" s="86">
        <v>94.381249166829306</v>
      </c>
      <c r="H1453" s="86">
        <f t="shared" si="159"/>
        <v>92.975683427999527</v>
      </c>
      <c r="I1453" s="86">
        <f t="shared" si="154"/>
        <v>1.3556794248654764</v>
      </c>
      <c r="J1453" s="86">
        <f t="shared" si="155"/>
        <v>6.5387815424523694</v>
      </c>
      <c r="L1453" s="87">
        <v>94.337463584396403</v>
      </c>
      <c r="M1453" s="86">
        <v>91.492931157679394</v>
      </c>
      <c r="N1453" s="86">
        <v>87.618195758034204</v>
      </c>
      <c r="O1453" s="86">
        <f t="shared" si="160"/>
        <v>91.149530166703315</v>
      </c>
      <c r="P1453" s="86">
        <f t="shared" si="156"/>
        <v>3.3727708506581129</v>
      </c>
      <c r="Q1453" s="86">
        <f t="shared" si="157"/>
        <v>6.5101633147511784</v>
      </c>
      <c r="S1453" s="86">
        <f t="shared" si="158"/>
        <v>-2.8618227701190425E-2</v>
      </c>
      <c r="T1453" s="87">
        <v>0.76037274600000004</v>
      </c>
      <c r="U1453" s="87">
        <v>0</v>
      </c>
    </row>
    <row r="1454" spans="2:21">
      <c r="B1454" s="87" t="s">
        <v>7220</v>
      </c>
      <c r="C1454" s="87" t="s">
        <v>2622</v>
      </c>
      <c r="D1454" s="87" t="s">
        <v>2623</v>
      </c>
      <c r="E1454" s="87">
        <v>88.212465621081805</v>
      </c>
      <c r="F1454" s="86">
        <v>86.828956163384902</v>
      </c>
      <c r="G1454" s="86">
        <v>92.446142983859403</v>
      </c>
      <c r="H1454" s="86">
        <f t="shared" si="159"/>
        <v>89.162521589442051</v>
      </c>
      <c r="I1454" s="86">
        <f t="shared" si="154"/>
        <v>2.9266280428661893</v>
      </c>
      <c r="J1454" s="86">
        <f t="shared" si="155"/>
        <v>6.4783655126642739</v>
      </c>
      <c r="L1454" s="87">
        <v>98.864629415505306</v>
      </c>
      <c r="M1454" s="86">
        <v>94.211219198942104</v>
      </c>
      <c r="N1454" s="86">
        <v>102.786963304522</v>
      </c>
      <c r="O1454" s="86">
        <f t="shared" si="160"/>
        <v>98.620937306323142</v>
      </c>
      <c r="P1454" s="86">
        <f t="shared" si="156"/>
        <v>4.2930625576801633</v>
      </c>
      <c r="Q1454" s="86">
        <f t="shared" si="157"/>
        <v>6.6238220593544437</v>
      </c>
      <c r="S1454" s="86">
        <f t="shared" si="158"/>
        <v>0.14545654669017019</v>
      </c>
      <c r="T1454" s="87">
        <v>0.56831165400000005</v>
      </c>
      <c r="U1454" s="87">
        <v>0</v>
      </c>
    </row>
    <row r="1455" spans="2:21">
      <c r="B1455" s="87" t="s">
        <v>7221</v>
      </c>
      <c r="C1455" s="87" t="s">
        <v>832</v>
      </c>
      <c r="D1455" s="87" t="s">
        <v>2624</v>
      </c>
      <c r="E1455" s="87">
        <v>60.581511811199597</v>
      </c>
      <c r="F1455" s="86">
        <v>59.5322062567149</v>
      </c>
      <c r="G1455" s="86">
        <v>56.912523857280704</v>
      </c>
      <c r="H1455" s="86">
        <f t="shared" si="159"/>
        <v>59.008747308398405</v>
      </c>
      <c r="I1455" s="86">
        <f t="shared" si="154"/>
        <v>1.8896759257687414</v>
      </c>
      <c r="J1455" s="86">
        <f t="shared" si="155"/>
        <v>5.8828569267015887</v>
      </c>
      <c r="L1455" s="87">
        <v>81.365792600414593</v>
      </c>
      <c r="M1455" s="86">
        <v>80.936640149097997</v>
      </c>
      <c r="N1455" s="86">
        <v>74.537894315333205</v>
      </c>
      <c r="O1455" s="86">
        <f t="shared" si="160"/>
        <v>78.946775688281932</v>
      </c>
      <c r="P1455" s="86">
        <f t="shared" si="156"/>
        <v>3.8242279190927482</v>
      </c>
      <c r="Q1455" s="86">
        <f t="shared" si="157"/>
        <v>6.3028084402190308</v>
      </c>
      <c r="S1455" s="86">
        <f t="shared" si="158"/>
        <v>0.41995151351744142</v>
      </c>
      <c r="T1455" s="91">
        <v>6.8200000000000004E-5</v>
      </c>
      <c r="U1455" s="87">
        <v>0</v>
      </c>
    </row>
    <row r="1456" spans="2:21">
      <c r="B1456" s="87" t="s">
        <v>7222</v>
      </c>
      <c r="C1456" s="87" t="s">
        <v>841</v>
      </c>
      <c r="D1456" s="87" t="s">
        <v>2625</v>
      </c>
      <c r="E1456" s="87">
        <v>200.58624030056899</v>
      </c>
      <c r="F1456" s="86">
        <v>202.65260719891199</v>
      </c>
      <c r="G1456" s="86">
        <v>162.517123923284</v>
      </c>
      <c r="H1456" s="86">
        <f t="shared" si="159"/>
        <v>188.58532380758834</v>
      </c>
      <c r="I1456" s="86">
        <f t="shared" si="154"/>
        <v>22.59935290988826</v>
      </c>
      <c r="J1456" s="86">
        <f t="shared" si="155"/>
        <v>7.5590735959368907</v>
      </c>
      <c r="L1456" s="87">
        <v>180.1876895812</v>
      </c>
      <c r="M1456" s="86">
        <v>177.19706010831899</v>
      </c>
      <c r="N1456" s="86">
        <v>166.52306350484901</v>
      </c>
      <c r="O1456" s="86">
        <f t="shared" si="160"/>
        <v>174.63593773145601</v>
      </c>
      <c r="P1456" s="86">
        <f t="shared" si="156"/>
        <v>7.183314856218832</v>
      </c>
      <c r="Q1456" s="86">
        <f t="shared" si="157"/>
        <v>7.4482066665648663</v>
      </c>
      <c r="S1456" s="86">
        <f t="shared" si="158"/>
        <v>-0.11086692937202428</v>
      </c>
      <c r="T1456" s="87">
        <v>0.48911738500000002</v>
      </c>
      <c r="U1456" s="87">
        <v>0</v>
      </c>
    </row>
    <row r="1457" spans="2:21">
      <c r="B1457" s="87" t="s">
        <v>7223</v>
      </c>
      <c r="C1457" s="87" t="s">
        <v>2626</v>
      </c>
      <c r="D1457" s="87" t="s">
        <v>2627</v>
      </c>
      <c r="E1457" s="87">
        <v>941.16151674575303</v>
      </c>
      <c r="F1457" s="86">
        <v>933.72838392397705</v>
      </c>
      <c r="G1457" s="86">
        <v>965.92247955899802</v>
      </c>
      <c r="H1457" s="86">
        <f t="shared" si="159"/>
        <v>946.9374600762427</v>
      </c>
      <c r="I1457" s="86">
        <f t="shared" si="154"/>
        <v>16.856336774548321</v>
      </c>
      <c r="J1457" s="86">
        <f t="shared" si="155"/>
        <v>9.8871253366750818</v>
      </c>
      <c r="L1457" s="87">
        <v>888.04272308707095</v>
      </c>
      <c r="M1457" s="86">
        <v>845.13568294594404</v>
      </c>
      <c r="N1457" s="86">
        <v>843.50877578607799</v>
      </c>
      <c r="O1457" s="86">
        <f t="shared" si="160"/>
        <v>858.89572727303096</v>
      </c>
      <c r="P1457" s="86">
        <f t="shared" si="156"/>
        <v>25.255142653813163</v>
      </c>
      <c r="Q1457" s="86">
        <f t="shared" si="157"/>
        <v>9.7463391839122693</v>
      </c>
      <c r="S1457" s="86">
        <f t="shared" si="158"/>
        <v>-0.14078615276281156</v>
      </c>
      <c r="T1457" s="87">
        <v>0.19354981900000001</v>
      </c>
      <c r="U1457" s="87">
        <v>0</v>
      </c>
    </row>
    <row r="1458" spans="2:21">
      <c r="B1458" s="87" t="s">
        <v>7224</v>
      </c>
      <c r="C1458" s="87" t="s">
        <v>2390</v>
      </c>
      <c r="D1458" s="87" t="s">
        <v>2557</v>
      </c>
      <c r="E1458" s="87">
        <v>132.789304353727</v>
      </c>
      <c r="F1458" s="86">
        <v>127.043890157417</v>
      </c>
      <c r="G1458" s="86">
        <v>134.90468092311099</v>
      </c>
      <c r="H1458" s="86">
        <f t="shared" si="159"/>
        <v>131.57929181141833</v>
      </c>
      <c r="I1458" s="86">
        <f t="shared" si="154"/>
        <v>4.0676904540430812</v>
      </c>
      <c r="J1458" s="86">
        <f t="shared" si="155"/>
        <v>7.0397886427400715</v>
      </c>
      <c r="L1458" s="87">
        <v>141.59413322260701</v>
      </c>
      <c r="M1458" s="86">
        <v>149.443721631133</v>
      </c>
      <c r="N1458" s="86">
        <v>143.304645934935</v>
      </c>
      <c r="O1458" s="86">
        <f t="shared" si="160"/>
        <v>144.78083359622499</v>
      </c>
      <c r="P1458" s="86">
        <f t="shared" si="156"/>
        <v>4.1277544808679014</v>
      </c>
      <c r="Q1458" s="86">
        <f t="shared" si="157"/>
        <v>7.1777268177078231</v>
      </c>
      <c r="S1458" s="86">
        <f t="shared" si="158"/>
        <v>0.13793817496775135</v>
      </c>
      <c r="T1458" s="87">
        <v>0.59821159400000001</v>
      </c>
      <c r="U1458" s="87">
        <v>0</v>
      </c>
    </row>
    <row r="1459" spans="2:21">
      <c r="B1459" s="87" t="s">
        <v>7225</v>
      </c>
      <c r="C1459" s="87" t="s">
        <v>2628</v>
      </c>
      <c r="D1459" s="87" t="s">
        <v>2629</v>
      </c>
      <c r="E1459" s="87">
        <v>71.342339707372602</v>
      </c>
      <c r="F1459" s="86">
        <v>84.2308483538242</v>
      </c>
      <c r="G1459" s="86">
        <v>75.947782261158906</v>
      </c>
      <c r="H1459" s="86">
        <f t="shared" si="159"/>
        <v>77.17365677411857</v>
      </c>
      <c r="I1459" s="86">
        <f t="shared" si="154"/>
        <v>6.5311170578667062</v>
      </c>
      <c r="J1459" s="86">
        <f t="shared" si="155"/>
        <v>6.2700365624954033</v>
      </c>
      <c r="L1459" s="87">
        <v>89.674376205869805</v>
      </c>
      <c r="M1459" s="86">
        <v>99.112036086757001</v>
      </c>
      <c r="N1459" s="86">
        <v>83.672879046755099</v>
      </c>
      <c r="O1459" s="86">
        <f t="shared" si="160"/>
        <v>90.819763779793973</v>
      </c>
      <c r="P1459" s="86">
        <f t="shared" si="156"/>
        <v>7.7830474139205252</v>
      </c>
      <c r="Q1459" s="86">
        <f t="shared" si="157"/>
        <v>6.5049343792364525</v>
      </c>
      <c r="S1459" s="86">
        <f t="shared" si="158"/>
        <v>0.23489781674104879</v>
      </c>
      <c r="T1459" s="87">
        <v>0.37665187700000002</v>
      </c>
      <c r="U1459" s="87">
        <v>0</v>
      </c>
    </row>
    <row r="1460" spans="2:21">
      <c r="B1460" s="87" t="s">
        <v>7226</v>
      </c>
      <c r="C1460" s="87" t="s">
        <v>2630</v>
      </c>
      <c r="D1460" s="87" t="s">
        <v>2631</v>
      </c>
      <c r="E1460" s="87">
        <v>634.27054014431098</v>
      </c>
      <c r="F1460" s="86">
        <v>569.25251720010294</v>
      </c>
      <c r="G1460" s="86">
        <v>525.61030406374698</v>
      </c>
      <c r="H1460" s="86">
        <f t="shared" si="159"/>
        <v>576.3777871360536</v>
      </c>
      <c r="I1460" s="86">
        <f t="shared" si="154"/>
        <v>54.67941870590888</v>
      </c>
      <c r="J1460" s="86">
        <f t="shared" si="155"/>
        <v>9.1708709267340112</v>
      </c>
      <c r="L1460" s="87">
        <v>697.38082424716504</v>
      </c>
      <c r="M1460" s="86">
        <v>629.74643625246301</v>
      </c>
      <c r="N1460" s="86">
        <v>628.75939745477399</v>
      </c>
      <c r="O1460" s="86">
        <f t="shared" si="160"/>
        <v>651.96221931813398</v>
      </c>
      <c r="P1460" s="86">
        <f t="shared" si="156"/>
        <v>39.336761644441282</v>
      </c>
      <c r="Q1460" s="86">
        <f t="shared" si="157"/>
        <v>9.3486445536457587</v>
      </c>
      <c r="S1460" s="86">
        <f t="shared" si="158"/>
        <v>0.1777736269117472</v>
      </c>
      <c r="T1460" s="87">
        <v>0.54112461999999995</v>
      </c>
      <c r="U1460" s="87">
        <v>0</v>
      </c>
    </row>
    <row r="1461" spans="2:21">
      <c r="B1461" s="87" t="s">
        <v>7227</v>
      </c>
      <c r="C1461" s="87" t="s">
        <v>832</v>
      </c>
      <c r="D1461" s="87" t="s">
        <v>2632</v>
      </c>
      <c r="E1461" s="87">
        <v>110.556799649951</v>
      </c>
      <c r="F1461" s="86">
        <v>125.14568406459399</v>
      </c>
      <c r="G1461" s="86">
        <v>166.73531978355899</v>
      </c>
      <c r="H1461" s="86">
        <f t="shared" si="159"/>
        <v>134.145934499368</v>
      </c>
      <c r="I1461" s="86">
        <f t="shared" si="154"/>
        <v>29.1506417084947</v>
      </c>
      <c r="J1461" s="86">
        <f t="shared" si="155"/>
        <v>7.0676595219245728</v>
      </c>
      <c r="L1461" s="87">
        <v>104.413154535763</v>
      </c>
      <c r="M1461" s="86">
        <v>137.47941786291901</v>
      </c>
      <c r="N1461" s="86">
        <v>128.64883395306501</v>
      </c>
      <c r="O1461" s="86">
        <f t="shared" si="160"/>
        <v>123.513802117249</v>
      </c>
      <c r="P1461" s="86">
        <f t="shared" si="156"/>
        <v>17.120772662801613</v>
      </c>
      <c r="Q1461" s="86">
        <f t="shared" si="157"/>
        <v>6.9485284553378364</v>
      </c>
      <c r="S1461" s="86">
        <f t="shared" si="158"/>
        <v>-0.11913106658673699</v>
      </c>
      <c r="T1461" s="87">
        <v>0.70947582600000003</v>
      </c>
      <c r="U1461" s="87">
        <v>0</v>
      </c>
    </row>
    <row r="1462" spans="2:21">
      <c r="B1462" s="87" t="s">
        <v>7228</v>
      </c>
      <c r="C1462" s="87" t="s">
        <v>841</v>
      </c>
      <c r="D1462" s="87"/>
      <c r="E1462" s="87">
        <v>68.213987390215394</v>
      </c>
      <c r="F1462" s="86">
        <v>65.804646245812094</v>
      </c>
      <c r="G1462" s="86">
        <v>70.661577512243198</v>
      </c>
      <c r="H1462" s="86">
        <f t="shared" si="159"/>
        <v>68.226737049423562</v>
      </c>
      <c r="I1462" s="86">
        <f t="shared" si="154"/>
        <v>2.4284907343999595</v>
      </c>
      <c r="J1462" s="86">
        <f t="shared" si="155"/>
        <v>6.0922653158002946</v>
      </c>
      <c r="L1462" s="87">
        <v>76.289479037380701</v>
      </c>
      <c r="M1462" s="86">
        <v>69.017782187654802</v>
      </c>
      <c r="N1462" s="86">
        <v>74.095242455177896</v>
      </c>
      <c r="O1462" s="86">
        <f t="shared" si="160"/>
        <v>73.134167893404467</v>
      </c>
      <c r="P1462" s="86">
        <f t="shared" si="156"/>
        <v>3.7298983905120502</v>
      </c>
      <c r="Q1462" s="86">
        <f t="shared" si="157"/>
        <v>6.192473677996218</v>
      </c>
      <c r="S1462" s="86">
        <f t="shared" si="158"/>
        <v>0.10020836219592302</v>
      </c>
      <c r="T1462" s="87">
        <v>0.82262595800000005</v>
      </c>
      <c r="U1462" s="87">
        <v>0</v>
      </c>
    </row>
    <row r="1463" spans="2:21">
      <c r="B1463" s="87" t="s">
        <v>7229</v>
      </c>
      <c r="C1463" s="87" t="s">
        <v>2633</v>
      </c>
      <c r="D1463" s="87" t="s">
        <v>2634</v>
      </c>
      <c r="E1463" s="87">
        <v>238.743326720071</v>
      </c>
      <c r="F1463" s="86">
        <v>235.495252499228</v>
      </c>
      <c r="G1463" s="86">
        <v>270.32423011663002</v>
      </c>
      <c r="H1463" s="86">
        <f t="shared" si="159"/>
        <v>248.18760311197636</v>
      </c>
      <c r="I1463" s="86">
        <f t="shared" si="154"/>
        <v>19.23954749710601</v>
      </c>
      <c r="J1463" s="86">
        <f t="shared" si="155"/>
        <v>7.9552872449064118</v>
      </c>
      <c r="L1463" s="87">
        <v>249.91553872337499</v>
      </c>
      <c r="M1463" s="86">
        <v>234.30947765958999</v>
      </c>
      <c r="N1463" s="86">
        <v>279.910187338946</v>
      </c>
      <c r="O1463" s="86">
        <f t="shared" si="160"/>
        <v>254.71173457397035</v>
      </c>
      <c r="P1463" s="86">
        <f t="shared" si="156"/>
        <v>23.175607905579938</v>
      </c>
      <c r="Q1463" s="86">
        <f t="shared" si="157"/>
        <v>7.9927216159031209</v>
      </c>
      <c r="S1463" s="86">
        <f t="shared" si="158"/>
        <v>3.7434370996709931E-2</v>
      </c>
      <c r="T1463" s="87">
        <v>1</v>
      </c>
      <c r="U1463" s="87">
        <v>0</v>
      </c>
    </row>
    <row r="1464" spans="2:21">
      <c r="B1464" s="87" t="s">
        <v>7230</v>
      </c>
      <c r="C1464" s="87" t="s">
        <v>841</v>
      </c>
      <c r="D1464" s="87" t="s">
        <v>2635</v>
      </c>
      <c r="E1464" s="87">
        <v>94.072783219818604</v>
      </c>
      <c r="F1464" s="86">
        <v>95.067615386032401</v>
      </c>
      <c r="G1464" s="86">
        <v>112.10294435817001</v>
      </c>
      <c r="H1464" s="86">
        <f t="shared" si="159"/>
        <v>100.41444765467367</v>
      </c>
      <c r="I1464" s="86">
        <f t="shared" si="154"/>
        <v>10.134749091638477</v>
      </c>
      <c r="J1464" s="86">
        <f t="shared" si="155"/>
        <v>6.6498230493043478</v>
      </c>
      <c r="L1464" s="87">
        <v>117.118610857452</v>
      </c>
      <c r="M1464" s="86">
        <v>106.78642637722</v>
      </c>
      <c r="N1464" s="86">
        <v>116.44312771822599</v>
      </c>
      <c r="O1464" s="86">
        <f t="shared" si="160"/>
        <v>113.44938831763267</v>
      </c>
      <c r="P1464" s="86">
        <f t="shared" si="156"/>
        <v>5.7801700435528236</v>
      </c>
      <c r="Q1464" s="86">
        <f t="shared" si="157"/>
        <v>6.8259050202614233</v>
      </c>
      <c r="S1464" s="86">
        <f t="shared" si="158"/>
        <v>0.17608197095707653</v>
      </c>
      <c r="T1464" s="87">
        <v>0.48719988800000003</v>
      </c>
      <c r="U1464" s="87">
        <v>0</v>
      </c>
    </row>
    <row r="1465" spans="2:21">
      <c r="B1465" s="87" t="s">
        <v>7231</v>
      </c>
      <c r="C1465" s="87" t="s">
        <v>841</v>
      </c>
      <c r="D1465" s="87"/>
      <c r="E1465" s="87">
        <v>106.18853529596601</v>
      </c>
      <c r="F1465" s="86">
        <v>100.578494407618</v>
      </c>
      <c r="G1465" s="86">
        <v>100.50937981518</v>
      </c>
      <c r="H1465" s="86">
        <f t="shared" si="159"/>
        <v>102.425469839588</v>
      </c>
      <c r="I1465" s="86">
        <f t="shared" si="154"/>
        <v>3.2590934979624357</v>
      </c>
      <c r="J1465" s="86">
        <f t="shared" si="155"/>
        <v>6.6784307004468708</v>
      </c>
      <c r="L1465" s="87">
        <v>104.507731668495</v>
      </c>
      <c r="M1465" s="86">
        <v>112.36940282849</v>
      </c>
      <c r="N1465" s="86">
        <v>107.766262564949</v>
      </c>
      <c r="O1465" s="86">
        <f t="shared" si="160"/>
        <v>108.21446568731132</v>
      </c>
      <c r="P1465" s="86">
        <f t="shared" si="156"/>
        <v>3.9499535296185169</v>
      </c>
      <c r="Q1465" s="86">
        <f t="shared" si="157"/>
        <v>6.7577495556714613</v>
      </c>
      <c r="S1465" s="86">
        <f t="shared" si="158"/>
        <v>7.9318855224590257E-2</v>
      </c>
      <c r="T1465" s="87">
        <v>0.90375330300000001</v>
      </c>
      <c r="U1465" s="87">
        <v>0</v>
      </c>
    </row>
    <row r="1466" spans="2:21">
      <c r="B1466" s="87" t="s">
        <v>7232</v>
      </c>
      <c r="C1466" s="87" t="s">
        <v>2636</v>
      </c>
      <c r="D1466" s="87" t="s">
        <v>2637</v>
      </c>
      <c r="E1466" s="87">
        <v>99.438189899626707</v>
      </c>
      <c r="F1466" s="86">
        <v>87.694336096177494</v>
      </c>
      <c r="G1466" s="86">
        <v>101.912323422596</v>
      </c>
      <c r="H1466" s="86">
        <f t="shared" si="159"/>
        <v>96.34828313946673</v>
      </c>
      <c r="I1466" s="86">
        <f t="shared" si="154"/>
        <v>7.5959485084754927</v>
      </c>
      <c r="J1466" s="86">
        <f t="shared" si="155"/>
        <v>6.5901870537981306</v>
      </c>
      <c r="L1466" s="87">
        <v>106.078581746624</v>
      </c>
      <c r="M1466" s="86">
        <v>120.419783407558</v>
      </c>
      <c r="N1466" s="86">
        <v>103.48193939177401</v>
      </c>
      <c r="O1466" s="86">
        <f t="shared" si="160"/>
        <v>109.993434848652</v>
      </c>
      <c r="P1466" s="86">
        <f t="shared" si="156"/>
        <v>9.1223459747808917</v>
      </c>
      <c r="Q1466" s="86">
        <f t="shared" si="157"/>
        <v>6.7812736063069439</v>
      </c>
      <c r="S1466" s="86">
        <f t="shared" si="158"/>
        <v>0.19108655250881376</v>
      </c>
      <c r="T1466" s="87">
        <v>0.41090896199999999</v>
      </c>
      <c r="U1466" s="87">
        <v>0</v>
      </c>
    </row>
    <row r="1467" spans="2:21">
      <c r="B1467" s="87" t="s">
        <v>7233</v>
      </c>
      <c r="C1467" s="87" t="s">
        <v>841</v>
      </c>
      <c r="D1467" s="87" t="s">
        <v>2638</v>
      </c>
      <c r="E1467" s="87">
        <v>59.678433374262497</v>
      </c>
      <c r="F1467" s="86">
        <v>60.683058212529502</v>
      </c>
      <c r="G1467" s="86">
        <v>60.7209559048732</v>
      </c>
      <c r="H1467" s="86">
        <f t="shared" si="159"/>
        <v>60.360815830555062</v>
      </c>
      <c r="I1467" s="86">
        <f t="shared" si="154"/>
        <v>0.59126425671027594</v>
      </c>
      <c r="J1467" s="86">
        <f t="shared" si="155"/>
        <v>5.9155404002009631</v>
      </c>
      <c r="L1467" s="87">
        <v>63.347763503672297</v>
      </c>
      <c r="M1467" s="86">
        <v>70.9086803297823</v>
      </c>
      <c r="N1467" s="86">
        <v>68.1503479388806</v>
      </c>
      <c r="O1467" s="86">
        <f t="shared" si="160"/>
        <v>67.468930590778399</v>
      </c>
      <c r="P1467" s="86">
        <f t="shared" si="156"/>
        <v>3.8262400623274173</v>
      </c>
      <c r="Q1467" s="86">
        <f t="shared" si="157"/>
        <v>6.0761513896187518</v>
      </c>
      <c r="S1467" s="86">
        <f t="shared" si="158"/>
        <v>0.16061098941778895</v>
      </c>
      <c r="T1467" s="87">
        <v>0.63642789700000002</v>
      </c>
      <c r="U1467" s="87">
        <v>0</v>
      </c>
    </row>
    <row r="1468" spans="2:21">
      <c r="B1468" s="87" t="s">
        <v>7234</v>
      </c>
      <c r="C1468" s="87" t="s">
        <v>841</v>
      </c>
      <c r="D1468" s="87"/>
      <c r="E1468" s="87">
        <v>253.62127059836101</v>
      </c>
      <c r="F1468" s="86">
        <v>273.81053197883102</v>
      </c>
      <c r="G1468" s="86">
        <v>254.94588937391799</v>
      </c>
      <c r="H1468" s="86">
        <f t="shared" si="159"/>
        <v>260.79256398370336</v>
      </c>
      <c r="I1468" s="86">
        <f t="shared" si="154"/>
        <v>11.293328639810584</v>
      </c>
      <c r="J1468" s="86">
        <f t="shared" si="155"/>
        <v>8.0267589241566881</v>
      </c>
      <c r="L1468" s="87">
        <v>264.44768453578598</v>
      </c>
      <c r="M1468" s="86">
        <v>245.35342581923601</v>
      </c>
      <c r="N1468" s="86">
        <v>268.83976300216602</v>
      </c>
      <c r="O1468" s="86">
        <f t="shared" si="160"/>
        <v>259.54695778572932</v>
      </c>
      <c r="P1468" s="86">
        <f t="shared" si="156"/>
        <v>12.486586826535538</v>
      </c>
      <c r="Q1468" s="86">
        <f t="shared" si="157"/>
        <v>8.0198517674171459</v>
      </c>
      <c r="S1468" s="86">
        <f t="shared" si="158"/>
        <v>-6.9071567395406781E-3</v>
      </c>
      <c r="T1468" s="87">
        <v>0.87384518300000003</v>
      </c>
      <c r="U1468" s="87">
        <v>0</v>
      </c>
    </row>
    <row r="1469" spans="2:21">
      <c r="B1469" s="87" t="s">
        <v>7235</v>
      </c>
      <c r="C1469" s="87" t="s">
        <v>2639</v>
      </c>
      <c r="D1469" s="87" t="s">
        <v>1032</v>
      </c>
      <c r="E1469" s="87">
        <v>103.73694859828601</v>
      </c>
      <c r="F1469" s="86">
        <v>115.854036131481</v>
      </c>
      <c r="G1469" s="86">
        <v>101.55475087786201</v>
      </c>
      <c r="H1469" s="86">
        <f t="shared" si="159"/>
        <v>107.04857853587635</v>
      </c>
      <c r="I1469" s="86">
        <f t="shared" si="154"/>
        <v>7.7034121870603407</v>
      </c>
      <c r="J1469" s="86">
        <f t="shared" si="155"/>
        <v>6.742121828535443</v>
      </c>
      <c r="L1469" s="87">
        <v>110.309412045643</v>
      </c>
      <c r="M1469" s="86">
        <v>114.701197844296</v>
      </c>
      <c r="N1469" s="86">
        <v>108.997160768527</v>
      </c>
      <c r="O1469" s="86">
        <f t="shared" si="160"/>
        <v>111.33592355282201</v>
      </c>
      <c r="P1469" s="86">
        <f t="shared" si="156"/>
        <v>2.987357385083854</v>
      </c>
      <c r="Q1469" s="86">
        <f t="shared" si="157"/>
        <v>6.7987753563038682</v>
      </c>
      <c r="S1469" s="86">
        <f t="shared" si="158"/>
        <v>5.6653527768424833E-2</v>
      </c>
      <c r="T1469" s="87">
        <v>0.96793640000000003</v>
      </c>
      <c r="U1469" s="87">
        <v>0</v>
      </c>
    </row>
    <row r="1470" spans="2:21">
      <c r="B1470" s="87" t="s">
        <v>7236</v>
      </c>
      <c r="C1470" s="87" t="s">
        <v>841</v>
      </c>
      <c r="D1470" s="87" t="s">
        <v>2640</v>
      </c>
      <c r="E1470" s="87">
        <v>438.78328264103402</v>
      </c>
      <c r="F1470" s="86">
        <v>418.75613929639201</v>
      </c>
      <c r="G1470" s="86">
        <v>468.52454550593399</v>
      </c>
      <c r="H1470" s="86">
        <f t="shared" si="159"/>
        <v>442.02132248112002</v>
      </c>
      <c r="I1470" s="86">
        <f t="shared" si="154"/>
        <v>25.041710018766334</v>
      </c>
      <c r="J1470" s="86">
        <f t="shared" si="155"/>
        <v>8.7879721546308112</v>
      </c>
      <c r="L1470" s="87">
        <v>416.90203791945902</v>
      </c>
      <c r="M1470" s="86">
        <v>381.77535228620002</v>
      </c>
      <c r="N1470" s="86">
        <v>445.27080943401398</v>
      </c>
      <c r="O1470" s="86">
        <f t="shared" si="160"/>
        <v>414.64939987989101</v>
      </c>
      <c r="P1470" s="86">
        <f t="shared" si="156"/>
        <v>31.80760998889183</v>
      </c>
      <c r="Q1470" s="86">
        <f t="shared" si="157"/>
        <v>8.6957481941048389</v>
      </c>
      <c r="S1470" s="86">
        <f t="shared" si="158"/>
        <v>-9.2223960525972259E-2</v>
      </c>
      <c r="T1470" s="87">
        <v>0.50909314900000002</v>
      </c>
      <c r="U1470" s="87">
        <v>0</v>
      </c>
    </row>
    <row r="1471" spans="2:21">
      <c r="B1471" s="87" t="s">
        <v>7237</v>
      </c>
      <c r="C1471" s="87" t="s">
        <v>2641</v>
      </c>
      <c r="D1471" s="87" t="s">
        <v>1326</v>
      </c>
      <c r="E1471" s="87">
        <v>111.309880017688</v>
      </c>
      <c r="F1471" s="86">
        <v>113.59057136161501</v>
      </c>
      <c r="G1471" s="86">
        <v>116.44497624281</v>
      </c>
      <c r="H1471" s="86">
        <f t="shared" si="159"/>
        <v>113.781809207371</v>
      </c>
      <c r="I1471" s="86">
        <f t="shared" si="154"/>
        <v>2.5728840326669595</v>
      </c>
      <c r="J1471" s="86">
        <f t="shared" si="155"/>
        <v>6.830126115924875</v>
      </c>
      <c r="L1471" s="87">
        <v>109.850681052704</v>
      </c>
      <c r="M1471" s="86">
        <v>114.038539485245</v>
      </c>
      <c r="N1471" s="86">
        <v>119.342687526764</v>
      </c>
      <c r="O1471" s="86">
        <f t="shared" si="160"/>
        <v>114.41063602157101</v>
      </c>
      <c r="P1471" s="86">
        <f t="shared" si="156"/>
        <v>4.7569305860143212</v>
      </c>
      <c r="Q1471" s="86">
        <f t="shared" si="157"/>
        <v>6.8380773662119338</v>
      </c>
      <c r="S1471" s="86">
        <f t="shared" si="158"/>
        <v>7.9512502870590987E-3</v>
      </c>
      <c r="T1471" s="87">
        <v>0.91792484399999996</v>
      </c>
      <c r="U1471" s="87">
        <v>0</v>
      </c>
    </row>
    <row r="1472" spans="2:21">
      <c r="B1472" s="87" t="s">
        <v>7238</v>
      </c>
      <c r="C1472" s="87" t="s">
        <v>841</v>
      </c>
      <c r="D1472" s="87" t="s">
        <v>866</v>
      </c>
      <c r="E1472" s="87">
        <v>37.1699585030008</v>
      </c>
      <c r="F1472" s="86">
        <v>39.942097523971803</v>
      </c>
      <c r="G1472" s="86">
        <v>37.656406762712002</v>
      </c>
      <c r="H1472" s="86">
        <f t="shared" si="159"/>
        <v>38.256154263228204</v>
      </c>
      <c r="I1472" s="86">
        <f t="shared" si="154"/>
        <v>1.4801896791219327</v>
      </c>
      <c r="J1472" s="86">
        <f t="shared" si="155"/>
        <v>5.2576199475512562</v>
      </c>
      <c r="L1472" s="87">
        <v>42.748863994714696</v>
      </c>
      <c r="M1472" s="86">
        <v>45.1590968061045</v>
      </c>
      <c r="N1472" s="86">
        <v>41.155432662710297</v>
      </c>
      <c r="O1472" s="86">
        <f t="shared" si="160"/>
        <v>43.021131154509838</v>
      </c>
      <c r="P1472" s="86">
        <f t="shared" si="156"/>
        <v>2.0156707811550705</v>
      </c>
      <c r="Q1472" s="86">
        <f t="shared" si="157"/>
        <v>5.4269735529246663</v>
      </c>
      <c r="S1472" s="86">
        <f t="shared" si="158"/>
        <v>0.16935360537341035</v>
      </c>
      <c r="T1472" s="87">
        <v>0.62391909099999998</v>
      </c>
      <c r="U1472" s="87">
        <v>0</v>
      </c>
    </row>
    <row r="1473" spans="2:21">
      <c r="B1473" s="87" t="s">
        <v>7239</v>
      </c>
      <c r="C1473" s="87" t="s">
        <v>2642</v>
      </c>
      <c r="D1473" s="87" t="s">
        <v>2643</v>
      </c>
      <c r="E1473" s="87">
        <v>80.881894479299902</v>
      </c>
      <c r="F1473" s="86">
        <v>78.120718618428796</v>
      </c>
      <c r="G1473" s="86">
        <v>75.015134420580495</v>
      </c>
      <c r="H1473" s="86">
        <f t="shared" si="159"/>
        <v>78.005915839436398</v>
      </c>
      <c r="I1473" s="86">
        <f t="shared" si="154"/>
        <v>2.9350644209615941</v>
      </c>
      <c r="J1473" s="86">
        <f t="shared" si="155"/>
        <v>6.2855116346132576</v>
      </c>
      <c r="L1473" s="87">
        <v>86.055265149700602</v>
      </c>
      <c r="M1473" s="86">
        <v>87.9310160035525</v>
      </c>
      <c r="N1473" s="86">
        <v>89.742564310324397</v>
      </c>
      <c r="O1473" s="86">
        <f t="shared" si="160"/>
        <v>87.909615154525838</v>
      </c>
      <c r="P1473" s="86">
        <f t="shared" si="156"/>
        <v>1.8437427348300337</v>
      </c>
      <c r="Q1473" s="86">
        <f t="shared" si="157"/>
        <v>6.4579490643187318</v>
      </c>
      <c r="S1473" s="86">
        <f t="shared" si="158"/>
        <v>0.17243742970547435</v>
      </c>
      <c r="T1473" s="87">
        <v>0.410616115</v>
      </c>
      <c r="U1473" s="87">
        <v>0</v>
      </c>
    </row>
    <row r="1474" spans="2:21">
      <c r="B1474" s="87" t="s">
        <v>7240</v>
      </c>
      <c r="C1474" s="87" t="s">
        <v>2644</v>
      </c>
      <c r="D1474" s="87" t="s">
        <v>2645</v>
      </c>
      <c r="E1474" s="87">
        <v>76.279148632768198</v>
      </c>
      <c r="F1474" s="86">
        <v>79.134130228843603</v>
      </c>
      <c r="G1474" s="86">
        <v>74.573001997669394</v>
      </c>
      <c r="H1474" s="86">
        <f t="shared" si="159"/>
        <v>76.662093619760398</v>
      </c>
      <c r="I1474" s="86">
        <f t="shared" si="154"/>
        <v>2.3045515469610209</v>
      </c>
      <c r="J1474" s="86">
        <f t="shared" si="155"/>
        <v>6.2604414931510428</v>
      </c>
      <c r="L1474" s="87">
        <v>76.239945943805196</v>
      </c>
      <c r="M1474" s="86">
        <v>87.609137300183704</v>
      </c>
      <c r="N1474" s="86">
        <v>80.823124734076899</v>
      </c>
      <c r="O1474" s="86">
        <f t="shared" si="160"/>
        <v>81.557402659355262</v>
      </c>
      <c r="P1474" s="86">
        <f t="shared" si="156"/>
        <v>5.7200525415551278</v>
      </c>
      <c r="Q1474" s="86">
        <f t="shared" si="157"/>
        <v>6.3497439257821533</v>
      </c>
      <c r="S1474" s="86">
        <f t="shared" si="158"/>
        <v>8.9302432631110512E-2</v>
      </c>
      <c r="T1474" s="87">
        <v>0.87882791100000002</v>
      </c>
      <c r="U1474" s="87">
        <v>0</v>
      </c>
    </row>
    <row r="1475" spans="2:21">
      <c r="B1475" s="87" t="s">
        <v>7241</v>
      </c>
      <c r="C1475" s="87" t="s">
        <v>832</v>
      </c>
      <c r="D1475" s="87" t="s">
        <v>974</v>
      </c>
      <c r="E1475" s="87">
        <v>111.668721485511</v>
      </c>
      <c r="F1475" s="86">
        <v>99.248646534448596</v>
      </c>
      <c r="G1475" s="86">
        <v>102.799976750612</v>
      </c>
      <c r="H1475" s="86">
        <f t="shared" si="159"/>
        <v>104.57244825685721</v>
      </c>
      <c r="I1475" s="86">
        <f t="shared" si="154"/>
        <v>6.396937304510673</v>
      </c>
      <c r="J1475" s="86">
        <f t="shared" si="155"/>
        <v>6.7083589840072735</v>
      </c>
      <c r="L1475" s="87">
        <v>112.73594221614999</v>
      </c>
      <c r="M1475" s="86">
        <v>109.11594573100599</v>
      </c>
      <c r="N1475" s="86">
        <v>102.17725319100001</v>
      </c>
      <c r="O1475" s="86">
        <f t="shared" si="160"/>
        <v>108.00971371271866</v>
      </c>
      <c r="P1475" s="86">
        <f t="shared" si="156"/>
        <v>5.3655652489899648</v>
      </c>
      <c r="Q1475" s="86">
        <f t="shared" si="157"/>
        <v>6.7550172548948293</v>
      </c>
      <c r="S1475" s="86">
        <f t="shared" si="158"/>
        <v>4.6658270887554587E-2</v>
      </c>
      <c r="T1475" s="87">
        <v>0.99728423799999999</v>
      </c>
      <c r="U1475" s="87">
        <v>0</v>
      </c>
    </row>
    <row r="1476" spans="2:21">
      <c r="B1476" s="87" t="s">
        <v>7242</v>
      </c>
      <c r="C1476" s="87" t="s">
        <v>2646</v>
      </c>
      <c r="D1476" s="87" t="s">
        <v>1401</v>
      </c>
      <c r="E1476" s="87">
        <v>213.43437170574501</v>
      </c>
      <c r="F1476" s="86">
        <v>193.818389711625</v>
      </c>
      <c r="G1476" s="86">
        <v>208.101195267619</v>
      </c>
      <c r="H1476" s="86">
        <f t="shared" si="159"/>
        <v>205.11798556166301</v>
      </c>
      <c r="I1476" s="86">
        <f t="shared" si="154"/>
        <v>10.142551084943699</v>
      </c>
      <c r="J1476" s="86">
        <f t="shared" si="155"/>
        <v>7.6803101883842384</v>
      </c>
      <c r="L1476" s="87">
        <v>209.29753548724199</v>
      </c>
      <c r="M1476" s="86">
        <v>225.57419626032899</v>
      </c>
      <c r="N1476" s="86">
        <v>218.684833383491</v>
      </c>
      <c r="O1476" s="86">
        <f t="shared" si="160"/>
        <v>217.85218837702064</v>
      </c>
      <c r="P1476" s="86">
        <f t="shared" si="156"/>
        <v>8.1702138748405648</v>
      </c>
      <c r="Q1476" s="86">
        <f t="shared" si="157"/>
        <v>7.7672057953152427</v>
      </c>
      <c r="S1476" s="86">
        <f t="shared" si="158"/>
        <v>8.6895606931003677E-2</v>
      </c>
      <c r="T1476" s="87">
        <v>0.86411935799999995</v>
      </c>
      <c r="U1476" s="87">
        <v>0</v>
      </c>
    </row>
    <row r="1477" spans="2:21">
      <c r="B1477" s="87" t="s">
        <v>7243</v>
      </c>
      <c r="C1477" s="87" t="s">
        <v>841</v>
      </c>
      <c r="D1477" s="87" t="s">
        <v>1320</v>
      </c>
      <c r="E1477" s="87">
        <v>44.724622584694004</v>
      </c>
      <c r="F1477" s="86">
        <v>40.827796382029497</v>
      </c>
      <c r="G1477" s="86">
        <v>34.895966045117497</v>
      </c>
      <c r="H1477" s="86">
        <f t="shared" si="159"/>
        <v>40.149461670613668</v>
      </c>
      <c r="I1477" s="86">
        <f t="shared" si="154"/>
        <v>4.9493156929795488</v>
      </c>
      <c r="J1477" s="86">
        <f t="shared" si="155"/>
        <v>5.3273087389103333</v>
      </c>
      <c r="L1477" s="87">
        <v>37.3762807730132</v>
      </c>
      <c r="M1477" s="86">
        <v>34.021119623477503</v>
      </c>
      <c r="N1477" s="86">
        <v>35.8928419215978</v>
      </c>
      <c r="O1477" s="86">
        <f t="shared" si="160"/>
        <v>35.763414106029501</v>
      </c>
      <c r="P1477" s="86">
        <f t="shared" si="156"/>
        <v>1.681320984946215</v>
      </c>
      <c r="Q1477" s="86">
        <f t="shared" si="157"/>
        <v>5.1604125629166075</v>
      </c>
      <c r="S1477" s="86">
        <f t="shared" si="158"/>
        <v>-0.16689617599372641</v>
      </c>
      <c r="T1477" s="87">
        <v>0.40625385800000002</v>
      </c>
      <c r="U1477" s="87">
        <v>0</v>
      </c>
    </row>
    <row r="1478" spans="2:21">
      <c r="B1478" s="87" t="s">
        <v>7244</v>
      </c>
      <c r="C1478" s="87" t="s">
        <v>2647</v>
      </c>
      <c r="D1478" s="87" t="s">
        <v>2648</v>
      </c>
      <c r="E1478" s="87">
        <v>80.756602568846205</v>
      </c>
      <c r="F1478" s="86">
        <v>67.418422027514097</v>
      </c>
      <c r="G1478" s="86">
        <v>69.671497349785994</v>
      </c>
      <c r="H1478" s="86">
        <f t="shared" si="159"/>
        <v>72.615507315382089</v>
      </c>
      <c r="I1478" s="86">
        <f t="shared" ref="I1478:I1541" si="161">STDEV(E1478:G1478)</f>
        <v>7.1398292028899055</v>
      </c>
      <c r="J1478" s="86">
        <f t="shared" ref="J1478:J1541" si="162">LOG(H1478,2)</f>
        <v>6.1822057689759058</v>
      </c>
      <c r="L1478" s="87">
        <v>86.687580410656096</v>
      </c>
      <c r="M1478" s="86">
        <v>77.688116409225003</v>
      </c>
      <c r="N1478" s="86">
        <v>79.007807813874095</v>
      </c>
      <c r="O1478" s="86">
        <f t="shared" si="160"/>
        <v>81.127834877918403</v>
      </c>
      <c r="P1478" s="86">
        <f t="shared" ref="P1478:P1541" si="163">STDEV(L1478:N1478)</f>
        <v>4.8598841696560804</v>
      </c>
      <c r="Q1478" s="86">
        <f t="shared" ref="Q1478:Q1541" si="164">LOG(O1478,2)</f>
        <v>6.3421250814704093</v>
      </c>
      <c r="S1478" s="86">
        <f t="shared" ref="S1478:S1541" si="165">LOG(O1478/H1478,2)</f>
        <v>0.15991931249450275</v>
      </c>
      <c r="T1478" s="87">
        <v>0.60807561099999996</v>
      </c>
      <c r="U1478" s="87">
        <v>0</v>
      </c>
    </row>
    <row r="1479" spans="2:21">
      <c r="B1479" s="87" t="s">
        <v>7245</v>
      </c>
      <c r="C1479" s="87" t="s">
        <v>2649</v>
      </c>
      <c r="D1479" s="87" t="s">
        <v>2650</v>
      </c>
      <c r="E1479" s="87">
        <v>291.391946875793</v>
      </c>
      <c r="F1479" s="86">
        <v>252.26334767444899</v>
      </c>
      <c r="G1479" s="86">
        <v>205.62241413051501</v>
      </c>
      <c r="H1479" s="86">
        <f t="shared" ref="H1479:H1542" si="166">AVERAGE(E1479:G1479)</f>
        <v>249.759236226919</v>
      </c>
      <c r="I1479" s="86">
        <f t="shared" si="161"/>
        <v>42.939563545081278</v>
      </c>
      <c r="J1479" s="86">
        <f t="shared" si="162"/>
        <v>7.9643942203945635</v>
      </c>
      <c r="L1479" s="87">
        <v>248.988124727827</v>
      </c>
      <c r="M1479" s="86">
        <v>230.20957611886499</v>
      </c>
      <c r="N1479" s="86">
        <v>221.57334533155799</v>
      </c>
      <c r="O1479" s="86">
        <f t="shared" ref="O1479:O1542" si="167">AVERAGE(L1479:N1479)</f>
        <v>233.59034872608333</v>
      </c>
      <c r="P1479" s="86">
        <f t="shared" si="163"/>
        <v>14.016588383155595</v>
      </c>
      <c r="Q1479" s="86">
        <f t="shared" si="164"/>
        <v>7.8678368572603761</v>
      </c>
      <c r="S1479" s="86">
        <f t="shared" si="165"/>
        <v>-9.655736313418703E-2</v>
      </c>
      <c r="T1479" s="87">
        <v>0.624763552</v>
      </c>
      <c r="U1479" s="87">
        <v>0</v>
      </c>
    </row>
    <row r="1480" spans="2:21">
      <c r="B1480" s="87" t="s">
        <v>7246</v>
      </c>
      <c r="C1480" s="87" t="s">
        <v>841</v>
      </c>
      <c r="D1480" s="87"/>
      <c r="E1480" s="87">
        <v>37.000973421608798</v>
      </c>
      <c r="F1480" s="86">
        <v>35.442754066558798</v>
      </c>
      <c r="G1480" s="86">
        <v>25.620195510220402</v>
      </c>
      <c r="H1480" s="86">
        <f t="shared" si="166"/>
        <v>32.687974332795996</v>
      </c>
      <c r="I1480" s="86">
        <f t="shared" si="161"/>
        <v>6.1702621502857795</v>
      </c>
      <c r="J1480" s="86">
        <f t="shared" si="162"/>
        <v>5.030688071240669</v>
      </c>
      <c r="L1480" s="87">
        <v>44.539792678356903</v>
      </c>
      <c r="M1480" s="86">
        <v>30.4152977754981</v>
      </c>
      <c r="N1480" s="86">
        <v>33.576217049412101</v>
      </c>
      <c r="O1480" s="86">
        <f t="shared" si="167"/>
        <v>36.177102501089031</v>
      </c>
      <c r="P1480" s="86">
        <f t="shared" si="163"/>
        <v>7.4127453021657175</v>
      </c>
      <c r="Q1480" s="86">
        <f t="shared" si="164"/>
        <v>5.177004959045906</v>
      </c>
      <c r="S1480" s="86">
        <f t="shared" si="165"/>
        <v>0.14631688780523736</v>
      </c>
      <c r="T1480" s="87">
        <v>0.89724873900000002</v>
      </c>
      <c r="U1480" s="87">
        <v>0</v>
      </c>
    </row>
    <row r="1481" spans="2:21">
      <c r="B1481" s="87" t="s">
        <v>7247</v>
      </c>
      <c r="C1481" s="87" t="s">
        <v>2651</v>
      </c>
      <c r="D1481" s="87" t="s">
        <v>2652</v>
      </c>
      <c r="E1481" s="87">
        <v>23.8197704766669</v>
      </c>
      <c r="F1481" s="86">
        <v>16.340213131924401</v>
      </c>
      <c r="G1481" s="86">
        <v>20.8243699966573</v>
      </c>
      <c r="H1481" s="86">
        <f t="shared" si="166"/>
        <v>20.3281178684162</v>
      </c>
      <c r="I1481" s="86">
        <f t="shared" si="161"/>
        <v>3.7643916041520828</v>
      </c>
      <c r="J1481" s="86">
        <f t="shared" si="162"/>
        <v>4.3454047405863943</v>
      </c>
      <c r="L1481" s="87">
        <v>25.8929202141654</v>
      </c>
      <c r="M1481" s="86">
        <v>19.561964827236</v>
      </c>
      <c r="N1481" s="86">
        <v>19.572011031950701</v>
      </c>
      <c r="O1481" s="86">
        <f t="shared" si="167"/>
        <v>21.675632024450703</v>
      </c>
      <c r="P1481" s="86">
        <f t="shared" si="163"/>
        <v>3.652282161592606</v>
      </c>
      <c r="Q1481" s="86">
        <f t="shared" si="164"/>
        <v>4.4380021554739004</v>
      </c>
      <c r="S1481" s="86">
        <f t="shared" si="165"/>
        <v>9.2597414887505489E-2</v>
      </c>
      <c r="T1481" s="87">
        <v>0.92638575400000001</v>
      </c>
      <c r="U1481" s="87">
        <v>0</v>
      </c>
    </row>
    <row r="1482" spans="2:21">
      <c r="B1482" s="87" t="s">
        <v>7248</v>
      </c>
      <c r="C1482" s="87" t="s">
        <v>2653</v>
      </c>
      <c r="D1482" s="87" t="s">
        <v>2654</v>
      </c>
      <c r="E1482" s="87">
        <v>82.836030181959003</v>
      </c>
      <c r="F1482" s="86">
        <v>89.400583906111393</v>
      </c>
      <c r="G1482" s="86">
        <v>78.689862289156196</v>
      </c>
      <c r="H1482" s="86">
        <f t="shared" si="166"/>
        <v>83.642158792408864</v>
      </c>
      <c r="I1482" s="86">
        <f t="shared" si="161"/>
        <v>5.4006732813064344</v>
      </c>
      <c r="J1482" s="86">
        <f t="shared" si="162"/>
        <v>6.3861583930524217</v>
      </c>
      <c r="L1482" s="87">
        <v>90.645791376499105</v>
      </c>
      <c r="M1482" s="86">
        <v>92.909535740212107</v>
      </c>
      <c r="N1482" s="86">
        <v>98.818354682725797</v>
      </c>
      <c r="O1482" s="86">
        <f t="shared" si="167"/>
        <v>94.124560599812341</v>
      </c>
      <c r="P1482" s="86">
        <f t="shared" si="163"/>
        <v>4.2195866865909579</v>
      </c>
      <c r="Q1482" s="86">
        <f t="shared" si="164"/>
        <v>6.556499319777358</v>
      </c>
      <c r="S1482" s="86">
        <f t="shared" si="165"/>
        <v>0.17034092672493722</v>
      </c>
      <c r="T1482" s="87">
        <v>0.50665954999999996</v>
      </c>
      <c r="U1482" s="87">
        <v>0</v>
      </c>
    </row>
    <row r="1483" spans="2:21">
      <c r="B1483" s="87" t="s">
        <v>7249</v>
      </c>
      <c r="C1483" s="87" t="s">
        <v>841</v>
      </c>
      <c r="D1483" s="87" t="s">
        <v>2655</v>
      </c>
      <c r="E1483" s="87">
        <v>98.040648735392296</v>
      </c>
      <c r="F1483" s="86">
        <v>107.2813161607</v>
      </c>
      <c r="G1483" s="86">
        <v>106.458380058394</v>
      </c>
      <c r="H1483" s="86">
        <f t="shared" si="166"/>
        <v>103.92678165149543</v>
      </c>
      <c r="I1483" s="86">
        <f t="shared" si="161"/>
        <v>5.1141203042795409</v>
      </c>
      <c r="J1483" s="86">
        <f t="shared" si="162"/>
        <v>6.6994236705514867</v>
      </c>
      <c r="L1483" s="87">
        <v>89.822029809447699</v>
      </c>
      <c r="M1483" s="86">
        <v>93.667313231800506</v>
      </c>
      <c r="N1483" s="86">
        <v>116.297098926028</v>
      </c>
      <c r="O1483" s="86">
        <f t="shared" si="167"/>
        <v>99.928813989092077</v>
      </c>
      <c r="P1483" s="86">
        <f t="shared" si="163"/>
        <v>14.305142955667847</v>
      </c>
      <c r="Q1483" s="86">
        <f t="shared" si="164"/>
        <v>6.6428288270128659</v>
      </c>
      <c r="S1483" s="86">
        <f t="shared" si="165"/>
        <v>-5.6594843538620918E-2</v>
      </c>
      <c r="T1483" s="87">
        <v>0.78024281100000004</v>
      </c>
      <c r="U1483" s="87">
        <v>0</v>
      </c>
    </row>
    <row r="1484" spans="2:21">
      <c r="B1484" s="87" t="s">
        <v>7250</v>
      </c>
      <c r="C1484" s="87" t="s">
        <v>2656</v>
      </c>
      <c r="D1484" s="87" t="s">
        <v>2657</v>
      </c>
      <c r="E1484" s="87">
        <v>508.55455798307702</v>
      </c>
      <c r="F1484" s="86">
        <v>497.18004858289697</v>
      </c>
      <c r="G1484" s="86">
        <v>496.14126314044398</v>
      </c>
      <c r="H1484" s="86">
        <f t="shared" si="166"/>
        <v>500.62528990213929</v>
      </c>
      <c r="I1484" s="86">
        <f t="shared" si="161"/>
        <v>6.8865621338514087</v>
      </c>
      <c r="J1484" s="86">
        <f t="shared" si="162"/>
        <v>8.9675873627322922</v>
      </c>
      <c r="L1484" s="87">
        <v>548.23271899824999</v>
      </c>
      <c r="M1484" s="86">
        <v>459.992791070105</v>
      </c>
      <c r="N1484" s="86">
        <v>450.33247610680303</v>
      </c>
      <c r="O1484" s="86">
        <f t="shared" si="167"/>
        <v>486.18599539171936</v>
      </c>
      <c r="P1484" s="86">
        <f t="shared" si="163"/>
        <v>53.95069373072468</v>
      </c>
      <c r="Q1484" s="86">
        <f t="shared" si="164"/>
        <v>8.9253645268478508</v>
      </c>
      <c r="S1484" s="86">
        <f t="shared" si="165"/>
        <v>-4.2222835884441416E-2</v>
      </c>
      <c r="T1484" s="87">
        <v>0.76776234700000001</v>
      </c>
      <c r="U1484" s="87">
        <v>0</v>
      </c>
    </row>
    <row r="1485" spans="2:21">
      <c r="B1485" s="87" t="s">
        <v>7251</v>
      </c>
      <c r="C1485" s="87" t="s">
        <v>2658</v>
      </c>
      <c r="D1485" s="87" t="s">
        <v>1146</v>
      </c>
      <c r="E1485" s="87">
        <v>165.75623914485701</v>
      </c>
      <c r="F1485" s="86">
        <v>151.378411349131</v>
      </c>
      <c r="G1485" s="86">
        <v>154.597331029793</v>
      </c>
      <c r="H1485" s="86">
        <f t="shared" si="166"/>
        <v>157.24399384126033</v>
      </c>
      <c r="I1485" s="86">
        <f t="shared" si="161"/>
        <v>7.5454689091593892</v>
      </c>
      <c r="J1485" s="86">
        <f t="shared" si="162"/>
        <v>7.2968611021358019</v>
      </c>
      <c r="L1485" s="87">
        <v>183.22180003467199</v>
      </c>
      <c r="M1485" s="86">
        <v>172.251641630623</v>
      </c>
      <c r="N1485" s="86">
        <v>158.283705228049</v>
      </c>
      <c r="O1485" s="86">
        <f t="shared" si="167"/>
        <v>171.25238229778134</v>
      </c>
      <c r="P1485" s="86">
        <f t="shared" si="163"/>
        <v>12.499041265502425</v>
      </c>
      <c r="Q1485" s="86">
        <f t="shared" si="164"/>
        <v>7.4199802473678274</v>
      </c>
      <c r="S1485" s="86">
        <f t="shared" si="165"/>
        <v>0.12311914523202559</v>
      </c>
      <c r="T1485" s="87">
        <v>0.73143567600000003</v>
      </c>
      <c r="U1485" s="87">
        <v>0</v>
      </c>
    </row>
    <row r="1486" spans="2:21">
      <c r="B1486" s="87" t="s">
        <v>7252</v>
      </c>
      <c r="C1486" s="87" t="s">
        <v>841</v>
      </c>
      <c r="D1486" s="87" t="s">
        <v>2659</v>
      </c>
      <c r="E1486" s="87">
        <v>132.03656901066</v>
      </c>
      <c r="F1486" s="86">
        <v>134.093516206245</v>
      </c>
      <c r="G1486" s="86">
        <v>133.04923094993501</v>
      </c>
      <c r="H1486" s="86">
        <f t="shared" si="166"/>
        <v>133.05977205561334</v>
      </c>
      <c r="I1486" s="86">
        <f t="shared" si="161"/>
        <v>1.0285141114918825</v>
      </c>
      <c r="J1486" s="86">
        <f t="shared" si="162"/>
        <v>7.055930657132004</v>
      </c>
      <c r="L1486" s="87">
        <v>128.336934319888</v>
      </c>
      <c r="M1486" s="86">
        <v>133.153096038174</v>
      </c>
      <c r="N1486" s="86">
        <v>123.63313408884601</v>
      </c>
      <c r="O1486" s="86">
        <f t="shared" si="167"/>
        <v>128.37438814896933</v>
      </c>
      <c r="P1486" s="86">
        <f t="shared" si="163"/>
        <v>4.7600914876867488</v>
      </c>
      <c r="Q1486" s="86">
        <f t="shared" si="164"/>
        <v>7.0042135902398988</v>
      </c>
      <c r="S1486" s="86">
        <f t="shared" si="165"/>
        <v>-5.1717066892104015E-2</v>
      </c>
      <c r="T1486" s="87">
        <v>0.69688719099999996</v>
      </c>
      <c r="U1486" s="87">
        <v>0</v>
      </c>
    </row>
    <row r="1487" spans="2:21">
      <c r="B1487" s="87" t="s">
        <v>7253</v>
      </c>
      <c r="C1487" s="87" t="s">
        <v>2660</v>
      </c>
      <c r="D1487" s="87" t="s">
        <v>2661</v>
      </c>
      <c r="E1487" s="87">
        <v>48.224461831132899</v>
      </c>
      <c r="F1487" s="86">
        <v>49.1032717613625</v>
      </c>
      <c r="G1487" s="86">
        <v>46.320960249854203</v>
      </c>
      <c r="H1487" s="86">
        <f t="shared" si="166"/>
        <v>47.882897947449869</v>
      </c>
      <c r="I1487" s="86">
        <f t="shared" si="161"/>
        <v>1.4222565702943237</v>
      </c>
      <c r="J1487" s="86">
        <f t="shared" si="162"/>
        <v>5.5814385639585904</v>
      </c>
      <c r="L1487" s="87">
        <v>57.033513893964603</v>
      </c>
      <c r="M1487" s="86">
        <v>61.077245871857798</v>
      </c>
      <c r="N1487" s="86">
        <v>54.732773616594798</v>
      </c>
      <c r="O1487" s="86">
        <f t="shared" si="167"/>
        <v>57.614511127472404</v>
      </c>
      <c r="P1487" s="86">
        <f t="shared" si="163"/>
        <v>3.2118920262764563</v>
      </c>
      <c r="Q1487" s="86">
        <f t="shared" si="164"/>
        <v>5.8483603179264518</v>
      </c>
      <c r="S1487" s="86">
        <f t="shared" si="165"/>
        <v>0.26692175396786144</v>
      </c>
      <c r="T1487" s="87">
        <v>6.8742901999999995E-2</v>
      </c>
      <c r="U1487" s="87">
        <v>0</v>
      </c>
    </row>
    <row r="1488" spans="2:21">
      <c r="B1488" s="87" t="s">
        <v>7254</v>
      </c>
      <c r="C1488" s="87" t="s">
        <v>841</v>
      </c>
      <c r="D1488" s="87" t="s">
        <v>1325</v>
      </c>
      <c r="E1488" s="87">
        <v>73.492282010667296</v>
      </c>
      <c r="F1488" s="86">
        <v>65.196335023468194</v>
      </c>
      <c r="G1488" s="86">
        <v>71.966970957459793</v>
      </c>
      <c r="H1488" s="86">
        <f t="shared" si="166"/>
        <v>70.218529330531751</v>
      </c>
      <c r="I1488" s="86">
        <f t="shared" si="161"/>
        <v>4.4157072135373197</v>
      </c>
      <c r="J1488" s="86">
        <f t="shared" si="162"/>
        <v>6.1337798753588446</v>
      </c>
      <c r="L1488" s="87">
        <v>90.134453453610405</v>
      </c>
      <c r="M1488" s="86">
        <v>87.718927821756594</v>
      </c>
      <c r="N1488" s="86">
        <v>77.637516147102204</v>
      </c>
      <c r="O1488" s="86">
        <f t="shared" si="167"/>
        <v>85.163632474156387</v>
      </c>
      <c r="P1488" s="86">
        <f t="shared" si="163"/>
        <v>6.628763930462414</v>
      </c>
      <c r="Q1488" s="86">
        <f t="shared" si="164"/>
        <v>6.4121655810877112</v>
      </c>
      <c r="S1488" s="86">
        <f t="shared" si="165"/>
        <v>0.27838570572886639</v>
      </c>
      <c r="T1488" s="87">
        <v>0.11069248700000001</v>
      </c>
      <c r="U1488" s="87">
        <v>0</v>
      </c>
    </row>
    <row r="1489" spans="2:21">
      <c r="B1489" s="87" t="s">
        <v>7255</v>
      </c>
      <c r="C1489" s="87" t="s">
        <v>2662</v>
      </c>
      <c r="D1489" s="87" t="s">
        <v>2233</v>
      </c>
      <c r="E1489" s="87">
        <v>9.8327796400180905</v>
      </c>
      <c r="F1489" s="86">
        <v>13.1471955891737</v>
      </c>
      <c r="G1489" s="86">
        <v>14.829225003171601</v>
      </c>
      <c r="H1489" s="86">
        <f t="shared" si="166"/>
        <v>12.603066744121131</v>
      </c>
      <c r="I1489" s="86">
        <f t="shared" si="161"/>
        <v>2.5422772698425673</v>
      </c>
      <c r="J1489" s="86">
        <f t="shared" si="162"/>
        <v>3.6557029268818235</v>
      </c>
      <c r="L1489" s="87">
        <v>10.497637620512499</v>
      </c>
      <c r="M1489" s="86">
        <v>13.533064730204201</v>
      </c>
      <c r="N1489" s="86">
        <v>15.291967107293701</v>
      </c>
      <c r="O1489" s="86">
        <f t="shared" si="167"/>
        <v>13.107556486003467</v>
      </c>
      <c r="P1489" s="86">
        <f t="shared" si="163"/>
        <v>2.4253230210359682</v>
      </c>
      <c r="Q1489" s="86">
        <f t="shared" si="164"/>
        <v>3.7123268579380055</v>
      </c>
      <c r="S1489" s="86">
        <f t="shared" si="165"/>
        <v>5.6623931056182672E-2</v>
      </c>
      <c r="T1489" s="87">
        <v>0.99607025699999996</v>
      </c>
      <c r="U1489" s="87">
        <v>0</v>
      </c>
    </row>
    <row r="1490" spans="2:21">
      <c r="B1490" s="87" t="s">
        <v>7256</v>
      </c>
      <c r="C1490" s="87" t="s">
        <v>2663</v>
      </c>
      <c r="D1490" s="87" t="s">
        <v>2664</v>
      </c>
      <c r="E1490" s="87">
        <v>61.915892414797199</v>
      </c>
      <c r="F1490" s="86">
        <v>64.592610982524405</v>
      </c>
      <c r="G1490" s="86">
        <v>63.636882207764998</v>
      </c>
      <c r="H1490" s="86">
        <f t="shared" si="166"/>
        <v>63.381795201695532</v>
      </c>
      <c r="I1490" s="86">
        <f t="shared" si="161"/>
        <v>1.3564688010429908</v>
      </c>
      <c r="J1490" s="86">
        <f t="shared" si="162"/>
        <v>5.9859966175280688</v>
      </c>
      <c r="L1490" s="87">
        <v>75.107754407907393</v>
      </c>
      <c r="M1490" s="86">
        <v>80.633299346438207</v>
      </c>
      <c r="N1490" s="86">
        <v>75.208468348266706</v>
      </c>
      <c r="O1490" s="86">
        <f t="shared" si="167"/>
        <v>76.983174034204112</v>
      </c>
      <c r="P1490" s="86">
        <f t="shared" si="163"/>
        <v>3.1615023202118273</v>
      </c>
      <c r="Q1490" s="86">
        <f t="shared" si="164"/>
        <v>6.266471249915103</v>
      </c>
      <c r="S1490" s="86">
        <f t="shared" si="165"/>
        <v>0.28047463238703385</v>
      </c>
      <c r="T1490" s="87">
        <v>3.6645883999999997E-2</v>
      </c>
      <c r="U1490" s="87">
        <v>0</v>
      </c>
    </row>
    <row r="1491" spans="2:21">
      <c r="B1491" s="87" t="s">
        <v>7257</v>
      </c>
      <c r="C1491" s="87" t="s">
        <v>832</v>
      </c>
      <c r="D1491" s="87" t="s">
        <v>2019</v>
      </c>
      <c r="E1491" s="87">
        <v>56.6617968135415</v>
      </c>
      <c r="F1491" s="86">
        <v>58.160779509319298</v>
      </c>
      <c r="G1491" s="86">
        <v>65.825474768915001</v>
      </c>
      <c r="H1491" s="86">
        <f t="shared" si="166"/>
        <v>60.216017030591935</v>
      </c>
      <c r="I1491" s="86">
        <f t="shared" si="161"/>
        <v>4.9154093796025506</v>
      </c>
      <c r="J1491" s="86">
        <f t="shared" si="162"/>
        <v>5.9120753794984502</v>
      </c>
      <c r="L1491" s="87">
        <v>63.1802995439553</v>
      </c>
      <c r="M1491" s="86">
        <v>68.640989526081697</v>
      </c>
      <c r="N1491" s="86">
        <v>61.7342670443958</v>
      </c>
      <c r="O1491" s="86">
        <f t="shared" si="167"/>
        <v>64.51851870481093</v>
      </c>
      <c r="P1491" s="86">
        <f t="shared" si="163"/>
        <v>3.6426400798894765</v>
      </c>
      <c r="Q1491" s="86">
        <f t="shared" si="164"/>
        <v>6.0116414106010705</v>
      </c>
      <c r="S1491" s="86">
        <f t="shared" si="165"/>
        <v>9.9566031102619912E-2</v>
      </c>
      <c r="T1491" s="87">
        <v>0.86093751100000004</v>
      </c>
      <c r="U1491" s="87">
        <v>0</v>
      </c>
    </row>
    <row r="1492" spans="2:21">
      <c r="B1492" s="87" t="s">
        <v>7258</v>
      </c>
      <c r="C1492" s="87" t="s">
        <v>2665</v>
      </c>
      <c r="D1492" s="87" t="s">
        <v>2666</v>
      </c>
      <c r="E1492" s="87">
        <v>345.95454846003798</v>
      </c>
      <c r="F1492" s="86">
        <v>364.27795137125599</v>
      </c>
      <c r="G1492" s="86">
        <v>413.36464696340698</v>
      </c>
      <c r="H1492" s="86">
        <f t="shared" si="166"/>
        <v>374.53238226490038</v>
      </c>
      <c r="I1492" s="86">
        <f t="shared" si="161"/>
        <v>34.855349084077083</v>
      </c>
      <c r="J1492" s="86">
        <f t="shared" si="162"/>
        <v>8.5489466500163118</v>
      </c>
      <c r="L1492" s="87">
        <v>401.77079774094301</v>
      </c>
      <c r="M1492" s="86">
        <v>324.78851390298001</v>
      </c>
      <c r="N1492" s="86">
        <v>395.29059694802299</v>
      </c>
      <c r="O1492" s="86">
        <f t="shared" si="167"/>
        <v>373.94996953064873</v>
      </c>
      <c r="P1492" s="86">
        <f t="shared" si="163"/>
        <v>42.698182515799971</v>
      </c>
      <c r="Q1492" s="86">
        <f t="shared" si="164"/>
        <v>8.5467014557748637</v>
      </c>
      <c r="S1492" s="86">
        <f t="shared" si="165"/>
        <v>-2.2451942414486469E-3</v>
      </c>
      <c r="T1492" s="87">
        <v>0.91764953500000002</v>
      </c>
      <c r="U1492" s="87">
        <v>0</v>
      </c>
    </row>
    <row r="1493" spans="2:21">
      <c r="B1493" s="87" t="s">
        <v>7259</v>
      </c>
      <c r="C1493" s="87" t="s">
        <v>832</v>
      </c>
      <c r="D1493" s="87" t="s">
        <v>2667</v>
      </c>
      <c r="E1493" s="87">
        <v>486.16643948632401</v>
      </c>
      <c r="F1493" s="86">
        <v>460.39656409101502</v>
      </c>
      <c r="G1493" s="86">
        <v>427.10822857600101</v>
      </c>
      <c r="H1493" s="86">
        <f t="shared" si="166"/>
        <v>457.89041071778001</v>
      </c>
      <c r="I1493" s="86">
        <f t="shared" si="161"/>
        <v>29.608760064036481</v>
      </c>
      <c r="J1493" s="86">
        <f t="shared" si="162"/>
        <v>8.8388585417379968</v>
      </c>
      <c r="L1493" s="87">
        <v>525.76155601940798</v>
      </c>
      <c r="M1493" s="86">
        <v>505.79386276863698</v>
      </c>
      <c r="N1493" s="86">
        <v>440.09345001771101</v>
      </c>
      <c r="O1493" s="86">
        <f t="shared" si="167"/>
        <v>490.54962293525205</v>
      </c>
      <c r="P1493" s="86">
        <f t="shared" si="163"/>
        <v>44.822385395612521</v>
      </c>
      <c r="Q1493" s="86">
        <f t="shared" si="164"/>
        <v>8.9382552735005785</v>
      </c>
      <c r="S1493" s="86">
        <f t="shared" si="165"/>
        <v>9.9396731762583013E-2</v>
      </c>
      <c r="T1493" s="87">
        <v>0.85927930799999996</v>
      </c>
      <c r="U1493" s="87">
        <v>0</v>
      </c>
    </row>
    <row r="1494" spans="2:21">
      <c r="B1494" s="87" t="s">
        <v>7260</v>
      </c>
      <c r="C1494" s="87" t="s">
        <v>2668</v>
      </c>
      <c r="D1494" s="87" t="s">
        <v>2669</v>
      </c>
      <c r="E1494" s="87">
        <v>188.83705313676899</v>
      </c>
      <c r="F1494" s="86">
        <v>177.389206038541</v>
      </c>
      <c r="G1494" s="86">
        <v>161.81149187516201</v>
      </c>
      <c r="H1494" s="86">
        <f t="shared" si="166"/>
        <v>176.01258368349067</v>
      </c>
      <c r="I1494" s="86">
        <f t="shared" si="161"/>
        <v>13.565270259288468</v>
      </c>
      <c r="J1494" s="86">
        <f t="shared" si="162"/>
        <v>7.459534765050905</v>
      </c>
      <c r="L1494" s="87">
        <v>210.86525287616999</v>
      </c>
      <c r="M1494" s="86">
        <v>210.36399933020101</v>
      </c>
      <c r="N1494" s="86">
        <v>182.056075276532</v>
      </c>
      <c r="O1494" s="86">
        <f t="shared" si="167"/>
        <v>201.0951091609677</v>
      </c>
      <c r="P1494" s="86">
        <f t="shared" si="163"/>
        <v>16.490191697456211</v>
      </c>
      <c r="Q1494" s="86">
        <f t="shared" si="164"/>
        <v>7.6517341840235513</v>
      </c>
      <c r="S1494" s="86">
        <f t="shared" si="165"/>
        <v>0.192199418972647</v>
      </c>
      <c r="T1494" s="87">
        <v>0.458689395</v>
      </c>
      <c r="U1494" s="87">
        <v>0</v>
      </c>
    </row>
    <row r="1495" spans="2:21">
      <c r="B1495" s="87" t="s">
        <v>7261</v>
      </c>
      <c r="C1495" s="87" t="s">
        <v>2670</v>
      </c>
      <c r="D1495" s="87" t="s">
        <v>2671</v>
      </c>
      <c r="E1495" s="87">
        <v>324.92635129504498</v>
      </c>
      <c r="F1495" s="86">
        <v>311.07180650634302</v>
      </c>
      <c r="G1495" s="86">
        <v>266.34837905878697</v>
      </c>
      <c r="H1495" s="86">
        <f t="shared" si="166"/>
        <v>300.78217895339168</v>
      </c>
      <c r="I1495" s="86">
        <f t="shared" si="161"/>
        <v>30.61457225263478</v>
      </c>
      <c r="J1495" s="86">
        <f t="shared" si="162"/>
        <v>8.2325752810681792</v>
      </c>
      <c r="L1495" s="87">
        <v>377.06669205341899</v>
      </c>
      <c r="M1495" s="86">
        <v>331.72930449932898</v>
      </c>
      <c r="N1495" s="86">
        <v>272.87178493630103</v>
      </c>
      <c r="O1495" s="86">
        <f t="shared" si="167"/>
        <v>327.22259382968303</v>
      </c>
      <c r="P1495" s="86">
        <f t="shared" si="163"/>
        <v>52.243444546479701</v>
      </c>
      <c r="Q1495" s="86">
        <f t="shared" si="164"/>
        <v>8.3541285556603757</v>
      </c>
      <c r="S1495" s="86">
        <f t="shared" si="165"/>
        <v>0.12155327459219598</v>
      </c>
      <c r="T1495" s="87">
        <v>0.84428045799999996</v>
      </c>
      <c r="U1495" s="87">
        <v>0</v>
      </c>
    </row>
    <row r="1496" spans="2:21">
      <c r="B1496" s="87" t="s">
        <v>7262</v>
      </c>
      <c r="C1496" s="87" t="s">
        <v>2672</v>
      </c>
      <c r="D1496" s="87" t="s">
        <v>2673</v>
      </c>
      <c r="E1496" s="87">
        <v>227.25683358240201</v>
      </c>
      <c r="F1496" s="86">
        <v>222.73182415085699</v>
      </c>
      <c r="G1496" s="86">
        <v>207.79297592835701</v>
      </c>
      <c r="H1496" s="86">
        <f t="shared" si="166"/>
        <v>219.26054455387202</v>
      </c>
      <c r="I1496" s="86">
        <f t="shared" si="161"/>
        <v>10.185665183215319</v>
      </c>
      <c r="J1496" s="86">
        <f t="shared" si="162"/>
        <v>7.7765024153855604</v>
      </c>
      <c r="L1496" s="87">
        <v>453.72794962591502</v>
      </c>
      <c r="M1496" s="86">
        <v>413.81987149762801</v>
      </c>
      <c r="N1496" s="86">
        <v>470.38792724422399</v>
      </c>
      <c r="O1496" s="86">
        <f t="shared" si="167"/>
        <v>445.97858278925565</v>
      </c>
      <c r="P1496" s="86">
        <f t="shared" si="163"/>
        <v>29.069326574833724</v>
      </c>
      <c r="Q1496" s="86">
        <f t="shared" si="164"/>
        <v>8.8008306191004895</v>
      </c>
      <c r="S1496" s="86">
        <f t="shared" si="165"/>
        <v>1.0243282037149295</v>
      </c>
      <c r="T1496" s="91">
        <v>1.7899999999999999E-29</v>
      </c>
      <c r="U1496" s="87">
        <v>1</v>
      </c>
    </row>
    <row r="1497" spans="2:21">
      <c r="B1497" s="87" t="s">
        <v>7263</v>
      </c>
      <c r="C1497" s="87" t="s">
        <v>2674</v>
      </c>
      <c r="D1497" s="87" t="s">
        <v>2675</v>
      </c>
      <c r="E1497" s="87">
        <v>59.8584588143055</v>
      </c>
      <c r="F1497" s="86">
        <v>57.6092431723524</v>
      </c>
      <c r="G1497" s="86">
        <v>53.318048666294501</v>
      </c>
      <c r="H1497" s="86">
        <f t="shared" si="166"/>
        <v>56.928583550984136</v>
      </c>
      <c r="I1497" s="86">
        <f t="shared" si="161"/>
        <v>3.3229075169453943</v>
      </c>
      <c r="J1497" s="86">
        <f t="shared" si="162"/>
        <v>5.8310812991413989</v>
      </c>
      <c r="L1497" s="87">
        <v>63.026201252384602</v>
      </c>
      <c r="M1497" s="86">
        <v>52.117880042389999</v>
      </c>
      <c r="N1497" s="86">
        <v>63.788380168394603</v>
      </c>
      <c r="O1497" s="86">
        <f t="shared" si="167"/>
        <v>59.644153821056399</v>
      </c>
      <c r="P1497" s="86">
        <f t="shared" si="163"/>
        <v>6.5290755025948073</v>
      </c>
      <c r="Q1497" s="86">
        <f t="shared" si="164"/>
        <v>5.8983088301807172</v>
      </c>
      <c r="S1497" s="86">
        <f t="shared" si="165"/>
        <v>6.7227531039318555E-2</v>
      </c>
      <c r="T1497" s="87">
        <v>0.96158329600000003</v>
      </c>
      <c r="U1497" s="87">
        <v>0</v>
      </c>
    </row>
    <row r="1498" spans="2:21">
      <c r="B1498" s="87" t="s">
        <v>7264</v>
      </c>
      <c r="C1498" s="87" t="s">
        <v>2676</v>
      </c>
      <c r="D1498" s="87" t="s">
        <v>2677</v>
      </c>
      <c r="E1498" s="87">
        <v>54.541640059776398</v>
      </c>
      <c r="F1498" s="86">
        <v>43.573082909512301</v>
      </c>
      <c r="G1498" s="86">
        <v>47.495537355052903</v>
      </c>
      <c r="H1498" s="86">
        <f t="shared" si="166"/>
        <v>48.536753441447196</v>
      </c>
      <c r="I1498" s="86">
        <f t="shared" si="161"/>
        <v>5.5579141495328175</v>
      </c>
      <c r="J1498" s="86">
        <f t="shared" si="162"/>
        <v>5.6010057066609802</v>
      </c>
      <c r="L1498" s="87">
        <v>42.1860769217406</v>
      </c>
      <c r="M1498" s="86">
        <v>45.598265085776397</v>
      </c>
      <c r="N1498" s="86">
        <v>40.027811486466902</v>
      </c>
      <c r="O1498" s="86">
        <f t="shared" si="167"/>
        <v>42.6040511646613</v>
      </c>
      <c r="P1498" s="86">
        <f t="shared" si="163"/>
        <v>2.8086500629882458</v>
      </c>
      <c r="Q1498" s="86">
        <f t="shared" si="164"/>
        <v>5.4129187158849632</v>
      </c>
      <c r="S1498" s="86">
        <f t="shared" si="165"/>
        <v>-0.18808699077601673</v>
      </c>
      <c r="T1498" s="87">
        <v>0.25743863700000003</v>
      </c>
      <c r="U1498" s="87">
        <v>0</v>
      </c>
    </row>
    <row r="1499" spans="2:21">
      <c r="B1499" s="87" t="s">
        <v>7265</v>
      </c>
      <c r="C1499" s="87" t="s">
        <v>841</v>
      </c>
      <c r="D1499" s="87"/>
      <c r="E1499" s="87">
        <v>105.394126129025</v>
      </c>
      <c r="F1499" s="86">
        <v>104.912152161351</v>
      </c>
      <c r="G1499" s="86">
        <v>96.312461663669495</v>
      </c>
      <c r="H1499" s="86">
        <f t="shared" si="166"/>
        <v>102.20624665134851</v>
      </c>
      <c r="I1499" s="86">
        <f t="shared" si="161"/>
        <v>5.1098533087674491</v>
      </c>
      <c r="J1499" s="86">
        <f t="shared" si="162"/>
        <v>6.6753395635210859</v>
      </c>
      <c r="L1499" s="87">
        <v>89.834185596755901</v>
      </c>
      <c r="M1499" s="86">
        <v>82.106809620688793</v>
      </c>
      <c r="N1499" s="86">
        <v>88.032919043177102</v>
      </c>
      <c r="O1499" s="86">
        <f t="shared" si="167"/>
        <v>86.657971420207275</v>
      </c>
      <c r="P1499" s="86">
        <f t="shared" si="163"/>
        <v>4.043011945729023</v>
      </c>
      <c r="Q1499" s="86">
        <f t="shared" si="164"/>
        <v>6.4372605597886121</v>
      </c>
      <c r="S1499" s="86">
        <f t="shared" si="165"/>
        <v>-0.23807900373247451</v>
      </c>
      <c r="T1499" s="87">
        <v>1.7357381000000002E-2</v>
      </c>
      <c r="U1499" s="87">
        <v>0</v>
      </c>
    </row>
    <row r="1500" spans="2:21">
      <c r="B1500" s="87" t="s">
        <v>7266</v>
      </c>
      <c r="C1500" s="87" t="s">
        <v>841</v>
      </c>
      <c r="D1500" s="87"/>
      <c r="E1500" s="87">
        <v>82.611674153076606</v>
      </c>
      <c r="F1500" s="86">
        <v>84.436266910099206</v>
      </c>
      <c r="G1500" s="86">
        <v>85.392558769988398</v>
      </c>
      <c r="H1500" s="86">
        <f t="shared" si="166"/>
        <v>84.146833277721399</v>
      </c>
      <c r="I1500" s="86">
        <f t="shared" si="161"/>
        <v>1.4128547992655569</v>
      </c>
      <c r="J1500" s="86">
        <f t="shared" si="162"/>
        <v>6.3948370741016225</v>
      </c>
      <c r="L1500" s="87">
        <v>87.536390628312006</v>
      </c>
      <c r="M1500" s="86">
        <v>83.619717840750695</v>
      </c>
      <c r="N1500" s="86">
        <v>91.846054045217102</v>
      </c>
      <c r="O1500" s="86">
        <f t="shared" si="167"/>
        <v>87.66738750475993</v>
      </c>
      <c r="P1500" s="86">
        <f t="shared" si="163"/>
        <v>4.114732308845622</v>
      </c>
      <c r="Q1500" s="86">
        <f t="shared" si="164"/>
        <v>6.4539683510646864</v>
      </c>
      <c r="S1500" s="86">
        <f t="shared" si="165"/>
        <v>5.9131276963063271E-2</v>
      </c>
      <c r="T1500" s="87">
        <v>0.96158329600000003</v>
      </c>
      <c r="U1500" s="87">
        <v>0</v>
      </c>
    </row>
    <row r="1501" spans="2:21">
      <c r="B1501" s="87" t="s">
        <v>7267</v>
      </c>
      <c r="C1501" s="87" t="s">
        <v>1646</v>
      </c>
      <c r="D1501" s="87" t="s">
        <v>2678</v>
      </c>
      <c r="E1501" s="87">
        <v>72.702581555836602</v>
      </c>
      <c r="F1501" s="86">
        <v>78.827693447554907</v>
      </c>
      <c r="G1501" s="86">
        <v>76.275335617743195</v>
      </c>
      <c r="H1501" s="86">
        <f t="shared" si="166"/>
        <v>75.935203540378239</v>
      </c>
      <c r="I1501" s="86">
        <f t="shared" si="161"/>
        <v>3.0766891773555383</v>
      </c>
      <c r="J1501" s="86">
        <f t="shared" si="162"/>
        <v>6.2466969686527447</v>
      </c>
      <c r="L1501" s="87">
        <v>69.856627003874607</v>
      </c>
      <c r="M1501" s="86">
        <v>80.471007406615598</v>
      </c>
      <c r="N1501" s="86">
        <v>84.872618163134703</v>
      </c>
      <c r="O1501" s="86">
        <f t="shared" si="167"/>
        <v>78.400084191208293</v>
      </c>
      <c r="P1501" s="86">
        <f t="shared" si="163"/>
        <v>7.719231817145344</v>
      </c>
      <c r="Q1501" s="86">
        <f t="shared" si="164"/>
        <v>6.2927832984902627</v>
      </c>
      <c r="S1501" s="86">
        <f t="shared" si="165"/>
        <v>4.6086329837517738E-2</v>
      </c>
      <c r="T1501" s="87">
        <v>0.99919958799999997</v>
      </c>
      <c r="U1501" s="87">
        <v>0</v>
      </c>
    </row>
    <row r="1502" spans="2:21">
      <c r="B1502" s="87" t="s">
        <v>7268</v>
      </c>
      <c r="C1502" s="87" t="s">
        <v>1205</v>
      </c>
      <c r="D1502" s="87" t="s">
        <v>978</v>
      </c>
      <c r="E1502" s="87">
        <v>6.1975971162352597</v>
      </c>
      <c r="F1502" s="86">
        <v>7.1001713884155402</v>
      </c>
      <c r="G1502" s="86">
        <v>6.4818405083356803</v>
      </c>
      <c r="H1502" s="86">
        <f t="shared" si="166"/>
        <v>6.593203004328827</v>
      </c>
      <c r="I1502" s="86">
        <f t="shared" si="161"/>
        <v>0.46147728366172958</v>
      </c>
      <c r="J1502" s="86">
        <f t="shared" si="162"/>
        <v>2.72097950253823</v>
      </c>
      <c r="L1502" s="87">
        <v>5.4612867595743104</v>
      </c>
      <c r="M1502" s="86">
        <v>7.1606142759255604</v>
      </c>
      <c r="N1502" s="86">
        <v>7.1366069025319101</v>
      </c>
      <c r="O1502" s="86">
        <f t="shared" si="167"/>
        <v>6.58616931267726</v>
      </c>
      <c r="P1502" s="86">
        <f t="shared" si="163"/>
        <v>0.97425081842453787</v>
      </c>
      <c r="Q1502" s="86">
        <f t="shared" si="164"/>
        <v>2.7194396002144781</v>
      </c>
      <c r="S1502" s="86">
        <f t="shared" si="165"/>
        <v>-1.5399023237517911E-3</v>
      </c>
      <c r="T1502" s="87">
        <v>0.97924718200000005</v>
      </c>
      <c r="U1502" s="87">
        <v>0</v>
      </c>
    </row>
    <row r="1503" spans="2:21">
      <c r="B1503" s="87" t="s">
        <v>7269</v>
      </c>
      <c r="C1503" s="87" t="s">
        <v>2679</v>
      </c>
      <c r="D1503" s="87" t="s">
        <v>2680</v>
      </c>
      <c r="E1503" s="87">
        <v>89.958063341423099</v>
      </c>
      <c r="F1503" s="86">
        <v>82.753114172178201</v>
      </c>
      <c r="G1503" s="86">
        <v>90.919078360237904</v>
      </c>
      <c r="H1503" s="86">
        <f t="shared" si="166"/>
        <v>87.876751957946396</v>
      </c>
      <c r="I1503" s="86">
        <f t="shared" si="161"/>
        <v>4.4631418962890548</v>
      </c>
      <c r="J1503" s="86">
        <f t="shared" si="162"/>
        <v>6.4574096416995133</v>
      </c>
      <c r="L1503" s="87">
        <v>43.566498561556202</v>
      </c>
      <c r="M1503" s="86">
        <v>42.722816277632802</v>
      </c>
      <c r="N1503" s="86">
        <v>45.433237491450697</v>
      </c>
      <c r="O1503" s="86">
        <f t="shared" si="167"/>
        <v>43.907517443546567</v>
      </c>
      <c r="P1503" s="86">
        <f t="shared" si="163"/>
        <v>1.3870170141292379</v>
      </c>
      <c r="Q1503" s="86">
        <f t="shared" si="164"/>
        <v>5.4563960608450017</v>
      </c>
      <c r="S1503" s="86">
        <f t="shared" si="165"/>
        <v>-1.0010135808545124</v>
      </c>
      <c r="T1503" s="91">
        <v>1.27E-31</v>
      </c>
      <c r="U1503" s="87">
        <v>1</v>
      </c>
    </row>
    <row r="1504" spans="2:21">
      <c r="B1504" s="87" t="s">
        <v>7270</v>
      </c>
      <c r="C1504" s="87" t="s">
        <v>832</v>
      </c>
      <c r="D1504" s="87" t="s">
        <v>1680</v>
      </c>
      <c r="E1504" s="87">
        <v>44.4590826730252</v>
      </c>
      <c r="F1504" s="86">
        <v>60.368934146488201</v>
      </c>
      <c r="G1504" s="86">
        <v>63.406542368995702</v>
      </c>
      <c r="H1504" s="86">
        <f t="shared" si="166"/>
        <v>56.078186396169706</v>
      </c>
      <c r="I1504" s="86">
        <f t="shared" si="161"/>
        <v>10.176416089432163</v>
      </c>
      <c r="J1504" s="86">
        <f t="shared" si="162"/>
        <v>5.8093677873250416</v>
      </c>
      <c r="L1504" s="87">
        <v>64.286725277432296</v>
      </c>
      <c r="M1504" s="86">
        <v>73.858481431501303</v>
      </c>
      <c r="N1504" s="86">
        <v>80.536608895072504</v>
      </c>
      <c r="O1504" s="86">
        <f t="shared" si="167"/>
        <v>72.893938534668692</v>
      </c>
      <c r="P1504" s="86">
        <f t="shared" si="163"/>
        <v>8.1677681557807187</v>
      </c>
      <c r="Q1504" s="86">
        <f t="shared" si="164"/>
        <v>6.1877269477173389</v>
      </c>
      <c r="S1504" s="86">
        <f t="shared" si="165"/>
        <v>0.37835916039229889</v>
      </c>
      <c r="T1504" s="87">
        <v>0.221930079</v>
      </c>
      <c r="U1504" s="87">
        <v>0</v>
      </c>
    </row>
    <row r="1505" spans="2:21">
      <c r="B1505" s="87" t="s">
        <v>7271</v>
      </c>
      <c r="C1505" s="87" t="s">
        <v>2681</v>
      </c>
      <c r="D1505" s="87" t="s">
        <v>1338</v>
      </c>
      <c r="E1505" s="87">
        <v>112.58285163682299</v>
      </c>
      <c r="F1505" s="86">
        <v>115.275848928766</v>
      </c>
      <c r="G1505" s="86">
        <v>86.841728443384397</v>
      </c>
      <c r="H1505" s="86">
        <f t="shared" si="166"/>
        <v>104.90014300299113</v>
      </c>
      <c r="I1505" s="86">
        <f t="shared" si="161"/>
        <v>15.696904500842342</v>
      </c>
      <c r="J1505" s="86">
        <f t="shared" si="162"/>
        <v>6.7128728344159834</v>
      </c>
      <c r="L1505" s="87">
        <v>118.685703657088</v>
      </c>
      <c r="M1505" s="86">
        <v>130.83139872637699</v>
      </c>
      <c r="N1505" s="86">
        <v>120.22626821131701</v>
      </c>
      <c r="O1505" s="86">
        <f t="shared" si="167"/>
        <v>123.24779019826066</v>
      </c>
      <c r="P1505" s="86">
        <f t="shared" si="163"/>
        <v>6.6126147262051864</v>
      </c>
      <c r="Q1505" s="86">
        <f t="shared" si="164"/>
        <v>6.9454179694522225</v>
      </c>
      <c r="S1505" s="86">
        <f t="shared" si="165"/>
        <v>0.23254513503624005</v>
      </c>
      <c r="T1505" s="87">
        <v>0.40026283699999998</v>
      </c>
      <c r="U1505" s="87">
        <v>0</v>
      </c>
    </row>
    <row r="1506" spans="2:21">
      <c r="B1506" s="87" t="s">
        <v>7272</v>
      </c>
      <c r="C1506" s="87" t="s">
        <v>841</v>
      </c>
      <c r="D1506" s="87"/>
      <c r="E1506" s="87">
        <v>209.43695825373399</v>
      </c>
      <c r="F1506" s="86">
        <v>213.48932039981199</v>
      </c>
      <c r="G1506" s="86">
        <v>210.81707255108901</v>
      </c>
      <c r="H1506" s="86">
        <f t="shared" si="166"/>
        <v>211.24778373487834</v>
      </c>
      <c r="I1506" s="86">
        <f t="shared" si="161"/>
        <v>2.0602290730941455</v>
      </c>
      <c r="J1506" s="86">
        <f t="shared" si="162"/>
        <v>7.7227923954939364</v>
      </c>
      <c r="L1506" s="87">
        <v>201.89374721951401</v>
      </c>
      <c r="M1506" s="86">
        <v>224.001826229518</v>
      </c>
      <c r="N1506" s="86">
        <v>219.11316933952099</v>
      </c>
      <c r="O1506" s="86">
        <f t="shared" si="167"/>
        <v>215.00291426285102</v>
      </c>
      <c r="P1506" s="86">
        <f t="shared" si="163"/>
        <v>11.613028759742797</v>
      </c>
      <c r="Q1506" s="86">
        <f t="shared" si="164"/>
        <v>7.7482124047711745</v>
      </c>
      <c r="S1506" s="86">
        <f t="shared" si="165"/>
        <v>2.5420009277238489E-2</v>
      </c>
      <c r="T1506" s="87">
        <v>0.96158329600000003</v>
      </c>
      <c r="U1506" s="87">
        <v>0</v>
      </c>
    </row>
    <row r="1507" spans="2:21">
      <c r="B1507" s="87" t="s">
        <v>7273</v>
      </c>
      <c r="C1507" s="87" t="s">
        <v>832</v>
      </c>
      <c r="D1507" s="87" t="s">
        <v>1181</v>
      </c>
      <c r="E1507" s="87">
        <v>154.80937667033101</v>
      </c>
      <c r="F1507" s="86">
        <v>139.12593665719399</v>
      </c>
      <c r="G1507" s="86">
        <v>156.34302971905001</v>
      </c>
      <c r="H1507" s="86">
        <f t="shared" si="166"/>
        <v>150.09278101552502</v>
      </c>
      <c r="I1507" s="86">
        <f t="shared" si="161"/>
        <v>9.5284720340332534</v>
      </c>
      <c r="J1507" s="86">
        <f t="shared" si="162"/>
        <v>7.2297107793678537</v>
      </c>
      <c r="L1507" s="87">
        <v>158.60760301939399</v>
      </c>
      <c r="M1507" s="86">
        <v>152.67689373970001</v>
      </c>
      <c r="N1507" s="86">
        <v>149.981631096304</v>
      </c>
      <c r="O1507" s="86">
        <f t="shared" si="167"/>
        <v>153.75537595179932</v>
      </c>
      <c r="P1507" s="86">
        <f t="shared" si="163"/>
        <v>4.412957150918781</v>
      </c>
      <c r="Q1507" s="86">
        <f t="shared" si="164"/>
        <v>7.2644930439561</v>
      </c>
      <c r="S1507" s="86">
        <f t="shared" si="165"/>
        <v>3.478226458824614E-2</v>
      </c>
      <c r="T1507" s="87">
        <v>0.99538186500000003</v>
      </c>
      <c r="U1507" s="87">
        <v>0</v>
      </c>
    </row>
    <row r="1508" spans="2:21">
      <c r="B1508" s="87" t="s">
        <v>7274</v>
      </c>
      <c r="C1508" s="87" t="s">
        <v>2682</v>
      </c>
      <c r="D1508" s="87" t="s">
        <v>2683</v>
      </c>
      <c r="E1508" s="87">
        <v>522.24124165039098</v>
      </c>
      <c r="F1508" s="86">
        <v>502.22217662294901</v>
      </c>
      <c r="G1508" s="86">
        <v>450.897655353007</v>
      </c>
      <c r="H1508" s="86">
        <f t="shared" si="166"/>
        <v>491.78702454211566</v>
      </c>
      <c r="I1508" s="86">
        <f t="shared" si="161"/>
        <v>36.798724511260701</v>
      </c>
      <c r="J1508" s="86">
        <f t="shared" si="162"/>
        <v>8.9418898607077164</v>
      </c>
      <c r="L1508" s="87">
        <v>439.92707252910299</v>
      </c>
      <c r="M1508" s="86">
        <v>424.79246634771903</v>
      </c>
      <c r="N1508" s="86">
        <v>425.20899730899401</v>
      </c>
      <c r="O1508" s="86">
        <f t="shared" si="167"/>
        <v>429.97617872860536</v>
      </c>
      <c r="P1508" s="86">
        <f t="shared" si="163"/>
        <v>8.6202430407739659</v>
      </c>
      <c r="Q1508" s="86">
        <f t="shared" si="164"/>
        <v>8.7481129245148654</v>
      </c>
      <c r="S1508" s="86">
        <f t="shared" si="165"/>
        <v>-0.19377693619285255</v>
      </c>
      <c r="T1508" s="87">
        <v>6.4536186999999995E-2</v>
      </c>
      <c r="U1508" s="87">
        <v>0</v>
      </c>
    </row>
    <row r="1509" spans="2:21">
      <c r="B1509" s="87" t="s">
        <v>7275</v>
      </c>
      <c r="C1509" s="87" t="s">
        <v>2684</v>
      </c>
      <c r="D1509" s="87" t="s">
        <v>2685</v>
      </c>
      <c r="E1509" s="87">
        <v>402.09468552522202</v>
      </c>
      <c r="F1509" s="86">
        <v>381.35715166800401</v>
      </c>
      <c r="G1509" s="86">
        <v>329.26090705780899</v>
      </c>
      <c r="H1509" s="86">
        <f t="shared" si="166"/>
        <v>370.90424808367834</v>
      </c>
      <c r="I1509" s="86">
        <f t="shared" si="161"/>
        <v>37.525154449614938</v>
      </c>
      <c r="J1509" s="86">
        <f t="shared" si="162"/>
        <v>8.534902981352932</v>
      </c>
      <c r="L1509" s="87">
        <v>341.13696308936397</v>
      </c>
      <c r="M1509" s="86">
        <v>350.05481334065701</v>
      </c>
      <c r="N1509" s="86">
        <v>330.55019438478803</v>
      </c>
      <c r="O1509" s="86">
        <f t="shared" si="167"/>
        <v>340.58065693826967</v>
      </c>
      <c r="P1509" s="86">
        <f t="shared" si="163"/>
        <v>9.7642023511252507</v>
      </c>
      <c r="Q1509" s="86">
        <f t="shared" si="164"/>
        <v>8.4118526901708783</v>
      </c>
      <c r="S1509" s="86">
        <f t="shared" si="165"/>
        <v>-0.12305029118205366</v>
      </c>
      <c r="T1509" s="87">
        <v>0.35641688399999999</v>
      </c>
      <c r="U1509" s="87">
        <v>0</v>
      </c>
    </row>
    <row r="1510" spans="2:21">
      <c r="B1510" s="87" t="s">
        <v>7276</v>
      </c>
      <c r="C1510" s="87" t="s">
        <v>2686</v>
      </c>
      <c r="D1510" s="87" t="s">
        <v>2687</v>
      </c>
      <c r="E1510" s="87">
        <v>224.092536888338</v>
      </c>
      <c r="F1510" s="86">
        <v>225.24640703951701</v>
      </c>
      <c r="G1510" s="86">
        <v>191.70534351926099</v>
      </c>
      <c r="H1510" s="86">
        <f t="shared" si="166"/>
        <v>213.68142914903865</v>
      </c>
      <c r="I1510" s="86">
        <f t="shared" si="161"/>
        <v>19.040591082919043</v>
      </c>
      <c r="J1510" s="86">
        <f t="shared" si="162"/>
        <v>7.7393177199587377</v>
      </c>
      <c r="L1510" s="87">
        <v>158.870393426042</v>
      </c>
      <c r="M1510" s="86">
        <v>201.709503987387</v>
      </c>
      <c r="N1510" s="86">
        <v>205.57392660904401</v>
      </c>
      <c r="O1510" s="86">
        <f t="shared" si="167"/>
        <v>188.7179413408243</v>
      </c>
      <c r="P1510" s="86">
        <f t="shared" si="163"/>
        <v>25.920851219503373</v>
      </c>
      <c r="Q1510" s="86">
        <f t="shared" si="164"/>
        <v>7.5600877756861085</v>
      </c>
      <c r="S1510" s="86">
        <f t="shared" si="165"/>
        <v>-0.17922994427262898</v>
      </c>
      <c r="T1510" s="87">
        <v>0.31537124900000002</v>
      </c>
      <c r="U1510" s="87">
        <v>0</v>
      </c>
    </row>
    <row r="1511" spans="2:21">
      <c r="B1511" s="87" t="s">
        <v>7277</v>
      </c>
      <c r="C1511" s="87" t="s">
        <v>2688</v>
      </c>
      <c r="D1511" s="87" t="s">
        <v>957</v>
      </c>
      <c r="E1511" s="87">
        <v>118.44015825778</v>
      </c>
      <c r="F1511" s="86">
        <v>123.75210663960701</v>
      </c>
      <c r="G1511" s="86">
        <v>131.00916156620599</v>
      </c>
      <c r="H1511" s="86">
        <f t="shared" si="166"/>
        <v>124.40047548786434</v>
      </c>
      <c r="I1511" s="86">
        <f t="shared" si="161"/>
        <v>6.3095362479621881</v>
      </c>
      <c r="J1511" s="86">
        <f t="shared" si="162"/>
        <v>6.9588481895734082</v>
      </c>
      <c r="L1511" s="87">
        <v>113.731490981747</v>
      </c>
      <c r="M1511" s="86">
        <v>114.685460343906</v>
      </c>
      <c r="N1511" s="86">
        <v>118.618701460559</v>
      </c>
      <c r="O1511" s="86">
        <f t="shared" si="167"/>
        <v>115.67855092873732</v>
      </c>
      <c r="P1511" s="86">
        <f t="shared" si="163"/>
        <v>2.5905362858514289</v>
      </c>
      <c r="Q1511" s="86">
        <f t="shared" si="164"/>
        <v>6.853977575072153</v>
      </c>
      <c r="S1511" s="86">
        <f t="shared" si="165"/>
        <v>-0.10487061450125484</v>
      </c>
      <c r="T1511" s="87">
        <v>0.33704780600000001</v>
      </c>
      <c r="U1511" s="87">
        <v>0</v>
      </c>
    </row>
    <row r="1512" spans="2:21">
      <c r="B1512" s="87" t="s">
        <v>7278</v>
      </c>
      <c r="C1512" s="87" t="s">
        <v>832</v>
      </c>
      <c r="D1512" s="87" t="s">
        <v>2689</v>
      </c>
      <c r="E1512" s="87">
        <v>113.416027227105</v>
      </c>
      <c r="F1512" s="86">
        <v>102.977310906111</v>
      </c>
      <c r="G1512" s="86">
        <v>102.32000401614</v>
      </c>
      <c r="H1512" s="86">
        <f t="shared" si="166"/>
        <v>106.23778071645199</v>
      </c>
      <c r="I1512" s="86">
        <f t="shared" si="161"/>
        <v>6.2252253222415437</v>
      </c>
      <c r="J1512" s="86">
        <f t="shared" si="162"/>
        <v>6.731153104309298</v>
      </c>
      <c r="L1512" s="87">
        <v>100.524744692318</v>
      </c>
      <c r="M1512" s="86">
        <v>110.77869740611899</v>
      </c>
      <c r="N1512" s="86">
        <v>102.649547578179</v>
      </c>
      <c r="O1512" s="86">
        <f t="shared" si="167"/>
        <v>104.650996558872</v>
      </c>
      <c r="P1512" s="86">
        <f t="shared" si="163"/>
        <v>5.4120453694471644</v>
      </c>
      <c r="Q1512" s="86">
        <f t="shared" si="164"/>
        <v>6.7094422397696567</v>
      </c>
      <c r="S1512" s="86">
        <f t="shared" si="165"/>
        <v>-2.1710864539641817E-2</v>
      </c>
      <c r="T1512" s="87">
        <v>0.85927930799999996</v>
      </c>
      <c r="U1512" s="87">
        <v>0</v>
      </c>
    </row>
    <row r="1513" spans="2:21">
      <c r="B1513" s="87" t="s">
        <v>7279</v>
      </c>
      <c r="C1513" s="87" t="s">
        <v>832</v>
      </c>
      <c r="D1513" s="87" t="s">
        <v>2690</v>
      </c>
      <c r="E1513" s="87">
        <v>364.58628494893497</v>
      </c>
      <c r="F1513" s="86">
        <v>402.94000043772002</v>
      </c>
      <c r="G1513" s="86">
        <v>373.79456599825897</v>
      </c>
      <c r="H1513" s="86">
        <f t="shared" si="166"/>
        <v>380.44028379497132</v>
      </c>
      <c r="I1513" s="86">
        <f t="shared" si="161"/>
        <v>20.021889189679925</v>
      </c>
      <c r="J1513" s="86">
        <f t="shared" si="162"/>
        <v>8.5715262071461424</v>
      </c>
      <c r="L1513" s="87">
        <v>392.80278095063801</v>
      </c>
      <c r="M1513" s="86">
        <v>409.52958346000599</v>
      </c>
      <c r="N1513" s="86">
        <v>387.06648438531897</v>
      </c>
      <c r="O1513" s="86">
        <f t="shared" si="167"/>
        <v>396.46628293198768</v>
      </c>
      <c r="P1513" s="86">
        <f t="shared" si="163"/>
        <v>11.671059938382454</v>
      </c>
      <c r="Q1513" s="86">
        <f t="shared" si="164"/>
        <v>8.6310543684021575</v>
      </c>
      <c r="S1513" s="86">
        <f t="shared" si="165"/>
        <v>5.9528161256016315E-2</v>
      </c>
      <c r="T1513" s="87">
        <v>0.96126632099999998</v>
      </c>
      <c r="U1513" s="87">
        <v>0</v>
      </c>
    </row>
    <row r="1514" spans="2:21">
      <c r="B1514" s="87" t="s">
        <v>7280</v>
      </c>
      <c r="C1514" s="87" t="s">
        <v>841</v>
      </c>
      <c r="D1514" s="87" t="s">
        <v>2691</v>
      </c>
      <c r="E1514" s="87">
        <v>126.83082614644</v>
      </c>
      <c r="F1514" s="86">
        <v>140.25040778531499</v>
      </c>
      <c r="G1514" s="86">
        <v>141.653242741551</v>
      </c>
      <c r="H1514" s="86">
        <f t="shared" si="166"/>
        <v>136.24482555776865</v>
      </c>
      <c r="I1514" s="86">
        <f t="shared" si="161"/>
        <v>8.1828800043738692</v>
      </c>
      <c r="J1514" s="86">
        <f t="shared" si="162"/>
        <v>7.0900576285897641</v>
      </c>
      <c r="L1514" s="87">
        <v>114.241040672525</v>
      </c>
      <c r="M1514" s="86">
        <v>132.14938144900901</v>
      </c>
      <c r="N1514" s="86">
        <v>133.213464776069</v>
      </c>
      <c r="O1514" s="86">
        <f t="shared" si="167"/>
        <v>126.53462896586768</v>
      </c>
      <c r="P1514" s="86">
        <f t="shared" si="163"/>
        <v>10.659845363624687</v>
      </c>
      <c r="Q1514" s="86">
        <f t="shared" si="164"/>
        <v>6.9833884537497539</v>
      </c>
      <c r="S1514" s="86">
        <f t="shared" si="165"/>
        <v>-0.10666917484000943</v>
      </c>
      <c r="T1514" s="87">
        <v>0.51285244799999996</v>
      </c>
      <c r="U1514" s="87">
        <v>0</v>
      </c>
    </row>
    <row r="1515" spans="2:21">
      <c r="B1515" s="87" t="s">
        <v>7281</v>
      </c>
      <c r="C1515" s="87" t="s">
        <v>1884</v>
      </c>
      <c r="D1515" s="87" t="s">
        <v>1885</v>
      </c>
      <c r="E1515" s="87">
        <v>197.80664129317501</v>
      </c>
      <c r="F1515" s="86">
        <v>172.99840671389401</v>
      </c>
      <c r="G1515" s="86">
        <v>165.28693296256</v>
      </c>
      <c r="H1515" s="86">
        <f t="shared" si="166"/>
        <v>178.69732698987636</v>
      </c>
      <c r="I1515" s="86">
        <f t="shared" si="161"/>
        <v>16.992384373920853</v>
      </c>
      <c r="J1515" s="86">
        <f t="shared" si="162"/>
        <v>7.4813742440349804</v>
      </c>
      <c r="L1515" s="87">
        <v>182.47339882496601</v>
      </c>
      <c r="M1515" s="86">
        <v>181.130992934208</v>
      </c>
      <c r="N1515" s="86">
        <v>174.995548422501</v>
      </c>
      <c r="O1515" s="86">
        <f t="shared" si="167"/>
        <v>179.53331339389169</v>
      </c>
      <c r="P1515" s="86">
        <f t="shared" si="163"/>
        <v>3.9867275547208596</v>
      </c>
      <c r="Q1515" s="86">
        <f t="shared" si="164"/>
        <v>7.4881077586636593</v>
      </c>
      <c r="S1515" s="86">
        <f t="shared" si="165"/>
        <v>6.7335146286782548E-3</v>
      </c>
      <c r="T1515" s="87">
        <v>0.92339318599999998</v>
      </c>
      <c r="U1515" s="87">
        <v>0</v>
      </c>
    </row>
    <row r="1516" spans="2:21">
      <c r="B1516" s="87" t="s">
        <v>7282</v>
      </c>
      <c r="C1516" s="87" t="s">
        <v>2692</v>
      </c>
      <c r="D1516" s="87" t="s">
        <v>2693</v>
      </c>
      <c r="E1516" s="87">
        <v>53.223991862131697</v>
      </c>
      <c r="F1516" s="86">
        <v>53.5018796974136</v>
      </c>
      <c r="G1516" s="86">
        <v>60.401279189708397</v>
      </c>
      <c r="H1516" s="86">
        <f t="shared" si="166"/>
        <v>55.709050249751236</v>
      </c>
      <c r="I1516" s="86">
        <f t="shared" si="161"/>
        <v>4.065964182205505</v>
      </c>
      <c r="J1516" s="86">
        <f t="shared" si="162"/>
        <v>5.7998398154473918</v>
      </c>
      <c r="L1516" s="87">
        <v>55.346538074573097</v>
      </c>
      <c r="M1516" s="86">
        <v>57.227476124977301</v>
      </c>
      <c r="N1516" s="86">
        <v>56.977410108596601</v>
      </c>
      <c r="O1516" s="86">
        <f t="shared" si="167"/>
        <v>56.517141436048995</v>
      </c>
      <c r="P1516" s="86">
        <f t="shared" si="163"/>
        <v>1.0214535846337514</v>
      </c>
      <c r="Q1516" s="86">
        <f t="shared" si="164"/>
        <v>5.8206165927543916</v>
      </c>
      <c r="S1516" s="86">
        <f t="shared" si="165"/>
        <v>2.0776777306998943E-2</v>
      </c>
      <c r="T1516" s="87">
        <v>0.96158329600000003</v>
      </c>
      <c r="U1516" s="87">
        <v>0</v>
      </c>
    </row>
    <row r="1517" spans="2:21">
      <c r="B1517" s="87" t="s">
        <v>7283</v>
      </c>
      <c r="C1517" s="87" t="s">
        <v>841</v>
      </c>
      <c r="D1517" s="87"/>
      <c r="E1517" s="87">
        <v>3832.45676813617</v>
      </c>
      <c r="F1517" s="86">
        <v>3552.8130726038098</v>
      </c>
      <c r="G1517" s="86">
        <v>3708.4519043205801</v>
      </c>
      <c r="H1517" s="86">
        <f t="shared" si="166"/>
        <v>3697.9072483535201</v>
      </c>
      <c r="I1517" s="86">
        <f t="shared" si="161"/>
        <v>140.11973965093779</v>
      </c>
      <c r="J1517" s="86">
        <f t="shared" si="162"/>
        <v>11.852493323893501</v>
      </c>
      <c r="L1517" s="87">
        <v>2963.54213031669</v>
      </c>
      <c r="M1517" s="86">
        <v>2824.35556801147</v>
      </c>
      <c r="N1517" s="86">
        <v>3088.20101961092</v>
      </c>
      <c r="O1517" s="86">
        <f t="shared" si="167"/>
        <v>2958.6995726463597</v>
      </c>
      <c r="P1517" s="86">
        <f t="shared" si="163"/>
        <v>131.98936834465977</v>
      </c>
      <c r="Q1517" s="86">
        <f t="shared" si="164"/>
        <v>11.530747496889237</v>
      </c>
      <c r="S1517" s="86">
        <f t="shared" si="165"/>
        <v>-0.3217458270042643</v>
      </c>
      <c r="T1517" s="87">
        <v>4.0824999999999998E-4</v>
      </c>
      <c r="U1517" s="87">
        <v>0</v>
      </c>
    </row>
    <row r="1518" spans="2:21">
      <c r="B1518" s="87" t="s">
        <v>7284</v>
      </c>
      <c r="C1518" s="87" t="s">
        <v>841</v>
      </c>
      <c r="D1518" s="87" t="s">
        <v>2694</v>
      </c>
      <c r="E1518" s="87">
        <v>106.850247566818</v>
      </c>
      <c r="F1518" s="86">
        <v>98.088737870433306</v>
      </c>
      <c r="G1518" s="86">
        <v>98.891419451527995</v>
      </c>
      <c r="H1518" s="86">
        <f t="shared" si="166"/>
        <v>101.27680162959309</v>
      </c>
      <c r="I1518" s="86">
        <f t="shared" si="161"/>
        <v>4.8434026408645519</v>
      </c>
      <c r="J1518" s="86">
        <f t="shared" si="162"/>
        <v>6.6621599393654582</v>
      </c>
      <c r="L1518" s="87">
        <v>88.610234703559399</v>
      </c>
      <c r="M1518" s="86">
        <v>87.408753952489207</v>
      </c>
      <c r="N1518" s="86">
        <v>85.106455528907404</v>
      </c>
      <c r="O1518" s="86">
        <f t="shared" si="167"/>
        <v>87.04181472831867</v>
      </c>
      <c r="P1518" s="86">
        <f t="shared" si="163"/>
        <v>1.7804775825203225</v>
      </c>
      <c r="Q1518" s="86">
        <f t="shared" si="164"/>
        <v>6.4436367304307334</v>
      </c>
      <c r="S1518" s="86">
        <f t="shared" si="165"/>
        <v>-0.21852320893472577</v>
      </c>
      <c r="T1518" s="87">
        <v>2.3126509999999999E-2</v>
      </c>
      <c r="U1518" s="87">
        <v>0</v>
      </c>
    </row>
    <row r="1519" spans="2:21">
      <c r="B1519" s="87" t="s">
        <v>7285</v>
      </c>
      <c r="C1519" s="87" t="s">
        <v>2695</v>
      </c>
      <c r="D1519" s="87" t="s">
        <v>2696</v>
      </c>
      <c r="E1519" s="87">
        <v>345.314777055722</v>
      </c>
      <c r="F1519" s="86">
        <v>369.912735689719</v>
      </c>
      <c r="G1519" s="86">
        <v>326.83784726286399</v>
      </c>
      <c r="H1519" s="86">
        <f t="shared" si="166"/>
        <v>347.35512000276839</v>
      </c>
      <c r="I1519" s="86">
        <f t="shared" si="161"/>
        <v>21.609806865233043</v>
      </c>
      <c r="J1519" s="86">
        <f t="shared" si="162"/>
        <v>8.4402675525387725</v>
      </c>
      <c r="L1519" s="87">
        <v>294.01398006911398</v>
      </c>
      <c r="M1519" s="86">
        <v>342.84712448111202</v>
      </c>
      <c r="N1519" s="86">
        <v>334.54071076735602</v>
      </c>
      <c r="O1519" s="86">
        <f t="shared" si="167"/>
        <v>323.80060510586065</v>
      </c>
      <c r="P1519" s="86">
        <f t="shared" si="163"/>
        <v>26.12817254432133</v>
      </c>
      <c r="Q1519" s="86">
        <f t="shared" si="164"/>
        <v>8.3389618714695857</v>
      </c>
      <c r="S1519" s="86">
        <f t="shared" si="165"/>
        <v>-0.1013056810691871</v>
      </c>
      <c r="T1519" s="87">
        <v>0.43705037699999999</v>
      </c>
      <c r="U1519" s="87">
        <v>0</v>
      </c>
    </row>
    <row r="1520" spans="2:21">
      <c r="B1520" s="87" t="s">
        <v>7286</v>
      </c>
      <c r="C1520" s="87" t="s">
        <v>841</v>
      </c>
      <c r="D1520" s="87"/>
      <c r="E1520" s="87">
        <v>420.73145507654999</v>
      </c>
      <c r="F1520" s="86">
        <v>378.76804892498598</v>
      </c>
      <c r="G1520" s="86">
        <v>319.029642506637</v>
      </c>
      <c r="H1520" s="86">
        <f t="shared" si="166"/>
        <v>372.84304883605768</v>
      </c>
      <c r="I1520" s="86">
        <f t="shared" si="161"/>
        <v>51.109137045559351</v>
      </c>
      <c r="J1520" s="86">
        <f t="shared" si="162"/>
        <v>8.5424246344147932</v>
      </c>
      <c r="L1520" s="87">
        <v>330.33732783392702</v>
      </c>
      <c r="M1520" s="86">
        <v>294.37502276641402</v>
      </c>
      <c r="N1520" s="86">
        <v>303.604473572416</v>
      </c>
      <c r="O1520" s="86">
        <f t="shared" si="167"/>
        <v>309.43894139091907</v>
      </c>
      <c r="P1520" s="86">
        <f t="shared" si="163"/>
        <v>18.67759640548211</v>
      </c>
      <c r="Q1520" s="86">
        <f t="shared" si="164"/>
        <v>8.2735109541647471</v>
      </c>
      <c r="S1520" s="86">
        <f t="shared" si="165"/>
        <v>-0.26891368025004631</v>
      </c>
      <c r="T1520" s="87">
        <v>3.6594260000000003E-2</v>
      </c>
      <c r="U1520" s="87">
        <v>0</v>
      </c>
    </row>
    <row r="1521" spans="2:21">
      <c r="B1521" s="87" t="s">
        <v>7287</v>
      </c>
      <c r="C1521" s="87" t="s">
        <v>2697</v>
      </c>
      <c r="D1521" s="87" t="s">
        <v>2698</v>
      </c>
      <c r="E1521" s="87">
        <v>42.486003850153701</v>
      </c>
      <c r="F1521" s="86">
        <v>42.782217075325804</v>
      </c>
      <c r="G1521" s="86">
        <v>50.893204291422897</v>
      </c>
      <c r="H1521" s="86">
        <f t="shared" si="166"/>
        <v>45.387141738967472</v>
      </c>
      <c r="I1521" s="86">
        <f t="shared" si="161"/>
        <v>4.7706895929577851</v>
      </c>
      <c r="J1521" s="86">
        <f t="shared" si="162"/>
        <v>5.5042117321198436</v>
      </c>
      <c r="L1521" s="87">
        <v>38.587470154521199</v>
      </c>
      <c r="M1521" s="86">
        <v>46.137914667911701</v>
      </c>
      <c r="N1521" s="86">
        <v>46.988326082067204</v>
      </c>
      <c r="O1521" s="86">
        <f t="shared" si="167"/>
        <v>43.90457030150003</v>
      </c>
      <c r="P1521" s="86">
        <f t="shared" si="163"/>
        <v>4.6243340464420664</v>
      </c>
      <c r="Q1521" s="86">
        <f t="shared" si="164"/>
        <v>5.4562992216210153</v>
      </c>
      <c r="S1521" s="86">
        <f t="shared" si="165"/>
        <v>-4.7912510498827846E-2</v>
      </c>
      <c r="T1521" s="87">
        <v>0.79354843100000005</v>
      </c>
      <c r="U1521" s="87">
        <v>0</v>
      </c>
    </row>
    <row r="1522" spans="2:21">
      <c r="B1522" s="87" t="s">
        <v>7288</v>
      </c>
      <c r="C1522" s="87" t="s">
        <v>2699</v>
      </c>
      <c r="D1522" s="87" t="s">
        <v>2700</v>
      </c>
      <c r="E1522" s="87">
        <v>151.66199134253901</v>
      </c>
      <c r="F1522" s="86">
        <v>158.504292277053</v>
      </c>
      <c r="G1522" s="86">
        <v>153.16318529423501</v>
      </c>
      <c r="H1522" s="86">
        <f t="shared" si="166"/>
        <v>154.443156304609</v>
      </c>
      <c r="I1522" s="86">
        <f t="shared" si="161"/>
        <v>3.5962501109017873</v>
      </c>
      <c r="J1522" s="86">
        <f t="shared" si="162"/>
        <v>7.2709321333582526</v>
      </c>
      <c r="L1522" s="87">
        <v>126.34623094883599</v>
      </c>
      <c r="M1522" s="86">
        <v>136.157889297113</v>
      </c>
      <c r="N1522" s="86">
        <v>142.74322834885501</v>
      </c>
      <c r="O1522" s="86">
        <f t="shared" si="167"/>
        <v>135.08244953160136</v>
      </c>
      <c r="P1522" s="86">
        <f t="shared" si="163"/>
        <v>8.2512307537112584</v>
      </c>
      <c r="Q1522" s="86">
        <f t="shared" si="164"/>
        <v>7.0776964357300294</v>
      </c>
      <c r="S1522" s="86">
        <f t="shared" si="165"/>
        <v>-0.19323569762822437</v>
      </c>
      <c r="T1522" s="87">
        <v>3.8760664E-2</v>
      </c>
      <c r="U1522" s="87">
        <v>0</v>
      </c>
    </row>
    <row r="1523" spans="2:21">
      <c r="B1523" s="87" t="s">
        <v>7289</v>
      </c>
      <c r="C1523" s="87" t="s">
        <v>2701</v>
      </c>
      <c r="D1523" s="87" t="s">
        <v>880</v>
      </c>
      <c r="E1523" s="87">
        <v>44.2378932069903</v>
      </c>
      <c r="F1523" s="86">
        <v>35.901922880435997</v>
      </c>
      <c r="G1523" s="86">
        <v>46.459933065582199</v>
      </c>
      <c r="H1523" s="86">
        <f t="shared" si="166"/>
        <v>42.19991638433617</v>
      </c>
      <c r="I1523" s="86">
        <f t="shared" si="161"/>
        <v>5.5662291467984453</v>
      </c>
      <c r="J1523" s="86">
        <f t="shared" si="162"/>
        <v>5.3991682352410777</v>
      </c>
      <c r="L1523" s="87">
        <v>41.860685906434597</v>
      </c>
      <c r="M1523" s="86">
        <v>40.834933161855503</v>
      </c>
      <c r="N1523" s="86">
        <v>42.558675938904798</v>
      </c>
      <c r="O1523" s="86">
        <f t="shared" si="167"/>
        <v>41.751431669064964</v>
      </c>
      <c r="P1523" s="86">
        <f t="shared" si="163"/>
        <v>0.86704939688856209</v>
      </c>
      <c r="Q1523" s="86">
        <f t="shared" si="164"/>
        <v>5.3837537637662001</v>
      </c>
      <c r="S1523" s="86">
        <f t="shared" si="165"/>
        <v>-1.5414471474877603E-2</v>
      </c>
      <c r="T1523" s="87">
        <v>0.89180548100000001</v>
      </c>
      <c r="U1523" s="87">
        <v>0</v>
      </c>
    </row>
    <row r="1524" spans="2:21">
      <c r="B1524" s="87" t="s">
        <v>7290</v>
      </c>
      <c r="C1524" s="87" t="s">
        <v>832</v>
      </c>
      <c r="D1524" s="87" t="s">
        <v>2702</v>
      </c>
      <c r="E1524" s="87">
        <v>126.65800545059101</v>
      </c>
      <c r="F1524" s="86">
        <v>127.34088749159601</v>
      </c>
      <c r="G1524" s="86">
        <v>131.71733286755401</v>
      </c>
      <c r="H1524" s="86">
        <f t="shared" si="166"/>
        <v>128.57207526991365</v>
      </c>
      <c r="I1524" s="86">
        <f t="shared" si="161"/>
        <v>2.7451896085912662</v>
      </c>
      <c r="J1524" s="86">
        <f t="shared" si="162"/>
        <v>7.0064335257199408</v>
      </c>
      <c r="L1524" s="87">
        <v>121.21349247737101</v>
      </c>
      <c r="M1524" s="86">
        <v>111.375922922266</v>
      </c>
      <c r="N1524" s="86">
        <v>123.140657359318</v>
      </c>
      <c r="O1524" s="86">
        <f t="shared" si="167"/>
        <v>118.57669091965165</v>
      </c>
      <c r="P1524" s="86">
        <f t="shared" si="163"/>
        <v>6.3100543527518562</v>
      </c>
      <c r="Q1524" s="86">
        <f t="shared" si="164"/>
        <v>6.8896766313652815</v>
      </c>
      <c r="S1524" s="86">
        <f t="shared" si="165"/>
        <v>-0.11675689435465994</v>
      </c>
      <c r="T1524" s="87">
        <v>0.28802950500000002</v>
      </c>
      <c r="U1524" s="87">
        <v>0</v>
      </c>
    </row>
    <row r="1525" spans="2:21">
      <c r="B1525" s="87" t="s">
        <v>7291</v>
      </c>
      <c r="C1525" s="87" t="s">
        <v>2703</v>
      </c>
      <c r="D1525" s="87" t="s">
        <v>2704</v>
      </c>
      <c r="E1525" s="87">
        <v>147.76639985534999</v>
      </c>
      <c r="F1525" s="86">
        <v>167.986196365448</v>
      </c>
      <c r="G1525" s="86">
        <v>185.535564779021</v>
      </c>
      <c r="H1525" s="86">
        <f t="shared" si="166"/>
        <v>167.09605366660631</v>
      </c>
      <c r="I1525" s="86">
        <f t="shared" si="161"/>
        <v>18.900310057670776</v>
      </c>
      <c r="J1525" s="86">
        <f t="shared" si="162"/>
        <v>7.3845338512238161</v>
      </c>
      <c r="L1525" s="87">
        <v>154.282064326073</v>
      </c>
      <c r="M1525" s="86">
        <v>141.946965277391</v>
      </c>
      <c r="N1525" s="86">
        <v>158.81876910466099</v>
      </c>
      <c r="O1525" s="86">
        <f t="shared" si="167"/>
        <v>151.68259956937501</v>
      </c>
      <c r="P1525" s="86">
        <f t="shared" si="163"/>
        <v>8.7311141249245381</v>
      </c>
      <c r="Q1525" s="86">
        <f t="shared" si="164"/>
        <v>7.244911784556737</v>
      </c>
      <c r="S1525" s="86">
        <f t="shared" si="165"/>
        <v>-0.13962206666707877</v>
      </c>
      <c r="T1525" s="87">
        <v>0.31053079500000003</v>
      </c>
      <c r="U1525" s="87">
        <v>0</v>
      </c>
    </row>
    <row r="1526" spans="2:21">
      <c r="B1526" s="87" t="s">
        <v>7292</v>
      </c>
      <c r="C1526" s="87" t="s">
        <v>2705</v>
      </c>
      <c r="D1526" s="87" t="s">
        <v>1821</v>
      </c>
      <c r="E1526" s="87">
        <v>66.906664123896903</v>
      </c>
      <c r="F1526" s="86">
        <v>54.623053767229102</v>
      </c>
      <c r="G1526" s="86">
        <v>52.078094046148202</v>
      </c>
      <c r="H1526" s="86">
        <f t="shared" si="166"/>
        <v>57.869270645758071</v>
      </c>
      <c r="I1526" s="86">
        <f t="shared" si="161"/>
        <v>7.929379903530279</v>
      </c>
      <c r="J1526" s="86">
        <f t="shared" si="162"/>
        <v>5.8547255561308598</v>
      </c>
      <c r="L1526" s="87">
        <v>54.860015708055698</v>
      </c>
      <c r="M1526" s="86">
        <v>45.896055603221001</v>
      </c>
      <c r="N1526" s="86">
        <v>45.642473719080499</v>
      </c>
      <c r="O1526" s="86">
        <f t="shared" si="167"/>
        <v>48.799515010119059</v>
      </c>
      <c r="P1526" s="86">
        <f t="shared" si="163"/>
        <v>5.2500788065760373</v>
      </c>
      <c r="Q1526" s="86">
        <f t="shared" si="164"/>
        <v>5.6087949046432897</v>
      </c>
      <c r="S1526" s="86">
        <f t="shared" si="165"/>
        <v>-0.24593065148756962</v>
      </c>
      <c r="T1526" s="87">
        <v>0.15399361</v>
      </c>
      <c r="U1526" s="87">
        <v>0</v>
      </c>
    </row>
    <row r="1527" spans="2:21">
      <c r="B1527" s="87" t="s">
        <v>7293</v>
      </c>
      <c r="C1527" s="87" t="s">
        <v>832</v>
      </c>
      <c r="D1527" s="87" t="s">
        <v>2706</v>
      </c>
      <c r="E1527" s="87">
        <v>91.473554923155007</v>
      </c>
      <c r="F1527" s="86">
        <v>86.092480543338596</v>
      </c>
      <c r="G1527" s="86">
        <v>105.37592704074</v>
      </c>
      <c r="H1527" s="86">
        <f t="shared" si="166"/>
        <v>94.313987502411194</v>
      </c>
      <c r="I1527" s="86">
        <f t="shared" si="161"/>
        <v>9.950571347038851</v>
      </c>
      <c r="J1527" s="86">
        <f t="shared" si="162"/>
        <v>6.5593998446200281</v>
      </c>
      <c r="L1527" s="87">
        <v>88.539580317582804</v>
      </c>
      <c r="M1527" s="86">
        <v>81.179298057401098</v>
      </c>
      <c r="N1527" s="86">
        <v>86.436269892048799</v>
      </c>
      <c r="O1527" s="86">
        <f t="shared" si="167"/>
        <v>85.385049422344238</v>
      </c>
      <c r="P1527" s="86">
        <f t="shared" si="163"/>
        <v>3.7910733433067199</v>
      </c>
      <c r="Q1527" s="86">
        <f t="shared" si="164"/>
        <v>6.415911576765148</v>
      </c>
      <c r="S1527" s="86">
        <f t="shared" si="165"/>
        <v>-0.14348826785488031</v>
      </c>
      <c r="T1527" s="87">
        <v>0.26766825900000002</v>
      </c>
      <c r="U1527" s="87">
        <v>0</v>
      </c>
    </row>
    <row r="1528" spans="2:21">
      <c r="B1528" s="87" t="s">
        <v>7294</v>
      </c>
      <c r="C1528" s="87" t="s">
        <v>2707</v>
      </c>
      <c r="D1528" s="87" t="s">
        <v>1405</v>
      </c>
      <c r="E1528" s="87">
        <v>79.868187392500005</v>
      </c>
      <c r="F1528" s="86">
        <v>81.245236078736596</v>
      </c>
      <c r="G1528" s="86">
        <v>84.216027548337607</v>
      </c>
      <c r="H1528" s="86">
        <f t="shared" si="166"/>
        <v>81.776483673191407</v>
      </c>
      <c r="I1528" s="86">
        <f t="shared" si="161"/>
        <v>2.2220703207007197</v>
      </c>
      <c r="J1528" s="86">
        <f t="shared" si="162"/>
        <v>6.3536141242921813</v>
      </c>
      <c r="L1528" s="87">
        <v>76.543251551220706</v>
      </c>
      <c r="M1528" s="86">
        <v>78.240914065491907</v>
      </c>
      <c r="N1528" s="86">
        <v>83.429613687826404</v>
      </c>
      <c r="O1528" s="86">
        <f t="shared" si="167"/>
        <v>79.404593101513001</v>
      </c>
      <c r="P1528" s="86">
        <f t="shared" si="163"/>
        <v>3.5876325819787329</v>
      </c>
      <c r="Q1528" s="86">
        <f t="shared" si="164"/>
        <v>6.3111505563251225</v>
      </c>
      <c r="S1528" s="86">
        <f t="shared" si="165"/>
        <v>-4.246356796705851E-2</v>
      </c>
      <c r="T1528" s="87">
        <v>0.69037288100000005</v>
      </c>
      <c r="U1528" s="87">
        <v>0</v>
      </c>
    </row>
    <row r="1529" spans="2:21">
      <c r="B1529" s="87" t="s">
        <v>7295</v>
      </c>
      <c r="C1529" s="87" t="s">
        <v>832</v>
      </c>
      <c r="D1529" s="87" t="s">
        <v>2708</v>
      </c>
      <c r="E1529" s="87">
        <v>51.791133820470002</v>
      </c>
      <c r="F1529" s="86">
        <v>47.5670441570729</v>
      </c>
      <c r="G1529" s="86">
        <v>43.424584677231501</v>
      </c>
      <c r="H1529" s="86">
        <f t="shared" si="166"/>
        <v>47.594254218258136</v>
      </c>
      <c r="I1529" s="86">
        <f t="shared" si="161"/>
        <v>4.1833409414161427</v>
      </c>
      <c r="J1529" s="86">
        <f t="shared" si="162"/>
        <v>5.5727155106228627</v>
      </c>
      <c r="L1529" s="87">
        <v>48.922071987812998</v>
      </c>
      <c r="M1529" s="86">
        <v>37.184020112820001</v>
      </c>
      <c r="N1529" s="86">
        <v>38.794127598782502</v>
      </c>
      <c r="O1529" s="86">
        <f t="shared" si="167"/>
        <v>41.633406566471827</v>
      </c>
      <c r="P1529" s="86">
        <f t="shared" si="163"/>
        <v>6.3633005781024838</v>
      </c>
      <c r="Q1529" s="86">
        <f t="shared" si="164"/>
        <v>5.3796697037014285</v>
      </c>
      <c r="S1529" s="86">
        <f t="shared" si="165"/>
        <v>-0.19304580692143411</v>
      </c>
      <c r="T1529" s="87">
        <v>0.43483089800000002</v>
      </c>
      <c r="U1529" s="87">
        <v>0</v>
      </c>
    </row>
    <row r="1530" spans="2:21">
      <c r="B1530" s="87" t="s">
        <v>7296</v>
      </c>
      <c r="C1530" s="87" t="s">
        <v>2709</v>
      </c>
      <c r="D1530" s="87" t="s">
        <v>1903</v>
      </c>
      <c r="E1530" s="87">
        <v>428.740976360601</v>
      </c>
      <c r="F1530" s="86">
        <v>456.37154897558401</v>
      </c>
      <c r="G1530" s="86">
        <v>480.679818655519</v>
      </c>
      <c r="H1530" s="86">
        <f t="shared" si="166"/>
        <v>455.26411466390135</v>
      </c>
      <c r="I1530" s="86">
        <f t="shared" si="161"/>
        <v>25.987124558136667</v>
      </c>
      <c r="J1530" s="86">
        <f t="shared" si="162"/>
        <v>8.8305599358949038</v>
      </c>
      <c r="L1530" s="87">
        <v>379.058834077028</v>
      </c>
      <c r="M1530" s="86">
        <v>371.959914786936</v>
      </c>
      <c r="N1530" s="86">
        <v>414.091110778146</v>
      </c>
      <c r="O1530" s="86">
        <f t="shared" si="167"/>
        <v>388.36995321403668</v>
      </c>
      <c r="P1530" s="86">
        <f t="shared" si="163"/>
        <v>22.556199227709318</v>
      </c>
      <c r="Q1530" s="86">
        <f t="shared" si="164"/>
        <v>8.6012877787246378</v>
      </c>
      <c r="S1530" s="86">
        <f t="shared" si="165"/>
        <v>-0.22927215717026594</v>
      </c>
      <c r="T1530" s="87">
        <v>2.7122790000000001E-2</v>
      </c>
      <c r="U1530" s="87">
        <v>0</v>
      </c>
    </row>
    <row r="1531" spans="2:21">
      <c r="B1531" s="87" t="s">
        <v>7297</v>
      </c>
      <c r="C1531" s="87" t="s">
        <v>2354</v>
      </c>
      <c r="D1531" s="87" t="s">
        <v>2710</v>
      </c>
      <c r="E1531" s="87">
        <v>121.228532665552</v>
      </c>
      <c r="F1531" s="86">
        <v>117.674994724833</v>
      </c>
      <c r="G1531" s="86">
        <v>128.06918732729699</v>
      </c>
      <c r="H1531" s="86">
        <f t="shared" si="166"/>
        <v>122.32423823922733</v>
      </c>
      <c r="I1531" s="86">
        <f t="shared" si="161"/>
        <v>5.2830141010995479</v>
      </c>
      <c r="J1531" s="86">
        <f t="shared" si="162"/>
        <v>6.9345664883485716</v>
      </c>
      <c r="L1531" s="87">
        <v>105.970419818651</v>
      </c>
      <c r="M1531" s="86">
        <v>104.601251382442</v>
      </c>
      <c r="N1531" s="86">
        <v>101.76727986249</v>
      </c>
      <c r="O1531" s="86">
        <f t="shared" si="167"/>
        <v>104.112983687861</v>
      </c>
      <c r="P1531" s="86">
        <f t="shared" si="163"/>
        <v>2.1436884985808575</v>
      </c>
      <c r="Q1531" s="86">
        <f t="shared" si="164"/>
        <v>6.7020061847719008</v>
      </c>
      <c r="S1531" s="86">
        <f t="shared" si="165"/>
        <v>-0.23256030357667173</v>
      </c>
      <c r="T1531" s="87">
        <v>8.6472049999999998E-3</v>
      </c>
      <c r="U1531" s="87">
        <v>0</v>
      </c>
    </row>
    <row r="1532" spans="2:21">
      <c r="B1532" s="87" t="s">
        <v>7298</v>
      </c>
      <c r="C1532" s="87" t="s">
        <v>2711</v>
      </c>
      <c r="D1532" s="87" t="s">
        <v>2712</v>
      </c>
      <c r="E1532" s="87">
        <v>195.78230587771799</v>
      </c>
      <c r="F1532" s="86">
        <v>201.27099639199201</v>
      </c>
      <c r="G1532" s="86">
        <v>197.63437476212499</v>
      </c>
      <c r="H1532" s="86">
        <f t="shared" si="166"/>
        <v>198.22922567727832</v>
      </c>
      <c r="I1532" s="86">
        <f t="shared" si="161"/>
        <v>2.7922780303570223</v>
      </c>
      <c r="J1532" s="86">
        <f t="shared" si="162"/>
        <v>7.6310258699143851</v>
      </c>
      <c r="L1532" s="87">
        <v>162.43866302161001</v>
      </c>
      <c r="M1532" s="86">
        <v>171.52590466577399</v>
      </c>
      <c r="N1532" s="86">
        <v>189.242705028823</v>
      </c>
      <c r="O1532" s="86">
        <f t="shared" si="167"/>
        <v>174.40242423873568</v>
      </c>
      <c r="P1532" s="86">
        <f t="shared" si="163"/>
        <v>13.631578801493731</v>
      </c>
      <c r="Q1532" s="86">
        <f t="shared" si="164"/>
        <v>7.4462762838625807</v>
      </c>
      <c r="S1532" s="86">
        <f t="shared" si="165"/>
        <v>-0.18474958605180361</v>
      </c>
      <c r="T1532" s="87">
        <v>6.8292224999999998E-2</v>
      </c>
      <c r="U1532" s="87">
        <v>0</v>
      </c>
    </row>
    <row r="1533" spans="2:21">
      <c r="B1533" s="87" t="s">
        <v>7299</v>
      </c>
      <c r="C1533" s="87" t="s">
        <v>841</v>
      </c>
      <c r="D1533" s="87"/>
      <c r="E1533" s="87">
        <v>106.44482933607701</v>
      </c>
      <c r="F1533" s="86">
        <v>94.100512046713504</v>
      </c>
      <c r="G1533" s="86">
        <v>82.787646686010802</v>
      </c>
      <c r="H1533" s="86">
        <f t="shared" si="166"/>
        <v>94.444329356267119</v>
      </c>
      <c r="I1533" s="86">
        <f t="shared" si="161"/>
        <v>11.832338335739378</v>
      </c>
      <c r="J1533" s="86">
        <f t="shared" si="162"/>
        <v>6.5613922715413455</v>
      </c>
      <c r="L1533" s="87">
        <v>90.197071194522096</v>
      </c>
      <c r="M1533" s="86">
        <v>94.625370857105295</v>
      </c>
      <c r="N1533" s="86">
        <v>92.752691542628796</v>
      </c>
      <c r="O1533" s="86">
        <f t="shared" si="167"/>
        <v>92.525044531418715</v>
      </c>
      <c r="P1533" s="86">
        <f t="shared" si="163"/>
        <v>2.2229095453241632</v>
      </c>
      <c r="Q1533" s="86">
        <f t="shared" si="164"/>
        <v>6.5317720197683462</v>
      </c>
      <c r="S1533" s="86">
        <f t="shared" si="165"/>
        <v>-2.9620251773000501E-2</v>
      </c>
      <c r="T1533" s="87">
        <v>0.82262595800000005</v>
      </c>
      <c r="U1533" s="87">
        <v>0</v>
      </c>
    </row>
    <row r="1534" spans="2:21">
      <c r="B1534" s="87" t="s">
        <v>7300</v>
      </c>
      <c r="C1534" s="87" t="s">
        <v>841</v>
      </c>
      <c r="D1534" s="87" t="s">
        <v>2713</v>
      </c>
      <c r="E1534" s="87">
        <v>121.711444086642</v>
      </c>
      <c r="F1534" s="86">
        <v>116.00744884979601</v>
      </c>
      <c r="G1534" s="86">
        <v>93.999405174350002</v>
      </c>
      <c r="H1534" s="86">
        <f t="shared" si="166"/>
        <v>110.57276603692934</v>
      </c>
      <c r="I1534" s="86">
        <f t="shared" si="161"/>
        <v>14.633561020013287</v>
      </c>
      <c r="J1534" s="86">
        <f t="shared" si="162"/>
        <v>6.7888522847356807</v>
      </c>
      <c r="L1534" s="87">
        <v>108.660280165339</v>
      </c>
      <c r="M1534" s="86">
        <v>99.700665350019094</v>
      </c>
      <c r="N1534" s="86">
        <v>93.826271624144695</v>
      </c>
      <c r="O1534" s="86">
        <f t="shared" si="167"/>
        <v>100.72907237983425</v>
      </c>
      <c r="P1534" s="86">
        <f t="shared" si="163"/>
        <v>7.4702856782245188</v>
      </c>
      <c r="Q1534" s="86">
        <f t="shared" si="164"/>
        <v>6.6543363232178061</v>
      </c>
      <c r="S1534" s="86">
        <f t="shared" si="165"/>
        <v>-0.13451596151787443</v>
      </c>
      <c r="T1534" s="87">
        <v>0.47202720399999998</v>
      </c>
      <c r="U1534" s="87">
        <v>0</v>
      </c>
    </row>
    <row r="1535" spans="2:21">
      <c r="B1535" s="87" t="s">
        <v>7301</v>
      </c>
      <c r="C1535" s="87" t="s">
        <v>832</v>
      </c>
      <c r="D1535" s="87" t="s">
        <v>2714</v>
      </c>
      <c r="E1535" s="87">
        <v>85.762119353829505</v>
      </c>
      <c r="F1535" s="86">
        <v>83.136230441493794</v>
      </c>
      <c r="G1535" s="86">
        <v>71.889503819723004</v>
      </c>
      <c r="H1535" s="86">
        <f t="shared" si="166"/>
        <v>80.262617871682096</v>
      </c>
      <c r="I1535" s="86">
        <f t="shared" si="161"/>
        <v>7.369233497475709</v>
      </c>
      <c r="J1535" s="86">
        <f t="shared" si="162"/>
        <v>6.326656307183943</v>
      </c>
      <c r="L1535" s="87">
        <v>78.991171543167297</v>
      </c>
      <c r="M1535" s="86">
        <v>77.579348775621099</v>
      </c>
      <c r="N1535" s="86">
        <v>80.953131230032099</v>
      </c>
      <c r="O1535" s="86">
        <f t="shared" si="167"/>
        <v>79.174550516273499</v>
      </c>
      <c r="P1535" s="86">
        <f t="shared" si="163"/>
        <v>1.6943502879440222</v>
      </c>
      <c r="Q1535" s="86">
        <f t="shared" si="164"/>
        <v>6.3069648668056981</v>
      </c>
      <c r="S1535" s="86">
        <f t="shared" si="165"/>
        <v>-1.9691440378245228E-2</v>
      </c>
      <c r="T1535" s="87">
        <v>0.87864343099999997</v>
      </c>
      <c r="U1535" s="87">
        <v>0</v>
      </c>
    </row>
    <row r="1536" spans="2:21">
      <c r="B1536" s="87" t="s">
        <v>7302</v>
      </c>
      <c r="C1536" s="87" t="s">
        <v>841</v>
      </c>
      <c r="D1536" s="87" t="s">
        <v>2715</v>
      </c>
      <c r="E1536" s="87">
        <v>42.917385564973799</v>
      </c>
      <c r="F1536" s="86">
        <v>38.868886959659399</v>
      </c>
      <c r="G1536" s="86">
        <v>47.474200635666101</v>
      </c>
      <c r="H1536" s="86">
        <f t="shared" si="166"/>
        <v>43.086824386766438</v>
      </c>
      <c r="I1536" s="86">
        <f t="shared" si="161"/>
        <v>4.305158301545351</v>
      </c>
      <c r="J1536" s="86">
        <f t="shared" si="162"/>
        <v>5.4291748668030078</v>
      </c>
      <c r="L1536" s="87">
        <v>38.789710564136101</v>
      </c>
      <c r="M1536" s="86">
        <v>43.205238681442196</v>
      </c>
      <c r="N1536" s="86">
        <v>34.338375088414097</v>
      </c>
      <c r="O1536" s="86">
        <f t="shared" si="167"/>
        <v>38.777774777997465</v>
      </c>
      <c r="P1536" s="86">
        <f t="shared" si="163"/>
        <v>4.4334438466709889</v>
      </c>
      <c r="Q1536" s="86">
        <f t="shared" si="164"/>
        <v>5.277158113162999</v>
      </c>
      <c r="S1536" s="86">
        <f t="shared" si="165"/>
        <v>-0.15201675364000944</v>
      </c>
      <c r="T1536" s="87">
        <v>0.47111407500000002</v>
      </c>
      <c r="U1536" s="87">
        <v>0</v>
      </c>
    </row>
    <row r="1537" spans="2:21">
      <c r="B1537" s="87" t="s">
        <v>7303</v>
      </c>
      <c r="C1537" s="87" t="s">
        <v>832</v>
      </c>
      <c r="D1537" s="87" t="s">
        <v>2716</v>
      </c>
      <c r="E1537" s="87">
        <v>470.697285158645</v>
      </c>
      <c r="F1537" s="86">
        <v>545.14071600878697</v>
      </c>
      <c r="G1537" s="86">
        <v>494.53658671589699</v>
      </c>
      <c r="H1537" s="86">
        <f t="shared" si="166"/>
        <v>503.4581959611096</v>
      </c>
      <c r="I1537" s="86">
        <f t="shared" si="161"/>
        <v>38.015160565597583</v>
      </c>
      <c r="J1537" s="86">
        <f t="shared" si="162"/>
        <v>8.9757281805521067</v>
      </c>
      <c r="L1537" s="87">
        <v>476.07703562437098</v>
      </c>
      <c r="M1537" s="86">
        <v>511.41522059387597</v>
      </c>
      <c r="N1537" s="86">
        <v>513.73548821626696</v>
      </c>
      <c r="O1537" s="86">
        <f t="shared" si="167"/>
        <v>500.40924814483793</v>
      </c>
      <c r="P1537" s="86">
        <f t="shared" si="163"/>
        <v>21.104225526319532</v>
      </c>
      <c r="Q1537" s="86">
        <f t="shared" si="164"/>
        <v>8.9669646422069231</v>
      </c>
      <c r="S1537" s="86">
        <f t="shared" si="165"/>
        <v>-8.7635383451831177E-3</v>
      </c>
      <c r="T1537" s="87">
        <v>0.86815012899999999</v>
      </c>
      <c r="U1537" s="87">
        <v>0</v>
      </c>
    </row>
    <row r="1538" spans="2:21">
      <c r="B1538" s="87" t="s">
        <v>7304</v>
      </c>
      <c r="C1538" s="87" t="s">
        <v>841</v>
      </c>
      <c r="D1538" s="87"/>
      <c r="E1538" s="87">
        <v>1243.41130414801</v>
      </c>
      <c r="F1538" s="86">
        <v>1696.01988353516</v>
      </c>
      <c r="G1538" s="86">
        <v>1705.24339992716</v>
      </c>
      <c r="H1538" s="86">
        <f t="shared" si="166"/>
        <v>1548.2248625367765</v>
      </c>
      <c r="I1538" s="86">
        <f t="shared" si="161"/>
        <v>264.01656642505549</v>
      </c>
      <c r="J1538" s="86">
        <f t="shared" si="162"/>
        <v>10.596399306859661</v>
      </c>
      <c r="L1538" s="87">
        <v>993.84536478487905</v>
      </c>
      <c r="M1538" s="86">
        <v>1339.33276880524</v>
      </c>
      <c r="N1538" s="86">
        <v>1537.8077481033499</v>
      </c>
      <c r="O1538" s="86">
        <f t="shared" si="167"/>
        <v>1290.3286272311564</v>
      </c>
      <c r="P1538" s="86">
        <f t="shared" si="163"/>
        <v>275.27227073379009</v>
      </c>
      <c r="Q1538" s="86">
        <f t="shared" si="164"/>
        <v>10.333522829765947</v>
      </c>
      <c r="S1538" s="86">
        <f t="shared" si="165"/>
        <v>-0.26287647709371365</v>
      </c>
      <c r="T1538" s="87">
        <v>0.26628905899999999</v>
      </c>
      <c r="U1538" s="87">
        <v>0</v>
      </c>
    </row>
    <row r="1539" spans="2:21">
      <c r="B1539" s="87" t="s">
        <v>7305</v>
      </c>
      <c r="C1539" s="87" t="s">
        <v>832</v>
      </c>
      <c r="D1539" s="87" t="s">
        <v>2280</v>
      </c>
      <c r="E1539" s="87">
        <v>116.06784081335</v>
      </c>
      <c r="F1539" s="86">
        <v>138.35805753831499</v>
      </c>
      <c r="G1539" s="86">
        <v>134.46957549012899</v>
      </c>
      <c r="H1539" s="86">
        <f t="shared" si="166"/>
        <v>129.63182461393134</v>
      </c>
      <c r="I1539" s="86">
        <f t="shared" si="161"/>
        <v>11.906566069467329</v>
      </c>
      <c r="J1539" s="86">
        <f t="shared" si="162"/>
        <v>7.0182761331237176</v>
      </c>
      <c r="L1539" s="87">
        <v>125.016000428677</v>
      </c>
      <c r="M1539" s="86">
        <v>122.12617317230099</v>
      </c>
      <c r="N1539" s="86">
        <v>137.93375397318599</v>
      </c>
      <c r="O1539" s="86">
        <f t="shared" si="167"/>
        <v>128.35864252472132</v>
      </c>
      <c r="P1539" s="86">
        <f t="shared" si="163"/>
        <v>8.4172349872634928</v>
      </c>
      <c r="Q1539" s="86">
        <f t="shared" si="164"/>
        <v>7.0040366271589338</v>
      </c>
      <c r="S1539" s="86">
        <f t="shared" si="165"/>
        <v>-1.4239505964784597E-2</v>
      </c>
      <c r="T1539" s="87">
        <v>0.858845886</v>
      </c>
      <c r="U1539" s="87">
        <v>0</v>
      </c>
    </row>
    <row r="1540" spans="2:21">
      <c r="B1540" s="87" t="s">
        <v>7306</v>
      </c>
      <c r="C1540" s="87" t="s">
        <v>2717</v>
      </c>
      <c r="D1540" s="87" t="s">
        <v>2718</v>
      </c>
      <c r="E1540" s="87">
        <v>190.59648404831901</v>
      </c>
      <c r="F1540" s="86">
        <v>213.61556362703601</v>
      </c>
      <c r="G1540" s="86">
        <v>203.10650473634499</v>
      </c>
      <c r="H1540" s="86">
        <f t="shared" si="166"/>
        <v>202.43951747056667</v>
      </c>
      <c r="I1540" s="86">
        <f t="shared" si="161"/>
        <v>11.524025345874561</v>
      </c>
      <c r="J1540" s="86">
        <f t="shared" si="162"/>
        <v>7.6613471304686831</v>
      </c>
      <c r="L1540" s="87">
        <v>240.515211897385</v>
      </c>
      <c r="M1540" s="86">
        <v>252.405458923369</v>
      </c>
      <c r="N1540" s="86">
        <v>251.18263412051499</v>
      </c>
      <c r="O1540" s="86">
        <f t="shared" si="167"/>
        <v>248.03443498042301</v>
      </c>
      <c r="P1540" s="86">
        <f t="shared" si="163"/>
        <v>6.5404787251383443</v>
      </c>
      <c r="Q1540" s="86">
        <f t="shared" si="164"/>
        <v>7.9543966157369317</v>
      </c>
      <c r="S1540" s="86">
        <f t="shared" si="165"/>
        <v>0.29304948526824781</v>
      </c>
      <c r="T1540" s="87">
        <v>2.0875797000000001E-2</v>
      </c>
      <c r="U1540" s="87">
        <v>0</v>
      </c>
    </row>
    <row r="1541" spans="2:21">
      <c r="B1541" s="87" t="s">
        <v>7307</v>
      </c>
      <c r="C1541" s="87" t="s">
        <v>2719</v>
      </c>
      <c r="D1541" s="87" t="s">
        <v>2720</v>
      </c>
      <c r="E1541" s="87">
        <v>236.69077521173901</v>
      </c>
      <c r="F1541" s="86">
        <v>243.768235027175</v>
      </c>
      <c r="G1541" s="86">
        <v>240.922798361356</v>
      </c>
      <c r="H1541" s="86">
        <f t="shared" si="166"/>
        <v>240.46060286675666</v>
      </c>
      <c r="I1541" s="86">
        <f t="shared" si="161"/>
        <v>3.5612958127904424</v>
      </c>
      <c r="J1541" s="86">
        <f t="shared" si="162"/>
        <v>7.9096567315676225</v>
      </c>
      <c r="L1541" s="87">
        <v>267.39564447594199</v>
      </c>
      <c r="M1541" s="86">
        <v>286.006494419815</v>
      </c>
      <c r="N1541" s="86">
        <v>246.51670534925799</v>
      </c>
      <c r="O1541" s="86">
        <f t="shared" si="167"/>
        <v>266.63961474833832</v>
      </c>
      <c r="P1541" s="86">
        <f t="shared" si="163"/>
        <v>19.755747161801708</v>
      </c>
      <c r="Q1541" s="86">
        <f t="shared" si="164"/>
        <v>8.058747327873089</v>
      </c>
      <c r="S1541" s="86">
        <f t="shared" si="165"/>
        <v>0.14909059630546823</v>
      </c>
      <c r="T1541" s="87">
        <v>0.60125148399999995</v>
      </c>
      <c r="U1541" s="87">
        <v>0</v>
      </c>
    </row>
    <row r="1542" spans="2:21">
      <c r="B1542" s="87" t="s">
        <v>7308</v>
      </c>
      <c r="C1542" s="87" t="s">
        <v>841</v>
      </c>
      <c r="D1542" s="87"/>
      <c r="E1542" s="87">
        <v>68.775820653724793</v>
      </c>
      <c r="F1542" s="86">
        <v>76.231957475361099</v>
      </c>
      <c r="G1542" s="86">
        <v>88.338797066608706</v>
      </c>
      <c r="H1542" s="86">
        <f t="shared" si="166"/>
        <v>77.782191731898195</v>
      </c>
      <c r="I1542" s="86">
        <f t="shared" ref="I1542:I1605" si="168">STDEV(E1542:G1542)</f>
        <v>9.8731925546081811</v>
      </c>
      <c r="J1542" s="86">
        <f t="shared" ref="J1542:J1605" si="169">LOG(H1542,2)</f>
        <v>6.2813679822204369</v>
      </c>
      <c r="L1542" s="87">
        <v>72.8692762663769</v>
      </c>
      <c r="M1542" s="86">
        <v>88.503647787884205</v>
      </c>
      <c r="N1542" s="86">
        <v>81.778660734804106</v>
      </c>
      <c r="O1542" s="86">
        <f t="shared" si="167"/>
        <v>81.050528263021732</v>
      </c>
      <c r="P1542" s="86">
        <f t="shared" ref="P1542:P1605" si="170">STDEV(L1542:N1542)</f>
        <v>7.8425777580128324</v>
      </c>
      <c r="Q1542" s="86">
        <f t="shared" ref="Q1542:Q1605" si="171">LOG(O1542,2)</f>
        <v>6.3407496837141784</v>
      </c>
      <c r="S1542" s="86">
        <f t="shared" ref="S1542:S1605" si="172">LOG(O1542/H1542,2)</f>
        <v>5.9381701493741085E-2</v>
      </c>
      <c r="T1542" s="87">
        <v>0.96793640000000003</v>
      </c>
      <c r="U1542" s="87">
        <v>0</v>
      </c>
    </row>
    <row r="1543" spans="2:21">
      <c r="B1543" s="87" t="s">
        <v>7309</v>
      </c>
      <c r="C1543" s="87" t="s">
        <v>2721</v>
      </c>
      <c r="D1543" s="87" t="s">
        <v>2722</v>
      </c>
      <c r="E1543" s="87">
        <v>540.57485211688402</v>
      </c>
      <c r="F1543" s="86">
        <v>512.33708393733798</v>
      </c>
      <c r="G1543" s="86">
        <v>438.52597330031</v>
      </c>
      <c r="H1543" s="86">
        <f t="shared" ref="H1543:H1606" si="173">AVERAGE(E1543:G1543)</f>
        <v>497.145969784844</v>
      </c>
      <c r="I1543" s="86">
        <f t="shared" si="168"/>
        <v>52.693176776747194</v>
      </c>
      <c r="J1543" s="86">
        <f t="shared" si="169"/>
        <v>8.9575257014525391</v>
      </c>
      <c r="L1543" s="87">
        <v>497.87730722448902</v>
      </c>
      <c r="M1543" s="86">
        <v>475.808154040582</v>
      </c>
      <c r="N1543" s="86">
        <v>472.88647396958203</v>
      </c>
      <c r="O1543" s="86">
        <f t="shared" ref="O1543:O1606" si="174">AVERAGE(L1543:N1543)</f>
        <v>482.19064507821764</v>
      </c>
      <c r="P1543" s="86">
        <f t="shared" si="170"/>
        <v>13.663366370619142</v>
      </c>
      <c r="Q1543" s="86">
        <f t="shared" si="171"/>
        <v>8.9134598514364782</v>
      </c>
      <c r="S1543" s="86">
        <f t="shared" si="172"/>
        <v>-4.4065850016061933E-2</v>
      </c>
      <c r="T1543" s="87">
        <v>0.76456006499999996</v>
      </c>
      <c r="U1543" s="87">
        <v>0</v>
      </c>
    </row>
    <row r="1544" spans="2:21">
      <c r="B1544" s="87" t="s">
        <v>7310</v>
      </c>
      <c r="C1544" s="87" t="s">
        <v>2723</v>
      </c>
      <c r="D1544" s="87" t="s">
        <v>2724</v>
      </c>
      <c r="E1544" s="87">
        <v>60.364933655843402</v>
      </c>
      <c r="F1544" s="86">
        <v>66.995496869354596</v>
      </c>
      <c r="G1544" s="86">
        <v>70.224488063680298</v>
      </c>
      <c r="H1544" s="86">
        <f t="shared" si="173"/>
        <v>65.861639529626089</v>
      </c>
      <c r="I1544" s="86">
        <f t="shared" si="168"/>
        <v>5.0266218905360418</v>
      </c>
      <c r="J1544" s="86">
        <f t="shared" si="169"/>
        <v>6.0413665210602199</v>
      </c>
      <c r="L1544" s="87">
        <v>65.381403790426305</v>
      </c>
      <c r="M1544" s="86">
        <v>74.115993935979503</v>
      </c>
      <c r="N1544" s="86">
        <v>74.235944326042002</v>
      </c>
      <c r="O1544" s="86">
        <f t="shared" si="174"/>
        <v>71.244447350815946</v>
      </c>
      <c r="P1544" s="86">
        <f t="shared" si="170"/>
        <v>5.0778988634364106</v>
      </c>
      <c r="Q1544" s="86">
        <f t="shared" si="171"/>
        <v>6.1547056726786931</v>
      </c>
      <c r="S1544" s="86">
        <f t="shared" si="172"/>
        <v>0.1133391516184733</v>
      </c>
      <c r="T1544" s="87">
        <v>0.82346668899999997</v>
      </c>
      <c r="U1544" s="87">
        <v>0</v>
      </c>
    </row>
    <row r="1545" spans="2:21">
      <c r="B1545" s="87" t="s">
        <v>7311</v>
      </c>
      <c r="C1545" s="87" t="s">
        <v>841</v>
      </c>
      <c r="D1545" s="87" t="s">
        <v>2725</v>
      </c>
      <c r="E1545" s="87">
        <v>103.373983149705</v>
      </c>
      <c r="F1545" s="86">
        <v>115.71426296408799</v>
      </c>
      <c r="G1545" s="86">
        <v>115.77740403109399</v>
      </c>
      <c r="H1545" s="86">
        <f t="shared" si="173"/>
        <v>111.621883381629</v>
      </c>
      <c r="I1545" s="86">
        <f t="shared" si="168"/>
        <v>7.1429608969540501</v>
      </c>
      <c r="J1545" s="86">
        <f t="shared" si="169"/>
        <v>6.8024760838881742</v>
      </c>
      <c r="L1545" s="87">
        <v>111.94385872952201</v>
      </c>
      <c r="M1545" s="86">
        <v>100.24714681623</v>
      </c>
      <c r="N1545" s="86">
        <v>116.930967708821</v>
      </c>
      <c r="O1545" s="86">
        <f t="shared" si="174"/>
        <v>109.70732441819099</v>
      </c>
      <c r="P1545" s="86">
        <f t="shared" si="170"/>
        <v>8.563821237527943</v>
      </c>
      <c r="Q1545" s="86">
        <f t="shared" si="171"/>
        <v>6.777516037749681</v>
      </c>
      <c r="S1545" s="86">
        <f t="shared" si="172"/>
        <v>-2.4960046138493706E-2</v>
      </c>
      <c r="T1545" s="87">
        <v>0.82262595800000005</v>
      </c>
      <c r="U1545" s="87">
        <v>0</v>
      </c>
    </row>
    <row r="1546" spans="2:21">
      <c r="B1546" s="87" t="s">
        <v>7312</v>
      </c>
      <c r="C1546" s="87" t="s">
        <v>841</v>
      </c>
      <c r="D1546" s="87" t="s">
        <v>2726</v>
      </c>
      <c r="E1546" s="87">
        <v>22.738665605434299</v>
      </c>
      <c r="F1546" s="86">
        <v>21.586283711442</v>
      </c>
      <c r="G1546" s="86">
        <v>19.9497767323681</v>
      </c>
      <c r="H1546" s="86">
        <f t="shared" si="173"/>
        <v>21.424908683081469</v>
      </c>
      <c r="I1546" s="86">
        <f t="shared" si="168"/>
        <v>1.4014302377970462</v>
      </c>
      <c r="J1546" s="86">
        <f t="shared" si="169"/>
        <v>4.4212171502054751</v>
      </c>
      <c r="L1546" s="87">
        <v>20.362988528975102</v>
      </c>
      <c r="M1546" s="86">
        <v>17.572870020114301</v>
      </c>
      <c r="N1546" s="86">
        <v>24.658227353939701</v>
      </c>
      <c r="O1546" s="86">
        <f t="shared" si="174"/>
        <v>20.8646953010097</v>
      </c>
      <c r="P1546" s="86">
        <f t="shared" si="170"/>
        <v>3.5692232209302119</v>
      </c>
      <c r="Q1546" s="86">
        <f t="shared" si="171"/>
        <v>4.3829919471478114</v>
      </c>
      <c r="S1546" s="86">
        <f t="shared" si="172"/>
        <v>-3.8225203057663706E-2</v>
      </c>
      <c r="T1546" s="87">
        <v>0.89009306200000005</v>
      </c>
      <c r="U1546" s="87">
        <v>0</v>
      </c>
    </row>
    <row r="1547" spans="2:21">
      <c r="B1547" s="87" t="s">
        <v>7313</v>
      </c>
      <c r="C1547" s="87" t="s">
        <v>841</v>
      </c>
      <c r="D1547" s="87" t="s">
        <v>2727</v>
      </c>
      <c r="E1547" s="87">
        <v>144.616821865887</v>
      </c>
      <c r="F1547" s="86">
        <v>147.51445050955101</v>
      </c>
      <c r="G1547" s="86">
        <v>113.680691281188</v>
      </c>
      <c r="H1547" s="86">
        <f t="shared" si="173"/>
        <v>135.27065455220867</v>
      </c>
      <c r="I1547" s="86">
        <f t="shared" si="168"/>
        <v>18.753504964996875</v>
      </c>
      <c r="J1547" s="86">
        <f t="shared" si="169"/>
        <v>7.0797050865622966</v>
      </c>
      <c r="L1547" s="87">
        <v>137.76811633481699</v>
      </c>
      <c r="M1547" s="86">
        <v>204.76376507761699</v>
      </c>
      <c r="N1547" s="86">
        <v>137.68062412866499</v>
      </c>
      <c r="O1547" s="86">
        <f t="shared" si="174"/>
        <v>160.07083518036634</v>
      </c>
      <c r="P1547" s="86">
        <f t="shared" si="170"/>
        <v>38.705237382322679</v>
      </c>
      <c r="Q1547" s="86">
        <f t="shared" si="171"/>
        <v>7.3225666633157909</v>
      </c>
      <c r="S1547" s="86">
        <f t="shared" si="172"/>
        <v>0.24286157675349321</v>
      </c>
      <c r="T1547" s="87">
        <v>0.59351078000000002</v>
      </c>
      <c r="U1547" s="87">
        <v>0</v>
      </c>
    </row>
    <row r="1548" spans="2:21">
      <c r="B1548" s="87" t="s">
        <v>7314</v>
      </c>
      <c r="C1548" s="87" t="s">
        <v>832</v>
      </c>
      <c r="D1548" s="87"/>
      <c r="E1548" s="87">
        <v>11.1639937315271</v>
      </c>
      <c r="F1548" s="86">
        <v>11.8507248831943</v>
      </c>
      <c r="G1548" s="86">
        <v>15.9218364164487</v>
      </c>
      <c r="H1548" s="86">
        <f t="shared" si="173"/>
        <v>12.978851677056701</v>
      </c>
      <c r="I1548" s="86">
        <f t="shared" si="168"/>
        <v>2.5717249660273178</v>
      </c>
      <c r="J1548" s="86">
        <f t="shared" si="169"/>
        <v>3.6980908393105416</v>
      </c>
      <c r="L1548" s="87">
        <v>19.6390368236098</v>
      </c>
      <c r="M1548" s="86">
        <v>16.2566477856736</v>
      </c>
      <c r="N1548" s="86">
        <v>16.799764235322598</v>
      </c>
      <c r="O1548" s="86">
        <f t="shared" si="174"/>
        <v>17.565149614868666</v>
      </c>
      <c r="P1548" s="86">
        <f t="shared" si="170"/>
        <v>1.8164525827570894</v>
      </c>
      <c r="Q1548" s="86">
        <f t="shared" si="171"/>
        <v>4.1346439599594484</v>
      </c>
      <c r="S1548" s="86">
        <f t="shared" si="172"/>
        <v>0.43655312064890689</v>
      </c>
      <c r="T1548" s="87">
        <v>0.27873105199999998</v>
      </c>
      <c r="U1548" s="87">
        <v>0</v>
      </c>
    </row>
    <row r="1549" spans="2:21">
      <c r="B1549" s="87" t="s">
        <v>7315</v>
      </c>
      <c r="C1549" s="87" t="s">
        <v>2728</v>
      </c>
      <c r="D1549" s="87" t="s">
        <v>1060</v>
      </c>
      <c r="E1549" s="87">
        <v>138.94375039719301</v>
      </c>
      <c r="F1549" s="86">
        <v>137.22841762606501</v>
      </c>
      <c r="G1549" s="86">
        <v>140.42724620733699</v>
      </c>
      <c r="H1549" s="86">
        <f t="shared" si="173"/>
        <v>138.86647141019833</v>
      </c>
      <c r="I1549" s="86">
        <f t="shared" si="168"/>
        <v>1.6008138881405993</v>
      </c>
      <c r="J1549" s="86">
        <f t="shared" si="169"/>
        <v>7.1175544998982589</v>
      </c>
      <c r="L1549" s="87">
        <v>144.609956479403</v>
      </c>
      <c r="M1549" s="86">
        <v>137.25731690845299</v>
      </c>
      <c r="N1549" s="86">
        <v>126.797158061678</v>
      </c>
      <c r="O1549" s="86">
        <f t="shared" si="174"/>
        <v>136.22147714984467</v>
      </c>
      <c r="P1549" s="86">
        <f t="shared" si="170"/>
        <v>8.9514618846176077</v>
      </c>
      <c r="Q1549" s="86">
        <f t="shared" si="171"/>
        <v>7.0898103713541181</v>
      </c>
      <c r="S1549" s="86">
        <f t="shared" si="172"/>
        <v>-2.7744128544141333E-2</v>
      </c>
      <c r="T1549" s="87">
        <v>0.78818287099999995</v>
      </c>
      <c r="U1549" s="87">
        <v>0</v>
      </c>
    </row>
    <row r="1550" spans="2:21">
      <c r="B1550" s="87" t="s">
        <v>7316</v>
      </c>
      <c r="C1550" s="87" t="s">
        <v>832</v>
      </c>
      <c r="D1550" s="87" t="s">
        <v>2729</v>
      </c>
      <c r="E1550" s="87">
        <v>206.493737335426</v>
      </c>
      <c r="F1550" s="86">
        <v>235.11107934911499</v>
      </c>
      <c r="G1550" s="86">
        <v>227.04343294963101</v>
      </c>
      <c r="H1550" s="86">
        <f t="shared" si="173"/>
        <v>222.88274987805733</v>
      </c>
      <c r="I1550" s="86">
        <f t="shared" si="168"/>
        <v>14.755389818594153</v>
      </c>
      <c r="J1550" s="86">
        <f t="shared" si="169"/>
        <v>7.8001411525885658</v>
      </c>
      <c r="L1550" s="87">
        <v>202.86914688832701</v>
      </c>
      <c r="M1550" s="86">
        <v>209.60246874190801</v>
      </c>
      <c r="N1550" s="86">
        <v>217.66651052722301</v>
      </c>
      <c r="O1550" s="86">
        <f t="shared" si="174"/>
        <v>210.046042052486</v>
      </c>
      <c r="P1550" s="86">
        <f t="shared" si="170"/>
        <v>7.4086476921785955</v>
      </c>
      <c r="Q1550" s="86">
        <f t="shared" si="171"/>
        <v>7.7145617908095874</v>
      </c>
      <c r="S1550" s="86">
        <f t="shared" si="172"/>
        <v>-8.5579361778977889E-2</v>
      </c>
      <c r="T1550" s="87">
        <v>0.53904649999999998</v>
      </c>
      <c r="U1550" s="87">
        <v>0</v>
      </c>
    </row>
    <row r="1551" spans="2:21">
      <c r="B1551" s="87" t="s">
        <v>7317</v>
      </c>
      <c r="C1551" s="87" t="s">
        <v>2730</v>
      </c>
      <c r="D1551" s="87" t="s">
        <v>2731</v>
      </c>
      <c r="E1551" s="87">
        <v>66.602913702559903</v>
      </c>
      <c r="F1551" s="86">
        <v>61.460550499389299</v>
      </c>
      <c r="G1551" s="86">
        <v>68.126334847210401</v>
      </c>
      <c r="H1551" s="86">
        <f t="shared" si="173"/>
        <v>65.396599683053196</v>
      </c>
      <c r="I1551" s="86">
        <f t="shared" si="168"/>
        <v>3.4927876228247845</v>
      </c>
      <c r="J1551" s="86">
        <f t="shared" si="169"/>
        <v>6.0311437191744961</v>
      </c>
      <c r="L1551" s="87">
        <v>74.272753925579593</v>
      </c>
      <c r="M1551" s="86">
        <v>70.099758200388393</v>
      </c>
      <c r="N1551" s="86">
        <v>64.8284733519708</v>
      </c>
      <c r="O1551" s="86">
        <f t="shared" si="174"/>
        <v>69.733661825979596</v>
      </c>
      <c r="P1551" s="86">
        <f t="shared" si="170"/>
        <v>4.7327717887911689</v>
      </c>
      <c r="Q1551" s="86">
        <f t="shared" si="171"/>
        <v>6.1237833367224894</v>
      </c>
      <c r="S1551" s="86">
        <f t="shared" si="172"/>
        <v>9.2639617547991951E-2</v>
      </c>
      <c r="T1551" s="87">
        <v>0.90305106499999999</v>
      </c>
      <c r="U1551" s="87">
        <v>0</v>
      </c>
    </row>
    <row r="1552" spans="2:21">
      <c r="B1552" s="87" t="s">
        <v>7318</v>
      </c>
      <c r="C1552" s="87" t="s">
        <v>832</v>
      </c>
      <c r="D1552" s="87" t="s">
        <v>2732</v>
      </c>
      <c r="E1552" s="87">
        <v>151.84884419894601</v>
      </c>
      <c r="F1552" s="86">
        <v>148.05659016169</v>
      </c>
      <c r="G1552" s="86">
        <v>140.19944728327701</v>
      </c>
      <c r="H1552" s="86">
        <f t="shared" si="173"/>
        <v>146.70162721463768</v>
      </c>
      <c r="I1552" s="86">
        <f t="shared" si="168"/>
        <v>5.9417215994704051</v>
      </c>
      <c r="J1552" s="86">
        <f t="shared" si="169"/>
        <v>7.1967410632500251</v>
      </c>
      <c r="L1552" s="87">
        <v>148.505720200491</v>
      </c>
      <c r="M1552" s="86">
        <v>139.06339697538701</v>
      </c>
      <c r="N1552" s="86">
        <v>153.390161982877</v>
      </c>
      <c r="O1552" s="86">
        <f t="shared" si="174"/>
        <v>146.98642638625165</v>
      </c>
      <c r="P1552" s="86">
        <f t="shared" si="170"/>
        <v>7.2832162651845902</v>
      </c>
      <c r="Q1552" s="86">
        <f t="shared" si="171"/>
        <v>7.1995391238200321</v>
      </c>
      <c r="S1552" s="86">
        <f t="shared" si="172"/>
        <v>2.7980605700057525E-3</v>
      </c>
      <c r="T1552" s="87">
        <v>0.91555891199999995</v>
      </c>
      <c r="U1552" s="87">
        <v>0</v>
      </c>
    </row>
    <row r="1553" spans="2:21">
      <c r="B1553" s="87" t="s">
        <v>7319</v>
      </c>
      <c r="C1553" s="87" t="s">
        <v>832</v>
      </c>
      <c r="D1553" s="87" t="s">
        <v>1091</v>
      </c>
      <c r="E1553" s="87">
        <v>185.268952106928</v>
      </c>
      <c r="F1553" s="86">
        <v>176.51559077979601</v>
      </c>
      <c r="G1553" s="86">
        <v>197.69613550423799</v>
      </c>
      <c r="H1553" s="86">
        <f t="shared" si="173"/>
        <v>186.49355946365401</v>
      </c>
      <c r="I1553" s="86">
        <f t="shared" si="168"/>
        <v>10.643242743150804</v>
      </c>
      <c r="J1553" s="86">
        <f t="shared" si="169"/>
        <v>7.542981997787197</v>
      </c>
      <c r="L1553" s="87">
        <v>178.31207970500401</v>
      </c>
      <c r="M1553" s="86">
        <v>179.168294442915</v>
      </c>
      <c r="N1553" s="86">
        <v>191.44162974081101</v>
      </c>
      <c r="O1553" s="86">
        <f t="shared" si="174"/>
        <v>182.97400129624336</v>
      </c>
      <c r="P1553" s="86">
        <f t="shared" si="170"/>
        <v>7.3456670579187451</v>
      </c>
      <c r="Q1553" s="86">
        <f t="shared" si="171"/>
        <v>7.5154948608763066</v>
      </c>
      <c r="S1553" s="86">
        <f t="shared" si="172"/>
        <v>-2.7487136910890862E-2</v>
      </c>
      <c r="T1553" s="87">
        <v>0.77364709399999998</v>
      </c>
      <c r="U1553" s="87">
        <v>0</v>
      </c>
    </row>
    <row r="1554" spans="2:21">
      <c r="B1554" s="87" t="s">
        <v>7320</v>
      </c>
      <c r="C1554" s="87" t="s">
        <v>841</v>
      </c>
      <c r="D1554" s="87"/>
      <c r="E1554" s="87">
        <v>99.2750976237256</v>
      </c>
      <c r="F1554" s="86">
        <v>94.480642347961705</v>
      </c>
      <c r="G1554" s="86">
        <v>97.476130656322894</v>
      </c>
      <c r="H1554" s="86">
        <f t="shared" si="173"/>
        <v>97.077290209336738</v>
      </c>
      <c r="I1554" s="86">
        <f t="shared" si="168"/>
        <v>2.4219838200200989</v>
      </c>
      <c r="J1554" s="86">
        <f t="shared" si="169"/>
        <v>6.6010619329178786</v>
      </c>
      <c r="L1554" s="87">
        <v>91.583874775139094</v>
      </c>
      <c r="M1554" s="86">
        <v>91.239443941893995</v>
      </c>
      <c r="N1554" s="86">
        <v>97.963776207385706</v>
      </c>
      <c r="O1554" s="86">
        <f t="shared" si="174"/>
        <v>93.595698308139603</v>
      </c>
      <c r="P1554" s="86">
        <f t="shared" si="170"/>
        <v>3.7867844604801837</v>
      </c>
      <c r="Q1554" s="86">
        <f t="shared" si="171"/>
        <v>6.5483703194382654</v>
      </c>
      <c r="S1554" s="86">
        <f t="shared" si="172"/>
        <v>-5.2691613479612188E-2</v>
      </c>
      <c r="T1554" s="87">
        <v>0.63172100600000003</v>
      </c>
      <c r="U1554" s="87">
        <v>0</v>
      </c>
    </row>
    <row r="1555" spans="2:21">
      <c r="B1555" s="87" t="s">
        <v>7321</v>
      </c>
      <c r="C1555" s="87" t="s">
        <v>2733</v>
      </c>
      <c r="D1555" s="87" t="s">
        <v>2734</v>
      </c>
      <c r="E1555" s="87">
        <v>88.9465499397038</v>
      </c>
      <c r="F1555" s="86">
        <v>81.942729790128098</v>
      </c>
      <c r="G1555" s="86">
        <v>81.777218746383895</v>
      </c>
      <c r="H1555" s="86">
        <f t="shared" si="173"/>
        <v>84.222166158738602</v>
      </c>
      <c r="I1555" s="86">
        <f t="shared" si="168"/>
        <v>4.0922732140933133</v>
      </c>
      <c r="J1555" s="86">
        <f t="shared" si="169"/>
        <v>6.3961280763820376</v>
      </c>
      <c r="L1555" s="87">
        <v>87.414980932572306</v>
      </c>
      <c r="M1555" s="86">
        <v>84.301012316986501</v>
      </c>
      <c r="N1555" s="86">
        <v>86.761354519750697</v>
      </c>
      <c r="O1555" s="86">
        <f t="shared" si="174"/>
        <v>86.159115923103172</v>
      </c>
      <c r="P1555" s="86">
        <f t="shared" si="170"/>
        <v>1.6420166351722298</v>
      </c>
      <c r="Q1555" s="86">
        <f t="shared" si="171"/>
        <v>6.4289315413816173</v>
      </c>
      <c r="S1555" s="86">
        <f t="shared" si="172"/>
        <v>3.2803464999579986E-2</v>
      </c>
      <c r="T1555" s="87">
        <v>0.99402886899999998</v>
      </c>
      <c r="U1555" s="87">
        <v>0</v>
      </c>
    </row>
    <row r="1556" spans="2:21">
      <c r="B1556" s="87" t="s">
        <v>7322</v>
      </c>
      <c r="C1556" s="87" t="s">
        <v>2735</v>
      </c>
      <c r="D1556" s="87" t="s">
        <v>2736</v>
      </c>
      <c r="E1556" s="87">
        <v>526.96958992106204</v>
      </c>
      <c r="F1556" s="86">
        <v>438.392289506682</v>
      </c>
      <c r="G1556" s="86">
        <v>473.85703432390602</v>
      </c>
      <c r="H1556" s="86">
        <f t="shared" si="173"/>
        <v>479.73963791721667</v>
      </c>
      <c r="I1556" s="86">
        <f t="shared" si="168"/>
        <v>44.580694318862463</v>
      </c>
      <c r="J1556" s="86">
        <f t="shared" si="169"/>
        <v>8.9061078352013379</v>
      </c>
      <c r="L1556" s="87">
        <v>547.91070426724605</v>
      </c>
      <c r="M1556" s="86">
        <v>502.65606953775398</v>
      </c>
      <c r="N1556" s="86">
        <v>567.61409147647805</v>
      </c>
      <c r="O1556" s="86">
        <f t="shared" si="174"/>
        <v>539.39362176049269</v>
      </c>
      <c r="P1556" s="86">
        <f t="shared" si="170"/>
        <v>33.306030600599534</v>
      </c>
      <c r="Q1556" s="86">
        <f t="shared" si="171"/>
        <v>9.0751946518211533</v>
      </c>
      <c r="S1556" s="86">
        <f t="shared" si="172"/>
        <v>0.16908681661981415</v>
      </c>
      <c r="T1556" s="87">
        <v>0.55930147299999999</v>
      </c>
      <c r="U1556" s="87">
        <v>0</v>
      </c>
    </row>
    <row r="1557" spans="2:21">
      <c r="B1557" s="87" t="s">
        <v>7323</v>
      </c>
      <c r="C1557" s="87" t="s">
        <v>832</v>
      </c>
      <c r="D1557" s="87" t="s">
        <v>2737</v>
      </c>
      <c r="E1557" s="87">
        <v>56.3887117350979</v>
      </c>
      <c r="F1557" s="86">
        <v>43.108447023792202</v>
      </c>
      <c r="G1557" s="86">
        <v>55.8600874274875</v>
      </c>
      <c r="H1557" s="86">
        <f t="shared" si="173"/>
        <v>51.785748728792534</v>
      </c>
      <c r="I1557" s="86">
        <f t="shared" si="168"/>
        <v>7.5194105204031754</v>
      </c>
      <c r="J1557" s="86">
        <f t="shared" si="169"/>
        <v>5.6944832223919803</v>
      </c>
      <c r="L1557" s="87">
        <v>58.4026575311672</v>
      </c>
      <c r="M1557" s="86">
        <v>63.856141313198599</v>
      </c>
      <c r="N1557" s="86">
        <v>59.686706433985201</v>
      </c>
      <c r="O1557" s="86">
        <f t="shared" si="174"/>
        <v>60.648501759450333</v>
      </c>
      <c r="P1557" s="86">
        <f t="shared" si="170"/>
        <v>2.8511241688647666</v>
      </c>
      <c r="Q1557" s="86">
        <f t="shared" si="171"/>
        <v>5.922400100811724</v>
      </c>
      <c r="S1557" s="86">
        <f t="shared" si="172"/>
        <v>0.22791687841974378</v>
      </c>
      <c r="T1557" s="87">
        <v>0.38786247400000001</v>
      </c>
      <c r="U1557" s="87">
        <v>0</v>
      </c>
    </row>
    <row r="1558" spans="2:21">
      <c r="B1558" s="87" t="s">
        <v>7324</v>
      </c>
      <c r="C1558" s="87" t="s">
        <v>832</v>
      </c>
      <c r="D1558" s="87" t="s">
        <v>2738</v>
      </c>
      <c r="E1558" s="87">
        <v>149.423790205101</v>
      </c>
      <c r="F1558" s="86">
        <v>145.73976210049301</v>
      </c>
      <c r="G1558" s="86">
        <v>141.05511113513299</v>
      </c>
      <c r="H1558" s="86">
        <f t="shared" si="173"/>
        <v>145.40622114690902</v>
      </c>
      <c r="I1558" s="86">
        <f t="shared" si="168"/>
        <v>4.1942978577848349</v>
      </c>
      <c r="J1558" s="86">
        <f t="shared" si="169"/>
        <v>7.1839451854819645</v>
      </c>
      <c r="L1558" s="87">
        <v>148.501556761085</v>
      </c>
      <c r="M1558" s="86">
        <v>154.410236548146</v>
      </c>
      <c r="N1558" s="86">
        <v>146.99766572752301</v>
      </c>
      <c r="O1558" s="86">
        <f t="shared" si="174"/>
        <v>149.96981967891801</v>
      </c>
      <c r="P1558" s="86">
        <f t="shared" si="170"/>
        <v>3.9183412995297466</v>
      </c>
      <c r="Q1558" s="86">
        <f t="shared" si="171"/>
        <v>7.2285283879597726</v>
      </c>
      <c r="S1558" s="86">
        <f t="shared" si="172"/>
        <v>4.4583202477809142E-2</v>
      </c>
      <c r="T1558" s="87">
        <v>1</v>
      </c>
      <c r="U1558" s="87">
        <v>0</v>
      </c>
    </row>
    <row r="1559" spans="2:21">
      <c r="B1559" s="87" t="s">
        <v>7325</v>
      </c>
      <c r="C1559" s="87" t="s">
        <v>2739</v>
      </c>
      <c r="D1559" s="87" t="s">
        <v>2740</v>
      </c>
      <c r="E1559" s="87">
        <v>50.894362540106897</v>
      </c>
      <c r="F1559" s="86">
        <v>66.339616759167697</v>
      </c>
      <c r="G1559" s="86">
        <v>62.855936995276203</v>
      </c>
      <c r="H1559" s="86">
        <f t="shared" si="173"/>
        <v>60.029972098183599</v>
      </c>
      <c r="I1559" s="86">
        <f t="shared" si="168"/>
        <v>8.1011436027609598</v>
      </c>
      <c r="J1559" s="86">
        <f t="shared" si="169"/>
        <v>5.9076110922904288</v>
      </c>
      <c r="L1559" s="87">
        <v>52.060306834131403</v>
      </c>
      <c r="M1559" s="86">
        <v>66.507108116692805</v>
      </c>
      <c r="N1559" s="86">
        <v>71.344119882824401</v>
      </c>
      <c r="O1559" s="86">
        <f t="shared" si="174"/>
        <v>63.303844944549532</v>
      </c>
      <c r="P1559" s="86">
        <f t="shared" si="170"/>
        <v>10.033047026538991</v>
      </c>
      <c r="Q1559" s="86">
        <f t="shared" si="171"/>
        <v>5.9842212235136731</v>
      </c>
      <c r="S1559" s="86">
        <f t="shared" si="172"/>
        <v>7.661013122324474E-2</v>
      </c>
      <c r="T1559" s="87">
        <v>0.95192855899999995</v>
      </c>
      <c r="U1559" s="87">
        <v>0</v>
      </c>
    </row>
    <row r="1560" spans="2:21">
      <c r="B1560" s="87" t="s">
        <v>7326</v>
      </c>
      <c r="C1560" s="87" t="s">
        <v>832</v>
      </c>
      <c r="D1560" s="87" t="s">
        <v>2741</v>
      </c>
      <c r="E1560" s="87">
        <v>161.92425196198599</v>
      </c>
      <c r="F1560" s="86">
        <v>125.201933337768</v>
      </c>
      <c r="G1560" s="86">
        <v>133.274605254829</v>
      </c>
      <c r="H1560" s="86">
        <f t="shared" si="173"/>
        <v>140.13359685152764</v>
      </c>
      <c r="I1560" s="86">
        <f t="shared" si="168"/>
        <v>19.298095646393133</v>
      </c>
      <c r="J1560" s="86">
        <f t="shared" si="169"/>
        <v>7.1306590713129934</v>
      </c>
      <c r="L1560" s="87">
        <v>150.062383934249</v>
      </c>
      <c r="M1560" s="86">
        <v>118.58262595424399</v>
      </c>
      <c r="N1560" s="86">
        <v>115.29367680894001</v>
      </c>
      <c r="O1560" s="86">
        <f t="shared" si="174"/>
        <v>127.97956223247768</v>
      </c>
      <c r="P1560" s="86">
        <f t="shared" si="170"/>
        <v>19.194857575774424</v>
      </c>
      <c r="Q1560" s="86">
        <f t="shared" si="171"/>
        <v>6.9997696264056657</v>
      </c>
      <c r="S1560" s="86">
        <f t="shared" si="172"/>
        <v>-0.13088944490732926</v>
      </c>
      <c r="T1560" s="87">
        <v>0.55891932499999997</v>
      </c>
      <c r="U1560" s="87">
        <v>0</v>
      </c>
    </row>
    <row r="1561" spans="2:21">
      <c r="B1561" s="87" t="s">
        <v>7327</v>
      </c>
      <c r="C1561" s="87" t="s">
        <v>832</v>
      </c>
      <c r="D1561" s="87"/>
      <c r="E1561" s="87">
        <v>60.149148271731598</v>
      </c>
      <c r="F1561" s="86">
        <v>59.113387399638803</v>
      </c>
      <c r="G1561" s="86">
        <v>65.973409989172197</v>
      </c>
      <c r="H1561" s="86">
        <f t="shared" si="173"/>
        <v>61.745315220180863</v>
      </c>
      <c r="I1561" s="86">
        <f t="shared" si="168"/>
        <v>3.6980791199916885</v>
      </c>
      <c r="J1561" s="86">
        <f t="shared" si="169"/>
        <v>5.9482577746614913</v>
      </c>
      <c r="L1561" s="87">
        <v>61.185036841021798</v>
      </c>
      <c r="M1561" s="86">
        <v>59.464266886032902</v>
      </c>
      <c r="N1561" s="86">
        <v>64.232428293569598</v>
      </c>
      <c r="O1561" s="86">
        <f t="shared" si="174"/>
        <v>61.627244006874768</v>
      </c>
      <c r="P1561" s="86">
        <f t="shared" si="170"/>
        <v>2.4146430761562598</v>
      </c>
      <c r="Q1561" s="86">
        <f t="shared" si="171"/>
        <v>5.9454963695811225</v>
      </c>
      <c r="S1561" s="86">
        <f t="shared" si="172"/>
        <v>-2.7614050803688628E-3</v>
      </c>
      <c r="T1561" s="87">
        <v>0.88955808199999997</v>
      </c>
      <c r="U1561" s="87">
        <v>0</v>
      </c>
    </row>
    <row r="1562" spans="2:21">
      <c r="B1562" s="87" t="s">
        <v>7328</v>
      </c>
      <c r="C1562" s="87" t="s">
        <v>832</v>
      </c>
      <c r="D1562" s="87" t="s">
        <v>2742</v>
      </c>
      <c r="E1562" s="87">
        <v>46.379749965723398</v>
      </c>
      <c r="F1562" s="86">
        <v>41.559369562169003</v>
      </c>
      <c r="G1562" s="86">
        <v>43.726605416120201</v>
      </c>
      <c r="H1562" s="86">
        <f t="shared" si="173"/>
        <v>43.888574981337534</v>
      </c>
      <c r="I1562" s="86">
        <f t="shared" si="168"/>
        <v>2.4142685049068855</v>
      </c>
      <c r="J1562" s="86">
        <f t="shared" si="169"/>
        <v>5.4557735229629509</v>
      </c>
      <c r="L1562" s="87">
        <v>64.047244277091906</v>
      </c>
      <c r="M1562" s="86">
        <v>44.211927694280803</v>
      </c>
      <c r="N1562" s="86">
        <v>38.521736399147699</v>
      </c>
      <c r="O1562" s="86">
        <f t="shared" si="174"/>
        <v>48.926969456840141</v>
      </c>
      <c r="P1562" s="86">
        <f t="shared" si="170"/>
        <v>13.40005978433514</v>
      </c>
      <c r="Q1562" s="86">
        <f t="shared" si="171"/>
        <v>5.6125580196981506</v>
      </c>
      <c r="S1562" s="86">
        <f t="shared" si="172"/>
        <v>0.15678449673519909</v>
      </c>
      <c r="T1562" s="87">
        <v>0.858845886</v>
      </c>
      <c r="U1562" s="87">
        <v>0</v>
      </c>
    </row>
    <row r="1563" spans="2:21">
      <c r="B1563" s="87" t="s">
        <v>7329</v>
      </c>
      <c r="C1563" s="87" t="s">
        <v>1733</v>
      </c>
      <c r="D1563" s="87" t="s">
        <v>2743</v>
      </c>
      <c r="E1563" s="87">
        <v>67.258341727701904</v>
      </c>
      <c r="F1563" s="86">
        <v>69.602425485901804</v>
      </c>
      <c r="G1563" s="86">
        <v>72.377126423151296</v>
      </c>
      <c r="H1563" s="86">
        <f t="shared" si="173"/>
        <v>69.745964545585011</v>
      </c>
      <c r="I1563" s="86">
        <f t="shared" si="168"/>
        <v>2.5624093712427731</v>
      </c>
      <c r="J1563" s="86">
        <f t="shared" si="169"/>
        <v>6.1240378408830161</v>
      </c>
      <c r="L1563" s="87">
        <v>78.869997137535606</v>
      </c>
      <c r="M1563" s="86">
        <v>77.186022417891706</v>
      </c>
      <c r="N1563" s="86">
        <v>71.711834863619998</v>
      </c>
      <c r="O1563" s="86">
        <f t="shared" si="174"/>
        <v>75.922618139682442</v>
      </c>
      <c r="P1563" s="86">
        <f t="shared" si="170"/>
        <v>3.7425879498784367</v>
      </c>
      <c r="Q1563" s="86">
        <f t="shared" si="171"/>
        <v>6.2464578384583023</v>
      </c>
      <c r="S1563" s="86">
        <f t="shared" si="172"/>
        <v>0.12241999757528602</v>
      </c>
      <c r="T1563" s="87">
        <v>0.73143567600000003</v>
      </c>
      <c r="U1563" s="87">
        <v>0</v>
      </c>
    </row>
    <row r="1564" spans="2:21">
      <c r="B1564" s="87" t="s">
        <v>7330</v>
      </c>
      <c r="C1564" s="87" t="s">
        <v>2744</v>
      </c>
      <c r="D1564" s="87" t="s">
        <v>2745</v>
      </c>
      <c r="E1564" s="87">
        <v>46.7348251252795</v>
      </c>
      <c r="F1564" s="86">
        <v>56.412687822257702</v>
      </c>
      <c r="G1564" s="86">
        <v>57.0044071699337</v>
      </c>
      <c r="H1564" s="86">
        <f t="shared" si="173"/>
        <v>53.383973372490296</v>
      </c>
      <c r="I1564" s="86">
        <f t="shared" si="168"/>
        <v>5.7659268341389298</v>
      </c>
      <c r="J1564" s="86">
        <f t="shared" si="169"/>
        <v>5.7383347842460717</v>
      </c>
      <c r="L1564" s="87">
        <v>46.537751582063201</v>
      </c>
      <c r="M1564" s="86">
        <v>57.736196646433797</v>
      </c>
      <c r="N1564" s="86">
        <v>60.870951563594602</v>
      </c>
      <c r="O1564" s="86">
        <f t="shared" si="174"/>
        <v>55.048299930697205</v>
      </c>
      <c r="P1564" s="86">
        <f t="shared" si="170"/>
        <v>7.5351673500654819</v>
      </c>
      <c r="Q1564" s="86">
        <f t="shared" si="171"/>
        <v>5.7826261042823601</v>
      </c>
      <c r="S1564" s="86">
        <f t="shared" si="172"/>
        <v>4.4291320036288773E-2</v>
      </c>
      <c r="T1564" s="87">
        <v>1</v>
      </c>
      <c r="U1564" s="87">
        <v>0</v>
      </c>
    </row>
    <row r="1565" spans="2:21">
      <c r="B1565" s="87" t="s">
        <v>7331</v>
      </c>
      <c r="C1565" s="87" t="s">
        <v>841</v>
      </c>
      <c r="D1565" s="87"/>
      <c r="E1565" s="87">
        <v>110.53562018641701</v>
      </c>
      <c r="F1565" s="86">
        <v>108.832883487046</v>
      </c>
      <c r="G1565" s="86">
        <v>114.33854417041699</v>
      </c>
      <c r="H1565" s="86">
        <f t="shared" si="173"/>
        <v>111.23568261462667</v>
      </c>
      <c r="I1565" s="86">
        <f t="shared" si="168"/>
        <v>2.8188012421324404</v>
      </c>
      <c r="J1565" s="86">
        <f t="shared" si="169"/>
        <v>6.7974758454031132</v>
      </c>
      <c r="L1565" s="87">
        <v>111.903663448112</v>
      </c>
      <c r="M1565" s="86">
        <v>114.966607041354</v>
      </c>
      <c r="N1565" s="86">
        <v>120.92583918179101</v>
      </c>
      <c r="O1565" s="86">
        <f t="shared" si="174"/>
        <v>115.93203655708567</v>
      </c>
      <c r="P1565" s="86">
        <f t="shared" si="170"/>
        <v>4.5879139436928194</v>
      </c>
      <c r="Q1565" s="86">
        <f t="shared" si="171"/>
        <v>6.8571354842933099</v>
      </c>
      <c r="S1565" s="86">
        <f t="shared" si="172"/>
        <v>5.9659638890196529E-2</v>
      </c>
      <c r="T1565" s="87">
        <v>0.95540296700000005</v>
      </c>
      <c r="U1565" s="87">
        <v>0</v>
      </c>
    </row>
    <row r="1566" spans="2:21">
      <c r="B1566" s="87" t="s">
        <v>7332</v>
      </c>
      <c r="C1566" s="87" t="s">
        <v>2746</v>
      </c>
      <c r="D1566" s="87" t="s">
        <v>2747</v>
      </c>
      <c r="E1566" s="87">
        <v>46.899411029765098</v>
      </c>
      <c r="F1566" s="86">
        <v>49.917038923156198</v>
      </c>
      <c r="G1566" s="86">
        <v>43.232519479214801</v>
      </c>
      <c r="H1566" s="86">
        <f t="shared" si="173"/>
        <v>46.68298981071203</v>
      </c>
      <c r="I1566" s="86">
        <f t="shared" si="168"/>
        <v>3.3475108150908133</v>
      </c>
      <c r="J1566" s="86">
        <f t="shared" si="169"/>
        <v>5.5448250562530861</v>
      </c>
      <c r="L1566" s="87">
        <v>53.063296587059199</v>
      </c>
      <c r="M1566" s="86">
        <v>48.987907537798698</v>
      </c>
      <c r="N1566" s="86">
        <v>44.381029637853104</v>
      </c>
      <c r="O1566" s="86">
        <f t="shared" si="174"/>
        <v>48.810744587570333</v>
      </c>
      <c r="P1566" s="86">
        <f t="shared" si="170"/>
        <v>4.343843905749762</v>
      </c>
      <c r="Q1566" s="86">
        <f t="shared" si="171"/>
        <v>5.6091268544985304</v>
      </c>
      <c r="S1566" s="86">
        <f t="shared" si="172"/>
        <v>6.4301798245444297E-2</v>
      </c>
      <c r="T1566" s="87">
        <v>0.96793640000000003</v>
      </c>
      <c r="U1566" s="87">
        <v>0</v>
      </c>
    </row>
    <row r="1567" spans="2:21">
      <c r="B1567" s="87" t="s">
        <v>7333</v>
      </c>
      <c r="C1567" s="87" t="s">
        <v>832</v>
      </c>
      <c r="D1567" s="87" t="s">
        <v>2718</v>
      </c>
      <c r="E1567" s="87">
        <v>99.487743181671206</v>
      </c>
      <c r="F1567" s="86">
        <v>82.511146002084104</v>
      </c>
      <c r="G1567" s="86">
        <v>100.897549220664</v>
      </c>
      <c r="H1567" s="86">
        <f t="shared" si="173"/>
        <v>94.298812801473105</v>
      </c>
      <c r="I1567" s="86">
        <f t="shared" si="168"/>
        <v>10.23272713879142</v>
      </c>
      <c r="J1567" s="86">
        <f t="shared" si="169"/>
        <v>6.559167702731437</v>
      </c>
      <c r="L1567" s="87">
        <v>87.536390628312006</v>
      </c>
      <c r="M1567" s="86">
        <v>87.080835492715096</v>
      </c>
      <c r="N1567" s="86">
        <v>103.529490387217</v>
      </c>
      <c r="O1567" s="86">
        <f t="shared" si="174"/>
        <v>92.715572169414699</v>
      </c>
      <c r="P1567" s="86">
        <f t="shared" si="170"/>
        <v>9.3678974714916414</v>
      </c>
      <c r="Q1567" s="86">
        <f t="shared" si="171"/>
        <v>6.5347397638874689</v>
      </c>
      <c r="S1567" s="86">
        <f t="shared" si="172"/>
        <v>-2.442793884396656E-2</v>
      </c>
      <c r="T1567" s="87">
        <v>0.86312233699999996</v>
      </c>
      <c r="U1567" s="87">
        <v>0</v>
      </c>
    </row>
    <row r="1568" spans="2:21">
      <c r="B1568" s="87" t="s">
        <v>7334</v>
      </c>
      <c r="C1568" s="87" t="s">
        <v>2748</v>
      </c>
      <c r="D1568" s="87" t="s">
        <v>2749</v>
      </c>
      <c r="E1568" s="87">
        <v>106.246048494357</v>
      </c>
      <c r="F1568" s="86">
        <v>67.206794693795402</v>
      </c>
      <c r="G1568" s="86">
        <v>108.453992831479</v>
      </c>
      <c r="H1568" s="86">
        <f t="shared" si="173"/>
        <v>93.968945339877124</v>
      </c>
      <c r="I1568" s="86">
        <f t="shared" si="168"/>
        <v>23.202980087730918</v>
      </c>
      <c r="J1568" s="86">
        <f t="shared" si="169"/>
        <v>6.5541121516090985</v>
      </c>
      <c r="L1568" s="87">
        <v>94.694538827474503</v>
      </c>
      <c r="M1568" s="86">
        <v>103.379965667007</v>
      </c>
      <c r="N1568" s="86">
        <v>77.559331337286395</v>
      </c>
      <c r="O1568" s="86">
        <f t="shared" si="174"/>
        <v>91.877945277255961</v>
      </c>
      <c r="P1568" s="86">
        <f t="shared" si="170"/>
        <v>13.13872858071257</v>
      </c>
      <c r="Q1568" s="86">
        <f t="shared" si="171"/>
        <v>6.5216466880914492</v>
      </c>
      <c r="S1568" s="86">
        <f t="shared" si="172"/>
        <v>-3.2465463517649423E-2</v>
      </c>
      <c r="T1568" s="87">
        <v>0.92638575400000001</v>
      </c>
      <c r="U1568" s="87">
        <v>0</v>
      </c>
    </row>
    <row r="1569" spans="2:21">
      <c r="B1569" s="87" t="s">
        <v>7335</v>
      </c>
      <c r="C1569" s="87" t="s">
        <v>832</v>
      </c>
      <c r="D1569" s="87" t="s">
        <v>2285</v>
      </c>
      <c r="E1569" s="87">
        <v>104.352137680591</v>
      </c>
      <c r="F1569" s="86">
        <v>103.507811484765</v>
      </c>
      <c r="G1569" s="86">
        <v>121.05120798463901</v>
      </c>
      <c r="H1569" s="86">
        <f t="shared" si="173"/>
        <v>109.63705238333166</v>
      </c>
      <c r="I1569" s="86">
        <f t="shared" si="168"/>
        <v>9.8939594071019545</v>
      </c>
      <c r="J1569" s="86">
        <f t="shared" si="169"/>
        <v>6.7765916363936789</v>
      </c>
      <c r="L1569" s="87">
        <v>114.69985693757</v>
      </c>
      <c r="M1569" s="86">
        <v>121.346332946967</v>
      </c>
      <c r="N1569" s="86">
        <v>111.987842372702</v>
      </c>
      <c r="O1569" s="86">
        <f t="shared" si="174"/>
        <v>116.01134408574633</v>
      </c>
      <c r="P1569" s="86">
        <f t="shared" si="170"/>
        <v>4.8151153010104997</v>
      </c>
      <c r="Q1569" s="86">
        <f t="shared" si="171"/>
        <v>6.8581220749211242</v>
      </c>
      <c r="S1569" s="86">
        <f t="shared" si="172"/>
        <v>8.153043852744532E-2</v>
      </c>
      <c r="T1569" s="87">
        <v>0.90375330300000001</v>
      </c>
      <c r="U1569" s="87">
        <v>0</v>
      </c>
    </row>
    <row r="1570" spans="2:21">
      <c r="B1570" s="87" t="s">
        <v>7336</v>
      </c>
      <c r="C1570" s="87" t="s">
        <v>2750</v>
      </c>
      <c r="D1570" s="87" t="s">
        <v>2751</v>
      </c>
      <c r="E1570" s="87">
        <v>130.71806901511101</v>
      </c>
      <c r="F1570" s="86">
        <v>132.727397406026</v>
      </c>
      <c r="G1570" s="86">
        <v>124.93700058992199</v>
      </c>
      <c r="H1570" s="86">
        <f t="shared" si="173"/>
        <v>129.46082233701966</v>
      </c>
      <c r="I1570" s="86">
        <f t="shared" si="168"/>
        <v>4.044511409956665</v>
      </c>
      <c r="J1570" s="86">
        <f t="shared" si="169"/>
        <v>7.0163717628098068</v>
      </c>
      <c r="L1570" s="87">
        <v>144.31402648515501</v>
      </c>
      <c r="M1570" s="86">
        <v>146.106192131124</v>
      </c>
      <c r="N1570" s="86">
        <v>148.18291341671801</v>
      </c>
      <c r="O1570" s="86">
        <f t="shared" si="174"/>
        <v>146.20104401099903</v>
      </c>
      <c r="P1570" s="86">
        <f t="shared" si="170"/>
        <v>1.9361867631097995</v>
      </c>
      <c r="Q1570" s="86">
        <f t="shared" si="171"/>
        <v>7.1918098032819913</v>
      </c>
      <c r="S1570" s="86">
        <f t="shared" si="172"/>
        <v>0.17543804047218475</v>
      </c>
      <c r="T1570" s="87">
        <v>0.39433707699999998</v>
      </c>
      <c r="U1570" s="87">
        <v>0</v>
      </c>
    </row>
    <row r="1571" spans="2:21">
      <c r="B1571" s="87" t="s">
        <v>7337</v>
      </c>
      <c r="C1571" s="87" t="s">
        <v>1267</v>
      </c>
      <c r="D1571" s="87" t="s">
        <v>945</v>
      </c>
      <c r="E1571" s="87">
        <v>138.760864402669</v>
      </c>
      <c r="F1571" s="86">
        <v>123.10555869862699</v>
      </c>
      <c r="G1571" s="86">
        <v>125.64544445622001</v>
      </c>
      <c r="H1571" s="86">
        <f t="shared" si="173"/>
        <v>129.17062251917199</v>
      </c>
      <c r="I1571" s="86">
        <f t="shared" si="168"/>
        <v>8.4019229616434252</v>
      </c>
      <c r="J1571" s="86">
        <f t="shared" si="169"/>
        <v>7.0131341826770983</v>
      </c>
      <c r="L1571" s="87">
        <v>170.58661133332799</v>
      </c>
      <c r="M1571" s="86">
        <v>165.067776380254</v>
      </c>
      <c r="N1571" s="86">
        <v>173.173393465044</v>
      </c>
      <c r="O1571" s="86">
        <f t="shared" si="174"/>
        <v>169.60926039287531</v>
      </c>
      <c r="P1571" s="86">
        <f t="shared" si="170"/>
        <v>4.1402497783240868</v>
      </c>
      <c r="Q1571" s="86">
        <f t="shared" si="171"/>
        <v>7.4060711306555307</v>
      </c>
      <c r="S1571" s="86">
        <f t="shared" si="172"/>
        <v>0.39293694797843282</v>
      </c>
      <c r="T1571" s="87">
        <v>3.4169499999999999E-4</v>
      </c>
      <c r="U1571" s="87">
        <v>0</v>
      </c>
    </row>
    <row r="1572" spans="2:21">
      <c r="B1572" s="87" t="s">
        <v>7338</v>
      </c>
      <c r="C1572" s="87" t="s">
        <v>2752</v>
      </c>
      <c r="D1572" s="87" t="s">
        <v>861</v>
      </c>
      <c r="E1572" s="87">
        <v>469.46698515656999</v>
      </c>
      <c r="F1572" s="86">
        <v>404.82918829734399</v>
      </c>
      <c r="G1572" s="86">
        <v>354.82439988191197</v>
      </c>
      <c r="H1572" s="86">
        <f t="shared" si="173"/>
        <v>409.70685777860871</v>
      </c>
      <c r="I1572" s="86">
        <f t="shared" si="168"/>
        <v>57.476728632470085</v>
      </c>
      <c r="J1572" s="86">
        <f t="shared" si="169"/>
        <v>8.6784482309951567</v>
      </c>
      <c r="L1572" s="87">
        <v>408.35304026866601</v>
      </c>
      <c r="M1572" s="86">
        <v>384.83121224379403</v>
      </c>
      <c r="N1572" s="86">
        <v>358.11156876665302</v>
      </c>
      <c r="O1572" s="86">
        <f t="shared" si="174"/>
        <v>383.76527375970437</v>
      </c>
      <c r="P1572" s="86">
        <f t="shared" si="170"/>
        <v>25.137691487302355</v>
      </c>
      <c r="Q1572" s="86">
        <f t="shared" si="171"/>
        <v>8.5840803602936955</v>
      </c>
      <c r="S1572" s="86">
        <f t="shared" si="172"/>
        <v>-9.4367870701459633E-2</v>
      </c>
      <c r="T1572" s="87">
        <v>0.59972641000000004</v>
      </c>
      <c r="U1572" s="87">
        <v>0</v>
      </c>
    </row>
    <row r="1573" spans="2:21">
      <c r="B1573" s="87" t="s">
        <v>7339</v>
      </c>
      <c r="C1573" s="87" t="s">
        <v>2753</v>
      </c>
      <c r="D1573" s="87" t="s">
        <v>2754</v>
      </c>
      <c r="E1573" s="87">
        <v>55.543394060667602</v>
      </c>
      <c r="F1573" s="86">
        <v>55.232240995892496</v>
      </c>
      <c r="G1573" s="86">
        <v>55.5695643269991</v>
      </c>
      <c r="H1573" s="86">
        <f t="shared" si="173"/>
        <v>55.44839979451973</v>
      </c>
      <c r="I1573" s="86">
        <f t="shared" si="168"/>
        <v>0.18765577629783448</v>
      </c>
      <c r="J1573" s="86">
        <f t="shared" si="169"/>
        <v>5.7930739206156829</v>
      </c>
      <c r="L1573" s="87">
        <v>62.770170644724303</v>
      </c>
      <c r="M1573" s="86">
        <v>63.760009960231898</v>
      </c>
      <c r="N1573" s="86">
        <v>59.832500524070802</v>
      </c>
      <c r="O1573" s="86">
        <f t="shared" si="174"/>
        <v>62.12089370967567</v>
      </c>
      <c r="P1573" s="86">
        <f t="shared" si="170"/>
        <v>2.0426705550756892</v>
      </c>
      <c r="Q1573" s="86">
        <f t="shared" si="171"/>
        <v>5.9570066802668311</v>
      </c>
      <c r="S1573" s="86">
        <f t="shared" si="172"/>
        <v>0.16393275965114873</v>
      </c>
      <c r="T1573" s="87">
        <v>0.43483089800000002</v>
      </c>
      <c r="U1573" s="87">
        <v>0</v>
      </c>
    </row>
    <row r="1574" spans="2:21">
      <c r="B1574" s="87" t="s">
        <v>7340</v>
      </c>
      <c r="C1574" s="87" t="s">
        <v>2755</v>
      </c>
      <c r="D1574" s="87" t="s">
        <v>2756</v>
      </c>
      <c r="E1574" s="87">
        <v>216.992307799804</v>
      </c>
      <c r="F1574" s="86">
        <v>219.52173731032701</v>
      </c>
      <c r="G1574" s="86">
        <v>223.26544532661501</v>
      </c>
      <c r="H1574" s="86">
        <f t="shared" si="173"/>
        <v>219.9264968122487</v>
      </c>
      <c r="I1574" s="86">
        <f t="shared" si="168"/>
        <v>3.156095102871276</v>
      </c>
      <c r="J1574" s="86">
        <f t="shared" si="169"/>
        <v>7.7808776207831976</v>
      </c>
      <c r="L1574" s="87">
        <v>193.55404550110299</v>
      </c>
      <c r="M1574" s="86">
        <v>208.41323906244</v>
      </c>
      <c r="N1574" s="86">
        <v>214.18782200281501</v>
      </c>
      <c r="O1574" s="86">
        <f t="shared" si="174"/>
        <v>205.38503552211932</v>
      </c>
      <c r="P1574" s="86">
        <f t="shared" si="170"/>
        <v>10.644984532250799</v>
      </c>
      <c r="Q1574" s="86">
        <f t="shared" si="171"/>
        <v>7.6821872596269909</v>
      </c>
      <c r="S1574" s="86">
        <f t="shared" si="172"/>
        <v>-9.8690361156206288E-2</v>
      </c>
      <c r="T1574" s="87">
        <v>0.39664189900000002</v>
      </c>
      <c r="U1574" s="87">
        <v>0</v>
      </c>
    </row>
    <row r="1575" spans="2:21">
      <c r="B1575" s="87" t="s">
        <v>7341</v>
      </c>
      <c r="C1575" s="87" t="s">
        <v>2757</v>
      </c>
      <c r="D1575" s="87" t="s">
        <v>2758</v>
      </c>
      <c r="E1575" s="87">
        <v>144.18347228486999</v>
      </c>
      <c r="F1575" s="86">
        <v>156.207369668897</v>
      </c>
      <c r="G1575" s="86">
        <v>139.69303089845701</v>
      </c>
      <c r="H1575" s="86">
        <f t="shared" si="173"/>
        <v>146.69462428407465</v>
      </c>
      <c r="I1575" s="86">
        <f t="shared" si="168"/>
        <v>8.5387504664644336</v>
      </c>
      <c r="J1575" s="86">
        <f t="shared" si="169"/>
        <v>7.1966721932958579</v>
      </c>
      <c r="L1575" s="87">
        <v>166.873326450771</v>
      </c>
      <c r="M1575" s="86">
        <v>168.90985018523699</v>
      </c>
      <c r="N1575" s="86">
        <v>140.449286034864</v>
      </c>
      <c r="O1575" s="86">
        <f t="shared" si="174"/>
        <v>158.74415422362401</v>
      </c>
      <c r="P1575" s="86">
        <f t="shared" si="170"/>
        <v>15.876508078394872</v>
      </c>
      <c r="Q1575" s="86">
        <f t="shared" si="171"/>
        <v>7.3105596551847478</v>
      </c>
      <c r="S1575" s="86">
        <f t="shared" si="172"/>
        <v>0.11388746188888937</v>
      </c>
      <c r="T1575" s="87">
        <v>0.81339717499999997</v>
      </c>
      <c r="U1575" s="87">
        <v>0</v>
      </c>
    </row>
    <row r="1576" spans="2:21">
      <c r="B1576" s="87" t="s">
        <v>7342</v>
      </c>
      <c r="C1576" s="87" t="s">
        <v>841</v>
      </c>
      <c r="D1576" s="87"/>
      <c r="E1576" s="87">
        <v>56.932748145706697</v>
      </c>
      <c r="F1576" s="86">
        <v>55.629673278365203</v>
      </c>
      <c r="G1576" s="86">
        <v>61.728107639128098</v>
      </c>
      <c r="H1576" s="86">
        <f t="shared" si="173"/>
        <v>58.096843021066661</v>
      </c>
      <c r="I1576" s="86">
        <f t="shared" si="168"/>
        <v>3.2115515054663049</v>
      </c>
      <c r="J1576" s="86">
        <f t="shared" si="169"/>
        <v>5.8603878646859053</v>
      </c>
      <c r="L1576" s="87">
        <v>61.0161185930804</v>
      </c>
      <c r="M1576" s="86">
        <v>62.002475143843498</v>
      </c>
      <c r="N1576" s="86">
        <v>63.833507710757601</v>
      </c>
      <c r="O1576" s="86">
        <f t="shared" si="174"/>
        <v>62.284033815893828</v>
      </c>
      <c r="P1576" s="86">
        <f t="shared" si="170"/>
        <v>1.4296422015513326</v>
      </c>
      <c r="Q1576" s="86">
        <f t="shared" si="171"/>
        <v>5.9607904782530952</v>
      </c>
      <c r="S1576" s="86">
        <f t="shared" si="172"/>
        <v>0.10040261356718927</v>
      </c>
      <c r="T1576" s="87">
        <v>0.82262595800000005</v>
      </c>
      <c r="U1576" s="87">
        <v>0</v>
      </c>
    </row>
    <row r="1577" spans="2:21">
      <c r="B1577" s="87" t="s">
        <v>7343</v>
      </c>
      <c r="C1577" s="87" t="s">
        <v>2759</v>
      </c>
      <c r="D1577" s="87" t="s">
        <v>2760</v>
      </c>
      <c r="E1577" s="87">
        <v>111.0602047031</v>
      </c>
      <c r="F1577" s="86">
        <v>126.64106196352</v>
      </c>
      <c r="G1577" s="86">
        <v>138.33929740976399</v>
      </c>
      <c r="H1577" s="86">
        <f t="shared" si="173"/>
        <v>125.34685469212799</v>
      </c>
      <c r="I1577" s="86">
        <f t="shared" si="168"/>
        <v>13.685519868484539</v>
      </c>
      <c r="J1577" s="86">
        <f t="shared" si="169"/>
        <v>6.9697819850929621</v>
      </c>
      <c r="L1577" s="87">
        <v>118.357809049624</v>
      </c>
      <c r="M1577" s="86">
        <v>120.89403967442099</v>
      </c>
      <c r="N1577" s="86">
        <v>148.34048046810801</v>
      </c>
      <c r="O1577" s="86">
        <f t="shared" si="174"/>
        <v>129.19744306405099</v>
      </c>
      <c r="P1577" s="86">
        <f t="shared" si="170"/>
        <v>16.626786437414282</v>
      </c>
      <c r="Q1577" s="86">
        <f t="shared" si="171"/>
        <v>7.0134337078304299</v>
      </c>
      <c r="S1577" s="86">
        <f t="shared" si="172"/>
        <v>4.3651722737467653E-2</v>
      </c>
      <c r="T1577" s="87">
        <v>1</v>
      </c>
      <c r="U1577" s="87">
        <v>0</v>
      </c>
    </row>
    <row r="1578" spans="2:21">
      <c r="B1578" s="87" t="s">
        <v>7344</v>
      </c>
      <c r="C1578" s="87" t="s">
        <v>2761</v>
      </c>
      <c r="D1578" s="87" t="s">
        <v>2762</v>
      </c>
      <c r="E1578" s="87">
        <v>112.497678828505</v>
      </c>
      <c r="F1578" s="86">
        <v>119.16944463455999</v>
      </c>
      <c r="G1578" s="86">
        <v>115.83814785526199</v>
      </c>
      <c r="H1578" s="86">
        <f t="shared" si="173"/>
        <v>115.83509043944234</v>
      </c>
      <c r="I1578" s="86">
        <f t="shared" si="168"/>
        <v>3.3358839538501299</v>
      </c>
      <c r="J1578" s="86">
        <f t="shared" si="169"/>
        <v>6.8559285513418855</v>
      </c>
      <c r="L1578" s="87">
        <v>118.83482711554301</v>
      </c>
      <c r="M1578" s="86">
        <v>125.71793234825201</v>
      </c>
      <c r="N1578" s="86">
        <v>110.301990152459</v>
      </c>
      <c r="O1578" s="86">
        <f t="shared" si="174"/>
        <v>118.28491653875135</v>
      </c>
      <c r="P1578" s="86">
        <f t="shared" si="170"/>
        <v>7.7226692068130403</v>
      </c>
      <c r="Q1578" s="86">
        <f t="shared" si="171"/>
        <v>6.8861223055307565</v>
      </c>
      <c r="S1578" s="86">
        <f t="shared" si="172"/>
        <v>3.0193754188872088E-2</v>
      </c>
      <c r="T1578" s="87">
        <v>0.975885962</v>
      </c>
      <c r="U1578" s="87">
        <v>0</v>
      </c>
    </row>
    <row r="1579" spans="2:21">
      <c r="B1579" s="87" t="s">
        <v>7345</v>
      </c>
      <c r="C1579" s="87" t="s">
        <v>2763</v>
      </c>
      <c r="D1579" s="87" t="s">
        <v>2490</v>
      </c>
      <c r="E1579" s="87">
        <v>56.522085700065503</v>
      </c>
      <c r="F1579" s="86">
        <v>62.044574594154298</v>
      </c>
      <c r="G1579" s="86">
        <v>61.047152423961499</v>
      </c>
      <c r="H1579" s="86">
        <f t="shared" si="173"/>
        <v>59.871270906060431</v>
      </c>
      <c r="I1579" s="86">
        <f t="shared" si="168"/>
        <v>2.9430416076636612</v>
      </c>
      <c r="J1579" s="86">
        <f t="shared" si="169"/>
        <v>5.9037919899887799</v>
      </c>
      <c r="L1579" s="87">
        <v>60.369359045024197</v>
      </c>
      <c r="M1579" s="86">
        <v>65.747458351680095</v>
      </c>
      <c r="N1579" s="86">
        <v>71.960786267196696</v>
      </c>
      <c r="O1579" s="86">
        <f t="shared" si="174"/>
        <v>66.025867887966996</v>
      </c>
      <c r="P1579" s="86">
        <f t="shared" si="170"/>
        <v>5.8007266927646253</v>
      </c>
      <c r="Q1579" s="86">
        <f t="shared" si="171"/>
        <v>6.0449594551485202</v>
      </c>
      <c r="S1579" s="86">
        <f t="shared" si="172"/>
        <v>0.14116746515974005</v>
      </c>
      <c r="T1579" s="87">
        <v>0.73286184099999996</v>
      </c>
      <c r="U1579" s="87">
        <v>0</v>
      </c>
    </row>
    <row r="1580" spans="2:21">
      <c r="B1580" s="87" t="s">
        <v>7346</v>
      </c>
      <c r="C1580" s="87" t="s">
        <v>2764</v>
      </c>
      <c r="D1580" s="87" t="s">
        <v>2243</v>
      </c>
      <c r="E1580" s="87">
        <v>65.381003930919405</v>
      </c>
      <c r="F1580" s="86">
        <v>60.7922457221161</v>
      </c>
      <c r="G1580" s="86">
        <v>61.6558215112683</v>
      </c>
      <c r="H1580" s="86">
        <f t="shared" si="173"/>
        <v>62.609690388101264</v>
      </c>
      <c r="I1580" s="86">
        <f t="shared" si="168"/>
        <v>2.4385599952344563</v>
      </c>
      <c r="J1580" s="86">
        <f t="shared" si="169"/>
        <v>5.9683140618360966</v>
      </c>
      <c r="L1580" s="87">
        <v>64.403244304957795</v>
      </c>
      <c r="M1580" s="86">
        <v>73.064304211807695</v>
      </c>
      <c r="N1580" s="86">
        <v>63.208647468787703</v>
      </c>
      <c r="O1580" s="86">
        <f t="shared" si="174"/>
        <v>66.892065328517731</v>
      </c>
      <c r="P1580" s="86">
        <f t="shared" si="170"/>
        <v>5.3785839237241904</v>
      </c>
      <c r="Q1580" s="86">
        <f t="shared" si="171"/>
        <v>6.0637631848257563</v>
      </c>
      <c r="S1580" s="86">
        <f t="shared" si="172"/>
        <v>9.5449122989658838E-2</v>
      </c>
      <c r="T1580" s="87">
        <v>0.84837717499999998</v>
      </c>
      <c r="U1580" s="87">
        <v>0</v>
      </c>
    </row>
    <row r="1581" spans="2:21">
      <c r="B1581" s="87" t="s">
        <v>7347</v>
      </c>
      <c r="C1581" s="87" t="s">
        <v>2765</v>
      </c>
      <c r="D1581" s="87" t="s">
        <v>2766</v>
      </c>
      <c r="E1581" s="87">
        <v>71.125305210218499</v>
      </c>
      <c r="F1581" s="86">
        <v>69.939795905966207</v>
      </c>
      <c r="G1581" s="86">
        <v>79.722500603954302</v>
      </c>
      <c r="H1581" s="86">
        <f t="shared" si="173"/>
        <v>73.595867240046331</v>
      </c>
      <c r="I1581" s="86">
        <f t="shared" si="168"/>
        <v>5.3388280885817876</v>
      </c>
      <c r="J1581" s="86">
        <f t="shared" si="169"/>
        <v>6.2015528492172951</v>
      </c>
      <c r="L1581" s="87">
        <v>79.028010909683303</v>
      </c>
      <c r="M1581" s="86">
        <v>96.339657885344906</v>
      </c>
      <c r="N1581" s="86">
        <v>80.724585623292199</v>
      </c>
      <c r="O1581" s="86">
        <f t="shared" si="174"/>
        <v>85.364084806106803</v>
      </c>
      <c r="P1581" s="86">
        <f t="shared" si="170"/>
        <v>9.5429028472989508</v>
      </c>
      <c r="Q1581" s="86">
        <f t="shared" si="171"/>
        <v>6.4155573079348134</v>
      </c>
      <c r="S1581" s="86">
        <f t="shared" si="172"/>
        <v>0.21400445871751861</v>
      </c>
      <c r="T1581" s="87">
        <v>0.39664189900000002</v>
      </c>
      <c r="U1581" s="87">
        <v>0</v>
      </c>
    </row>
    <row r="1582" spans="2:21">
      <c r="B1582" s="87" t="s">
        <v>7348</v>
      </c>
      <c r="C1582" s="87" t="s">
        <v>2767</v>
      </c>
      <c r="D1582" s="87" t="s">
        <v>2768</v>
      </c>
      <c r="E1582" s="87">
        <v>41.311664297150102</v>
      </c>
      <c r="F1582" s="86">
        <v>42.823781352191503</v>
      </c>
      <c r="G1582" s="86">
        <v>48.980601294531802</v>
      </c>
      <c r="H1582" s="86">
        <f t="shared" si="173"/>
        <v>44.372015647957802</v>
      </c>
      <c r="I1582" s="86">
        <f t="shared" si="168"/>
        <v>4.062132536413932</v>
      </c>
      <c r="J1582" s="86">
        <f t="shared" si="169"/>
        <v>5.4715781855542467</v>
      </c>
      <c r="L1582" s="87">
        <v>47.106384493034199</v>
      </c>
      <c r="M1582" s="86">
        <v>51.9378681131343</v>
      </c>
      <c r="N1582" s="86">
        <v>49.175549346221601</v>
      </c>
      <c r="O1582" s="86">
        <f t="shared" si="174"/>
        <v>49.406600650796697</v>
      </c>
      <c r="P1582" s="86">
        <f t="shared" si="170"/>
        <v>2.4240146496738189</v>
      </c>
      <c r="Q1582" s="86">
        <f t="shared" si="171"/>
        <v>5.6266318915562517</v>
      </c>
      <c r="S1582" s="86">
        <f t="shared" si="172"/>
        <v>0.15505370600200485</v>
      </c>
      <c r="T1582" s="87">
        <v>0.59902706900000002</v>
      </c>
      <c r="U1582" s="87">
        <v>0</v>
      </c>
    </row>
    <row r="1583" spans="2:21">
      <c r="B1583" s="87" t="s">
        <v>7349</v>
      </c>
      <c r="C1583" s="87" t="s">
        <v>2769</v>
      </c>
      <c r="D1583" s="87"/>
      <c r="E1583" s="87">
        <v>0</v>
      </c>
      <c r="F1583" s="86">
        <v>0.32034796944774302</v>
      </c>
      <c r="G1583" s="86">
        <v>1.0368678435537</v>
      </c>
      <c r="H1583" s="86">
        <f t="shared" si="173"/>
        <v>0.45240527100048106</v>
      </c>
      <c r="I1583" s="86">
        <f t="shared" si="168"/>
        <v>0.53089837014156305</v>
      </c>
      <c r="J1583" s="86">
        <f t="shared" si="169"/>
        <v>-1.1443123565367412</v>
      </c>
      <c r="L1583" s="87">
        <v>0</v>
      </c>
      <c r="M1583" s="86">
        <v>0</v>
      </c>
      <c r="N1583" s="86">
        <v>0.34882453610131903</v>
      </c>
      <c r="O1583" s="86">
        <f t="shared" si="174"/>
        <v>0.11627484536710635</v>
      </c>
      <c r="P1583" s="86">
        <f t="shared" si="170"/>
        <v>0.20139393981804288</v>
      </c>
      <c r="Q1583" s="86">
        <f t="shared" si="171"/>
        <v>-3.1043890736510016</v>
      </c>
      <c r="S1583" s="86">
        <f t="shared" si="172"/>
        <v>-1.9600767171142606</v>
      </c>
      <c r="T1583" s="87">
        <v>0.86613705299999999</v>
      </c>
      <c r="U1583" s="87">
        <v>0</v>
      </c>
    </row>
    <row r="1584" spans="2:21">
      <c r="B1584" s="87" t="s">
        <v>7350</v>
      </c>
      <c r="C1584" s="87" t="s">
        <v>2770</v>
      </c>
      <c r="D1584" s="87" t="s">
        <v>2771</v>
      </c>
      <c r="E1584" s="87">
        <v>66.221122651120197</v>
      </c>
      <c r="F1584" s="86">
        <v>60.970803073975603</v>
      </c>
      <c r="G1584" s="86">
        <v>65.898711834746095</v>
      </c>
      <c r="H1584" s="86">
        <f t="shared" si="173"/>
        <v>64.363545853280627</v>
      </c>
      <c r="I1584" s="86">
        <f t="shared" si="168"/>
        <v>2.9426204068013195</v>
      </c>
      <c r="J1584" s="86">
        <f t="shared" si="169"/>
        <v>6.0081719026769642</v>
      </c>
      <c r="L1584" s="87">
        <v>76.796631778115696</v>
      </c>
      <c r="M1584" s="86">
        <v>67.868412728714503</v>
      </c>
      <c r="N1584" s="86">
        <v>58.091824704977803</v>
      </c>
      <c r="O1584" s="86">
        <f t="shared" si="174"/>
        <v>67.585623070602665</v>
      </c>
      <c r="P1584" s="86">
        <f t="shared" si="170"/>
        <v>9.3556095153591219</v>
      </c>
      <c r="Q1584" s="86">
        <f t="shared" si="171"/>
        <v>6.0786444814735994</v>
      </c>
      <c r="S1584" s="86">
        <f t="shared" si="172"/>
        <v>7.0472578796634849E-2</v>
      </c>
      <c r="T1584" s="87">
        <v>0.95528714000000003</v>
      </c>
      <c r="U1584" s="87">
        <v>0</v>
      </c>
    </row>
    <row r="1585" spans="2:21">
      <c r="B1585" s="87" t="s">
        <v>7351</v>
      </c>
      <c r="C1585" s="87" t="s">
        <v>832</v>
      </c>
      <c r="D1585" s="87" t="s">
        <v>957</v>
      </c>
      <c r="E1585" s="87">
        <v>72.933072033619098</v>
      </c>
      <c r="F1585" s="86">
        <v>68.654945600631905</v>
      </c>
      <c r="G1585" s="86">
        <v>65.767379126812301</v>
      </c>
      <c r="H1585" s="86">
        <f t="shared" si="173"/>
        <v>69.118465587021106</v>
      </c>
      <c r="I1585" s="86">
        <f t="shared" si="168"/>
        <v>3.6052637617797108</v>
      </c>
      <c r="J1585" s="86">
        <f t="shared" si="169"/>
        <v>6.1109992852682753</v>
      </c>
      <c r="L1585" s="87">
        <v>74.322634336406395</v>
      </c>
      <c r="M1585" s="86">
        <v>74.261596681295103</v>
      </c>
      <c r="N1585" s="86">
        <v>73.717859804750901</v>
      </c>
      <c r="O1585" s="86">
        <f t="shared" si="174"/>
        <v>74.100696940817457</v>
      </c>
      <c r="P1585" s="86">
        <f t="shared" si="170"/>
        <v>0.33294834944643975</v>
      </c>
      <c r="Q1585" s="86">
        <f t="shared" si="171"/>
        <v>6.2114152064917878</v>
      </c>
      <c r="S1585" s="86">
        <f t="shared" si="172"/>
        <v>0.10041592122351302</v>
      </c>
      <c r="T1585" s="87">
        <v>0.82791837899999998</v>
      </c>
      <c r="U1585" s="87">
        <v>0</v>
      </c>
    </row>
    <row r="1586" spans="2:21">
      <c r="B1586" s="87" t="s">
        <v>7352</v>
      </c>
      <c r="C1586" s="87" t="s">
        <v>2772</v>
      </c>
      <c r="D1586" s="87" t="s">
        <v>2773</v>
      </c>
      <c r="E1586" s="87">
        <v>76.819074758084895</v>
      </c>
      <c r="F1586" s="86">
        <v>69.142501460529203</v>
      </c>
      <c r="G1586" s="86">
        <v>87.892304327538</v>
      </c>
      <c r="H1586" s="86">
        <f t="shared" si="173"/>
        <v>77.951293515384023</v>
      </c>
      <c r="I1586" s="86">
        <f t="shared" si="168"/>
        <v>9.4260392728710727</v>
      </c>
      <c r="J1586" s="86">
        <f t="shared" si="169"/>
        <v>6.2845010579354579</v>
      </c>
      <c r="L1586" s="87">
        <v>83.048223437584497</v>
      </c>
      <c r="M1586" s="86">
        <v>90.568840465053498</v>
      </c>
      <c r="N1586" s="86">
        <v>82.743091330553995</v>
      </c>
      <c r="O1586" s="86">
        <f t="shared" si="174"/>
        <v>85.453385077730672</v>
      </c>
      <c r="P1586" s="86">
        <f t="shared" si="170"/>
        <v>4.4327406043499629</v>
      </c>
      <c r="Q1586" s="86">
        <f t="shared" si="171"/>
        <v>6.4170657376152924</v>
      </c>
      <c r="S1586" s="86">
        <f t="shared" si="172"/>
        <v>0.13256467967983521</v>
      </c>
      <c r="T1586" s="87">
        <v>0.74026544299999997</v>
      </c>
      <c r="U1586" s="87">
        <v>0</v>
      </c>
    </row>
    <row r="1587" spans="2:21">
      <c r="B1587" s="87" t="s">
        <v>7353</v>
      </c>
      <c r="C1587" s="87" t="s">
        <v>832</v>
      </c>
      <c r="D1587" s="87"/>
      <c r="E1587" s="87">
        <v>106.126207838816</v>
      </c>
      <c r="F1587" s="86">
        <v>126.541757545797</v>
      </c>
      <c r="G1587" s="86">
        <v>130.72284214752301</v>
      </c>
      <c r="H1587" s="86">
        <f t="shared" si="173"/>
        <v>121.13026917737868</v>
      </c>
      <c r="I1587" s="86">
        <f t="shared" si="168"/>
        <v>13.160993868253675</v>
      </c>
      <c r="J1587" s="86">
        <f t="shared" si="169"/>
        <v>6.9204156141414508</v>
      </c>
      <c r="L1587" s="87">
        <v>102.150089153449</v>
      </c>
      <c r="M1587" s="86">
        <v>122.331782495398</v>
      </c>
      <c r="N1587" s="86">
        <v>128.51759590172401</v>
      </c>
      <c r="O1587" s="86">
        <f t="shared" si="174"/>
        <v>117.66648918352367</v>
      </c>
      <c r="P1587" s="86">
        <f t="shared" si="170"/>
        <v>13.788947541217441</v>
      </c>
      <c r="Q1587" s="86">
        <f t="shared" si="171"/>
        <v>6.8785596964516387</v>
      </c>
      <c r="S1587" s="86">
        <f t="shared" si="172"/>
        <v>-4.1855917689812311E-2</v>
      </c>
      <c r="T1587" s="87">
        <v>0.82296477300000004</v>
      </c>
      <c r="U1587" s="87">
        <v>0</v>
      </c>
    </row>
    <row r="1588" spans="2:21">
      <c r="B1588" s="87" t="s">
        <v>7354</v>
      </c>
      <c r="C1588" s="87" t="s">
        <v>2774</v>
      </c>
      <c r="D1588" s="87" t="s">
        <v>2775</v>
      </c>
      <c r="E1588" s="87">
        <v>123.622428208057</v>
      </c>
      <c r="F1588" s="86">
        <v>116.652550946227</v>
      </c>
      <c r="G1588" s="86">
        <v>117.043241756078</v>
      </c>
      <c r="H1588" s="86">
        <f t="shared" si="173"/>
        <v>119.10607363678734</v>
      </c>
      <c r="I1588" s="86">
        <f t="shared" si="168"/>
        <v>3.9161529320618764</v>
      </c>
      <c r="J1588" s="86">
        <f t="shared" si="169"/>
        <v>6.8961031729369235</v>
      </c>
      <c r="L1588" s="87">
        <v>130.839516570771</v>
      </c>
      <c r="M1588" s="86">
        <v>119.892318565309</v>
      </c>
      <c r="N1588" s="86">
        <v>111.831416565639</v>
      </c>
      <c r="O1588" s="86">
        <f t="shared" si="174"/>
        <v>120.85441723390635</v>
      </c>
      <c r="P1588" s="86">
        <f t="shared" si="170"/>
        <v>9.5405027035980812</v>
      </c>
      <c r="Q1588" s="86">
        <f t="shared" si="171"/>
        <v>6.9171263944048071</v>
      </c>
      <c r="S1588" s="86">
        <f t="shared" si="172"/>
        <v>2.1023221467883667E-2</v>
      </c>
      <c r="T1588" s="87">
        <v>0.95539615600000005</v>
      </c>
      <c r="U1588" s="87">
        <v>0</v>
      </c>
    </row>
    <row r="1589" spans="2:21">
      <c r="B1589" s="87" t="s">
        <v>7355</v>
      </c>
      <c r="C1589" s="87" t="s">
        <v>2776</v>
      </c>
      <c r="D1589" s="87" t="s">
        <v>2777</v>
      </c>
      <c r="E1589" s="87">
        <v>93.315027173221495</v>
      </c>
      <c r="F1589" s="86">
        <v>92.862914857170594</v>
      </c>
      <c r="G1589" s="86">
        <v>94.970591958161606</v>
      </c>
      <c r="H1589" s="86">
        <f t="shared" si="173"/>
        <v>93.71617799618457</v>
      </c>
      <c r="I1589" s="86">
        <f t="shared" si="168"/>
        <v>1.1096247913522077</v>
      </c>
      <c r="J1589" s="86">
        <f t="shared" si="169"/>
        <v>6.5502262132114684</v>
      </c>
      <c r="L1589" s="87">
        <v>98.599271897902398</v>
      </c>
      <c r="M1589" s="86">
        <v>105.971500173834</v>
      </c>
      <c r="N1589" s="86">
        <v>99.782364232827206</v>
      </c>
      <c r="O1589" s="86">
        <f t="shared" si="174"/>
        <v>101.45104543485452</v>
      </c>
      <c r="P1589" s="86">
        <f t="shared" si="170"/>
        <v>3.9592688912993643</v>
      </c>
      <c r="Q1589" s="86">
        <f t="shared" si="171"/>
        <v>6.6646399216599237</v>
      </c>
      <c r="S1589" s="86">
        <f t="shared" si="172"/>
        <v>0.11441370844845467</v>
      </c>
      <c r="T1589" s="87">
        <v>0.74061649500000004</v>
      </c>
      <c r="U1589" s="87">
        <v>0</v>
      </c>
    </row>
    <row r="1590" spans="2:21">
      <c r="B1590" s="87" t="s">
        <v>7356</v>
      </c>
      <c r="C1590" s="87" t="s">
        <v>2778</v>
      </c>
      <c r="D1590" s="87" t="s">
        <v>2779</v>
      </c>
      <c r="E1590" s="87">
        <v>321.51570481197399</v>
      </c>
      <c r="F1590" s="86">
        <v>285.43869883116702</v>
      </c>
      <c r="G1590" s="86">
        <v>307.311437499627</v>
      </c>
      <c r="H1590" s="86">
        <f t="shared" si="173"/>
        <v>304.75528038092267</v>
      </c>
      <c r="I1590" s="86">
        <f t="shared" si="168"/>
        <v>18.173828560499373</v>
      </c>
      <c r="J1590" s="86">
        <f t="shared" si="169"/>
        <v>8.2515074078749251</v>
      </c>
      <c r="L1590" s="87">
        <v>270.51786509228202</v>
      </c>
      <c r="M1590" s="86">
        <v>211.78059191828299</v>
      </c>
      <c r="N1590" s="86">
        <v>292.50980018297997</v>
      </c>
      <c r="O1590" s="86">
        <f t="shared" si="174"/>
        <v>258.26941906451498</v>
      </c>
      <c r="P1590" s="86">
        <f t="shared" si="170"/>
        <v>41.73511218785162</v>
      </c>
      <c r="Q1590" s="86">
        <f t="shared" si="171"/>
        <v>8.0127330179930603</v>
      </c>
      <c r="S1590" s="86">
        <f t="shared" si="172"/>
        <v>-0.23877438988186547</v>
      </c>
      <c r="T1590" s="87">
        <v>0.14816373799999999</v>
      </c>
      <c r="U1590" s="87">
        <v>0</v>
      </c>
    </row>
    <row r="1591" spans="2:21">
      <c r="B1591" s="87" t="s">
        <v>7357</v>
      </c>
      <c r="C1591" s="87" t="s">
        <v>841</v>
      </c>
      <c r="D1591" s="87" t="s">
        <v>2780</v>
      </c>
      <c r="E1591" s="87">
        <v>42.147847956018801</v>
      </c>
      <c r="F1591" s="86">
        <v>37.255603041449604</v>
      </c>
      <c r="G1591" s="86">
        <v>36.673361745872199</v>
      </c>
      <c r="H1591" s="86">
        <f t="shared" si="173"/>
        <v>38.692270914446873</v>
      </c>
      <c r="I1591" s="86">
        <f t="shared" si="168"/>
        <v>3.006744210811453</v>
      </c>
      <c r="J1591" s="86">
        <f t="shared" si="169"/>
        <v>5.2739735003514836</v>
      </c>
      <c r="L1591" s="87">
        <v>43.193632132425797</v>
      </c>
      <c r="M1591" s="86">
        <v>37.696587623968099</v>
      </c>
      <c r="N1591" s="86">
        <v>36.155191782393501</v>
      </c>
      <c r="O1591" s="86">
        <f t="shared" si="174"/>
        <v>39.015137179595797</v>
      </c>
      <c r="P1591" s="86">
        <f t="shared" si="170"/>
        <v>3.699843285630513</v>
      </c>
      <c r="Q1591" s="86">
        <f t="shared" si="171"/>
        <v>5.2859620675018704</v>
      </c>
      <c r="S1591" s="86">
        <f t="shared" si="172"/>
        <v>1.1988567150385945E-2</v>
      </c>
      <c r="T1591" s="87">
        <v>0.95528714000000003</v>
      </c>
      <c r="U1591" s="87">
        <v>0</v>
      </c>
    </row>
    <row r="1592" spans="2:21">
      <c r="B1592" s="87" t="s">
        <v>7358</v>
      </c>
      <c r="C1592" s="87" t="s">
        <v>2119</v>
      </c>
      <c r="D1592" s="87" t="s">
        <v>2781</v>
      </c>
      <c r="E1592" s="87">
        <v>108.107584764298</v>
      </c>
      <c r="F1592" s="86">
        <v>96.328125924095801</v>
      </c>
      <c r="G1592" s="86">
        <v>95.413785899925401</v>
      </c>
      <c r="H1592" s="86">
        <f t="shared" si="173"/>
        <v>99.949832196106399</v>
      </c>
      <c r="I1592" s="86">
        <f t="shared" si="168"/>
        <v>7.0795974209574535</v>
      </c>
      <c r="J1592" s="86">
        <f t="shared" si="169"/>
        <v>6.643132239745726</v>
      </c>
      <c r="L1592" s="87">
        <v>117.961126711685</v>
      </c>
      <c r="M1592" s="86">
        <v>123.73261688998601</v>
      </c>
      <c r="N1592" s="86">
        <v>95.677587044933205</v>
      </c>
      <c r="O1592" s="86">
        <f t="shared" si="174"/>
        <v>112.45711021553473</v>
      </c>
      <c r="P1592" s="86">
        <f t="shared" si="170"/>
        <v>14.815256430252084</v>
      </c>
      <c r="Q1592" s="86">
        <f t="shared" si="171"/>
        <v>6.8132310696401435</v>
      </c>
      <c r="S1592" s="86">
        <f t="shared" si="172"/>
        <v>0.17009882989441746</v>
      </c>
      <c r="T1592" s="87">
        <v>0.60643830799999998</v>
      </c>
      <c r="U1592" s="87">
        <v>0</v>
      </c>
    </row>
    <row r="1593" spans="2:21">
      <c r="B1593" s="87" t="s">
        <v>7359</v>
      </c>
      <c r="C1593" s="87" t="s">
        <v>2416</v>
      </c>
      <c r="D1593" s="87" t="s">
        <v>2782</v>
      </c>
      <c r="E1593" s="87">
        <v>254.79225561089299</v>
      </c>
      <c r="F1593" s="86">
        <v>229.19753114095101</v>
      </c>
      <c r="G1593" s="86">
        <v>202.77761084863801</v>
      </c>
      <c r="H1593" s="86">
        <f t="shared" si="173"/>
        <v>228.92246586682734</v>
      </c>
      <c r="I1593" s="86">
        <f t="shared" si="168"/>
        <v>26.008413314054099</v>
      </c>
      <c r="J1593" s="86">
        <f t="shared" si="169"/>
        <v>7.8387152420270985</v>
      </c>
      <c r="L1593" s="87">
        <v>262.94413256336099</v>
      </c>
      <c r="M1593" s="86">
        <v>272.880238135779</v>
      </c>
      <c r="N1593" s="86">
        <v>240.01619687600001</v>
      </c>
      <c r="O1593" s="86">
        <f t="shared" si="174"/>
        <v>258.61352252504668</v>
      </c>
      <c r="P1593" s="86">
        <f t="shared" si="170"/>
        <v>16.854582150236638</v>
      </c>
      <c r="Q1593" s="86">
        <f t="shared" si="171"/>
        <v>8.0146539033210775</v>
      </c>
      <c r="S1593" s="86">
        <f t="shared" si="172"/>
        <v>0.17593866129397981</v>
      </c>
      <c r="T1593" s="87">
        <v>0.58025974499999999</v>
      </c>
      <c r="U1593" s="87">
        <v>0</v>
      </c>
    </row>
    <row r="1594" spans="2:21">
      <c r="B1594" s="87" t="s">
        <v>7360</v>
      </c>
      <c r="C1594" s="87" t="s">
        <v>841</v>
      </c>
      <c r="D1594" s="87" t="s">
        <v>2783</v>
      </c>
      <c r="E1594" s="87">
        <v>72.960777639866706</v>
      </c>
      <c r="F1594" s="86">
        <v>78.464295170901295</v>
      </c>
      <c r="G1594" s="86">
        <v>76.508572406270602</v>
      </c>
      <c r="H1594" s="86">
        <f t="shared" si="173"/>
        <v>75.977881739012858</v>
      </c>
      <c r="I1594" s="86">
        <f t="shared" si="168"/>
        <v>2.7898746821026048</v>
      </c>
      <c r="J1594" s="86">
        <f t="shared" si="169"/>
        <v>6.2475075851579769</v>
      </c>
      <c r="L1594" s="87">
        <v>68.264360168220307</v>
      </c>
      <c r="M1594" s="86">
        <v>69.954395286091795</v>
      </c>
      <c r="N1594" s="86">
        <v>69.165059419865301</v>
      </c>
      <c r="O1594" s="86">
        <f t="shared" si="174"/>
        <v>69.127938291392468</v>
      </c>
      <c r="P1594" s="86">
        <f t="shared" si="170"/>
        <v>0.84562885389752784</v>
      </c>
      <c r="Q1594" s="86">
        <f t="shared" si="171"/>
        <v>6.1111969934654988</v>
      </c>
      <c r="S1594" s="86">
        <f t="shared" si="172"/>
        <v>-0.13631059169247831</v>
      </c>
      <c r="T1594" s="87">
        <v>0.25474090999999999</v>
      </c>
      <c r="U1594" s="87">
        <v>0</v>
      </c>
    </row>
    <row r="1595" spans="2:21">
      <c r="B1595" s="87" t="s">
        <v>7361</v>
      </c>
      <c r="C1595" s="87" t="s">
        <v>2784</v>
      </c>
      <c r="D1595" s="87" t="s">
        <v>2785</v>
      </c>
      <c r="E1595" s="87">
        <v>80.436898742627804</v>
      </c>
      <c r="F1595" s="86">
        <v>85.830536097849802</v>
      </c>
      <c r="G1595" s="86">
        <v>72.016967478977804</v>
      </c>
      <c r="H1595" s="86">
        <f t="shared" si="173"/>
        <v>79.428134106485132</v>
      </c>
      <c r="I1595" s="86">
        <f t="shared" si="168"/>
        <v>6.9618154288533347</v>
      </c>
      <c r="J1595" s="86">
        <f t="shared" si="169"/>
        <v>6.3115782073763445</v>
      </c>
      <c r="L1595" s="87">
        <v>82.294849912878107</v>
      </c>
      <c r="M1595" s="86">
        <v>86.317488594353406</v>
      </c>
      <c r="N1595" s="86">
        <v>84.969698701673096</v>
      </c>
      <c r="O1595" s="86">
        <f t="shared" si="174"/>
        <v>84.527345736301541</v>
      </c>
      <c r="P1595" s="86">
        <f t="shared" si="170"/>
        <v>2.0474771304962345</v>
      </c>
      <c r="Q1595" s="86">
        <f t="shared" si="171"/>
        <v>6.4013462430976622</v>
      </c>
      <c r="S1595" s="86">
        <f t="shared" si="172"/>
        <v>8.9768035721316891E-2</v>
      </c>
      <c r="T1595" s="87">
        <v>0.890336609</v>
      </c>
      <c r="U1595" s="87">
        <v>0</v>
      </c>
    </row>
    <row r="1596" spans="2:21">
      <c r="B1596" s="87" t="s">
        <v>7362</v>
      </c>
      <c r="C1596" s="87" t="s">
        <v>2786</v>
      </c>
      <c r="D1596" s="87" t="s">
        <v>2787</v>
      </c>
      <c r="E1596" s="87">
        <v>99.469675033079696</v>
      </c>
      <c r="F1596" s="86">
        <v>103.31422004909</v>
      </c>
      <c r="G1596" s="86">
        <v>97.4302696489776</v>
      </c>
      <c r="H1596" s="86">
        <f t="shared" si="173"/>
        <v>100.07138824371577</v>
      </c>
      <c r="I1596" s="86">
        <f t="shared" si="168"/>
        <v>2.987768760904395</v>
      </c>
      <c r="J1596" s="86">
        <f t="shared" si="169"/>
        <v>6.644885736982463</v>
      </c>
      <c r="L1596" s="87">
        <v>97.089170082317807</v>
      </c>
      <c r="M1596" s="86">
        <v>99.655268600593999</v>
      </c>
      <c r="N1596" s="86">
        <v>103.397769189152</v>
      </c>
      <c r="O1596" s="86">
        <f t="shared" si="174"/>
        <v>100.04740262402127</v>
      </c>
      <c r="P1596" s="86">
        <f t="shared" si="170"/>
        <v>3.1725277763849826</v>
      </c>
      <c r="Q1596" s="86">
        <f t="shared" si="171"/>
        <v>6.6445399030445156</v>
      </c>
      <c r="S1596" s="86">
        <f t="shared" si="172"/>
        <v>-3.4583393794820606E-4</v>
      </c>
      <c r="T1596" s="87">
        <v>0.88711443599999995</v>
      </c>
      <c r="U1596" s="87">
        <v>0</v>
      </c>
    </row>
    <row r="1597" spans="2:21">
      <c r="B1597" s="87" t="s">
        <v>7363</v>
      </c>
      <c r="C1597" s="87" t="s">
        <v>832</v>
      </c>
      <c r="D1597" s="87" t="s">
        <v>2788</v>
      </c>
      <c r="E1597" s="87">
        <v>76.776488328480895</v>
      </c>
      <c r="F1597" s="86">
        <v>83.950925138798794</v>
      </c>
      <c r="G1597" s="86">
        <v>86.932461667462405</v>
      </c>
      <c r="H1597" s="86">
        <f t="shared" si="173"/>
        <v>82.553291711580698</v>
      </c>
      <c r="I1597" s="86">
        <f t="shared" si="168"/>
        <v>5.2202474091927735</v>
      </c>
      <c r="J1597" s="86">
        <f t="shared" si="169"/>
        <v>6.3672538368737852</v>
      </c>
      <c r="L1597" s="87">
        <v>90.830711685311996</v>
      </c>
      <c r="M1597" s="86">
        <v>85.540233574923306</v>
      </c>
      <c r="N1597" s="86">
        <v>95.408888975588994</v>
      </c>
      <c r="O1597" s="86">
        <f t="shared" si="174"/>
        <v>90.593278078608094</v>
      </c>
      <c r="P1597" s="86">
        <f t="shared" si="170"/>
        <v>4.9386102187220979</v>
      </c>
      <c r="Q1597" s="86">
        <f t="shared" si="171"/>
        <v>6.5013321027479769</v>
      </c>
      <c r="S1597" s="86">
        <f t="shared" si="172"/>
        <v>0.13407826587419247</v>
      </c>
      <c r="T1597" s="87">
        <v>0.75280825500000004</v>
      </c>
      <c r="U1597" s="87">
        <v>0</v>
      </c>
    </row>
    <row r="1598" spans="2:21">
      <c r="B1598" s="87" t="s">
        <v>7364</v>
      </c>
      <c r="C1598" s="87" t="s">
        <v>832</v>
      </c>
      <c r="D1598" s="87" t="s">
        <v>861</v>
      </c>
      <c r="E1598" s="87">
        <v>109.514408259625</v>
      </c>
      <c r="F1598" s="86">
        <v>133.38331823980701</v>
      </c>
      <c r="G1598" s="86">
        <v>136.743557977373</v>
      </c>
      <c r="H1598" s="86">
        <f t="shared" si="173"/>
        <v>126.54709482560168</v>
      </c>
      <c r="I1598" s="86">
        <f t="shared" si="168"/>
        <v>14.846114357453299</v>
      </c>
      <c r="J1598" s="86">
        <f t="shared" si="169"/>
        <v>6.9835305772801597</v>
      </c>
      <c r="L1598" s="87">
        <v>125.924235344114</v>
      </c>
      <c r="M1598" s="86">
        <v>135.94279098669199</v>
      </c>
      <c r="N1598" s="86">
        <v>143.43267686580401</v>
      </c>
      <c r="O1598" s="86">
        <f t="shared" si="174"/>
        <v>135.09990106553667</v>
      </c>
      <c r="P1598" s="86">
        <f t="shared" si="170"/>
        <v>8.7846017948452673</v>
      </c>
      <c r="Q1598" s="86">
        <f t="shared" si="171"/>
        <v>7.0778828079445262</v>
      </c>
      <c r="S1598" s="86">
        <f t="shared" si="172"/>
        <v>9.4352230664366391E-2</v>
      </c>
      <c r="T1598" s="87">
        <v>0.89009306200000005</v>
      </c>
      <c r="U1598" s="87">
        <v>0</v>
      </c>
    </row>
    <row r="1599" spans="2:21">
      <c r="B1599" s="87" t="s">
        <v>7365</v>
      </c>
      <c r="C1599" s="87" t="s">
        <v>2789</v>
      </c>
      <c r="D1599" s="87" t="s">
        <v>2790</v>
      </c>
      <c r="E1599" s="87">
        <v>102.632208244856</v>
      </c>
      <c r="F1599" s="86">
        <v>109.779573005502</v>
      </c>
      <c r="G1599" s="86">
        <v>100.763156993218</v>
      </c>
      <c r="H1599" s="86">
        <f t="shared" si="173"/>
        <v>104.39164608119199</v>
      </c>
      <c r="I1599" s="86">
        <f t="shared" si="168"/>
        <v>4.7587451656493274</v>
      </c>
      <c r="J1599" s="86">
        <f t="shared" si="169"/>
        <v>6.7058624549444081</v>
      </c>
      <c r="L1599" s="87">
        <v>105.830881259859</v>
      </c>
      <c r="M1599" s="86">
        <v>94.910687402722402</v>
      </c>
      <c r="N1599" s="86">
        <v>111.33106767949801</v>
      </c>
      <c r="O1599" s="86">
        <f t="shared" si="174"/>
        <v>104.02421211402647</v>
      </c>
      <c r="P1599" s="86">
        <f t="shared" si="170"/>
        <v>8.3579460491413649</v>
      </c>
      <c r="Q1599" s="86">
        <f t="shared" si="171"/>
        <v>6.7007755511351288</v>
      </c>
      <c r="S1599" s="86">
        <f t="shared" si="172"/>
        <v>-5.0869038092798318E-3</v>
      </c>
      <c r="T1599" s="87">
        <v>0.90375330300000001</v>
      </c>
      <c r="U1599" s="87">
        <v>0</v>
      </c>
    </row>
    <row r="1600" spans="2:21">
      <c r="B1600" s="87" t="s">
        <v>7366</v>
      </c>
      <c r="C1600" s="87" t="s">
        <v>2791</v>
      </c>
      <c r="D1600" s="87" t="s">
        <v>2792</v>
      </c>
      <c r="E1600" s="87">
        <v>101.32414506930201</v>
      </c>
      <c r="F1600" s="86">
        <v>83.547244224602395</v>
      </c>
      <c r="G1600" s="86">
        <v>82.659077850519594</v>
      </c>
      <c r="H1600" s="86">
        <f t="shared" si="173"/>
        <v>89.176822381474665</v>
      </c>
      <c r="I1600" s="86">
        <f t="shared" si="168"/>
        <v>10.529259054590046</v>
      </c>
      <c r="J1600" s="86">
        <f t="shared" si="169"/>
        <v>6.4785968882130573</v>
      </c>
      <c r="L1600" s="87">
        <v>100.663235003293</v>
      </c>
      <c r="M1600" s="86">
        <v>82.631155806266605</v>
      </c>
      <c r="N1600" s="86">
        <v>71.367214915958499</v>
      </c>
      <c r="O1600" s="86">
        <f t="shared" si="174"/>
        <v>84.887201908506043</v>
      </c>
      <c r="P1600" s="86">
        <f t="shared" si="170"/>
        <v>14.777736844691386</v>
      </c>
      <c r="Q1600" s="86">
        <f t="shared" si="171"/>
        <v>6.4074751559105261</v>
      </c>
      <c r="S1600" s="86">
        <f t="shared" si="172"/>
        <v>-7.1121732302530299E-2</v>
      </c>
      <c r="T1600" s="87">
        <v>0.74337484799999998</v>
      </c>
      <c r="U1600" s="87">
        <v>0</v>
      </c>
    </row>
    <row r="1601" spans="2:21">
      <c r="B1601" s="87" t="s">
        <v>7367</v>
      </c>
      <c r="C1601" s="87" t="s">
        <v>2793</v>
      </c>
      <c r="D1601" s="87" t="s">
        <v>1055</v>
      </c>
      <c r="E1601" s="87">
        <v>75.815038020281094</v>
      </c>
      <c r="F1601" s="86">
        <v>76.537190538325504</v>
      </c>
      <c r="G1601" s="86">
        <v>81.021413764390502</v>
      </c>
      <c r="H1601" s="86">
        <f t="shared" si="173"/>
        <v>77.791214107665709</v>
      </c>
      <c r="I1601" s="86">
        <f t="shared" si="168"/>
        <v>2.8206414929157946</v>
      </c>
      <c r="J1601" s="86">
        <f t="shared" si="169"/>
        <v>6.2815353184913265</v>
      </c>
      <c r="L1601" s="87">
        <v>94.052613065817198</v>
      </c>
      <c r="M1601" s="86">
        <v>90.364489051618804</v>
      </c>
      <c r="N1601" s="86">
        <v>78.144238238827398</v>
      </c>
      <c r="O1601" s="86">
        <f t="shared" si="174"/>
        <v>87.520446785421129</v>
      </c>
      <c r="P1601" s="86">
        <f t="shared" si="170"/>
        <v>8.3267958854495632</v>
      </c>
      <c r="Q1601" s="86">
        <f t="shared" si="171"/>
        <v>6.4515481978883322</v>
      </c>
      <c r="S1601" s="86">
        <f t="shared" si="172"/>
        <v>0.17001287939700482</v>
      </c>
      <c r="T1601" s="87">
        <v>0.57668238599999999</v>
      </c>
      <c r="U1601" s="87">
        <v>0</v>
      </c>
    </row>
    <row r="1602" spans="2:21">
      <c r="B1602" s="87" t="s">
        <v>7368</v>
      </c>
      <c r="C1602" s="87" t="s">
        <v>2148</v>
      </c>
      <c r="D1602" s="87" t="s">
        <v>835</v>
      </c>
      <c r="E1602" s="87">
        <v>51.249488238985997</v>
      </c>
      <c r="F1602" s="86">
        <v>57.813386486216203</v>
      </c>
      <c r="G1602" s="86">
        <v>53.724909940140599</v>
      </c>
      <c r="H1602" s="86">
        <f t="shared" si="173"/>
        <v>54.262594888447602</v>
      </c>
      <c r="I1602" s="86">
        <f t="shared" si="168"/>
        <v>3.314818076112906</v>
      </c>
      <c r="J1602" s="86">
        <f t="shared" si="169"/>
        <v>5.7618861351938637</v>
      </c>
      <c r="L1602" s="87">
        <v>60.787302582991302</v>
      </c>
      <c r="M1602" s="86">
        <v>56.165741874049999</v>
      </c>
      <c r="N1602" s="86">
        <v>62.952569221108597</v>
      </c>
      <c r="O1602" s="86">
        <f t="shared" si="174"/>
        <v>59.968537892716633</v>
      </c>
      <c r="P1602" s="86">
        <f t="shared" si="170"/>
        <v>3.4667042090761133</v>
      </c>
      <c r="Q1602" s="86">
        <f t="shared" si="171"/>
        <v>5.9061338934265706</v>
      </c>
      <c r="S1602" s="86">
        <f t="shared" si="172"/>
        <v>0.14424775823270719</v>
      </c>
      <c r="T1602" s="87">
        <v>0.71017020099999995</v>
      </c>
      <c r="U1602" s="87">
        <v>0</v>
      </c>
    </row>
    <row r="1603" spans="2:21">
      <c r="B1603" s="87" t="s">
        <v>7369</v>
      </c>
      <c r="C1603" s="87" t="s">
        <v>2794</v>
      </c>
      <c r="D1603" s="87" t="s">
        <v>2795</v>
      </c>
      <c r="E1603" s="87">
        <v>62.567841686953003</v>
      </c>
      <c r="F1603" s="86">
        <v>68.9645108627101</v>
      </c>
      <c r="G1603" s="86">
        <v>69.732818705131294</v>
      </c>
      <c r="H1603" s="86">
        <f t="shared" si="173"/>
        <v>67.088390418264794</v>
      </c>
      <c r="I1603" s="86">
        <f t="shared" si="168"/>
        <v>3.9337126050723374</v>
      </c>
      <c r="J1603" s="86">
        <f t="shared" si="169"/>
        <v>6.0679912259161117</v>
      </c>
      <c r="L1603" s="87">
        <v>83.284623083508293</v>
      </c>
      <c r="M1603" s="86">
        <v>69.291962418263296</v>
      </c>
      <c r="N1603" s="86">
        <v>71.467170956438295</v>
      </c>
      <c r="O1603" s="86">
        <f t="shared" si="174"/>
        <v>74.681252152736633</v>
      </c>
      <c r="P1603" s="86">
        <f t="shared" si="170"/>
        <v>7.5296996338149205</v>
      </c>
      <c r="Q1603" s="86">
        <f t="shared" si="171"/>
        <v>6.2226742117846214</v>
      </c>
      <c r="S1603" s="86">
        <f t="shared" si="172"/>
        <v>0.15468298586851084</v>
      </c>
      <c r="T1603" s="87">
        <v>0.72729081500000003</v>
      </c>
      <c r="U1603" s="87">
        <v>0</v>
      </c>
    </row>
    <row r="1604" spans="2:21">
      <c r="B1604" s="87" t="s">
        <v>7370</v>
      </c>
      <c r="C1604" s="87" t="s">
        <v>2796</v>
      </c>
      <c r="D1604" s="87" t="s">
        <v>2732</v>
      </c>
      <c r="E1604" s="87">
        <v>51.684167920573699</v>
      </c>
      <c r="F1604" s="86">
        <v>48.732092637213</v>
      </c>
      <c r="G1604" s="86">
        <v>56.288244386570902</v>
      </c>
      <c r="H1604" s="86">
        <f t="shared" si="173"/>
        <v>52.234834981452536</v>
      </c>
      <c r="I1604" s="86">
        <f t="shared" si="168"/>
        <v>3.8080550119166898</v>
      </c>
      <c r="J1604" s="86">
        <f t="shared" si="169"/>
        <v>5.7069403440871813</v>
      </c>
      <c r="L1604" s="87">
        <v>56.725302684131997</v>
      </c>
      <c r="M1604" s="86">
        <v>55.729070674481299</v>
      </c>
      <c r="N1604" s="86">
        <v>48.832767180103602</v>
      </c>
      <c r="O1604" s="86">
        <f t="shared" si="174"/>
        <v>53.762380179572297</v>
      </c>
      <c r="P1604" s="86">
        <f t="shared" si="170"/>
        <v>4.2981313146135083</v>
      </c>
      <c r="Q1604" s="86">
        <f t="shared" si="171"/>
        <v>5.7485251057207707</v>
      </c>
      <c r="S1604" s="86">
        <f t="shared" si="172"/>
        <v>4.1584761633588915E-2</v>
      </c>
      <c r="T1604" s="87">
        <v>1</v>
      </c>
      <c r="U1604" s="87">
        <v>0</v>
      </c>
    </row>
    <row r="1605" spans="2:21">
      <c r="B1605" s="87" t="s">
        <v>7371</v>
      </c>
      <c r="C1605" s="87" t="s">
        <v>2797</v>
      </c>
      <c r="D1605" s="87" t="s">
        <v>2612</v>
      </c>
      <c r="E1605" s="87">
        <v>93.830126942906304</v>
      </c>
      <c r="F1605" s="86">
        <v>92.0811291071863</v>
      </c>
      <c r="G1605" s="86">
        <v>101.51144394785</v>
      </c>
      <c r="H1605" s="86">
        <f t="shared" si="173"/>
        <v>95.807566665980872</v>
      </c>
      <c r="I1605" s="86">
        <f t="shared" si="168"/>
        <v>5.0165137687746251</v>
      </c>
      <c r="J1605" s="86">
        <f t="shared" si="169"/>
        <v>6.5820676961557005</v>
      </c>
      <c r="L1605" s="87">
        <v>91.881570500464406</v>
      </c>
      <c r="M1605" s="86">
        <v>86.211286137819201</v>
      </c>
      <c r="N1605" s="86">
        <v>89.0771784045142</v>
      </c>
      <c r="O1605" s="86">
        <f t="shared" si="174"/>
        <v>89.056678347599259</v>
      </c>
      <c r="P1605" s="86">
        <f t="shared" si="170"/>
        <v>2.8351977669229393</v>
      </c>
      <c r="Q1605" s="86">
        <f t="shared" si="171"/>
        <v>6.4766518977661587</v>
      </c>
      <c r="S1605" s="86">
        <f t="shared" si="172"/>
        <v>-0.10541579838954115</v>
      </c>
      <c r="T1605" s="87">
        <v>0.39050082800000002</v>
      </c>
      <c r="U1605" s="87">
        <v>0</v>
      </c>
    </row>
    <row r="1606" spans="2:21">
      <c r="B1606" s="87" t="s">
        <v>7372</v>
      </c>
      <c r="C1606" s="87" t="s">
        <v>841</v>
      </c>
      <c r="D1606" s="87"/>
      <c r="E1606" s="87">
        <v>53.459117000276102</v>
      </c>
      <c r="F1606" s="86">
        <v>54.225567745060602</v>
      </c>
      <c r="G1606" s="86">
        <v>52.513035993313302</v>
      </c>
      <c r="H1606" s="86">
        <f t="shared" si="173"/>
        <v>53.399240246216671</v>
      </c>
      <c r="I1606" s="86">
        <f t="shared" ref="I1606:I1669" si="175">STDEV(E1606:G1606)</f>
        <v>0.85783458163167381</v>
      </c>
      <c r="J1606" s="86">
        <f t="shared" ref="J1606:J1669" si="176">LOG(H1606,2)</f>
        <v>5.7387473105677396</v>
      </c>
      <c r="L1606" s="87">
        <v>60.611134760942797</v>
      </c>
      <c r="M1606" s="86">
        <v>58.218981079098398</v>
      </c>
      <c r="N1606" s="86">
        <v>57.817666858793601</v>
      </c>
      <c r="O1606" s="86">
        <f t="shared" si="174"/>
        <v>58.882594232944939</v>
      </c>
      <c r="P1606" s="86">
        <f t="shared" ref="P1606:P1669" si="177">STDEV(L1606:N1606)</f>
        <v>1.5103484841430024</v>
      </c>
      <c r="Q1606" s="86">
        <f t="shared" ref="Q1606:Q1669" si="178">LOG(O1606,2)</f>
        <v>5.8797693295390179</v>
      </c>
      <c r="S1606" s="86">
        <f t="shared" ref="S1606:S1669" si="179">LOG(O1606/H1606,2)</f>
        <v>0.14102201897127858</v>
      </c>
      <c r="T1606" s="87">
        <v>0.69394244800000005</v>
      </c>
      <c r="U1606" s="87">
        <v>0</v>
      </c>
    </row>
    <row r="1607" spans="2:21">
      <c r="B1607" s="87" t="s">
        <v>7373</v>
      </c>
      <c r="C1607" s="87" t="s">
        <v>832</v>
      </c>
      <c r="D1607" s="87" t="s">
        <v>2798</v>
      </c>
      <c r="E1607" s="87">
        <v>43.132924537137498</v>
      </c>
      <c r="F1607" s="86">
        <v>37.469426453562498</v>
      </c>
      <c r="G1607" s="86">
        <v>40.133435736755899</v>
      </c>
      <c r="H1607" s="86">
        <f t="shared" ref="H1607:H1670" si="180">AVERAGE(E1607:G1607)</f>
        <v>40.245262242485296</v>
      </c>
      <c r="I1607" s="86">
        <f t="shared" si="175"/>
        <v>2.8334045795124565</v>
      </c>
      <c r="J1607" s="86">
        <f t="shared" si="176"/>
        <v>5.3307470509946384</v>
      </c>
      <c r="L1607" s="87">
        <v>46.238734561854002</v>
      </c>
      <c r="M1607" s="86">
        <v>44.336180828421099</v>
      </c>
      <c r="N1607" s="86">
        <v>37.850770800804398</v>
      </c>
      <c r="O1607" s="86">
        <f t="shared" ref="O1607:O1670" si="181">AVERAGE(L1607:N1607)</f>
        <v>42.808562063693159</v>
      </c>
      <c r="P1607" s="86">
        <f t="shared" si="177"/>
        <v>4.3976923871426052</v>
      </c>
      <c r="Q1607" s="86">
        <f t="shared" si="178"/>
        <v>5.4198274712206107</v>
      </c>
      <c r="S1607" s="86">
        <f t="shared" si="179"/>
        <v>8.9080420225972692E-2</v>
      </c>
      <c r="T1607" s="87">
        <v>0.92054270100000002</v>
      </c>
      <c r="U1607" s="87">
        <v>0</v>
      </c>
    </row>
    <row r="1608" spans="2:21">
      <c r="B1608" s="87" t="s">
        <v>7374</v>
      </c>
      <c r="C1608" s="87" t="s">
        <v>2799</v>
      </c>
      <c r="D1608" s="87" t="s">
        <v>2800</v>
      </c>
      <c r="E1608" s="87">
        <v>238.89235248834299</v>
      </c>
      <c r="F1608" s="86">
        <v>225.96878590721701</v>
      </c>
      <c r="G1608" s="86">
        <v>183.84242903897899</v>
      </c>
      <c r="H1608" s="86">
        <f t="shared" si="180"/>
        <v>216.23452247817968</v>
      </c>
      <c r="I1608" s="86">
        <f t="shared" si="175"/>
        <v>28.786983713557156</v>
      </c>
      <c r="J1608" s="86">
        <f t="shared" si="176"/>
        <v>7.7564530617467673</v>
      </c>
      <c r="L1608" s="87">
        <v>216.007767499105</v>
      </c>
      <c r="M1608" s="86">
        <v>221.70780716445299</v>
      </c>
      <c r="N1608" s="86">
        <v>211.71469187999401</v>
      </c>
      <c r="O1608" s="86">
        <f t="shared" si="181"/>
        <v>216.47675551451732</v>
      </c>
      <c r="P1608" s="86">
        <f t="shared" si="177"/>
        <v>5.0130380600063491</v>
      </c>
      <c r="Q1608" s="86">
        <f t="shared" si="178"/>
        <v>7.7580683117046156</v>
      </c>
      <c r="S1608" s="86">
        <f t="shared" si="179"/>
        <v>1.6152499578486524E-3</v>
      </c>
      <c r="T1608" s="87">
        <v>0.92054270100000002</v>
      </c>
      <c r="U1608" s="87">
        <v>0</v>
      </c>
    </row>
    <row r="1609" spans="2:21">
      <c r="B1609" s="87" t="s">
        <v>7375</v>
      </c>
      <c r="C1609" s="87" t="s">
        <v>2801</v>
      </c>
      <c r="D1609" s="87" t="s">
        <v>2802</v>
      </c>
      <c r="E1609" s="87">
        <v>112.579008575983</v>
      </c>
      <c r="F1609" s="86">
        <v>112.242363081188</v>
      </c>
      <c r="G1609" s="86">
        <v>130.11734916448</v>
      </c>
      <c r="H1609" s="86">
        <f t="shared" si="180"/>
        <v>118.31290694055035</v>
      </c>
      <c r="I1609" s="86">
        <f t="shared" si="175"/>
        <v>10.224332482409874</v>
      </c>
      <c r="J1609" s="86">
        <f t="shared" si="176"/>
        <v>6.8864636579021568</v>
      </c>
      <c r="L1609" s="87">
        <v>123.09545368481</v>
      </c>
      <c r="M1609" s="86">
        <v>120.15227309017</v>
      </c>
      <c r="N1609" s="86">
        <v>126.102000563742</v>
      </c>
      <c r="O1609" s="86">
        <f t="shared" si="181"/>
        <v>123.11657577957401</v>
      </c>
      <c r="P1609" s="86">
        <f t="shared" si="177"/>
        <v>2.9749199753287097</v>
      </c>
      <c r="Q1609" s="86">
        <f t="shared" si="178"/>
        <v>6.9438812016791678</v>
      </c>
      <c r="S1609" s="86">
        <f t="shared" si="179"/>
        <v>5.7417543777011068E-2</v>
      </c>
      <c r="T1609" s="87">
        <v>0.96710870699999996</v>
      </c>
      <c r="U1609" s="87">
        <v>0</v>
      </c>
    </row>
    <row r="1610" spans="2:21">
      <c r="B1610" s="87" t="s">
        <v>7376</v>
      </c>
      <c r="C1610" s="87" t="s">
        <v>832</v>
      </c>
      <c r="D1610" s="87" t="s">
        <v>2803</v>
      </c>
      <c r="E1610" s="87">
        <v>240.36730050189001</v>
      </c>
      <c r="F1610" s="86">
        <v>185.50124887625799</v>
      </c>
      <c r="G1610" s="86">
        <v>143.61259675097401</v>
      </c>
      <c r="H1610" s="86">
        <f t="shared" si="180"/>
        <v>189.82704870970736</v>
      </c>
      <c r="I1610" s="86">
        <f t="shared" si="175"/>
        <v>48.522186498870489</v>
      </c>
      <c r="J1610" s="86">
        <f t="shared" si="176"/>
        <v>7.5685417683244882</v>
      </c>
      <c r="L1610" s="87">
        <v>197.16529889138801</v>
      </c>
      <c r="M1610" s="86">
        <v>164.47312173283299</v>
      </c>
      <c r="N1610" s="86">
        <v>156.25185979461901</v>
      </c>
      <c r="O1610" s="86">
        <f t="shared" si="181"/>
        <v>172.63009347294667</v>
      </c>
      <c r="P1610" s="86">
        <f t="shared" si="177"/>
        <v>21.642077433971451</v>
      </c>
      <c r="Q1610" s="86">
        <f t="shared" si="178"/>
        <v>7.4315401717873968</v>
      </c>
      <c r="S1610" s="86">
        <f t="shared" si="179"/>
        <v>-0.13700159653709168</v>
      </c>
      <c r="T1610" s="87">
        <v>0.64792797999999996</v>
      </c>
      <c r="U1610" s="87">
        <v>0</v>
      </c>
    </row>
    <row r="1611" spans="2:21">
      <c r="B1611" s="87" t="s">
        <v>7377</v>
      </c>
      <c r="C1611" s="87" t="s">
        <v>2804</v>
      </c>
      <c r="D1611" s="87" t="s">
        <v>2805</v>
      </c>
      <c r="E1611" s="87">
        <v>53.6383490589728</v>
      </c>
      <c r="F1611" s="86">
        <v>55.526981370942103</v>
      </c>
      <c r="G1611" s="86">
        <v>60.829580155150197</v>
      </c>
      <c r="H1611" s="86">
        <f t="shared" si="180"/>
        <v>56.664970195021702</v>
      </c>
      <c r="I1611" s="86">
        <f t="shared" si="175"/>
        <v>3.7282321671879206</v>
      </c>
      <c r="J1611" s="86">
        <f t="shared" si="176"/>
        <v>5.8243852437483197</v>
      </c>
      <c r="L1611" s="87">
        <v>82.726698835547595</v>
      </c>
      <c r="M1611" s="86">
        <v>66.520826948691493</v>
      </c>
      <c r="N1611" s="86">
        <v>52.711263233088197</v>
      </c>
      <c r="O1611" s="86">
        <f t="shared" si="181"/>
        <v>67.319596339109097</v>
      </c>
      <c r="P1611" s="86">
        <f t="shared" si="177"/>
        <v>15.023651953025503</v>
      </c>
      <c r="Q1611" s="86">
        <f t="shared" si="178"/>
        <v>6.0729546209118572</v>
      </c>
      <c r="S1611" s="86">
        <f t="shared" si="179"/>
        <v>0.24856937716353708</v>
      </c>
      <c r="T1611" s="87">
        <v>0.60445039499999997</v>
      </c>
      <c r="U1611" s="87">
        <v>0</v>
      </c>
    </row>
    <row r="1612" spans="2:21">
      <c r="B1612" s="87" t="s">
        <v>7378</v>
      </c>
      <c r="C1612" s="87" t="s">
        <v>2806</v>
      </c>
      <c r="D1612" s="87" t="s">
        <v>2807</v>
      </c>
      <c r="E1612" s="87">
        <v>49.305568946049199</v>
      </c>
      <c r="F1612" s="86">
        <v>54.400909720762101</v>
      </c>
      <c r="G1612" s="86">
        <v>55.676661175065199</v>
      </c>
      <c r="H1612" s="86">
        <f t="shared" si="180"/>
        <v>53.1277132806255</v>
      </c>
      <c r="I1612" s="86">
        <f t="shared" si="175"/>
        <v>3.370975515935914</v>
      </c>
      <c r="J1612" s="86">
        <f t="shared" si="176"/>
        <v>5.7313927126541335</v>
      </c>
      <c r="L1612" s="87">
        <v>59.028035638472097</v>
      </c>
      <c r="M1612" s="86">
        <v>63.450872272719899</v>
      </c>
      <c r="N1612" s="86">
        <v>56.572997491341198</v>
      </c>
      <c r="O1612" s="86">
        <f t="shared" si="181"/>
        <v>59.683968467511058</v>
      </c>
      <c r="P1612" s="86">
        <f t="shared" si="177"/>
        <v>3.4855381627862827</v>
      </c>
      <c r="Q1612" s="86">
        <f t="shared" si="178"/>
        <v>5.899271560407672</v>
      </c>
      <c r="S1612" s="86">
        <f t="shared" si="179"/>
        <v>0.16787884775353795</v>
      </c>
      <c r="T1612" s="87">
        <v>0.63642789700000002</v>
      </c>
      <c r="U1612" s="87">
        <v>0</v>
      </c>
    </row>
    <row r="1613" spans="2:21">
      <c r="B1613" s="87" t="s">
        <v>7379</v>
      </c>
      <c r="C1613" s="87" t="s">
        <v>2808</v>
      </c>
      <c r="D1613" s="87" t="s">
        <v>2809</v>
      </c>
      <c r="E1613" s="87">
        <v>265.88888406023398</v>
      </c>
      <c r="F1613" s="86">
        <v>306.23321698424098</v>
      </c>
      <c r="G1613" s="86">
        <v>294.74696566086402</v>
      </c>
      <c r="H1613" s="86">
        <f t="shared" si="180"/>
        <v>288.95635556844633</v>
      </c>
      <c r="I1613" s="86">
        <f t="shared" si="175"/>
        <v>20.78616544008505</v>
      </c>
      <c r="J1613" s="86">
        <f t="shared" si="176"/>
        <v>8.1747077919818611</v>
      </c>
      <c r="L1613" s="87">
        <v>292.09384304553402</v>
      </c>
      <c r="M1613" s="86">
        <v>290.50454987963099</v>
      </c>
      <c r="N1613" s="86">
        <v>278.91336314453798</v>
      </c>
      <c r="O1613" s="86">
        <f t="shared" si="181"/>
        <v>287.17058535656764</v>
      </c>
      <c r="P1613" s="86">
        <f t="shared" si="177"/>
        <v>7.1949810413873747</v>
      </c>
      <c r="Q1613" s="86">
        <f t="shared" si="178"/>
        <v>8.1657641724541588</v>
      </c>
      <c r="S1613" s="86">
        <f t="shared" si="179"/>
        <v>-8.9436195277023903E-3</v>
      </c>
      <c r="T1613" s="87">
        <v>0.86613705299999999</v>
      </c>
      <c r="U1613" s="87">
        <v>0</v>
      </c>
    </row>
    <row r="1614" spans="2:21">
      <c r="B1614" s="87" t="s">
        <v>7380</v>
      </c>
      <c r="C1614" s="87" t="s">
        <v>841</v>
      </c>
      <c r="D1614" s="87"/>
      <c r="E1614" s="87">
        <v>144.174160177369</v>
      </c>
      <c r="F1614" s="86">
        <v>137.34032790350699</v>
      </c>
      <c r="G1614" s="86">
        <v>136.590057257474</v>
      </c>
      <c r="H1614" s="86">
        <f t="shared" si="180"/>
        <v>139.36818177945</v>
      </c>
      <c r="I1614" s="86">
        <f t="shared" si="175"/>
        <v>4.1789708998176556</v>
      </c>
      <c r="J1614" s="86">
        <f t="shared" si="176"/>
        <v>7.122757416485971</v>
      </c>
      <c r="L1614" s="87">
        <v>147.20682789045199</v>
      </c>
      <c r="M1614" s="86">
        <v>160.60884938074699</v>
      </c>
      <c r="N1614" s="86">
        <v>145.81542938231499</v>
      </c>
      <c r="O1614" s="86">
        <f t="shared" si="181"/>
        <v>151.21036888450465</v>
      </c>
      <c r="P1614" s="86">
        <f t="shared" si="177"/>
        <v>8.1690008067570368</v>
      </c>
      <c r="Q1614" s="86">
        <f t="shared" si="178"/>
        <v>7.2404132620410477</v>
      </c>
      <c r="S1614" s="86">
        <f t="shared" si="179"/>
        <v>0.11765584555507662</v>
      </c>
      <c r="T1614" s="87">
        <v>0.72788162499999998</v>
      </c>
      <c r="U1614" s="87">
        <v>0</v>
      </c>
    </row>
    <row r="1615" spans="2:21">
      <c r="B1615" s="87" t="s">
        <v>7381</v>
      </c>
      <c r="C1615" s="87" t="s">
        <v>841</v>
      </c>
      <c r="D1615" s="87" t="s">
        <v>2810</v>
      </c>
      <c r="E1615" s="87">
        <v>248.20661343162601</v>
      </c>
      <c r="F1615" s="86">
        <v>214.12058277887101</v>
      </c>
      <c r="G1615" s="86">
        <v>243.59481871221499</v>
      </c>
      <c r="H1615" s="86">
        <f t="shared" si="180"/>
        <v>235.30733830757069</v>
      </c>
      <c r="I1615" s="86">
        <f t="shared" si="175"/>
        <v>18.492596356600689</v>
      </c>
      <c r="J1615" s="86">
        <f t="shared" si="176"/>
        <v>7.8784025030052591</v>
      </c>
      <c r="L1615" s="87">
        <v>213.146301488147</v>
      </c>
      <c r="M1615" s="86">
        <v>239.474977015289</v>
      </c>
      <c r="N1615" s="86">
        <v>238.73551250774301</v>
      </c>
      <c r="O1615" s="86">
        <f t="shared" si="181"/>
        <v>230.45226367039299</v>
      </c>
      <c r="P1615" s="86">
        <f t="shared" si="177"/>
        <v>14.99196275440533</v>
      </c>
      <c r="Q1615" s="86">
        <f t="shared" si="178"/>
        <v>7.8483241287229282</v>
      </c>
      <c r="S1615" s="86">
        <f t="shared" si="179"/>
        <v>-3.0078374282330993E-2</v>
      </c>
      <c r="T1615" s="87">
        <v>0.78898572199999994</v>
      </c>
      <c r="U1615" s="87">
        <v>0</v>
      </c>
    </row>
    <row r="1616" spans="2:21">
      <c r="B1616" s="87" t="s">
        <v>7382</v>
      </c>
      <c r="C1616" s="87" t="s">
        <v>832</v>
      </c>
      <c r="D1616" s="87" t="s">
        <v>2811</v>
      </c>
      <c r="E1616" s="87">
        <v>101.027623190678</v>
      </c>
      <c r="F1616" s="86">
        <v>104.69380053306099</v>
      </c>
      <c r="G1616" s="86">
        <v>103.18005478508</v>
      </c>
      <c r="H1616" s="86">
        <f t="shared" si="180"/>
        <v>102.96715950293968</v>
      </c>
      <c r="I1616" s="86">
        <f t="shared" si="175"/>
        <v>1.8423374765006597</v>
      </c>
      <c r="J1616" s="86">
        <f t="shared" si="176"/>
        <v>6.686040465270775</v>
      </c>
      <c r="L1616" s="87">
        <v>113.84712932541601</v>
      </c>
      <c r="M1616" s="86">
        <v>117.702759253388</v>
      </c>
      <c r="N1616" s="86">
        <v>114.506170627618</v>
      </c>
      <c r="O1616" s="86">
        <f t="shared" si="181"/>
        <v>115.352019735474</v>
      </c>
      <c r="P1616" s="86">
        <f t="shared" si="177"/>
        <v>2.0622963100180129</v>
      </c>
      <c r="Q1616" s="86">
        <f t="shared" si="178"/>
        <v>6.8498994546265024</v>
      </c>
      <c r="S1616" s="86">
        <f t="shared" si="179"/>
        <v>0.16385898935572737</v>
      </c>
      <c r="T1616" s="87">
        <v>0.47247935899999999</v>
      </c>
      <c r="U1616" s="87">
        <v>0</v>
      </c>
    </row>
    <row r="1617" spans="2:21">
      <c r="B1617" s="87" t="s">
        <v>7383</v>
      </c>
      <c r="C1617" s="87" t="s">
        <v>832</v>
      </c>
      <c r="D1617" s="87" t="s">
        <v>2812</v>
      </c>
      <c r="E1617" s="87">
        <v>116.09251164544401</v>
      </c>
      <c r="F1617" s="86">
        <v>141.52009411355101</v>
      </c>
      <c r="G1617" s="86">
        <v>152.36757667985501</v>
      </c>
      <c r="H1617" s="86">
        <f t="shared" si="180"/>
        <v>136.66006081295001</v>
      </c>
      <c r="I1617" s="86">
        <f t="shared" si="175"/>
        <v>18.619479814830992</v>
      </c>
      <c r="J1617" s="86">
        <f t="shared" si="176"/>
        <v>7.0944478636911468</v>
      </c>
      <c r="L1617" s="87">
        <v>136.251332669504</v>
      </c>
      <c r="M1617" s="86">
        <v>143.37358656414699</v>
      </c>
      <c r="N1617" s="86">
        <v>158.273731106078</v>
      </c>
      <c r="O1617" s="86">
        <f t="shared" si="181"/>
        <v>145.96621677990967</v>
      </c>
      <c r="P1617" s="86">
        <f t="shared" si="177"/>
        <v>11.237784781778325</v>
      </c>
      <c r="Q1617" s="86">
        <f t="shared" si="178"/>
        <v>7.1894906922782944</v>
      </c>
      <c r="S1617" s="86">
        <f t="shared" si="179"/>
        <v>9.5042828587148118E-2</v>
      </c>
      <c r="T1617" s="87">
        <v>0.91447635100000002</v>
      </c>
      <c r="U1617" s="87">
        <v>0</v>
      </c>
    </row>
    <row r="1618" spans="2:21">
      <c r="B1618" s="87" t="s">
        <v>7384</v>
      </c>
      <c r="C1618" s="87" t="s">
        <v>2813</v>
      </c>
      <c r="D1618" s="87" t="s">
        <v>2035</v>
      </c>
      <c r="E1618" s="87">
        <v>141.980063713932</v>
      </c>
      <c r="F1618" s="86">
        <v>130.63984344363499</v>
      </c>
      <c r="G1618" s="86">
        <v>128.16664064829399</v>
      </c>
      <c r="H1618" s="86">
        <f t="shared" si="180"/>
        <v>133.59551593528701</v>
      </c>
      <c r="I1618" s="86">
        <f t="shared" si="175"/>
        <v>7.365776544669699</v>
      </c>
      <c r="J1618" s="86">
        <f t="shared" si="176"/>
        <v>7.0617277750830239</v>
      </c>
      <c r="L1618" s="87">
        <v>128.78080948539201</v>
      </c>
      <c r="M1618" s="86">
        <v>126.506815702702</v>
      </c>
      <c r="N1618" s="86">
        <v>128.25467792008101</v>
      </c>
      <c r="O1618" s="86">
        <f t="shared" si="181"/>
        <v>127.84743436939168</v>
      </c>
      <c r="P1618" s="86">
        <f t="shared" si="177"/>
        <v>1.1904400081951847</v>
      </c>
      <c r="Q1618" s="86">
        <f t="shared" si="178"/>
        <v>6.9982793987727856</v>
      </c>
      <c r="S1618" s="86">
        <f t="shared" si="179"/>
        <v>-6.3448376310238627E-2</v>
      </c>
      <c r="T1618" s="87">
        <v>0.57668238599999999</v>
      </c>
      <c r="U1618" s="87">
        <v>0</v>
      </c>
    </row>
    <row r="1619" spans="2:21">
      <c r="B1619" s="87" t="s">
        <v>7385</v>
      </c>
      <c r="C1619" s="87" t="s">
        <v>841</v>
      </c>
      <c r="D1619" s="87"/>
      <c r="E1619" s="87">
        <v>55.536732747686401</v>
      </c>
      <c r="F1619" s="86">
        <v>58.215990573653102</v>
      </c>
      <c r="G1619" s="86">
        <v>63.391602510241903</v>
      </c>
      <c r="H1619" s="86">
        <f t="shared" si="180"/>
        <v>59.04810861052713</v>
      </c>
      <c r="I1619" s="86">
        <f t="shared" si="175"/>
        <v>3.9930013858181295</v>
      </c>
      <c r="J1619" s="86">
        <f t="shared" si="176"/>
        <v>5.8838189438084516</v>
      </c>
      <c r="L1619" s="87">
        <v>62.528377519218601</v>
      </c>
      <c r="M1619" s="86">
        <v>64.162554212611397</v>
      </c>
      <c r="N1619" s="86">
        <v>69.443017657874805</v>
      </c>
      <c r="O1619" s="86">
        <f t="shared" si="181"/>
        <v>65.377983129901608</v>
      </c>
      <c r="P1619" s="86">
        <f t="shared" si="177"/>
        <v>3.614002303751036</v>
      </c>
      <c r="Q1619" s="86">
        <f t="shared" si="178"/>
        <v>6.030732966434722</v>
      </c>
      <c r="S1619" s="86">
        <f t="shared" si="179"/>
        <v>0.14691402262627021</v>
      </c>
      <c r="T1619" s="87">
        <v>0.59299716599999996</v>
      </c>
      <c r="U1619" s="87">
        <v>0</v>
      </c>
    </row>
    <row r="1620" spans="2:21">
      <c r="B1620" s="87" t="s">
        <v>7386</v>
      </c>
      <c r="C1620" s="87" t="s">
        <v>2814</v>
      </c>
      <c r="D1620" s="87" t="s">
        <v>2815</v>
      </c>
      <c r="E1620" s="87">
        <v>67.047043719890894</v>
      </c>
      <c r="F1620" s="86">
        <v>87.247919899977504</v>
      </c>
      <c r="G1620" s="86">
        <v>80.428864770684498</v>
      </c>
      <c r="H1620" s="86">
        <f t="shared" si="180"/>
        <v>78.241276130184289</v>
      </c>
      <c r="I1620" s="86">
        <f t="shared" si="175"/>
        <v>10.276575677521764</v>
      </c>
      <c r="J1620" s="86">
        <f t="shared" si="176"/>
        <v>6.289857996001567</v>
      </c>
      <c r="L1620" s="87">
        <v>71.631988795133296</v>
      </c>
      <c r="M1620" s="86">
        <v>84.244213359759101</v>
      </c>
      <c r="N1620" s="86">
        <v>81.574834055782503</v>
      </c>
      <c r="O1620" s="86">
        <f t="shared" si="181"/>
        <v>79.150345403558291</v>
      </c>
      <c r="P1620" s="86">
        <f t="shared" si="177"/>
        <v>6.6464773403443269</v>
      </c>
      <c r="Q1620" s="86">
        <f t="shared" si="178"/>
        <v>6.3065237410288892</v>
      </c>
      <c r="S1620" s="86">
        <f t="shared" si="179"/>
        <v>1.666574502732204E-2</v>
      </c>
      <c r="T1620" s="87">
        <v>0.96576678000000005</v>
      </c>
      <c r="U1620" s="87">
        <v>0</v>
      </c>
    </row>
    <row r="1621" spans="2:21">
      <c r="B1621" s="87" t="s">
        <v>7387</v>
      </c>
      <c r="C1621" s="87" t="s">
        <v>2816</v>
      </c>
      <c r="D1621" s="87" t="s">
        <v>2614</v>
      </c>
      <c r="E1621" s="87">
        <v>10.1996818229655</v>
      </c>
      <c r="F1621" s="86">
        <v>11.4310677191793</v>
      </c>
      <c r="G1621" s="86">
        <v>11.489671431598</v>
      </c>
      <c r="H1621" s="86">
        <f t="shared" si="180"/>
        <v>11.040140324580932</v>
      </c>
      <c r="I1621" s="86">
        <f t="shared" si="175"/>
        <v>0.72844798611881512</v>
      </c>
      <c r="J1621" s="86">
        <f t="shared" si="176"/>
        <v>3.4646866043485929</v>
      </c>
      <c r="L1621" s="87">
        <v>8.9773390975327896</v>
      </c>
      <c r="M1621" s="86">
        <v>10.4803445414106</v>
      </c>
      <c r="N1621" s="86">
        <v>11.064182353289899</v>
      </c>
      <c r="O1621" s="86">
        <f t="shared" si="181"/>
        <v>10.173955330744429</v>
      </c>
      <c r="P1621" s="86">
        <f t="shared" si="177"/>
        <v>1.0766310671879262</v>
      </c>
      <c r="Q1621" s="86">
        <f t="shared" si="178"/>
        <v>3.3468087599903038</v>
      </c>
      <c r="S1621" s="86">
        <f t="shared" si="179"/>
        <v>-0.11787784435828942</v>
      </c>
      <c r="T1621" s="87">
        <v>0.73325869899999996</v>
      </c>
      <c r="U1621" s="87">
        <v>0</v>
      </c>
    </row>
    <row r="1622" spans="2:21">
      <c r="B1622" s="87" t="s">
        <v>7388</v>
      </c>
      <c r="C1622" s="87" t="s">
        <v>2817</v>
      </c>
      <c r="D1622" s="87" t="s">
        <v>1286</v>
      </c>
      <c r="E1622" s="87">
        <v>132.83078493068501</v>
      </c>
      <c r="F1622" s="86">
        <v>133.34323865615599</v>
      </c>
      <c r="G1622" s="86">
        <v>138.021073293461</v>
      </c>
      <c r="H1622" s="86">
        <f t="shared" si="180"/>
        <v>134.73169896010066</v>
      </c>
      <c r="I1622" s="86">
        <f t="shared" si="175"/>
        <v>2.8601817833687724</v>
      </c>
      <c r="J1622" s="86">
        <f t="shared" si="176"/>
        <v>7.0739455101542523</v>
      </c>
      <c r="L1622" s="87">
        <v>129.17030645365099</v>
      </c>
      <c r="M1622" s="86">
        <v>133.11121126312599</v>
      </c>
      <c r="N1622" s="86">
        <v>133.65937277761199</v>
      </c>
      <c r="O1622" s="86">
        <f t="shared" si="181"/>
        <v>131.98029683146299</v>
      </c>
      <c r="P1622" s="86">
        <f t="shared" si="177"/>
        <v>2.4489088803052499</v>
      </c>
      <c r="Q1622" s="86">
        <f t="shared" si="178"/>
        <v>7.044178757349</v>
      </c>
      <c r="S1622" s="86">
        <f t="shared" si="179"/>
        <v>-2.9766752805252469E-2</v>
      </c>
      <c r="T1622" s="87">
        <v>0.75138101800000001</v>
      </c>
      <c r="U1622" s="87">
        <v>0</v>
      </c>
    </row>
    <row r="1623" spans="2:21">
      <c r="B1623" s="87" t="s">
        <v>7389</v>
      </c>
      <c r="C1623" s="87" t="s">
        <v>2818</v>
      </c>
      <c r="D1623" s="87" t="s">
        <v>2819</v>
      </c>
      <c r="E1623" s="87">
        <v>284.75602937331701</v>
      </c>
      <c r="F1623" s="86">
        <v>288.54547161531599</v>
      </c>
      <c r="G1623" s="86">
        <v>316.35585745229002</v>
      </c>
      <c r="H1623" s="86">
        <f t="shared" si="180"/>
        <v>296.55245281364103</v>
      </c>
      <c r="I1623" s="86">
        <f t="shared" si="175"/>
        <v>17.254596332221471</v>
      </c>
      <c r="J1623" s="86">
        <f t="shared" si="176"/>
        <v>8.2121434942807277</v>
      </c>
      <c r="L1623" s="87">
        <v>266.55818198846902</v>
      </c>
      <c r="M1623" s="86">
        <v>245.80017165077101</v>
      </c>
      <c r="N1623" s="86">
        <v>286.61545392034901</v>
      </c>
      <c r="O1623" s="86">
        <f t="shared" si="181"/>
        <v>266.32460251986299</v>
      </c>
      <c r="P1623" s="86">
        <f t="shared" si="177"/>
        <v>20.408643664203847</v>
      </c>
      <c r="Q1623" s="86">
        <f t="shared" si="178"/>
        <v>8.0570418976845772</v>
      </c>
      <c r="S1623" s="86">
        <f t="shared" si="179"/>
        <v>-0.15510159659615125</v>
      </c>
      <c r="T1623" s="87">
        <v>0.18583328399999999</v>
      </c>
      <c r="U1623" s="87">
        <v>0</v>
      </c>
    </row>
    <row r="1624" spans="2:21">
      <c r="B1624" s="87" t="s">
        <v>7390</v>
      </c>
      <c r="C1624" s="87" t="s">
        <v>2820</v>
      </c>
      <c r="D1624" s="87" t="s">
        <v>2821</v>
      </c>
      <c r="E1624" s="87">
        <v>16.403932629551001</v>
      </c>
      <c r="F1624" s="86">
        <v>18.221366641604799</v>
      </c>
      <c r="G1624" s="86">
        <v>21.182376503894201</v>
      </c>
      <c r="H1624" s="86">
        <f t="shared" si="180"/>
        <v>18.602558591683334</v>
      </c>
      <c r="I1624" s="86">
        <f t="shared" si="175"/>
        <v>2.4119207993144101</v>
      </c>
      <c r="J1624" s="86">
        <f t="shared" si="176"/>
        <v>4.2174291578160199</v>
      </c>
      <c r="L1624" s="87">
        <v>19.306714381046199</v>
      </c>
      <c r="M1624" s="86">
        <v>18.792589103747801</v>
      </c>
      <c r="N1624" s="86">
        <v>22.220580539862802</v>
      </c>
      <c r="O1624" s="86">
        <f t="shared" si="181"/>
        <v>20.106628008218934</v>
      </c>
      <c r="P1624" s="86">
        <f t="shared" si="177"/>
        <v>1.848696210771777</v>
      </c>
      <c r="Q1624" s="86">
        <f t="shared" si="178"/>
        <v>4.3295992489463027</v>
      </c>
      <c r="S1624" s="86">
        <f t="shared" si="179"/>
        <v>0.11217009113028276</v>
      </c>
      <c r="T1624" s="87">
        <v>0.858845886</v>
      </c>
      <c r="U1624" s="87">
        <v>0</v>
      </c>
    </row>
    <row r="1625" spans="2:21">
      <c r="B1625" s="87" t="s">
        <v>7391</v>
      </c>
      <c r="C1625" s="87" t="s">
        <v>832</v>
      </c>
      <c r="D1625" s="87" t="s">
        <v>2822</v>
      </c>
      <c r="E1625" s="87">
        <v>123.793964358997</v>
      </c>
      <c r="F1625" s="86">
        <v>115.346804999133</v>
      </c>
      <c r="G1625" s="86">
        <v>117.70144252836999</v>
      </c>
      <c r="H1625" s="86">
        <f t="shared" si="180"/>
        <v>118.94740396216666</v>
      </c>
      <c r="I1625" s="86">
        <f t="shared" si="175"/>
        <v>4.3592361984200858</v>
      </c>
      <c r="J1625" s="86">
        <f t="shared" si="176"/>
        <v>6.8941799749318164</v>
      </c>
      <c r="L1625" s="87">
        <v>132.407985824337</v>
      </c>
      <c r="M1625" s="86">
        <v>127.80246854732501</v>
      </c>
      <c r="N1625" s="86">
        <v>125.803520089964</v>
      </c>
      <c r="O1625" s="86">
        <f t="shared" si="181"/>
        <v>128.67132482054203</v>
      </c>
      <c r="P1625" s="86">
        <f t="shared" si="177"/>
        <v>3.3868754519111262</v>
      </c>
      <c r="Q1625" s="86">
        <f t="shared" si="178"/>
        <v>7.0075467658773674</v>
      </c>
      <c r="S1625" s="86">
        <f t="shared" si="179"/>
        <v>0.11336679094555065</v>
      </c>
      <c r="T1625" s="87">
        <v>0.763763419</v>
      </c>
      <c r="U1625" s="87">
        <v>0</v>
      </c>
    </row>
    <row r="1626" spans="2:21">
      <c r="B1626" s="87" t="s">
        <v>7392</v>
      </c>
      <c r="C1626" s="87" t="s">
        <v>2823</v>
      </c>
      <c r="D1626" s="87" t="s">
        <v>2824</v>
      </c>
      <c r="E1626" s="87">
        <v>71.869373997064201</v>
      </c>
      <c r="F1626" s="86">
        <v>75.380203760552604</v>
      </c>
      <c r="G1626" s="86">
        <v>91.540066515856395</v>
      </c>
      <c r="H1626" s="86">
        <f t="shared" si="180"/>
        <v>79.596548091157729</v>
      </c>
      <c r="I1626" s="86">
        <f t="shared" si="175"/>
        <v>10.491291897468471</v>
      </c>
      <c r="J1626" s="86">
        <f t="shared" si="176"/>
        <v>6.3146339608352671</v>
      </c>
      <c r="L1626" s="87">
        <v>79.941453532411302</v>
      </c>
      <c r="M1626" s="86">
        <v>82.555133970539899</v>
      </c>
      <c r="N1626" s="86">
        <v>74.958578844770003</v>
      </c>
      <c r="O1626" s="86">
        <f t="shared" si="181"/>
        <v>79.151722115907077</v>
      </c>
      <c r="P1626" s="86">
        <f t="shared" si="177"/>
        <v>3.8593612460322446</v>
      </c>
      <c r="Q1626" s="86">
        <f t="shared" si="178"/>
        <v>6.306548834523996</v>
      </c>
      <c r="S1626" s="86">
        <f t="shared" si="179"/>
        <v>-8.0851263112713453E-3</v>
      </c>
      <c r="T1626" s="87">
        <v>0.89686612200000004</v>
      </c>
      <c r="U1626" s="87">
        <v>0</v>
      </c>
    </row>
    <row r="1627" spans="2:21">
      <c r="B1627" s="87" t="s">
        <v>7393</v>
      </c>
      <c r="C1627" s="87" t="s">
        <v>841</v>
      </c>
      <c r="D1627" s="87"/>
      <c r="E1627" s="87">
        <v>136.40784771259999</v>
      </c>
      <c r="F1627" s="86">
        <v>132.85680195774</v>
      </c>
      <c r="G1627" s="86">
        <v>119.864744123905</v>
      </c>
      <c r="H1627" s="86">
        <f t="shared" si="180"/>
        <v>129.70979793141498</v>
      </c>
      <c r="I1627" s="86">
        <f t="shared" si="175"/>
        <v>8.7089778299667646</v>
      </c>
      <c r="J1627" s="86">
        <f t="shared" si="176"/>
        <v>7.0191436508074654</v>
      </c>
      <c r="L1627" s="87">
        <v>133.40239681991599</v>
      </c>
      <c r="M1627" s="86">
        <v>155.59390426649401</v>
      </c>
      <c r="N1627" s="86">
        <v>142.59377526375201</v>
      </c>
      <c r="O1627" s="86">
        <f t="shared" si="181"/>
        <v>143.86335878338733</v>
      </c>
      <c r="P1627" s="86">
        <f t="shared" si="177"/>
        <v>11.150095623934313</v>
      </c>
      <c r="Q1627" s="86">
        <f t="shared" si="178"/>
        <v>7.1685553820421442</v>
      </c>
      <c r="S1627" s="86">
        <f t="shared" si="179"/>
        <v>0.14941173123467816</v>
      </c>
      <c r="T1627" s="87">
        <v>0.66885493600000001</v>
      </c>
      <c r="U1627" s="87">
        <v>0</v>
      </c>
    </row>
    <row r="1628" spans="2:21">
      <c r="B1628" s="87" t="s">
        <v>7394</v>
      </c>
      <c r="C1628" s="87" t="s">
        <v>2825</v>
      </c>
      <c r="D1628" s="87" t="s">
        <v>1515</v>
      </c>
      <c r="E1628" s="87">
        <v>217.339803979214</v>
      </c>
      <c r="F1628" s="86">
        <v>243.02068470139599</v>
      </c>
      <c r="G1628" s="86">
        <v>233.40747993416599</v>
      </c>
      <c r="H1628" s="86">
        <f t="shared" si="180"/>
        <v>231.25598953825866</v>
      </c>
      <c r="I1628" s="86">
        <f t="shared" si="175"/>
        <v>12.974921651381784</v>
      </c>
      <c r="J1628" s="86">
        <f t="shared" si="176"/>
        <v>7.8533469217398473</v>
      </c>
      <c r="L1628" s="87">
        <v>182.60838148881999</v>
      </c>
      <c r="M1628" s="86">
        <v>218.48468533128101</v>
      </c>
      <c r="N1628" s="86">
        <v>247.03421432851499</v>
      </c>
      <c r="O1628" s="86">
        <f t="shared" si="181"/>
        <v>216.04242704953867</v>
      </c>
      <c r="P1628" s="86">
        <f t="shared" si="177"/>
        <v>32.282277698578099</v>
      </c>
      <c r="Q1628" s="86">
        <f t="shared" si="178"/>
        <v>7.7551708506974713</v>
      </c>
      <c r="S1628" s="86">
        <f t="shared" si="179"/>
        <v>-9.8176071042375718E-2</v>
      </c>
      <c r="T1628" s="87">
        <v>0.57193994199999998</v>
      </c>
      <c r="U1628" s="87">
        <v>0</v>
      </c>
    </row>
    <row r="1629" spans="2:21">
      <c r="B1629" s="87" t="s">
        <v>7395</v>
      </c>
      <c r="C1629" s="87" t="s">
        <v>2826</v>
      </c>
      <c r="D1629" s="87" t="s">
        <v>1364</v>
      </c>
      <c r="E1629" s="87">
        <v>39.732001988204502</v>
      </c>
      <c r="F1629" s="86">
        <v>42.899781077300901</v>
      </c>
      <c r="G1629" s="86">
        <v>39.201354574401599</v>
      </c>
      <c r="H1629" s="86">
        <f t="shared" si="180"/>
        <v>40.611045879968998</v>
      </c>
      <c r="I1629" s="86">
        <f t="shared" si="175"/>
        <v>1.9997820561434556</v>
      </c>
      <c r="J1629" s="86">
        <f t="shared" si="176"/>
        <v>5.3438002771955224</v>
      </c>
      <c r="L1629" s="87">
        <v>43.999038732250398</v>
      </c>
      <c r="M1629" s="86">
        <v>43.306492783969396</v>
      </c>
      <c r="N1629" s="86">
        <v>43.138889402337497</v>
      </c>
      <c r="O1629" s="86">
        <f t="shared" si="181"/>
        <v>43.481473639519095</v>
      </c>
      <c r="P1629" s="86">
        <f t="shared" si="177"/>
        <v>0.45599116471054768</v>
      </c>
      <c r="Q1629" s="86">
        <f t="shared" si="178"/>
        <v>5.4423289307539484</v>
      </c>
      <c r="S1629" s="86">
        <f t="shared" si="179"/>
        <v>9.8528653558425883E-2</v>
      </c>
      <c r="T1629" s="87">
        <v>0.84283776799999999</v>
      </c>
      <c r="U1629" s="87">
        <v>0</v>
      </c>
    </row>
    <row r="1630" spans="2:21">
      <c r="B1630" s="87" t="s">
        <v>7396</v>
      </c>
      <c r="C1630" s="87" t="s">
        <v>832</v>
      </c>
      <c r="D1630" s="87" t="s">
        <v>1259</v>
      </c>
      <c r="E1630" s="87">
        <v>59.3775777351606</v>
      </c>
      <c r="F1630" s="86">
        <v>60.739071776374303</v>
      </c>
      <c r="G1630" s="86">
        <v>68.197603480907006</v>
      </c>
      <c r="H1630" s="86">
        <f t="shared" si="180"/>
        <v>62.7714176641473</v>
      </c>
      <c r="I1630" s="86">
        <f t="shared" si="175"/>
        <v>4.7482666199959986</v>
      </c>
      <c r="J1630" s="86">
        <f t="shared" si="176"/>
        <v>5.9720358867928898</v>
      </c>
      <c r="L1630" s="87">
        <v>66.532651821347599</v>
      </c>
      <c r="M1630" s="86">
        <v>73.469889724860906</v>
      </c>
      <c r="N1630" s="86">
        <v>66.811094886030702</v>
      </c>
      <c r="O1630" s="86">
        <f t="shared" si="181"/>
        <v>68.937878810746398</v>
      </c>
      <c r="P1630" s="86">
        <f t="shared" si="177"/>
        <v>3.9273050339013986</v>
      </c>
      <c r="Q1630" s="86">
        <f t="shared" si="178"/>
        <v>6.1072250031617719</v>
      </c>
      <c r="S1630" s="86">
        <f t="shared" si="179"/>
        <v>0.1351891163688827</v>
      </c>
      <c r="T1630" s="87">
        <v>0.67637404099999998</v>
      </c>
      <c r="U1630" s="87">
        <v>0</v>
      </c>
    </row>
    <row r="1631" spans="2:21">
      <c r="B1631" s="87" t="s">
        <v>7397</v>
      </c>
      <c r="C1631" s="87" t="s">
        <v>2827</v>
      </c>
      <c r="D1631" s="87" t="s">
        <v>2828</v>
      </c>
      <c r="E1631" s="87">
        <v>14.259268413465801</v>
      </c>
      <c r="F1631" s="86">
        <v>13.274922432202001</v>
      </c>
      <c r="G1631" s="86">
        <v>12.8622419793508</v>
      </c>
      <c r="H1631" s="86">
        <f t="shared" si="180"/>
        <v>13.465477608339533</v>
      </c>
      <c r="I1631" s="86">
        <f t="shared" si="175"/>
        <v>0.7177424125468852</v>
      </c>
      <c r="J1631" s="86">
        <f t="shared" si="176"/>
        <v>3.751193496725679</v>
      </c>
      <c r="L1631" s="87">
        <v>19.5922841693652</v>
      </c>
      <c r="M1631" s="86">
        <v>25.346081479581802</v>
      </c>
      <c r="N1631" s="86">
        <v>23.8577090842217</v>
      </c>
      <c r="O1631" s="86">
        <f t="shared" si="181"/>
        <v>22.932024911056232</v>
      </c>
      <c r="P1631" s="86">
        <f t="shared" si="177"/>
        <v>2.9865053596303488</v>
      </c>
      <c r="Q1631" s="86">
        <f t="shared" si="178"/>
        <v>4.5192918462368477</v>
      </c>
      <c r="S1631" s="86">
        <f t="shared" si="179"/>
        <v>0.76809834951116851</v>
      </c>
      <c r="T1631" s="91">
        <v>1.1999999999999999E-6</v>
      </c>
      <c r="U1631" s="87">
        <v>0</v>
      </c>
    </row>
    <row r="1632" spans="2:21">
      <c r="B1632" s="87" t="s">
        <v>7398</v>
      </c>
      <c r="C1632" s="87" t="s">
        <v>841</v>
      </c>
      <c r="D1632" s="87" t="s">
        <v>1229</v>
      </c>
      <c r="E1632" s="87">
        <v>102.66250760853499</v>
      </c>
      <c r="F1632" s="86">
        <v>85.733659236734596</v>
      </c>
      <c r="G1632" s="86">
        <v>73.007784990252006</v>
      </c>
      <c r="H1632" s="86">
        <f t="shared" si="180"/>
        <v>87.134650611840527</v>
      </c>
      <c r="I1632" s="86">
        <f t="shared" si="175"/>
        <v>14.876919238090577</v>
      </c>
      <c r="J1632" s="86">
        <f t="shared" si="176"/>
        <v>6.4451746406322625</v>
      </c>
      <c r="L1632" s="87">
        <v>118.049075361609</v>
      </c>
      <c r="M1632" s="86">
        <v>115.06745494226701</v>
      </c>
      <c r="N1632" s="86">
        <v>116.088805614519</v>
      </c>
      <c r="O1632" s="86">
        <f t="shared" si="181"/>
        <v>116.40177863946501</v>
      </c>
      <c r="P1632" s="86">
        <f t="shared" si="177"/>
        <v>1.5152488795630796</v>
      </c>
      <c r="Q1632" s="86">
        <f t="shared" si="178"/>
        <v>6.8629692928210151</v>
      </c>
      <c r="S1632" s="86">
        <f t="shared" si="179"/>
        <v>0.41779465218875256</v>
      </c>
      <c r="T1632" s="87">
        <v>2.6008992000000002E-2</v>
      </c>
      <c r="U1632" s="87">
        <v>0</v>
      </c>
    </row>
    <row r="1633" spans="2:21">
      <c r="B1633" s="87" t="s">
        <v>7399</v>
      </c>
      <c r="C1633" s="87" t="s">
        <v>2829</v>
      </c>
      <c r="D1633" s="87" t="s">
        <v>2830</v>
      </c>
      <c r="E1633" s="87">
        <v>41.170215817169101</v>
      </c>
      <c r="F1633" s="86">
        <v>44.8285891486873</v>
      </c>
      <c r="G1633" s="86">
        <v>51.564722635089304</v>
      </c>
      <c r="H1633" s="86">
        <f t="shared" si="180"/>
        <v>45.854509200315242</v>
      </c>
      <c r="I1633" s="86">
        <f t="shared" si="175"/>
        <v>5.2726489510678212</v>
      </c>
      <c r="J1633" s="86">
        <f t="shared" si="176"/>
        <v>5.5189917061572347</v>
      </c>
      <c r="L1633" s="87">
        <v>49.732716769832301</v>
      </c>
      <c r="M1633" s="86">
        <v>65.280535859627904</v>
      </c>
      <c r="N1633" s="86">
        <v>45.0148019153158</v>
      </c>
      <c r="O1633" s="86">
        <f t="shared" si="181"/>
        <v>53.342684848258671</v>
      </c>
      <c r="P1633" s="86">
        <f t="shared" si="177"/>
        <v>10.60419234175116</v>
      </c>
      <c r="Q1633" s="86">
        <f t="shared" si="178"/>
        <v>5.7372185354452698</v>
      </c>
      <c r="S1633" s="86">
        <f t="shared" si="179"/>
        <v>0.218226829288036</v>
      </c>
      <c r="T1633" s="87">
        <v>0.65643671100000001</v>
      </c>
      <c r="U1633" s="87">
        <v>0</v>
      </c>
    </row>
    <row r="1634" spans="2:21">
      <c r="B1634" s="87" t="s">
        <v>7400</v>
      </c>
      <c r="C1634" s="87" t="s">
        <v>2831</v>
      </c>
      <c r="D1634" s="87" t="s">
        <v>1428</v>
      </c>
      <c r="E1634" s="87">
        <v>108.681905637423</v>
      </c>
      <c r="F1634" s="86">
        <v>106.325726045539</v>
      </c>
      <c r="G1634" s="86">
        <v>115.93629283270199</v>
      </c>
      <c r="H1634" s="86">
        <f t="shared" si="180"/>
        <v>110.31464150522133</v>
      </c>
      <c r="I1634" s="86">
        <f t="shared" si="175"/>
        <v>5.0090037236087666</v>
      </c>
      <c r="J1634" s="86">
        <f t="shared" si="176"/>
        <v>6.7854804750387645</v>
      </c>
      <c r="L1634" s="87">
        <v>130.86835808219399</v>
      </c>
      <c r="M1634" s="86">
        <v>117.492765775774</v>
      </c>
      <c r="N1634" s="86">
        <v>121.42338735731499</v>
      </c>
      <c r="O1634" s="86">
        <f t="shared" si="181"/>
        <v>123.26150373842766</v>
      </c>
      <c r="P1634" s="86">
        <f t="shared" si="177"/>
        <v>6.8746360819883732</v>
      </c>
      <c r="Q1634" s="86">
        <f t="shared" si="178"/>
        <v>6.9455784863730772</v>
      </c>
      <c r="S1634" s="86">
        <f t="shared" si="179"/>
        <v>0.16009801133431215</v>
      </c>
      <c r="T1634" s="87">
        <v>0.50723224700000002</v>
      </c>
      <c r="U1634" s="87">
        <v>0</v>
      </c>
    </row>
    <row r="1635" spans="2:21">
      <c r="B1635" s="87" t="s">
        <v>7401</v>
      </c>
      <c r="C1635" s="87" t="s">
        <v>1275</v>
      </c>
      <c r="D1635" s="87" t="s">
        <v>2832</v>
      </c>
      <c r="E1635" s="87">
        <v>83.432479799249805</v>
      </c>
      <c r="F1635" s="86">
        <v>81.980801185457096</v>
      </c>
      <c r="G1635" s="86">
        <v>93.8034077427006</v>
      </c>
      <c r="H1635" s="86">
        <f t="shared" si="180"/>
        <v>86.405562909135824</v>
      </c>
      <c r="I1635" s="86">
        <f t="shared" si="175"/>
        <v>6.4477068664418553</v>
      </c>
      <c r="J1635" s="86">
        <f t="shared" si="176"/>
        <v>6.433052292959772</v>
      </c>
      <c r="L1635" s="87">
        <v>86.187554027891494</v>
      </c>
      <c r="M1635" s="86">
        <v>92.288870012665598</v>
      </c>
      <c r="N1635" s="86">
        <v>96.573877084492096</v>
      </c>
      <c r="O1635" s="86">
        <f t="shared" si="181"/>
        <v>91.683433708349739</v>
      </c>
      <c r="P1635" s="86">
        <f t="shared" si="177"/>
        <v>5.2195633436098907</v>
      </c>
      <c r="Q1635" s="86">
        <f t="shared" si="178"/>
        <v>6.5185891715000981</v>
      </c>
      <c r="S1635" s="86">
        <f t="shared" si="179"/>
        <v>8.5536878540326516E-2</v>
      </c>
      <c r="T1635" s="87">
        <v>0.882504124</v>
      </c>
      <c r="U1635" s="87">
        <v>0</v>
      </c>
    </row>
    <row r="1636" spans="2:21">
      <c r="B1636" s="87" t="s">
        <v>7402</v>
      </c>
      <c r="C1636" s="87" t="s">
        <v>1676</v>
      </c>
      <c r="D1636" s="87" t="s">
        <v>1677</v>
      </c>
      <c r="E1636" s="87">
        <v>14.4228473930423</v>
      </c>
      <c r="F1636" s="86">
        <v>9.0512189286737907</v>
      </c>
      <c r="G1636" s="86">
        <v>15.167438667167</v>
      </c>
      <c r="H1636" s="86">
        <f t="shared" si="180"/>
        <v>12.880501662961031</v>
      </c>
      <c r="I1636" s="86">
        <f t="shared" si="175"/>
        <v>3.337088361986897</v>
      </c>
      <c r="J1636" s="86">
        <f t="shared" si="176"/>
        <v>3.6871168787569606</v>
      </c>
      <c r="L1636" s="87">
        <v>11.7100704226148</v>
      </c>
      <c r="M1636" s="86">
        <v>13.083266335992199</v>
      </c>
      <c r="N1636" s="86">
        <v>15.098255065472101</v>
      </c>
      <c r="O1636" s="86">
        <f t="shared" si="181"/>
        <v>13.297197274693033</v>
      </c>
      <c r="P1636" s="86">
        <f t="shared" si="177"/>
        <v>1.7041929551619428</v>
      </c>
      <c r="Q1636" s="86">
        <f t="shared" si="178"/>
        <v>3.7330502876811416</v>
      </c>
      <c r="S1636" s="86">
        <f t="shared" si="179"/>
        <v>4.593340892418022E-2</v>
      </c>
      <c r="T1636" s="87">
        <v>1</v>
      </c>
      <c r="U1636" s="87">
        <v>0</v>
      </c>
    </row>
    <row r="1637" spans="2:21">
      <c r="B1637" s="87" t="s">
        <v>7403</v>
      </c>
      <c r="C1637" s="87" t="s">
        <v>832</v>
      </c>
      <c r="D1637" s="87" t="s">
        <v>2833</v>
      </c>
      <c r="E1637" s="87">
        <v>100.307642170706</v>
      </c>
      <c r="F1637" s="86">
        <v>83.0393450049867</v>
      </c>
      <c r="G1637" s="86">
        <v>79.114579580499196</v>
      </c>
      <c r="H1637" s="86">
        <f t="shared" si="180"/>
        <v>87.487188918730638</v>
      </c>
      <c r="I1637" s="86">
        <f t="shared" si="175"/>
        <v>11.27492625691514</v>
      </c>
      <c r="J1637" s="86">
        <f t="shared" si="176"/>
        <v>6.4509998679857032</v>
      </c>
      <c r="L1637" s="87">
        <v>104.06336172324799</v>
      </c>
      <c r="M1637" s="86">
        <v>89.195280704276897</v>
      </c>
      <c r="N1637" s="86">
        <v>86.045722754480195</v>
      </c>
      <c r="O1637" s="86">
        <f t="shared" si="181"/>
        <v>93.101455060668357</v>
      </c>
      <c r="P1637" s="86">
        <f t="shared" si="177"/>
        <v>9.6230180857729177</v>
      </c>
      <c r="Q1637" s="86">
        <f t="shared" si="178"/>
        <v>6.5407318103879328</v>
      </c>
      <c r="S1637" s="86">
        <f t="shared" si="179"/>
        <v>8.9731942402230674E-2</v>
      </c>
      <c r="T1637" s="87">
        <v>0.92638575400000001</v>
      </c>
      <c r="U1637" s="87">
        <v>0</v>
      </c>
    </row>
    <row r="1638" spans="2:21">
      <c r="B1638" s="87" t="s">
        <v>7404</v>
      </c>
      <c r="C1638" s="87" t="s">
        <v>832</v>
      </c>
      <c r="D1638" s="87" t="s">
        <v>1055</v>
      </c>
      <c r="E1638" s="87">
        <v>95.1940616338306</v>
      </c>
      <c r="F1638" s="86">
        <v>116.191362126342</v>
      </c>
      <c r="G1638" s="86">
        <v>115.50114187102299</v>
      </c>
      <c r="H1638" s="86">
        <f t="shared" si="180"/>
        <v>108.96218854373187</v>
      </c>
      <c r="I1638" s="86">
        <f t="shared" si="175"/>
        <v>11.928540981845755</v>
      </c>
      <c r="J1638" s="86">
        <f t="shared" si="176"/>
        <v>6.7676837755637029</v>
      </c>
      <c r="L1638" s="87">
        <v>107.246800706472</v>
      </c>
      <c r="M1638" s="86">
        <v>106.14695526375201</v>
      </c>
      <c r="N1638" s="86">
        <v>110.240148683455</v>
      </c>
      <c r="O1638" s="86">
        <f t="shared" si="181"/>
        <v>107.877968217893</v>
      </c>
      <c r="P1638" s="86">
        <f t="shared" si="177"/>
        <v>2.1183336407138555</v>
      </c>
      <c r="Q1638" s="86">
        <f t="shared" si="178"/>
        <v>6.7532564448853005</v>
      </c>
      <c r="S1638" s="86">
        <f t="shared" si="179"/>
        <v>-1.4427330678402173E-2</v>
      </c>
      <c r="T1638" s="87">
        <v>0.86411935799999995</v>
      </c>
      <c r="U1638" s="87">
        <v>0</v>
      </c>
    </row>
    <row r="1639" spans="2:21">
      <c r="B1639" s="87" t="s">
        <v>7405</v>
      </c>
      <c r="C1639" s="87" t="s">
        <v>832</v>
      </c>
      <c r="D1639" s="87" t="s">
        <v>2834</v>
      </c>
      <c r="E1639" s="87">
        <v>75.171087813313903</v>
      </c>
      <c r="F1639" s="86">
        <v>71.823504740739494</v>
      </c>
      <c r="G1639" s="86">
        <v>65.620070347072698</v>
      </c>
      <c r="H1639" s="86">
        <f t="shared" si="180"/>
        <v>70.871554300375365</v>
      </c>
      <c r="I1639" s="86">
        <f t="shared" si="175"/>
        <v>4.8461470149793477</v>
      </c>
      <c r="J1639" s="86">
        <f t="shared" si="176"/>
        <v>6.1471347843481752</v>
      </c>
      <c r="L1639" s="87">
        <v>74.647311450083507</v>
      </c>
      <c r="M1639" s="86">
        <v>76.370297754253002</v>
      </c>
      <c r="N1639" s="86">
        <v>63.865716460894497</v>
      </c>
      <c r="O1639" s="86">
        <f t="shared" si="181"/>
        <v>71.627775221743676</v>
      </c>
      <c r="P1639" s="86">
        <f t="shared" si="177"/>
        <v>6.7771186802538326</v>
      </c>
      <c r="Q1639" s="86">
        <f t="shared" si="178"/>
        <v>6.1624472271315271</v>
      </c>
      <c r="S1639" s="86">
        <f t="shared" si="179"/>
        <v>1.5312442783351095E-2</v>
      </c>
      <c r="T1639" s="87">
        <v>0.95375898800000003</v>
      </c>
      <c r="U1639" s="87">
        <v>0</v>
      </c>
    </row>
    <row r="1640" spans="2:21">
      <c r="B1640" s="87" t="s">
        <v>7406</v>
      </c>
      <c r="C1640" s="87" t="s">
        <v>841</v>
      </c>
      <c r="D1640" s="87" t="s">
        <v>2835</v>
      </c>
      <c r="E1640" s="87">
        <v>40.550981801870002</v>
      </c>
      <c r="F1640" s="86">
        <v>44.483626416721201</v>
      </c>
      <c r="G1640" s="86">
        <v>47.591654763336201</v>
      </c>
      <c r="H1640" s="86">
        <f t="shared" si="180"/>
        <v>44.20875432730913</v>
      </c>
      <c r="I1640" s="86">
        <f t="shared" si="175"/>
        <v>3.5283756796483026</v>
      </c>
      <c r="J1640" s="86">
        <f t="shared" si="176"/>
        <v>5.4662601788483682</v>
      </c>
      <c r="L1640" s="87">
        <v>35.8389213027327</v>
      </c>
      <c r="M1640" s="86">
        <v>35.715791164989803</v>
      </c>
      <c r="N1640" s="86">
        <v>39.7231248261971</v>
      </c>
      <c r="O1640" s="86">
        <f t="shared" si="181"/>
        <v>37.092612431306542</v>
      </c>
      <c r="P1640" s="86">
        <f t="shared" si="177"/>
        <v>2.2789223006631496</v>
      </c>
      <c r="Q1640" s="86">
        <f t="shared" si="178"/>
        <v>5.213059975264394</v>
      </c>
      <c r="S1640" s="86">
        <f t="shared" si="179"/>
        <v>-0.25320020358397477</v>
      </c>
      <c r="T1640" s="87">
        <v>8.4363225999999999E-2</v>
      </c>
      <c r="U1640" s="87">
        <v>0</v>
      </c>
    </row>
    <row r="1641" spans="2:21">
      <c r="B1641" s="87" t="s">
        <v>7407</v>
      </c>
      <c r="C1641" s="87" t="s">
        <v>856</v>
      </c>
      <c r="D1641" s="87" t="s">
        <v>1147</v>
      </c>
      <c r="E1641" s="87">
        <v>150.06700803586401</v>
      </c>
      <c r="F1641" s="86">
        <v>132.43820862099901</v>
      </c>
      <c r="G1641" s="86">
        <v>106.736706052947</v>
      </c>
      <c r="H1641" s="86">
        <f t="shared" si="180"/>
        <v>129.74730756993668</v>
      </c>
      <c r="I1641" s="86">
        <f t="shared" si="175"/>
        <v>21.790123423988504</v>
      </c>
      <c r="J1641" s="86">
        <f t="shared" si="176"/>
        <v>7.0195607908179749</v>
      </c>
      <c r="L1641" s="87">
        <v>146.99813296459899</v>
      </c>
      <c r="M1641" s="86">
        <v>103.59162779781499</v>
      </c>
      <c r="N1641" s="86">
        <v>128.63370755711799</v>
      </c>
      <c r="O1641" s="86">
        <f t="shared" si="181"/>
        <v>126.40782277317733</v>
      </c>
      <c r="P1641" s="86">
        <f t="shared" si="177"/>
        <v>21.788691906629911</v>
      </c>
      <c r="Q1641" s="86">
        <f t="shared" si="178"/>
        <v>6.9819419375211282</v>
      </c>
      <c r="S1641" s="86">
        <f t="shared" si="179"/>
        <v>-3.7618853296846687E-2</v>
      </c>
      <c r="T1641" s="87">
        <v>0.86613705299999999</v>
      </c>
      <c r="U1641" s="87">
        <v>0</v>
      </c>
    </row>
    <row r="1642" spans="2:21">
      <c r="B1642" s="87" t="s">
        <v>7408</v>
      </c>
      <c r="C1642" s="87" t="s">
        <v>2831</v>
      </c>
      <c r="D1642" s="87" t="s">
        <v>1428</v>
      </c>
      <c r="E1642" s="87">
        <v>109.750877334667</v>
      </c>
      <c r="F1642" s="86">
        <v>109.578560005277</v>
      </c>
      <c r="G1642" s="86">
        <v>123.451185643743</v>
      </c>
      <c r="H1642" s="86">
        <f t="shared" si="180"/>
        <v>114.26020766122899</v>
      </c>
      <c r="I1642" s="86">
        <f t="shared" si="175"/>
        <v>7.9600867157208111</v>
      </c>
      <c r="J1642" s="86">
        <f t="shared" si="176"/>
        <v>6.8361792468252665</v>
      </c>
      <c r="L1642" s="87">
        <v>141.76449986750799</v>
      </c>
      <c r="M1642" s="86">
        <v>133.17083001683801</v>
      </c>
      <c r="N1642" s="86">
        <v>118.73310852517299</v>
      </c>
      <c r="O1642" s="86">
        <f t="shared" si="181"/>
        <v>131.22281280317301</v>
      </c>
      <c r="P1642" s="86">
        <f t="shared" si="177"/>
        <v>11.638613538110855</v>
      </c>
      <c r="Q1642" s="86">
        <f t="shared" si="178"/>
        <v>7.0358747409579143</v>
      </c>
      <c r="S1642" s="86">
        <f t="shared" si="179"/>
        <v>0.19969549413264806</v>
      </c>
      <c r="T1642" s="87">
        <v>0.376429609</v>
      </c>
      <c r="U1642" s="87">
        <v>0</v>
      </c>
    </row>
    <row r="1643" spans="2:21">
      <c r="B1643" s="87" t="s">
        <v>7409</v>
      </c>
      <c r="C1643" s="87" t="s">
        <v>2836</v>
      </c>
      <c r="D1643" s="87" t="s">
        <v>2837</v>
      </c>
      <c r="E1643" s="87">
        <v>273.61877655158003</v>
      </c>
      <c r="F1643" s="86">
        <v>329.66460873599101</v>
      </c>
      <c r="G1643" s="86">
        <v>315.757765396021</v>
      </c>
      <c r="H1643" s="86">
        <f t="shared" si="180"/>
        <v>306.34705022786403</v>
      </c>
      <c r="I1643" s="86">
        <f t="shared" si="175"/>
        <v>29.18398527091399</v>
      </c>
      <c r="J1643" s="86">
        <f t="shared" si="176"/>
        <v>8.2590231496516751</v>
      </c>
      <c r="L1643" s="87">
        <v>281.55351151420399</v>
      </c>
      <c r="M1643" s="86">
        <v>331.93097607634201</v>
      </c>
      <c r="N1643" s="86">
        <v>344.33799731654602</v>
      </c>
      <c r="O1643" s="86">
        <f t="shared" si="181"/>
        <v>319.27416163569734</v>
      </c>
      <c r="P1643" s="86">
        <f t="shared" si="177"/>
        <v>33.250851541047872</v>
      </c>
      <c r="Q1643" s="86">
        <f t="shared" si="178"/>
        <v>8.3186519923276308</v>
      </c>
      <c r="S1643" s="86">
        <f t="shared" si="179"/>
        <v>5.9628842675955633E-2</v>
      </c>
      <c r="T1643" s="87">
        <v>0.96660881899999995</v>
      </c>
      <c r="U1643" s="87">
        <v>0</v>
      </c>
    </row>
    <row r="1644" spans="2:21">
      <c r="B1644" s="87" t="s">
        <v>7410</v>
      </c>
      <c r="C1644" s="87" t="s">
        <v>2838</v>
      </c>
      <c r="D1644" s="87" t="s">
        <v>2839</v>
      </c>
      <c r="E1644" s="87">
        <v>336.35413141318497</v>
      </c>
      <c r="F1644" s="86">
        <v>309.10759989576002</v>
      </c>
      <c r="G1644" s="86">
        <v>275.08518636616998</v>
      </c>
      <c r="H1644" s="86">
        <f t="shared" si="180"/>
        <v>306.84897255837166</v>
      </c>
      <c r="I1644" s="86">
        <f t="shared" si="175"/>
        <v>30.696855781666539</v>
      </c>
      <c r="J1644" s="86">
        <f t="shared" si="176"/>
        <v>8.2613849425920947</v>
      </c>
      <c r="L1644" s="87">
        <v>318.50740990044397</v>
      </c>
      <c r="M1644" s="86">
        <v>314.930976469482</v>
      </c>
      <c r="N1644" s="86">
        <v>313.11327539340999</v>
      </c>
      <c r="O1644" s="86">
        <f t="shared" si="181"/>
        <v>315.51722058777864</v>
      </c>
      <c r="P1644" s="86">
        <f t="shared" si="177"/>
        <v>2.7444368082853994</v>
      </c>
      <c r="Q1644" s="86">
        <f t="shared" si="178"/>
        <v>8.3015749378624104</v>
      </c>
      <c r="S1644" s="86">
        <f t="shared" si="179"/>
        <v>4.0189995270315408E-2</v>
      </c>
      <c r="T1644" s="87">
        <v>1</v>
      </c>
      <c r="U1644" s="87">
        <v>0</v>
      </c>
    </row>
    <row r="1645" spans="2:21">
      <c r="B1645" s="87" t="s">
        <v>7411</v>
      </c>
      <c r="C1645" s="87" t="s">
        <v>2840</v>
      </c>
      <c r="D1645" s="87" t="s">
        <v>2220</v>
      </c>
      <c r="E1645" s="87">
        <v>106.79598897603</v>
      </c>
      <c r="F1645" s="86">
        <v>104.480725294499</v>
      </c>
      <c r="G1645" s="86">
        <v>90.616147361763694</v>
      </c>
      <c r="H1645" s="86">
        <f t="shared" si="180"/>
        <v>100.6309538774309</v>
      </c>
      <c r="I1645" s="86">
        <f t="shared" si="175"/>
        <v>8.7499927793365533</v>
      </c>
      <c r="J1645" s="86">
        <f t="shared" si="176"/>
        <v>6.6529303332537451</v>
      </c>
      <c r="L1645" s="87">
        <v>106.650704414052</v>
      </c>
      <c r="M1645" s="86">
        <v>128.60843832664199</v>
      </c>
      <c r="N1645" s="86">
        <v>102.795713365244</v>
      </c>
      <c r="O1645" s="86">
        <f t="shared" si="181"/>
        <v>112.68495203531266</v>
      </c>
      <c r="P1645" s="86">
        <f t="shared" si="177"/>
        <v>13.924198388029883</v>
      </c>
      <c r="Q1645" s="86">
        <f t="shared" si="178"/>
        <v>6.81615106044441</v>
      </c>
      <c r="S1645" s="86">
        <f t="shared" si="179"/>
        <v>0.16322072719066585</v>
      </c>
      <c r="T1645" s="87">
        <v>0.63642789700000002</v>
      </c>
      <c r="U1645" s="87">
        <v>0</v>
      </c>
    </row>
    <row r="1646" spans="2:21">
      <c r="B1646" s="87" t="s">
        <v>7412</v>
      </c>
      <c r="C1646" s="87" t="s">
        <v>2841</v>
      </c>
      <c r="D1646" s="87" t="s">
        <v>2842</v>
      </c>
      <c r="E1646" s="87">
        <v>144.967854350435</v>
      </c>
      <c r="F1646" s="86">
        <v>190.87921716387001</v>
      </c>
      <c r="G1646" s="86">
        <v>169.18356913964899</v>
      </c>
      <c r="H1646" s="86">
        <f t="shared" si="180"/>
        <v>168.34354688465135</v>
      </c>
      <c r="I1646" s="86">
        <f t="shared" si="175"/>
        <v>22.967205683068741</v>
      </c>
      <c r="J1646" s="86">
        <f t="shared" si="176"/>
        <v>7.3952646091526546</v>
      </c>
      <c r="L1646" s="87">
        <v>172.62815595443701</v>
      </c>
      <c r="M1646" s="86">
        <v>186.303227476986</v>
      </c>
      <c r="N1646" s="86">
        <v>198.84572202299</v>
      </c>
      <c r="O1646" s="86">
        <f t="shared" si="181"/>
        <v>185.92570181813767</v>
      </c>
      <c r="P1646" s="86">
        <f t="shared" si="177"/>
        <v>13.112859598769903</v>
      </c>
      <c r="Q1646" s="86">
        <f t="shared" si="178"/>
        <v>7.538582407705837</v>
      </c>
      <c r="S1646" s="86">
        <f t="shared" si="179"/>
        <v>0.14331779855318241</v>
      </c>
      <c r="T1646" s="87">
        <v>0.76456006499999996</v>
      </c>
      <c r="U1646" s="87">
        <v>0</v>
      </c>
    </row>
    <row r="1647" spans="2:21">
      <c r="B1647" s="87" t="s">
        <v>7413</v>
      </c>
      <c r="C1647" s="87" t="s">
        <v>2330</v>
      </c>
      <c r="D1647" s="87" t="s">
        <v>1677</v>
      </c>
      <c r="E1647" s="87">
        <v>22.4031658720208</v>
      </c>
      <c r="F1647" s="86">
        <v>17.686371844077801</v>
      </c>
      <c r="G1647" s="86">
        <v>15.5316829240142</v>
      </c>
      <c r="H1647" s="86">
        <f t="shared" si="180"/>
        <v>18.540406880037601</v>
      </c>
      <c r="I1647" s="86">
        <f t="shared" si="175"/>
        <v>3.5144489408969122</v>
      </c>
      <c r="J1647" s="86">
        <f t="shared" si="176"/>
        <v>4.212600999981948</v>
      </c>
      <c r="L1647" s="87">
        <v>24.454610715211</v>
      </c>
      <c r="M1647" s="86">
        <v>20.5897797698331</v>
      </c>
      <c r="N1647" s="86">
        <v>20.6021800087495</v>
      </c>
      <c r="O1647" s="86">
        <f t="shared" si="181"/>
        <v>21.882190164597869</v>
      </c>
      <c r="P1647" s="86">
        <f t="shared" si="177"/>
        <v>2.2277901737807086</v>
      </c>
      <c r="Q1647" s="86">
        <f t="shared" si="178"/>
        <v>4.4516852380210929</v>
      </c>
      <c r="S1647" s="86">
        <f t="shared" si="179"/>
        <v>0.23908423803914536</v>
      </c>
      <c r="T1647" s="87">
        <v>0.76751109299999998</v>
      </c>
      <c r="U1647" s="87">
        <v>0</v>
      </c>
    </row>
    <row r="1648" spans="2:21">
      <c r="B1648" s="87" t="s">
        <v>7414</v>
      </c>
      <c r="C1648" s="87" t="s">
        <v>873</v>
      </c>
      <c r="D1648" s="87" t="s">
        <v>874</v>
      </c>
      <c r="E1648" s="87">
        <v>184.088871403995</v>
      </c>
      <c r="F1648" s="86">
        <v>192.82594183835701</v>
      </c>
      <c r="G1648" s="86">
        <v>197.69613550423799</v>
      </c>
      <c r="H1648" s="86">
        <f t="shared" si="180"/>
        <v>191.53698291552999</v>
      </c>
      <c r="I1648" s="86">
        <f t="shared" si="175"/>
        <v>6.8945971892483984</v>
      </c>
      <c r="J1648" s="86">
        <f t="shared" si="176"/>
        <v>7.5814791715723198</v>
      </c>
      <c r="L1648" s="87">
        <v>197.16359750381599</v>
      </c>
      <c r="M1648" s="86">
        <v>204.54115331699501</v>
      </c>
      <c r="N1648" s="86">
        <v>205.450532895593</v>
      </c>
      <c r="O1648" s="86">
        <f t="shared" si="181"/>
        <v>202.38509457213468</v>
      </c>
      <c r="P1648" s="86">
        <f t="shared" si="177"/>
        <v>4.544751536700125</v>
      </c>
      <c r="Q1648" s="86">
        <f t="shared" si="178"/>
        <v>7.6609592309002474</v>
      </c>
      <c r="S1648" s="86">
        <f t="shared" si="179"/>
        <v>7.9480059327928745E-2</v>
      </c>
      <c r="T1648" s="87">
        <v>0.90146501800000001</v>
      </c>
      <c r="U1648" s="87">
        <v>0</v>
      </c>
    </row>
    <row r="1649" spans="2:21">
      <c r="B1649" s="87" t="s">
        <v>7415</v>
      </c>
      <c r="C1649" s="87" t="s">
        <v>832</v>
      </c>
      <c r="D1649" s="87" t="s">
        <v>2843</v>
      </c>
      <c r="E1649" s="87">
        <v>35.792040150565697</v>
      </c>
      <c r="F1649" s="86">
        <v>54.212733291156503</v>
      </c>
      <c r="G1649" s="86">
        <v>58.277290078710301</v>
      </c>
      <c r="H1649" s="86">
        <f t="shared" si="180"/>
        <v>49.427354506810836</v>
      </c>
      <c r="I1649" s="86">
        <f t="shared" si="175"/>
        <v>11.982132684335909</v>
      </c>
      <c r="J1649" s="86">
        <f t="shared" si="176"/>
        <v>5.6272377862721568</v>
      </c>
      <c r="L1649" s="87">
        <v>46.084246900517897</v>
      </c>
      <c r="M1649" s="86">
        <v>51.926972056886697</v>
      </c>
      <c r="N1649" s="86">
        <v>57.9585383060653</v>
      </c>
      <c r="O1649" s="86">
        <f t="shared" si="181"/>
        <v>51.989919087823296</v>
      </c>
      <c r="P1649" s="86">
        <f t="shared" si="177"/>
        <v>5.9373959647721009</v>
      </c>
      <c r="Q1649" s="86">
        <f t="shared" si="178"/>
        <v>5.7001600048346859</v>
      </c>
      <c r="S1649" s="86">
        <f t="shared" si="179"/>
        <v>7.292221856252834E-2</v>
      </c>
      <c r="T1649" s="87">
        <v>0.96779319799999997</v>
      </c>
      <c r="U1649" s="87">
        <v>0</v>
      </c>
    </row>
    <row r="1650" spans="2:21">
      <c r="B1650" s="87" t="s">
        <v>7416</v>
      </c>
      <c r="C1650" s="87" t="s">
        <v>841</v>
      </c>
      <c r="D1650" s="87"/>
      <c r="E1650" s="87">
        <v>89.737236252051204</v>
      </c>
      <c r="F1650" s="86">
        <v>88.566523311232103</v>
      </c>
      <c r="G1650" s="86">
        <v>90.565424740861005</v>
      </c>
      <c r="H1650" s="86">
        <f t="shared" si="180"/>
        <v>89.623061434714771</v>
      </c>
      <c r="I1650" s="86">
        <f t="shared" si="175"/>
        <v>1.0043299497816802</v>
      </c>
      <c r="J1650" s="86">
        <f t="shared" si="176"/>
        <v>6.4857981032484</v>
      </c>
      <c r="L1650" s="87">
        <v>100.931639016274</v>
      </c>
      <c r="M1650" s="86">
        <v>101.745124231204</v>
      </c>
      <c r="N1650" s="86">
        <v>99.537888266007698</v>
      </c>
      <c r="O1650" s="86">
        <f t="shared" si="181"/>
        <v>100.73821717116191</v>
      </c>
      <c r="P1650" s="86">
        <f t="shared" si="177"/>
        <v>1.1162578820052931</v>
      </c>
      <c r="Q1650" s="86">
        <f t="shared" si="178"/>
        <v>6.6544672938099731</v>
      </c>
      <c r="S1650" s="86">
        <f t="shared" si="179"/>
        <v>0.16866919056157459</v>
      </c>
      <c r="T1650" s="87">
        <v>0.51559573999999997</v>
      </c>
      <c r="U1650" s="87">
        <v>0</v>
      </c>
    </row>
    <row r="1651" spans="2:21">
      <c r="B1651" s="87" t="s">
        <v>7417</v>
      </c>
      <c r="C1651" s="87" t="s">
        <v>841</v>
      </c>
      <c r="D1651" s="87" t="s">
        <v>1229</v>
      </c>
      <c r="E1651" s="87">
        <v>56.347962733466503</v>
      </c>
      <c r="F1651" s="86">
        <v>55.051035816334</v>
      </c>
      <c r="G1651" s="86">
        <v>65.385215378890905</v>
      </c>
      <c r="H1651" s="86">
        <f t="shared" si="180"/>
        <v>58.928071309563798</v>
      </c>
      <c r="I1651" s="86">
        <f t="shared" si="175"/>
        <v>5.6295236926520111</v>
      </c>
      <c r="J1651" s="86">
        <f t="shared" si="176"/>
        <v>5.8808831430612294</v>
      </c>
      <c r="L1651" s="87">
        <v>59.381829071124301</v>
      </c>
      <c r="M1651" s="86">
        <v>56.1596748211876</v>
      </c>
      <c r="N1651" s="86">
        <v>62.708685175699998</v>
      </c>
      <c r="O1651" s="86">
        <f t="shared" si="181"/>
        <v>59.416729689337302</v>
      </c>
      <c r="P1651" s="86">
        <f t="shared" si="177"/>
        <v>3.2746446670961702</v>
      </c>
      <c r="Q1651" s="86">
        <f t="shared" si="178"/>
        <v>5.8927972959742805</v>
      </c>
      <c r="S1651" s="86">
        <f t="shared" si="179"/>
        <v>1.1914152913051135E-2</v>
      </c>
      <c r="T1651" s="87">
        <v>0.95624312899999997</v>
      </c>
      <c r="U1651" s="87">
        <v>0</v>
      </c>
    </row>
    <row r="1652" spans="2:21">
      <c r="B1652" s="87" t="s">
        <v>7418</v>
      </c>
      <c r="C1652" s="87" t="s">
        <v>841</v>
      </c>
      <c r="D1652" s="87" t="s">
        <v>2782</v>
      </c>
      <c r="E1652" s="87">
        <v>43.572259047701401</v>
      </c>
      <c r="F1652" s="86">
        <v>53.550597288247502</v>
      </c>
      <c r="G1652" s="86">
        <v>58.892531377739203</v>
      </c>
      <c r="H1652" s="86">
        <f t="shared" si="180"/>
        <v>52.005129237896035</v>
      </c>
      <c r="I1652" s="86">
        <f t="shared" si="175"/>
        <v>7.7761841341125066</v>
      </c>
      <c r="J1652" s="86">
        <f t="shared" si="176"/>
        <v>5.7005820173937609</v>
      </c>
      <c r="L1652" s="87">
        <v>42.983970991335802</v>
      </c>
      <c r="M1652" s="86">
        <v>43.298362542615102</v>
      </c>
      <c r="N1652" s="86">
        <v>45.808347554458003</v>
      </c>
      <c r="O1652" s="86">
        <f t="shared" si="181"/>
        <v>44.030227029469636</v>
      </c>
      <c r="P1652" s="86">
        <f t="shared" si="177"/>
        <v>1.5479001786024933</v>
      </c>
      <c r="Q1652" s="86">
        <f t="shared" si="178"/>
        <v>5.460422378032157</v>
      </c>
      <c r="S1652" s="86">
        <f t="shared" si="179"/>
        <v>-0.24015963936160495</v>
      </c>
      <c r="T1652" s="87">
        <v>0.17409746800000001</v>
      </c>
      <c r="U1652" s="87">
        <v>0</v>
      </c>
    </row>
    <row r="1653" spans="2:21">
      <c r="B1653" s="87" t="s">
        <v>7419</v>
      </c>
      <c r="C1653" s="87" t="s">
        <v>841</v>
      </c>
      <c r="D1653" s="87" t="s">
        <v>2844</v>
      </c>
      <c r="E1653" s="87">
        <v>72.612904362728102</v>
      </c>
      <c r="F1653" s="86">
        <v>66.999296024233601</v>
      </c>
      <c r="G1653" s="86">
        <v>71.810330357366496</v>
      </c>
      <c r="H1653" s="86">
        <f t="shared" si="180"/>
        <v>70.474176914776066</v>
      </c>
      <c r="I1653" s="86">
        <f t="shared" si="175"/>
        <v>3.0359725231156882</v>
      </c>
      <c r="J1653" s="86">
        <f t="shared" si="176"/>
        <v>6.1390228181916777</v>
      </c>
      <c r="L1653" s="87">
        <v>70.899518400652994</v>
      </c>
      <c r="M1653" s="86">
        <v>62.099760570752103</v>
      </c>
      <c r="N1653" s="86">
        <v>61.5283454867701</v>
      </c>
      <c r="O1653" s="86">
        <f t="shared" si="181"/>
        <v>64.842541486058394</v>
      </c>
      <c r="P1653" s="86">
        <f t="shared" si="177"/>
        <v>5.2532709626954741</v>
      </c>
      <c r="Q1653" s="86">
        <f t="shared" si="178"/>
        <v>6.0188687328969896</v>
      </c>
      <c r="S1653" s="86">
        <f t="shared" si="179"/>
        <v>-0.12015408529468943</v>
      </c>
      <c r="T1653" s="87">
        <v>0.40316853699999999</v>
      </c>
      <c r="U1653" s="87">
        <v>0</v>
      </c>
    </row>
    <row r="1654" spans="2:21">
      <c r="B1654" s="87" t="s">
        <v>7420</v>
      </c>
      <c r="C1654" s="87" t="s">
        <v>2845</v>
      </c>
      <c r="D1654" s="87" t="s">
        <v>2846</v>
      </c>
      <c r="E1654" s="87">
        <v>42.761530590707302</v>
      </c>
      <c r="F1654" s="86">
        <v>43.676710956411803</v>
      </c>
      <c r="G1654" s="86">
        <v>45.478878178635703</v>
      </c>
      <c r="H1654" s="86">
        <f t="shared" si="180"/>
        <v>43.97237324191827</v>
      </c>
      <c r="I1654" s="86">
        <f t="shared" si="175"/>
        <v>1.3825905462964281</v>
      </c>
      <c r="J1654" s="86">
        <f t="shared" si="176"/>
        <v>5.4585254935272927</v>
      </c>
      <c r="L1654" s="87">
        <v>42.959932473859702</v>
      </c>
      <c r="M1654" s="86">
        <v>50.3624578342259</v>
      </c>
      <c r="N1654" s="86">
        <v>46.3426158083874</v>
      </c>
      <c r="O1654" s="86">
        <f t="shared" si="181"/>
        <v>46.555002038824334</v>
      </c>
      <c r="P1654" s="86">
        <f t="shared" si="177"/>
        <v>3.7058300501878909</v>
      </c>
      <c r="Q1654" s="86">
        <f t="shared" si="178"/>
        <v>5.5408642794042624</v>
      </c>
      <c r="S1654" s="86">
        <f t="shared" si="179"/>
        <v>8.2338785876969606E-2</v>
      </c>
      <c r="T1654" s="87">
        <v>0.92391113899999999</v>
      </c>
      <c r="U1654" s="87">
        <v>0</v>
      </c>
    </row>
    <row r="1655" spans="2:21">
      <c r="B1655" s="87" t="s">
        <v>7421</v>
      </c>
      <c r="C1655" s="87" t="s">
        <v>841</v>
      </c>
      <c r="D1655" s="87" t="s">
        <v>1428</v>
      </c>
      <c r="E1655" s="87">
        <v>123.437702046742</v>
      </c>
      <c r="F1655" s="86">
        <v>117.181077927643</v>
      </c>
      <c r="G1655" s="86">
        <v>125.651697409042</v>
      </c>
      <c r="H1655" s="86">
        <f t="shared" si="180"/>
        <v>122.090159127809</v>
      </c>
      <c r="I1655" s="86">
        <f t="shared" si="175"/>
        <v>4.3931483628986303</v>
      </c>
      <c r="J1655" s="86">
        <f t="shared" si="176"/>
        <v>6.9318031087759584</v>
      </c>
      <c r="L1655" s="87">
        <v>114.293203625784</v>
      </c>
      <c r="M1655" s="86">
        <v>123.23439615934601</v>
      </c>
      <c r="N1655" s="86">
        <v>126.97213114087999</v>
      </c>
      <c r="O1655" s="86">
        <f t="shared" si="181"/>
        <v>121.49991030867</v>
      </c>
      <c r="P1655" s="86">
        <f t="shared" si="177"/>
        <v>6.5149928325295194</v>
      </c>
      <c r="Q1655" s="86">
        <f t="shared" si="178"/>
        <v>6.9248114386075521</v>
      </c>
      <c r="S1655" s="86">
        <f t="shared" si="179"/>
        <v>-6.9916701684059933E-3</v>
      </c>
      <c r="T1655" s="87">
        <v>0.858845886</v>
      </c>
      <c r="U1655" s="87">
        <v>0</v>
      </c>
    </row>
    <row r="1656" spans="2:21">
      <c r="B1656" s="87" t="s">
        <v>7422</v>
      </c>
      <c r="C1656" s="87" t="s">
        <v>841</v>
      </c>
      <c r="D1656" s="87" t="s">
        <v>1259</v>
      </c>
      <c r="E1656" s="87">
        <v>121.9527174485</v>
      </c>
      <c r="F1656" s="86">
        <v>107.140895072071</v>
      </c>
      <c r="G1656" s="86">
        <v>119.16175819249401</v>
      </c>
      <c r="H1656" s="86">
        <f t="shared" si="180"/>
        <v>116.08512357102167</v>
      </c>
      <c r="I1656" s="86">
        <f t="shared" si="175"/>
        <v>7.8706277369249475</v>
      </c>
      <c r="J1656" s="86">
        <f t="shared" si="176"/>
        <v>6.8590392909579387</v>
      </c>
      <c r="L1656" s="87">
        <v>116.847583321507</v>
      </c>
      <c r="M1656" s="86">
        <v>112.42632849508099</v>
      </c>
      <c r="N1656" s="86">
        <v>114.144390135864</v>
      </c>
      <c r="O1656" s="86">
        <f t="shared" si="181"/>
        <v>114.472767317484</v>
      </c>
      <c r="P1656" s="86">
        <f t="shared" si="177"/>
        <v>2.2288443732359013</v>
      </c>
      <c r="Q1656" s="86">
        <f t="shared" si="178"/>
        <v>6.8388606166651495</v>
      </c>
      <c r="S1656" s="86">
        <f t="shared" si="179"/>
        <v>-2.0178674292789398E-2</v>
      </c>
      <c r="T1656" s="87">
        <v>0.82262595800000005</v>
      </c>
      <c r="U1656" s="87">
        <v>0</v>
      </c>
    </row>
    <row r="1657" spans="2:21">
      <c r="B1657" s="87" t="s">
        <v>7423</v>
      </c>
      <c r="C1657" s="87" t="s">
        <v>2847</v>
      </c>
      <c r="D1657" s="87" t="s">
        <v>2848</v>
      </c>
      <c r="E1657" s="87">
        <v>964.43168480287295</v>
      </c>
      <c r="F1657" s="86">
        <v>937.94132423694703</v>
      </c>
      <c r="G1657" s="86">
        <v>874.028977925356</v>
      </c>
      <c r="H1657" s="86">
        <f t="shared" si="180"/>
        <v>925.46732898839184</v>
      </c>
      <c r="I1657" s="86">
        <f t="shared" si="175"/>
        <v>46.474323779817311</v>
      </c>
      <c r="J1657" s="86">
        <f t="shared" si="176"/>
        <v>9.8540382504936002</v>
      </c>
      <c r="L1657" s="87">
        <v>790.37041379260597</v>
      </c>
      <c r="M1657" s="86">
        <v>774.57200799401403</v>
      </c>
      <c r="N1657" s="86">
        <v>812.22698593526604</v>
      </c>
      <c r="O1657" s="86">
        <f t="shared" si="181"/>
        <v>792.3898025739619</v>
      </c>
      <c r="P1657" s="86">
        <f t="shared" si="177"/>
        <v>18.908537469268847</v>
      </c>
      <c r="Q1657" s="86">
        <f t="shared" si="178"/>
        <v>9.6300665037847608</v>
      </c>
      <c r="S1657" s="86">
        <f t="shared" si="179"/>
        <v>-0.22397174670883921</v>
      </c>
      <c r="T1657" s="87">
        <v>2.5268035000000001E-2</v>
      </c>
      <c r="U1657" s="87">
        <v>0</v>
      </c>
    </row>
    <row r="1658" spans="2:21">
      <c r="B1658" s="87" t="s">
        <v>7424</v>
      </c>
      <c r="C1658" s="87" t="s">
        <v>2849</v>
      </c>
      <c r="D1658" s="87" t="s">
        <v>2850</v>
      </c>
      <c r="E1658" s="87">
        <v>41.014491557628098</v>
      </c>
      <c r="F1658" s="86">
        <v>44.352607480143803</v>
      </c>
      <c r="G1658" s="86">
        <v>48.447274313291601</v>
      </c>
      <c r="H1658" s="86">
        <f t="shared" si="180"/>
        <v>44.604791117021172</v>
      </c>
      <c r="I1658" s="86">
        <f t="shared" si="175"/>
        <v>3.7228030183255338</v>
      </c>
      <c r="J1658" s="86">
        <f t="shared" si="176"/>
        <v>5.4791267769954768</v>
      </c>
      <c r="L1658" s="87">
        <v>49.026592515164602</v>
      </c>
      <c r="M1658" s="86">
        <v>47.108027627785802</v>
      </c>
      <c r="N1658" s="86">
        <v>49.572083142845798</v>
      </c>
      <c r="O1658" s="86">
        <f t="shared" si="181"/>
        <v>48.568901095265403</v>
      </c>
      <c r="P1658" s="86">
        <f t="shared" si="177"/>
        <v>1.2942192519860791</v>
      </c>
      <c r="Q1658" s="86">
        <f t="shared" si="178"/>
        <v>5.6019609396524137</v>
      </c>
      <c r="S1658" s="86">
        <f t="shared" si="179"/>
        <v>0.12283416265693714</v>
      </c>
      <c r="T1658" s="87">
        <v>0.78613543299999999</v>
      </c>
      <c r="U1658" s="87">
        <v>0</v>
      </c>
    </row>
    <row r="1659" spans="2:21">
      <c r="B1659" s="87" t="s">
        <v>7425</v>
      </c>
      <c r="C1659" s="87" t="s">
        <v>2851</v>
      </c>
      <c r="D1659" s="87" t="s">
        <v>2062</v>
      </c>
      <c r="E1659" s="87">
        <v>179.385808107055</v>
      </c>
      <c r="F1659" s="86">
        <v>144.33833094475301</v>
      </c>
      <c r="G1659" s="86">
        <v>148.61970488805201</v>
      </c>
      <c r="H1659" s="86">
        <f t="shared" si="180"/>
        <v>157.44794797995334</v>
      </c>
      <c r="I1659" s="86">
        <f t="shared" si="175"/>
        <v>19.118964954405808</v>
      </c>
      <c r="J1659" s="86">
        <f t="shared" si="176"/>
        <v>7.298731144717487</v>
      </c>
      <c r="L1659" s="87">
        <v>116.481088274464</v>
      </c>
      <c r="M1659" s="86">
        <v>109.68292833590201</v>
      </c>
      <c r="N1659" s="86">
        <v>121.722771646312</v>
      </c>
      <c r="O1659" s="86">
        <f t="shared" si="181"/>
        <v>115.96226275222598</v>
      </c>
      <c r="P1659" s="86">
        <f t="shared" si="177"/>
        <v>6.0366664374222472</v>
      </c>
      <c r="Q1659" s="86">
        <f t="shared" si="178"/>
        <v>6.8575115796282171</v>
      </c>
      <c r="S1659" s="86">
        <f t="shared" si="179"/>
        <v>-0.44121956508926996</v>
      </c>
      <c r="T1659" s="91">
        <v>3.1600000000000002E-5</v>
      </c>
      <c r="U1659" s="87">
        <v>0</v>
      </c>
    </row>
    <row r="1660" spans="2:21">
      <c r="B1660" s="87" t="s">
        <v>7426</v>
      </c>
      <c r="C1660" s="87" t="s">
        <v>841</v>
      </c>
      <c r="D1660" s="87"/>
      <c r="E1660" s="87">
        <v>245.734725658728</v>
      </c>
      <c r="F1660" s="86">
        <v>188.57398379308199</v>
      </c>
      <c r="G1660" s="86">
        <v>222.71650202973001</v>
      </c>
      <c r="H1660" s="86">
        <f t="shared" si="180"/>
        <v>219.00840382718002</v>
      </c>
      <c r="I1660" s="86">
        <f t="shared" si="175"/>
        <v>28.760217260437265</v>
      </c>
      <c r="J1660" s="86">
        <f t="shared" si="176"/>
        <v>7.774842419999251</v>
      </c>
      <c r="L1660" s="87">
        <v>442.68403260603498</v>
      </c>
      <c r="M1660" s="86">
        <v>250.84061530517201</v>
      </c>
      <c r="N1660" s="86">
        <v>313.10307968540098</v>
      </c>
      <c r="O1660" s="86">
        <f t="shared" si="181"/>
        <v>335.54257586553598</v>
      </c>
      <c r="P1660" s="86">
        <f t="shared" si="177"/>
        <v>97.870436966593687</v>
      </c>
      <c r="Q1660" s="86">
        <f t="shared" si="178"/>
        <v>8.3903520265219829</v>
      </c>
      <c r="S1660" s="86">
        <f t="shared" si="179"/>
        <v>0.61550960652273301</v>
      </c>
      <c r="T1660" s="87">
        <v>8.0486610000000004E-3</v>
      </c>
      <c r="U1660" s="87">
        <v>0</v>
      </c>
    </row>
    <row r="1661" spans="2:21">
      <c r="B1661" s="87" t="s">
        <v>7427</v>
      </c>
      <c r="C1661" s="87" t="s">
        <v>2818</v>
      </c>
      <c r="D1661" s="87" t="s">
        <v>2852</v>
      </c>
      <c r="E1661" s="87">
        <v>1527.4885821832299</v>
      </c>
      <c r="F1661" s="86">
        <v>1451.10511316062</v>
      </c>
      <c r="G1661" s="86">
        <v>1542.71970570709</v>
      </c>
      <c r="H1661" s="86">
        <f t="shared" si="180"/>
        <v>1507.1044670169802</v>
      </c>
      <c r="I1661" s="86">
        <f t="shared" si="175"/>
        <v>49.091165245868176</v>
      </c>
      <c r="J1661" s="86">
        <f t="shared" si="176"/>
        <v>10.55756370745299</v>
      </c>
      <c r="L1661" s="87">
        <v>1193.6780540224399</v>
      </c>
      <c r="M1661" s="86">
        <v>1063.31505525638</v>
      </c>
      <c r="N1661" s="86">
        <v>1376.35591505093</v>
      </c>
      <c r="O1661" s="86">
        <f t="shared" si="181"/>
        <v>1211.1163414432501</v>
      </c>
      <c r="P1661" s="86">
        <f t="shared" si="177"/>
        <v>157.2473064200328</v>
      </c>
      <c r="Q1661" s="86">
        <f t="shared" si="178"/>
        <v>10.24212174355168</v>
      </c>
      <c r="S1661" s="86">
        <f t="shared" si="179"/>
        <v>-0.31544196390131246</v>
      </c>
      <c r="T1661" s="87">
        <v>6.3963020000000004E-3</v>
      </c>
      <c r="U1661" s="87">
        <v>0</v>
      </c>
    </row>
    <row r="1662" spans="2:21">
      <c r="B1662" s="87" t="s">
        <v>7428</v>
      </c>
      <c r="C1662" s="87" t="s">
        <v>841</v>
      </c>
      <c r="D1662" s="87"/>
      <c r="E1662" s="87">
        <v>85.501617425085101</v>
      </c>
      <c r="F1662" s="86">
        <v>114.669673156736</v>
      </c>
      <c r="G1662" s="86">
        <v>107.207312382319</v>
      </c>
      <c r="H1662" s="86">
        <f t="shared" si="180"/>
        <v>102.45953432138003</v>
      </c>
      <c r="I1662" s="86">
        <f t="shared" si="175"/>
        <v>15.15255477396877</v>
      </c>
      <c r="J1662" s="86">
        <f t="shared" si="176"/>
        <v>6.6789104296452653</v>
      </c>
      <c r="L1662" s="87">
        <v>98.936478710138701</v>
      </c>
      <c r="M1662" s="86">
        <v>93.038784748984099</v>
      </c>
      <c r="N1662" s="86">
        <v>107.77866945679401</v>
      </c>
      <c r="O1662" s="86">
        <f t="shared" si="181"/>
        <v>99.917977638638945</v>
      </c>
      <c r="P1662" s="86">
        <f t="shared" si="177"/>
        <v>7.418797436907643</v>
      </c>
      <c r="Q1662" s="86">
        <f t="shared" si="178"/>
        <v>6.6426723716707707</v>
      </c>
      <c r="S1662" s="86">
        <f t="shared" si="179"/>
        <v>-3.6238057974494885E-2</v>
      </c>
      <c r="T1662" s="87">
        <v>0.858845886</v>
      </c>
      <c r="U1662" s="87">
        <v>0</v>
      </c>
    </row>
    <row r="1663" spans="2:21">
      <c r="B1663" s="87" t="s">
        <v>7429</v>
      </c>
      <c r="C1663" s="87" t="s">
        <v>2853</v>
      </c>
      <c r="D1663" s="87" t="s">
        <v>2854</v>
      </c>
      <c r="E1663" s="87">
        <v>84.4274784540995</v>
      </c>
      <c r="F1663" s="86">
        <v>80.288483310916902</v>
      </c>
      <c r="G1663" s="86">
        <v>88.718760455965594</v>
      </c>
      <c r="H1663" s="86">
        <f t="shared" si="180"/>
        <v>84.478240740327337</v>
      </c>
      <c r="I1663" s="86">
        <f t="shared" si="175"/>
        <v>4.2153678122863596</v>
      </c>
      <c r="J1663" s="86">
        <f t="shared" si="176"/>
        <v>6.4005078857670519</v>
      </c>
      <c r="L1663" s="87">
        <v>77.311291793687403</v>
      </c>
      <c r="M1663" s="86">
        <v>76.892070033934999</v>
      </c>
      <c r="N1663" s="86">
        <v>74.093782735415203</v>
      </c>
      <c r="O1663" s="86">
        <f t="shared" si="181"/>
        <v>76.099048187679202</v>
      </c>
      <c r="P1663" s="86">
        <f t="shared" si="177"/>
        <v>1.7492152158882934</v>
      </c>
      <c r="Q1663" s="86">
        <f t="shared" si="178"/>
        <v>6.2498065041549147</v>
      </c>
      <c r="S1663" s="86">
        <f t="shared" si="179"/>
        <v>-0.150701381612137</v>
      </c>
      <c r="T1663" s="87">
        <v>0.14549720799999999</v>
      </c>
      <c r="U1663" s="87">
        <v>0</v>
      </c>
    </row>
    <row r="1664" spans="2:21">
      <c r="B1664" s="87" t="s">
        <v>7430</v>
      </c>
      <c r="C1664" s="87" t="s">
        <v>1148</v>
      </c>
      <c r="D1664" s="87" t="s">
        <v>1149</v>
      </c>
      <c r="E1664" s="87">
        <v>639.09279526225305</v>
      </c>
      <c r="F1664" s="86">
        <v>692.70100732599803</v>
      </c>
      <c r="G1664" s="86">
        <v>732.47967547074995</v>
      </c>
      <c r="H1664" s="86">
        <f t="shared" si="180"/>
        <v>688.09115935300031</v>
      </c>
      <c r="I1664" s="86">
        <f t="shared" si="175"/>
        <v>46.863795967886034</v>
      </c>
      <c r="J1664" s="86">
        <f t="shared" si="176"/>
        <v>9.4264558977754369</v>
      </c>
      <c r="L1664" s="87">
        <v>583.87721219327398</v>
      </c>
      <c r="M1664" s="86">
        <v>634.68452564200004</v>
      </c>
      <c r="N1664" s="86">
        <v>656.65232589626396</v>
      </c>
      <c r="O1664" s="86">
        <f t="shared" si="181"/>
        <v>625.07135457717925</v>
      </c>
      <c r="P1664" s="86">
        <f t="shared" si="177"/>
        <v>37.327792421490855</v>
      </c>
      <c r="Q1664" s="86">
        <f t="shared" si="178"/>
        <v>9.2878770787794185</v>
      </c>
      <c r="S1664" s="86">
        <f t="shared" si="179"/>
        <v>-0.13857881899601773</v>
      </c>
      <c r="T1664" s="87">
        <v>0.26818887000000002</v>
      </c>
      <c r="U1664" s="87">
        <v>0</v>
      </c>
    </row>
    <row r="1665" spans="2:21">
      <c r="B1665" s="87" t="s">
        <v>7431</v>
      </c>
      <c r="C1665" s="87" t="s">
        <v>977</v>
      </c>
      <c r="D1665" s="87" t="s">
        <v>978</v>
      </c>
      <c r="E1665" s="87">
        <v>104.364043833393</v>
      </c>
      <c r="F1665" s="86">
        <v>140.86647724695899</v>
      </c>
      <c r="G1665" s="86">
        <v>128.28732583040701</v>
      </c>
      <c r="H1665" s="86">
        <f t="shared" si="180"/>
        <v>124.50594897025299</v>
      </c>
      <c r="I1665" s="86">
        <f t="shared" si="175"/>
        <v>18.542681022356057</v>
      </c>
      <c r="J1665" s="86">
        <f t="shared" si="176"/>
        <v>6.9600708665647826</v>
      </c>
      <c r="L1665" s="87">
        <v>119.58492511267301</v>
      </c>
      <c r="M1665" s="86">
        <v>138.14209384810599</v>
      </c>
      <c r="N1665" s="86">
        <v>132.84810501661499</v>
      </c>
      <c r="O1665" s="86">
        <f t="shared" si="181"/>
        <v>130.19170799246467</v>
      </c>
      <c r="P1665" s="86">
        <f t="shared" si="177"/>
        <v>9.5595220451269878</v>
      </c>
      <c r="Q1665" s="86">
        <f t="shared" si="178"/>
        <v>7.0244937548750235</v>
      </c>
      <c r="S1665" s="86">
        <f t="shared" si="179"/>
        <v>6.4422888310239887E-2</v>
      </c>
      <c r="T1665" s="87">
        <v>0.96158329600000003</v>
      </c>
      <c r="U1665" s="87">
        <v>0</v>
      </c>
    </row>
    <row r="1666" spans="2:21">
      <c r="B1666" s="87" t="s">
        <v>7432</v>
      </c>
      <c r="C1666" s="87" t="s">
        <v>2855</v>
      </c>
      <c r="D1666" s="87" t="s">
        <v>2856</v>
      </c>
      <c r="E1666" s="87">
        <v>75.498502793117495</v>
      </c>
      <c r="F1666" s="86">
        <v>80.670653054045204</v>
      </c>
      <c r="G1666" s="86">
        <v>84.475500037419295</v>
      </c>
      <c r="H1666" s="86">
        <f t="shared" si="180"/>
        <v>80.214885294860665</v>
      </c>
      <c r="I1666" s="86">
        <f t="shared" si="175"/>
        <v>4.5058199108247319</v>
      </c>
      <c r="J1666" s="86">
        <f t="shared" si="176"/>
        <v>6.3257980740666389</v>
      </c>
      <c r="L1666" s="87">
        <v>95.1137246538742</v>
      </c>
      <c r="M1666" s="86">
        <v>92.025579908111595</v>
      </c>
      <c r="N1666" s="86">
        <v>99.037185798736502</v>
      </c>
      <c r="O1666" s="86">
        <f t="shared" si="181"/>
        <v>95.392163453574099</v>
      </c>
      <c r="P1666" s="86">
        <f t="shared" si="177"/>
        <v>3.514085999978545</v>
      </c>
      <c r="Q1666" s="86">
        <f t="shared" si="178"/>
        <v>6.5757988473755713</v>
      </c>
      <c r="S1666" s="86">
        <f t="shared" si="179"/>
        <v>0.25000077330893289</v>
      </c>
      <c r="T1666" s="87">
        <v>0.16852178200000001</v>
      </c>
      <c r="U1666" s="87">
        <v>0</v>
      </c>
    </row>
    <row r="1667" spans="2:21">
      <c r="B1667" s="87" t="s">
        <v>7433</v>
      </c>
      <c r="C1667" s="87" t="s">
        <v>841</v>
      </c>
      <c r="D1667" s="87" t="s">
        <v>2857</v>
      </c>
      <c r="E1667" s="87">
        <v>201.39487204813099</v>
      </c>
      <c r="F1667" s="86">
        <v>191.250183164649</v>
      </c>
      <c r="G1667" s="86">
        <v>207.554483492603</v>
      </c>
      <c r="H1667" s="86">
        <f t="shared" si="180"/>
        <v>200.06651290179434</v>
      </c>
      <c r="I1667" s="86">
        <f t="shared" si="175"/>
        <v>8.2329190335064268</v>
      </c>
      <c r="J1667" s="86">
        <f t="shared" si="176"/>
        <v>7.644335899179854</v>
      </c>
      <c r="L1667" s="87">
        <v>215.52034857296201</v>
      </c>
      <c r="M1667" s="86">
        <v>224.26629339111</v>
      </c>
      <c r="N1667" s="86">
        <v>207.26187725411199</v>
      </c>
      <c r="O1667" s="86">
        <f t="shared" si="181"/>
        <v>215.68283973939469</v>
      </c>
      <c r="P1667" s="86">
        <f t="shared" si="177"/>
        <v>8.5033725411995214</v>
      </c>
      <c r="Q1667" s="86">
        <f t="shared" si="178"/>
        <v>7.7527675864505854</v>
      </c>
      <c r="S1667" s="86">
        <f t="shared" si="179"/>
        <v>0.10843168727073273</v>
      </c>
      <c r="T1667" s="87">
        <v>0.793762313</v>
      </c>
      <c r="U1667" s="87">
        <v>0</v>
      </c>
    </row>
    <row r="1668" spans="2:21">
      <c r="B1668" s="87" t="s">
        <v>7434</v>
      </c>
      <c r="C1668" s="87" t="s">
        <v>841</v>
      </c>
      <c r="D1668" s="87"/>
      <c r="E1668" s="87">
        <v>631.46231113552801</v>
      </c>
      <c r="F1668" s="86">
        <v>756.02120789667299</v>
      </c>
      <c r="G1668" s="86">
        <v>682.33584608378101</v>
      </c>
      <c r="H1668" s="86">
        <f t="shared" si="180"/>
        <v>689.93978837199393</v>
      </c>
      <c r="I1668" s="86">
        <f t="shared" si="175"/>
        <v>62.626628875664771</v>
      </c>
      <c r="J1668" s="86">
        <f t="shared" si="176"/>
        <v>9.4303266519445206</v>
      </c>
      <c r="L1668" s="87">
        <v>724.91674700545002</v>
      </c>
      <c r="M1668" s="86">
        <v>911.77653876356999</v>
      </c>
      <c r="N1668" s="86">
        <v>762.91801873537395</v>
      </c>
      <c r="O1668" s="86">
        <f t="shared" si="181"/>
        <v>799.87043483479795</v>
      </c>
      <c r="P1668" s="86">
        <f t="shared" si="177"/>
        <v>98.758575504412534</v>
      </c>
      <c r="Q1668" s="86">
        <f t="shared" si="178"/>
        <v>9.6436225170751761</v>
      </c>
      <c r="S1668" s="86">
        <f t="shared" si="179"/>
        <v>0.21329586513065524</v>
      </c>
      <c r="T1668" s="87">
        <v>0.44322480399999997</v>
      </c>
      <c r="U1668" s="87">
        <v>0</v>
      </c>
    </row>
    <row r="1669" spans="2:21">
      <c r="B1669" s="87" t="s">
        <v>7435</v>
      </c>
      <c r="C1669" s="87" t="s">
        <v>2858</v>
      </c>
      <c r="D1669" s="87" t="s">
        <v>2859</v>
      </c>
      <c r="E1669" s="87">
        <v>157.81827502295201</v>
      </c>
      <c r="F1669" s="86">
        <v>166.95360841732901</v>
      </c>
      <c r="G1669" s="86">
        <v>153.50901878283099</v>
      </c>
      <c r="H1669" s="86">
        <f t="shared" si="180"/>
        <v>159.42696740770401</v>
      </c>
      <c r="I1669" s="86">
        <f t="shared" si="175"/>
        <v>6.8651413679240552</v>
      </c>
      <c r="J1669" s="86">
        <f t="shared" si="176"/>
        <v>7.3167518746531739</v>
      </c>
      <c r="L1669" s="87">
        <v>166.47860445859999</v>
      </c>
      <c r="M1669" s="86">
        <v>175.80276485162901</v>
      </c>
      <c r="N1669" s="86">
        <v>184.47277346322801</v>
      </c>
      <c r="O1669" s="86">
        <f t="shared" si="181"/>
        <v>175.584714257819</v>
      </c>
      <c r="P1669" s="86">
        <f t="shared" si="177"/>
        <v>8.9990660119744987</v>
      </c>
      <c r="Q1669" s="86">
        <f t="shared" si="178"/>
        <v>7.4560234445322573</v>
      </c>
      <c r="S1669" s="86">
        <f t="shared" si="179"/>
        <v>0.1392715698790829</v>
      </c>
      <c r="T1669" s="87">
        <v>0.62591422100000005</v>
      </c>
      <c r="U1669" s="87">
        <v>0</v>
      </c>
    </row>
    <row r="1670" spans="2:21">
      <c r="B1670" s="87" t="s">
        <v>7436</v>
      </c>
      <c r="C1670" s="87" t="s">
        <v>832</v>
      </c>
      <c r="D1670" s="87" t="s">
        <v>2860</v>
      </c>
      <c r="E1670" s="87">
        <v>387.08655900224397</v>
      </c>
      <c r="F1670" s="86">
        <v>346.42939704879802</v>
      </c>
      <c r="G1670" s="86">
        <v>327.31990898449101</v>
      </c>
      <c r="H1670" s="86">
        <f t="shared" si="180"/>
        <v>353.61195501184437</v>
      </c>
      <c r="I1670" s="86">
        <f t="shared" ref="I1670:I1733" si="182">STDEV(E1670:G1670)</f>
        <v>30.523842611236425</v>
      </c>
      <c r="J1670" s="86">
        <f t="shared" ref="J1670:J1733" si="183">LOG(H1670,2)</f>
        <v>8.4660232403659066</v>
      </c>
      <c r="L1670" s="87">
        <v>342.62031022155998</v>
      </c>
      <c r="M1670" s="86">
        <v>321.53635222106601</v>
      </c>
      <c r="N1670" s="86">
        <v>322.00517707788299</v>
      </c>
      <c r="O1670" s="86">
        <f t="shared" si="181"/>
        <v>328.72061317350295</v>
      </c>
      <c r="P1670" s="86">
        <f t="shared" ref="P1670:P1733" si="184">STDEV(L1670:N1670)</f>
        <v>12.039772950824918</v>
      </c>
      <c r="Q1670" s="86">
        <f t="shared" ref="Q1670:Q1733" si="185">LOG(O1670,2)</f>
        <v>8.3607181165025288</v>
      </c>
      <c r="S1670" s="86">
        <f t="shared" ref="S1670:S1733" si="186">LOG(O1670/H1670,2)</f>
        <v>-0.10530512386337643</v>
      </c>
      <c r="T1670" s="87">
        <v>0.45728170899999998</v>
      </c>
      <c r="U1670" s="87">
        <v>0</v>
      </c>
    </row>
    <row r="1671" spans="2:21">
      <c r="B1671" s="87" t="s">
        <v>7437</v>
      </c>
      <c r="C1671" s="87" t="s">
        <v>841</v>
      </c>
      <c r="D1671" s="87"/>
      <c r="E1671" s="87">
        <v>296.318509349321</v>
      </c>
      <c r="F1671" s="86">
        <v>298.70402315059999</v>
      </c>
      <c r="G1671" s="86">
        <v>373.44469663360798</v>
      </c>
      <c r="H1671" s="86">
        <f t="shared" ref="H1671:H1734" si="187">AVERAGE(E1671:G1671)</f>
        <v>322.82240971117631</v>
      </c>
      <c r="I1671" s="86">
        <f t="shared" si="182"/>
        <v>43.856409097950348</v>
      </c>
      <c r="J1671" s="86">
        <f t="shared" si="183"/>
        <v>8.334596920983353</v>
      </c>
      <c r="L1671" s="87">
        <v>300.96623918027899</v>
      </c>
      <c r="M1671" s="86">
        <v>301.960528547038</v>
      </c>
      <c r="N1671" s="86">
        <v>338.027275694146</v>
      </c>
      <c r="O1671" s="86">
        <f t="shared" ref="O1671:O1734" si="188">AVERAGE(L1671:N1671)</f>
        <v>313.65134780715431</v>
      </c>
      <c r="P1671" s="86">
        <f t="shared" si="184"/>
        <v>21.116025859523763</v>
      </c>
      <c r="Q1671" s="86">
        <f t="shared" si="185"/>
        <v>8.2930179519149085</v>
      </c>
      <c r="S1671" s="86">
        <f t="shared" si="186"/>
        <v>-4.1578969068445652E-2</v>
      </c>
      <c r="T1671" s="87">
        <v>0.79354843100000005</v>
      </c>
      <c r="U1671" s="87">
        <v>0</v>
      </c>
    </row>
    <row r="1672" spans="2:21">
      <c r="B1672" s="87" t="s">
        <v>7438</v>
      </c>
      <c r="C1672" s="87" t="s">
        <v>2861</v>
      </c>
      <c r="D1672" s="87" t="s">
        <v>1059</v>
      </c>
      <c r="E1672" s="87">
        <v>3.5605031475175899</v>
      </c>
      <c r="F1672" s="86">
        <v>5.9228780129004903</v>
      </c>
      <c r="G1672" s="86">
        <v>3.95582454881015</v>
      </c>
      <c r="H1672" s="86">
        <f t="shared" si="187"/>
        <v>4.4797352364094101</v>
      </c>
      <c r="I1672" s="86">
        <f t="shared" si="182"/>
        <v>1.2653321925817635</v>
      </c>
      <c r="J1672" s="86">
        <f t="shared" si="183"/>
        <v>2.1634134679063806</v>
      </c>
      <c r="L1672" s="87">
        <v>4.3351355358783099</v>
      </c>
      <c r="M1672" s="86">
        <v>4.7062353759618496</v>
      </c>
      <c r="N1672" s="86">
        <v>5.3744817414129198</v>
      </c>
      <c r="O1672" s="86">
        <f t="shared" si="188"/>
        <v>4.8052842177510264</v>
      </c>
      <c r="P1672" s="86">
        <f t="shared" si="184"/>
        <v>0.52670498244712949</v>
      </c>
      <c r="Q1672" s="86">
        <f t="shared" si="185"/>
        <v>2.2646217644877691</v>
      </c>
      <c r="S1672" s="86">
        <f t="shared" si="186"/>
        <v>0.10120829658138857</v>
      </c>
      <c r="T1672" s="87">
        <v>0.94946940999999996</v>
      </c>
      <c r="U1672" s="87">
        <v>0</v>
      </c>
    </row>
    <row r="1673" spans="2:21">
      <c r="B1673" s="87" t="s">
        <v>7439</v>
      </c>
      <c r="C1673" s="87" t="s">
        <v>2862</v>
      </c>
      <c r="D1673" s="87" t="s">
        <v>2863</v>
      </c>
      <c r="E1673" s="87">
        <v>117.77105441638101</v>
      </c>
      <c r="F1673" s="86">
        <v>124.445764131347</v>
      </c>
      <c r="G1673" s="86">
        <v>116.82044370705</v>
      </c>
      <c r="H1673" s="86">
        <f t="shared" si="187"/>
        <v>119.67908741825933</v>
      </c>
      <c r="I1673" s="86">
        <f t="shared" si="182"/>
        <v>4.1553363697170029</v>
      </c>
      <c r="J1673" s="86">
        <f t="shared" si="183"/>
        <v>6.9030272692592085</v>
      </c>
      <c r="L1673" s="87">
        <v>104.822988777601</v>
      </c>
      <c r="M1673" s="86">
        <v>135.67194169765</v>
      </c>
      <c r="N1673" s="86">
        <v>121.45933553112199</v>
      </c>
      <c r="O1673" s="86">
        <f t="shared" si="188"/>
        <v>120.65142200212433</v>
      </c>
      <c r="P1673" s="86">
        <f t="shared" si="184"/>
        <v>15.440337343095843</v>
      </c>
      <c r="Q1673" s="86">
        <f t="shared" si="185"/>
        <v>6.9147011090857307</v>
      </c>
      <c r="S1673" s="86">
        <f t="shared" si="186"/>
        <v>1.167383982652233E-2</v>
      </c>
      <c r="T1673" s="87">
        <v>0.94234390999999995</v>
      </c>
      <c r="U1673" s="87">
        <v>0</v>
      </c>
    </row>
    <row r="1674" spans="2:21">
      <c r="B1674" s="87" t="s">
        <v>7440</v>
      </c>
      <c r="C1674" s="87" t="s">
        <v>2864</v>
      </c>
      <c r="D1674" s="87" t="s">
        <v>2865</v>
      </c>
      <c r="E1674" s="87">
        <v>69.425939861753307</v>
      </c>
      <c r="F1674" s="86">
        <v>68.582219110782901</v>
      </c>
      <c r="G1674" s="86">
        <v>71.094412533237602</v>
      </c>
      <c r="H1674" s="86">
        <f t="shared" si="187"/>
        <v>69.70085716859127</v>
      </c>
      <c r="I1674" s="86">
        <f t="shared" si="182"/>
        <v>1.2784614159822909</v>
      </c>
      <c r="J1674" s="86">
        <f t="shared" si="183"/>
        <v>6.123104493094</v>
      </c>
      <c r="L1674" s="87">
        <v>77.569113391266001</v>
      </c>
      <c r="M1674" s="86">
        <v>77.825707727113397</v>
      </c>
      <c r="N1674" s="86">
        <v>69.011317623377593</v>
      </c>
      <c r="O1674" s="86">
        <f t="shared" si="188"/>
        <v>74.802046247252335</v>
      </c>
      <c r="P1674" s="86">
        <f t="shared" si="184"/>
        <v>5.0165589461122551</v>
      </c>
      <c r="Q1674" s="86">
        <f t="shared" si="185"/>
        <v>6.2250058311818899</v>
      </c>
      <c r="S1674" s="86">
        <f t="shared" si="186"/>
        <v>0.10190133808788919</v>
      </c>
      <c r="T1674" s="87">
        <v>0.82741527599999998</v>
      </c>
      <c r="U1674" s="87">
        <v>0</v>
      </c>
    </row>
    <row r="1675" spans="2:21">
      <c r="B1675" s="87" t="s">
        <v>7441</v>
      </c>
      <c r="C1675" s="87" t="s">
        <v>2866</v>
      </c>
      <c r="D1675" s="87" t="s">
        <v>2867</v>
      </c>
      <c r="E1675" s="87">
        <v>121.899177231084</v>
      </c>
      <c r="F1675" s="86">
        <v>114.33140895938899</v>
      </c>
      <c r="G1675" s="86">
        <v>123.395703202756</v>
      </c>
      <c r="H1675" s="86">
        <f t="shared" si="187"/>
        <v>119.875429797743</v>
      </c>
      <c r="I1675" s="86">
        <f t="shared" si="182"/>
        <v>4.8592203889152588</v>
      </c>
      <c r="J1675" s="86">
        <f t="shared" si="183"/>
        <v>6.9053921776226002</v>
      </c>
      <c r="L1675" s="87">
        <v>120.94662139286</v>
      </c>
      <c r="M1675" s="86">
        <v>101.887126233857</v>
      </c>
      <c r="N1675" s="86">
        <v>116.752423024663</v>
      </c>
      <c r="O1675" s="86">
        <f t="shared" si="188"/>
        <v>113.19539021712667</v>
      </c>
      <c r="P1675" s="86">
        <f t="shared" si="184"/>
        <v>10.015260891481159</v>
      </c>
      <c r="Q1675" s="86">
        <f t="shared" si="185"/>
        <v>6.822671396652054</v>
      </c>
      <c r="S1675" s="86">
        <f t="shared" si="186"/>
        <v>-8.2720780970547012E-2</v>
      </c>
      <c r="T1675" s="87">
        <v>0.54367317299999995</v>
      </c>
      <c r="U1675" s="87">
        <v>0</v>
      </c>
    </row>
    <row r="1676" spans="2:21">
      <c r="B1676" s="87" t="s">
        <v>7442</v>
      </c>
      <c r="C1676" s="87" t="s">
        <v>2868</v>
      </c>
      <c r="D1676" s="87" t="s">
        <v>1259</v>
      </c>
      <c r="E1676" s="87">
        <v>81.204933305388394</v>
      </c>
      <c r="F1676" s="86">
        <v>96.160277084444502</v>
      </c>
      <c r="G1676" s="86">
        <v>102.683294396707</v>
      </c>
      <c r="H1676" s="86">
        <f t="shared" si="187"/>
        <v>93.349501595513289</v>
      </c>
      <c r="I1676" s="86">
        <f t="shared" si="182"/>
        <v>11.011600380015139</v>
      </c>
      <c r="J1676" s="86">
        <f t="shared" si="183"/>
        <v>6.5445704146328847</v>
      </c>
      <c r="L1676" s="87">
        <v>83.235537256987698</v>
      </c>
      <c r="M1676" s="86">
        <v>95.437340341679601</v>
      </c>
      <c r="N1676" s="86">
        <v>100.131115434642</v>
      </c>
      <c r="O1676" s="86">
        <f t="shared" si="188"/>
        <v>92.934664344436442</v>
      </c>
      <c r="P1676" s="86">
        <f t="shared" si="184"/>
        <v>8.7213921394287652</v>
      </c>
      <c r="Q1676" s="86">
        <f t="shared" si="185"/>
        <v>6.5381449126992894</v>
      </c>
      <c r="S1676" s="86">
        <f t="shared" si="186"/>
        <v>-6.425501933594994E-3</v>
      </c>
      <c r="T1676" s="87">
        <v>0.90375330300000001</v>
      </c>
      <c r="U1676" s="87">
        <v>0</v>
      </c>
    </row>
    <row r="1677" spans="2:21">
      <c r="B1677" s="87" t="s">
        <v>7443</v>
      </c>
      <c r="C1677" s="87" t="s">
        <v>2869</v>
      </c>
      <c r="D1677" s="87" t="s">
        <v>2870</v>
      </c>
      <c r="E1677" s="87">
        <v>54.607716813050601</v>
      </c>
      <c r="F1677" s="86">
        <v>48.123383854816502</v>
      </c>
      <c r="G1677" s="86">
        <v>57.689108003481401</v>
      </c>
      <c r="H1677" s="86">
        <f t="shared" si="187"/>
        <v>53.473402890449506</v>
      </c>
      <c r="I1677" s="86">
        <f t="shared" si="182"/>
        <v>4.8827011661930246</v>
      </c>
      <c r="J1677" s="86">
        <f t="shared" si="183"/>
        <v>5.7407495834242512</v>
      </c>
      <c r="L1677" s="87">
        <v>56.1344473235525</v>
      </c>
      <c r="M1677" s="86">
        <v>75.986092007717303</v>
      </c>
      <c r="N1677" s="86">
        <v>64.045907418503901</v>
      </c>
      <c r="O1677" s="86">
        <f t="shared" si="188"/>
        <v>65.388815583257909</v>
      </c>
      <c r="P1677" s="86">
        <f t="shared" si="184"/>
        <v>9.9937230760514506</v>
      </c>
      <c r="Q1677" s="86">
        <f t="shared" si="185"/>
        <v>6.0309719862306848</v>
      </c>
      <c r="S1677" s="86">
        <f t="shared" si="186"/>
        <v>0.29022240280643319</v>
      </c>
      <c r="T1677" s="87">
        <v>0.44771781900000002</v>
      </c>
      <c r="U1677" s="87">
        <v>0</v>
      </c>
    </row>
    <row r="1678" spans="2:21">
      <c r="B1678" s="87" t="s">
        <v>7444</v>
      </c>
      <c r="C1678" s="87" t="s">
        <v>832</v>
      </c>
      <c r="D1678" s="87" t="s">
        <v>2871</v>
      </c>
      <c r="E1678" s="87">
        <v>143.04126630786899</v>
      </c>
      <c r="F1678" s="86">
        <v>144.370151564449</v>
      </c>
      <c r="G1678" s="86">
        <v>142.93819472927399</v>
      </c>
      <c r="H1678" s="86">
        <f t="shared" si="187"/>
        <v>143.44987086719732</v>
      </c>
      <c r="I1678" s="86">
        <f t="shared" si="182"/>
        <v>0.79865096185945816</v>
      </c>
      <c r="J1678" s="86">
        <f t="shared" si="183"/>
        <v>7.1644028591755662</v>
      </c>
      <c r="L1678" s="87">
        <v>149.71136081393499</v>
      </c>
      <c r="M1678" s="86">
        <v>136.54275005257699</v>
      </c>
      <c r="N1678" s="86">
        <v>150.98050681469201</v>
      </c>
      <c r="O1678" s="86">
        <f t="shared" si="188"/>
        <v>145.74487256040132</v>
      </c>
      <c r="P1678" s="86">
        <f t="shared" si="184"/>
        <v>7.9944966620522662</v>
      </c>
      <c r="Q1678" s="86">
        <f t="shared" si="185"/>
        <v>7.1873013187455914</v>
      </c>
      <c r="S1678" s="86">
        <f t="shared" si="186"/>
        <v>2.2898459570025693E-2</v>
      </c>
      <c r="T1678" s="87">
        <v>0.95624312899999997</v>
      </c>
      <c r="U1678" s="87">
        <v>0</v>
      </c>
    </row>
    <row r="1679" spans="2:21">
      <c r="B1679" s="87" t="s">
        <v>7445</v>
      </c>
      <c r="C1679" s="87" t="s">
        <v>841</v>
      </c>
      <c r="D1679" s="87"/>
      <c r="E1679" s="87">
        <v>4789.0409184624496</v>
      </c>
      <c r="F1679" s="86">
        <v>4946.3948549571596</v>
      </c>
      <c r="G1679" s="86">
        <v>5024.9932077456697</v>
      </c>
      <c r="H1679" s="86">
        <f t="shared" si="187"/>
        <v>4920.142993721759</v>
      </c>
      <c r="I1679" s="86">
        <f t="shared" si="182"/>
        <v>120.14674722288623</v>
      </c>
      <c r="J1679" s="86">
        <f t="shared" si="183"/>
        <v>12.264484529766328</v>
      </c>
      <c r="L1679" s="87">
        <v>4297.3356213124698</v>
      </c>
      <c r="M1679" s="86">
        <v>4818.5440384470903</v>
      </c>
      <c r="N1679" s="86">
        <v>4886.1727955634196</v>
      </c>
      <c r="O1679" s="86">
        <f t="shared" si="188"/>
        <v>4667.3508184409939</v>
      </c>
      <c r="P1679" s="86">
        <f t="shared" si="184"/>
        <v>322.22173541960188</v>
      </c>
      <c r="Q1679" s="86">
        <f t="shared" si="185"/>
        <v>12.188388195290338</v>
      </c>
      <c r="S1679" s="86">
        <f t="shared" si="186"/>
        <v>-7.6096334475987931E-2</v>
      </c>
      <c r="T1679" s="87">
        <v>0.55798183700000004</v>
      </c>
      <c r="U1679" s="87">
        <v>0</v>
      </c>
    </row>
    <row r="1680" spans="2:21">
      <c r="B1680" s="87" t="s">
        <v>7446</v>
      </c>
      <c r="C1680" s="87" t="s">
        <v>2872</v>
      </c>
      <c r="D1680" s="87" t="s">
        <v>928</v>
      </c>
      <c r="E1680" s="87">
        <v>353.27193169782498</v>
      </c>
      <c r="F1680" s="86">
        <v>319.37313065076302</v>
      </c>
      <c r="G1680" s="86">
        <v>260.90042414956901</v>
      </c>
      <c r="H1680" s="86">
        <f t="shared" si="187"/>
        <v>311.18182883271902</v>
      </c>
      <c r="I1680" s="86">
        <f t="shared" si="182"/>
        <v>46.727368006234208</v>
      </c>
      <c r="J1680" s="86">
        <f t="shared" si="183"/>
        <v>8.2816140077520366</v>
      </c>
      <c r="L1680" s="87">
        <v>272.05089604156501</v>
      </c>
      <c r="M1680" s="86">
        <v>284.896827973803</v>
      </c>
      <c r="N1680" s="86">
        <v>298.64053537646498</v>
      </c>
      <c r="O1680" s="86">
        <f t="shared" si="188"/>
        <v>285.19608646394437</v>
      </c>
      <c r="P1680" s="86">
        <f t="shared" si="184"/>
        <v>13.297345476558702</v>
      </c>
      <c r="Q1680" s="86">
        <f t="shared" si="185"/>
        <v>8.1558103746498016</v>
      </c>
      <c r="S1680" s="86">
        <f t="shared" si="186"/>
        <v>-0.12580363310223605</v>
      </c>
      <c r="T1680" s="87">
        <v>0.480972813</v>
      </c>
      <c r="U1680" s="87">
        <v>0</v>
      </c>
    </row>
    <row r="1681" spans="2:21">
      <c r="B1681" s="87" t="s">
        <v>7447</v>
      </c>
      <c r="C1681" s="87" t="s">
        <v>2796</v>
      </c>
      <c r="D1681" s="87" t="s">
        <v>2873</v>
      </c>
      <c r="E1681" s="87">
        <v>190.18348191026399</v>
      </c>
      <c r="F1681" s="86">
        <v>165.376186241635</v>
      </c>
      <c r="G1681" s="86">
        <v>178.12399312216499</v>
      </c>
      <c r="H1681" s="86">
        <f t="shared" si="187"/>
        <v>177.89455375802132</v>
      </c>
      <c r="I1681" s="86">
        <f t="shared" si="182"/>
        <v>12.405239272745153</v>
      </c>
      <c r="J1681" s="86">
        <f t="shared" si="183"/>
        <v>7.4748785329454632</v>
      </c>
      <c r="L1681" s="87">
        <v>182.141088260667</v>
      </c>
      <c r="M1681" s="86">
        <v>184.73732961578301</v>
      </c>
      <c r="N1681" s="86">
        <v>181.64103799211901</v>
      </c>
      <c r="O1681" s="86">
        <f t="shared" si="188"/>
        <v>182.83981862285634</v>
      </c>
      <c r="P1681" s="86">
        <f t="shared" si="184"/>
        <v>1.6622044230409496</v>
      </c>
      <c r="Q1681" s="86">
        <f t="shared" si="185"/>
        <v>7.5144364826761958</v>
      </c>
      <c r="S1681" s="86">
        <f t="shared" si="186"/>
        <v>3.955794973073215E-2</v>
      </c>
      <c r="T1681" s="87">
        <v>1</v>
      </c>
      <c r="U1681" s="87">
        <v>0</v>
      </c>
    </row>
    <row r="1682" spans="2:21">
      <c r="B1682" s="87" t="s">
        <v>7448</v>
      </c>
      <c r="C1682" s="87" t="s">
        <v>832</v>
      </c>
      <c r="D1682" s="87" t="s">
        <v>2874</v>
      </c>
      <c r="E1682" s="87">
        <v>237.645939582653</v>
      </c>
      <c r="F1682" s="86">
        <v>242.51440879766599</v>
      </c>
      <c r="G1682" s="86">
        <v>264.60930639364898</v>
      </c>
      <c r="H1682" s="86">
        <f t="shared" si="187"/>
        <v>248.25655159132262</v>
      </c>
      <c r="I1682" s="86">
        <f t="shared" si="182"/>
        <v>14.369583861167909</v>
      </c>
      <c r="J1682" s="86">
        <f t="shared" si="183"/>
        <v>7.9556879813394099</v>
      </c>
      <c r="L1682" s="87">
        <v>245.18201860195401</v>
      </c>
      <c r="M1682" s="86">
        <v>242.79651384681901</v>
      </c>
      <c r="N1682" s="86">
        <v>245.55970180759999</v>
      </c>
      <c r="O1682" s="86">
        <f t="shared" si="188"/>
        <v>244.51274475212435</v>
      </c>
      <c r="P1682" s="86">
        <f t="shared" si="184"/>
        <v>1.4982481574160591</v>
      </c>
      <c r="Q1682" s="86">
        <f t="shared" si="185"/>
        <v>7.9337658545902334</v>
      </c>
      <c r="S1682" s="86">
        <f t="shared" si="186"/>
        <v>-2.1922126749176044E-2</v>
      </c>
      <c r="T1682" s="87">
        <v>0.80909730300000005</v>
      </c>
      <c r="U1682" s="87">
        <v>0</v>
      </c>
    </row>
    <row r="1683" spans="2:21">
      <c r="B1683" s="87" t="s">
        <v>7449</v>
      </c>
      <c r="C1683" s="87" t="s">
        <v>2875</v>
      </c>
      <c r="D1683" s="87" t="s">
        <v>2876</v>
      </c>
      <c r="E1683" s="87">
        <v>292.51082728346603</v>
      </c>
      <c r="F1683" s="86">
        <v>247.61269150330301</v>
      </c>
      <c r="G1683" s="86">
        <v>241.865534037543</v>
      </c>
      <c r="H1683" s="86">
        <f t="shared" si="187"/>
        <v>260.66301760810398</v>
      </c>
      <c r="I1683" s="86">
        <f t="shared" si="182"/>
        <v>27.730302749386311</v>
      </c>
      <c r="J1683" s="86">
        <f t="shared" si="183"/>
        <v>8.0260421002350153</v>
      </c>
      <c r="L1683" s="87">
        <v>291.85861960093399</v>
      </c>
      <c r="M1683" s="86">
        <v>239.93574476335201</v>
      </c>
      <c r="N1683" s="86">
        <v>261.01534948815299</v>
      </c>
      <c r="O1683" s="86">
        <f t="shared" si="188"/>
        <v>264.26990461747965</v>
      </c>
      <c r="P1683" s="86">
        <f t="shared" si="184"/>
        <v>26.113987241843617</v>
      </c>
      <c r="Q1683" s="86">
        <f t="shared" si="185"/>
        <v>8.0458683282188463</v>
      </c>
      <c r="S1683" s="86">
        <f t="shared" si="186"/>
        <v>1.9826227983832177E-2</v>
      </c>
      <c r="T1683" s="87">
        <v>0.96424482300000003</v>
      </c>
      <c r="U1683" s="87">
        <v>0</v>
      </c>
    </row>
    <row r="1684" spans="2:21">
      <c r="B1684" s="87" t="s">
        <v>7450</v>
      </c>
      <c r="C1684" s="87" t="s">
        <v>841</v>
      </c>
      <c r="D1684" s="87" t="s">
        <v>866</v>
      </c>
      <c r="E1684" s="87">
        <v>31.936261279800199</v>
      </c>
      <c r="F1684" s="86">
        <v>36.111952919563699</v>
      </c>
      <c r="G1684" s="86">
        <v>37.8048299807215</v>
      </c>
      <c r="H1684" s="86">
        <f t="shared" si="187"/>
        <v>35.284348060028464</v>
      </c>
      <c r="I1684" s="86">
        <f t="shared" si="182"/>
        <v>3.0205499502579047</v>
      </c>
      <c r="J1684" s="86">
        <f t="shared" si="183"/>
        <v>5.1409564488134398</v>
      </c>
      <c r="L1684" s="87">
        <v>36.770531000392197</v>
      </c>
      <c r="M1684" s="86">
        <v>37.709533718316699</v>
      </c>
      <c r="N1684" s="86">
        <v>39.474252958083802</v>
      </c>
      <c r="O1684" s="86">
        <f t="shared" si="188"/>
        <v>37.984772558930899</v>
      </c>
      <c r="P1684" s="86">
        <f t="shared" si="184"/>
        <v>1.3727146173414631</v>
      </c>
      <c r="Q1684" s="86">
        <f t="shared" si="185"/>
        <v>5.2473492777452986</v>
      </c>
      <c r="S1684" s="86">
        <f t="shared" si="186"/>
        <v>0.10639282893185877</v>
      </c>
      <c r="T1684" s="87">
        <v>0.84093967999999997</v>
      </c>
      <c r="U1684" s="87">
        <v>0</v>
      </c>
    </row>
    <row r="1685" spans="2:21">
      <c r="B1685" s="87" t="s">
        <v>7451</v>
      </c>
      <c r="C1685" s="87" t="s">
        <v>841</v>
      </c>
      <c r="D1685" s="87" t="s">
        <v>2877</v>
      </c>
      <c r="E1685" s="87">
        <v>82.927847864980095</v>
      </c>
      <c r="F1685" s="86">
        <v>86.693738656567604</v>
      </c>
      <c r="G1685" s="86">
        <v>97.205431240109306</v>
      </c>
      <c r="H1685" s="86">
        <f t="shared" si="187"/>
        <v>88.942339253885663</v>
      </c>
      <c r="I1685" s="86">
        <f t="shared" si="182"/>
        <v>7.3996283854755758</v>
      </c>
      <c r="J1685" s="86">
        <f t="shared" si="183"/>
        <v>6.4747984440966793</v>
      </c>
      <c r="L1685" s="87">
        <v>87.859105432471694</v>
      </c>
      <c r="M1685" s="86">
        <v>94.148428463672303</v>
      </c>
      <c r="N1685" s="86">
        <v>97.130754697631801</v>
      </c>
      <c r="O1685" s="86">
        <f t="shared" si="188"/>
        <v>93.046096197925252</v>
      </c>
      <c r="P1685" s="86">
        <f t="shared" si="184"/>
        <v>4.7330985983936822</v>
      </c>
      <c r="Q1685" s="86">
        <f t="shared" si="185"/>
        <v>6.5398737173476196</v>
      </c>
      <c r="S1685" s="86">
        <f t="shared" si="186"/>
        <v>6.5075273250940535E-2</v>
      </c>
      <c r="T1685" s="87">
        <v>0.95675270499999998</v>
      </c>
      <c r="U1685" s="87">
        <v>0</v>
      </c>
    </row>
    <row r="1686" spans="2:21">
      <c r="B1686" s="87" t="s">
        <v>7452</v>
      </c>
      <c r="C1686" s="87" t="s">
        <v>841</v>
      </c>
      <c r="D1686" s="87" t="s">
        <v>2878</v>
      </c>
      <c r="E1686" s="87">
        <v>432.343080291315</v>
      </c>
      <c r="F1686" s="86">
        <v>388.137949154794</v>
      </c>
      <c r="G1686" s="86">
        <v>324.62897351491102</v>
      </c>
      <c r="H1686" s="86">
        <f t="shared" si="187"/>
        <v>381.70333432033999</v>
      </c>
      <c r="I1686" s="86">
        <f t="shared" si="182"/>
        <v>54.144578682546623</v>
      </c>
      <c r="J1686" s="86">
        <f t="shared" si="183"/>
        <v>8.5763079788600507</v>
      </c>
      <c r="L1686" s="87">
        <v>389.30022108895503</v>
      </c>
      <c r="M1686" s="86">
        <v>319.12238671237401</v>
      </c>
      <c r="N1686" s="86">
        <v>344.87544161428201</v>
      </c>
      <c r="O1686" s="86">
        <f t="shared" si="188"/>
        <v>351.0993498052037</v>
      </c>
      <c r="P1686" s="86">
        <f t="shared" si="184"/>
        <v>35.500491325099652</v>
      </c>
      <c r="Q1686" s="86">
        <f t="shared" si="185"/>
        <v>8.4557355142939432</v>
      </c>
      <c r="S1686" s="86">
        <f t="shared" si="186"/>
        <v>-0.12057246456610725</v>
      </c>
      <c r="T1686" s="87">
        <v>0.54188523499999997</v>
      </c>
      <c r="U1686" s="87">
        <v>0</v>
      </c>
    </row>
    <row r="1687" spans="2:21">
      <c r="B1687" s="87" t="s">
        <v>7453</v>
      </c>
      <c r="C1687" s="87" t="s">
        <v>2879</v>
      </c>
      <c r="D1687" s="87" t="s">
        <v>2164</v>
      </c>
      <c r="E1687" s="87">
        <v>84.4189398535772</v>
      </c>
      <c r="F1687" s="86">
        <v>69.792263595311894</v>
      </c>
      <c r="G1687" s="86">
        <v>62.254828050069399</v>
      </c>
      <c r="H1687" s="86">
        <f t="shared" si="187"/>
        <v>72.155343832986162</v>
      </c>
      <c r="I1687" s="86">
        <f t="shared" si="182"/>
        <v>11.269430960206709</v>
      </c>
      <c r="J1687" s="86">
        <f t="shared" si="183"/>
        <v>6.1730343397196705</v>
      </c>
      <c r="L1687" s="87">
        <v>76.671048946199903</v>
      </c>
      <c r="M1687" s="86">
        <v>78.762730447959399</v>
      </c>
      <c r="N1687" s="86">
        <v>67.618737290931193</v>
      </c>
      <c r="O1687" s="86">
        <f t="shared" si="188"/>
        <v>74.350838895030165</v>
      </c>
      <c r="P1687" s="86">
        <f t="shared" si="184"/>
        <v>5.9232319625466863</v>
      </c>
      <c r="Q1687" s="86">
        <f t="shared" si="185"/>
        <v>6.2162771150786025</v>
      </c>
      <c r="S1687" s="86">
        <f t="shared" si="186"/>
        <v>4.3242775358932582E-2</v>
      </c>
      <c r="T1687" s="87">
        <v>1</v>
      </c>
      <c r="U1687" s="87">
        <v>0</v>
      </c>
    </row>
    <row r="1688" spans="2:21">
      <c r="B1688" s="87" t="s">
        <v>7454</v>
      </c>
      <c r="C1688" s="87" t="s">
        <v>841</v>
      </c>
      <c r="D1688" s="87" t="s">
        <v>2880</v>
      </c>
      <c r="E1688" s="87">
        <v>133.597408542517</v>
      </c>
      <c r="F1688" s="86">
        <v>126.209562363129</v>
      </c>
      <c r="G1688" s="86">
        <v>133.89420086423399</v>
      </c>
      <c r="H1688" s="86">
        <f t="shared" si="187"/>
        <v>131.23372392329333</v>
      </c>
      <c r="I1688" s="86">
        <f t="shared" si="182"/>
        <v>4.3535813943846549</v>
      </c>
      <c r="J1688" s="86">
        <f t="shared" si="183"/>
        <v>7.0359946954394719</v>
      </c>
      <c r="L1688" s="87">
        <v>142.47099274698701</v>
      </c>
      <c r="M1688" s="86">
        <v>153.871836315628</v>
      </c>
      <c r="N1688" s="86">
        <v>138.17555447684001</v>
      </c>
      <c r="O1688" s="86">
        <f t="shared" si="188"/>
        <v>144.83946117981836</v>
      </c>
      <c r="P1688" s="86">
        <f t="shared" si="184"/>
        <v>8.1117536900879426</v>
      </c>
      <c r="Q1688" s="86">
        <f t="shared" si="185"/>
        <v>7.1783109047127081</v>
      </c>
      <c r="S1688" s="86">
        <f t="shared" si="186"/>
        <v>0.14231620927323599</v>
      </c>
      <c r="T1688" s="87">
        <v>0.60125148399999995</v>
      </c>
      <c r="U1688" s="87">
        <v>0</v>
      </c>
    </row>
    <row r="1689" spans="2:21">
      <c r="B1689" s="87" t="s">
        <v>7455</v>
      </c>
      <c r="C1689" s="87" t="s">
        <v>2881</v>
      </c>
      <c r="D1689" s="87" t="s">
        <v>2882</v>
      </c>
      <c r="E1689" s="87">
        <v>34.678407993362399</v>
      </c>
      <c r="F1689" s="86">
        <v>31.223567509705099</v>
      </c>
      <c r="G1689" s="86">
        <v>33.709381766213397</v>
      </c>
      <c r="H1689" s="86">
        <f t="shared" si="187"/>
        <v>33.20378575642696</v>
      </c>
      <c r="I1689" s="86">
        <f t="shared" si="182"/>
        <v>1.7820497147143015</v>
      </c>
      <c r="J1689" s="86">
        <f t="shared" si="183"/>
        <v>5.053275835876784</v>
      </c>
      <c r="L1689" s="87">
        <v>35.4718359038608</v>
      </c>
      <c r="M1689" s="86">
        <v>37.881463153293701</v>
      </c>
      <c r="N1689" s="86">
        <v>33.863747129079798</v>
      </c>
      <c r="O1689" s="86">
        <f t="shared" si="188"/>
        <v>35.739015395411435</v>
      </c>
      <c r="P1689" s="86">
        <f t="shared" si="184"/>
        <v>2.0221397511881407</v>
      </c>
      <c r="Q1689" s="86">
        <f t="shared" si="185"/>
        <v>5.1594279837792438</v>
      </c>
      <c r="S1689" s="86">
        <f t="shared" si="186"/>
        <v>0.10615214790246016</v>
      </c>
      <c r="T1689" s="87">
        <v>0.79890662899999998</v>
      </c>
      <c r="U1689" s="87">
        <v>0</v>
      </c>
    </row>
    <row r="1690" spans="2:21">
      <c r="B1690" s="87" t="s">
        <v>7456</v>
      </c>
      <c r="C1690" s="87" t="s">
        <v>2883</v>
      </c>
      <c r="D1690" s="87" t="s">
        <v>2884</v>
      </c>
      <c r="E1690" s="87">
        <v>67.563012919117099</v>
      </c>
      <c r="F1690" s="86">
        <v>67.621967412137394</v>
      </c>
      <c r="G1690" s="86">
        <v>70.525264060767796</v>
      </c>
      <c r="H1690" s="86">
        <f t="shared" si="187"/>
        <v>68.57008146400743</v>
      </c>
      <c r="I1690" s="86">
        <f t="shared" si="182"/>
        <v>1.6934943602113874</v>
      </c>
      <c r="J1690" s="86">
        <f t="shared" si="183"/>
        <v>6.0995073310717389</v>
      </c>
      <c r="L1690" s="87">
        <v>66.339459828358699</v>
      </c>
      <c r="M1690" s="86">
        <v>65.5261732420431</v>
      </c>
      <c r="N1690" s="86">
        <v>64.6534189684821</v>
      </c>
      <c r="O1690" s="86">
        <f t="shared" si="188"/>
        <v>65.506350679627971</v>
      </c>
      <c r="P1690" s="86">
        <f t="shared" si="184"/>
        <v>0.84319520028216566</v>
      </c>
      <c r="Q1690" s="86">
        <f t="shared" si="185"/>
        <v>6.0335628740545486</v>
      </c>
      <c r="S1690" s="86">
        <f t="shared" si="186"/>
        <v>-6.5944457017190844E-2</v>
      </c>
      <c r="T1690" s="87">
        <v>0.55995709800000004</v>
      </c>
      <c r="U1690" s="87">
        <v>0</v>
      </c>
    </row>
    <row r="1691" spans="2:21">
      <c r="B1691" s="87" t="s">
        <v>7457</v>
      </c>
      <c r="C1691" s="87" t="s">
        <v>2885</v>
      </c>
      <c r="D1691" s="87" t="s">
        <v>957</v>
      </c>
      <c r="E1691" s="87">
        <v>83.118755156313</v>
      </c>
      <c r="F1691" s="86">
        <v>77.919404232214504</v>
      </c>
      <c r="G1691" s="86">
        <v>91.541541078852802</v>
      </c>
      <c r="H1691" s="86">
        <f t="shared" si="187"/>
        <v>84.193233489126769</v>
      </c>
      <c r="I1691" s="86">
        <f t="shared" si="182"/>
        <v>6.87433857421206</v>
      </c>
      <c r="J1691" s="86">
        <f t="shared" si="183"/>
        <v>6.3956323851392352</v>
      </c>
      <c r="L1691" s="87">
        <v>88.196711866028906</v>
      </c>
      <c r="M1691" s="86">
        <v>93.287990000219196</v>
      </c>
      <c r="N1691" s="86">
        <v>91.669132061990595</v>
      </c>
      <c r="O1691" s="86">
        <f t="shared" si="188"/>
        <v>91.051277976079561</v>
      </c>
      <c r="P1691" s="86">
        <f t="shared" si="184"/>
        <v>2.6012662327275837</v>
      </c>
      <c r="Q1691" s="86">
        <f t="shared" si="185"/>
        <v>6.5086073615876989</v>
      </c>
      <c r="S1691" s="86">
        <f t="shared" si="186"/>
        <v>0.11297497644846452</v>
      </c>
      <c r="T1691" s="87">
        <v>0.763763419</v>
      </c>
      <c r="U1691" s="87">
        <v>0</v>
      </c>
    </row>
    <row r="1692" spans="2:21">
      <c r="B1692" s="87" t="s">
        <v>7458</v>
      </c>
      <c r="C1692" s="87" t="s">
        <v>2886</v>
      </c>
      <c r="D1692" s="87" t="s">
        <v>2887</v>
      </c>
      <c r="E1692" s="87">
        <v>41.5613807477297</v>
      </c>
      <c r="F1692" s="86">
        <v>33.028359977445902</v>
      </c>
      <c r="G1692" s="86">
        <v>33.149911588576401</v>
      </c>
      <c r="H1692" s="86">
        <f t="shared" si="187"/>
        <v>35.913217437917332</v>
      </c>
      <c r="I1692" s="86">
        <f t="shared" si="182"/>
        <v>4.8918304630552454</v>
      </c>
      <c r="J1692" s="86">
        <f t="shared" si="183"/>
        <v>5.1664430036347024</v>
      </c>
      <c r="L1692" s="87">
        <v>39.087523763435101</v>
      </c>
      <c r="M1692" s="86">
        <v>37.135932627139603</v>
      </c>
      <c r="N1692" s="86">
        <v>32.751836357228001</v>
      </c>
      <c r="O1692" s="86">
        <f t="shared" si="188"/>
        <v>36.325097582600904</v>
      </c>
      <c r="P1692" s="86">
        <f t="shared" si="184"/>
        <v>3.2447378675914442</v>
      </c>
      <c r="Q1692" s="86">
        <f t="shared" si="185"/>
        <v>5.1828947683613169</v>
      </c>
      <c r="S1692" s="86">
        <f t="shared" si="186"/>
        <v>1.6451764726614453E-2</v>
      </c>
      <c r="T1692" s="87">
        <v>0.96424482300000003</v>
      </c>
      <c r="U1692" s="87">
        <v>0</v>
      </c>
    </row>
    <row r="1693" spans="2:21">
      <c r="B1693" s="87" t="s">
        <v>7459</v>
      </c>
      <c r="C1693" s="87" t="s">
        <v>1172</v>
      </c>
      <c r="D1693" s="87" t="s">
        <v>2888</v>
      </c>
      <c r="E1693" s="87">
        <v>119.044007003207</v>
      </c>
      <c r="F1693" s="86">
        <v>112.563434080123</v>
      </c>
      <c r="G1693" s="86">
        <v>114.17402588844401</v>
      </c>
      <c r="H1693" s="86">
        <f t="shared" si="187"/>
        <v>115.26048899059134</v>
      </c>
      <c r="I1693" s="86">
        <f t="shared" si="182"/>
        <v>3.3741306890957952</v>
      </c>
      <c r="J1693" s="86">
        <f t="shared" si="183"/>
        <v>6.848754235233204</v>
      </c>
      <c r="L1693" s="87">
        <v>117.791686806641</v>
      </c>
      <c r="M1693" s="86">
        <v>115.97814575622</v>
      </c>
      <c r="N1693" s="86">
        <v>119.927907499222</v>
      </c>
      <c r="O1693" s="86">
        <f t="shared" si="188"/>
        <v>117.89924668736099</v>
      </c>
      <c r="P1693" s="86">
        <f t="shared" si="184"/>
        <v>1.9770764533967637</v>
      </c>
      <c r="Q1693" s="86">
        <f t="shared" si="185"/>
        <v>6.8814106900781464</v>
      </c>
      <c r="S1693" s="86">
        <f t="shared" si="186"/>
        <v>3.2656454844942513E-2</v>
      </c>
      <c r="T1693" s="87">
        <v>0.98570068200000005</v>
      </c>
      <c r="U1693" s="87">
        <v>0</v>
      </c>
    </row>
    <row r="1694" spans="2:21">
      <c r="B1694" s="87" t="s">
        <v>7460</v>
      </c>
      <c r="C1694" s="87" t="s">
        <v>841</v>
      </c>
      <c r="D1694" s="87"/>
      <c r="E1694" s="87">
        <v>184.85554466904699</v>
      </c>
      <c r="F1694" s="86">
        <v>197.213166760544</v>
      </c>
      <c r="G1694" s="86">
        <v>198.35711605599599</v>
      </c>
      <c r="H1694" s="86">
        <f t="shared" si="187"/>
        <v>193.47527582852899</v>
      </c>
      <c r="I1694" s="86">
        <f t="shared" si="182"/>
        <v>7.4867869572968324</v>
      </c>
      <c r="J1694" s="86">
        <f t="shared" si="183"/>
        <v>7.5960054061776399</v>
      </c>
      <c r="L1694" s="87">
        <v>197.73544250810701</v>
      </c>
      <c r="M1694" s="86">
        <v>228.51719298713201</v>
      </c>
      <c r="N1694" s="86">
        <v>208.263520580338</v>
      </c>
      <c r="O1694" s="86">
        <f t="shared" si="188"/>
        <v>211.50538535852567</v>
      </c>
      <c r="P1694" s="86">
        <f t="shared" si="184"/>
        <v>15.644849186498387</v>
      </c>
      <c r="Q1694" s="86">
        <f t="shared" si="185"/>
        <v>7.724550587546072</v>
      </c>
      <c r="S1694" s="86">
        <f t="shared" si="186"/>
        <v>0.12854518136843096</v>
      </c>
      <c r="T1694" s="87">
        <v>0.70947582600000003</v>
      </c>
      <c r="U1694" s="87">
        <v>0</v>
      </c>
    </row>
    <row r="1695" spans="2:21">
      <c r="B1695" s="87" t="s">
        <v>7461</v>
      </c>
      <c r="C1695" s="87" t="s">
        <v>856</v>
      </c>
      <c r="D1695" s="87" t="s">
        <v>1958</v>
      </c>
      <c r="E1695" s="87">
        <v>300.70716467066802</v>
      </c>
      <c r="F1695" s="86">
        <v>278.03390312803401</v>
      </c>
      <c r="G1695" s="86">
        <v>297.38721889496202</v>
      </c>
      <c r="H1695" s="86">
        <f t="shared" si="187"/>
        <v>292.04276223122133</v>
      </c>
      <c r="I1695" s="86">
        <f t="shared" si="182"/>
        <v>12.245064720862977</v>
      </c>
      <c r="J1695" s="86">
        <f t="shared" si="183"/>
        <v>8.1900358203253099</v>
      </c>
      <c r="L1695" s="87">
        <v>270.47172194137102</v>
      </c>
      <c r="M1695" s="86">
        <v>250.53834246021401</v>
      </c>
      <c r="N1695" s="86">
        <v>231.56936149902199</v>
      </c>
      <c r="O1695" s="86">
        <f t="shared" si="188"/>
        <v>250.85980863353566</v>
      </c>
      <c r="P1695" s="86">
        <f t="shared" si="184"/>
        <v>19.453172424364439</v>
      </c>
      <c r="Q1695" s="86">
        <f t="shared" si="185"/>
        <v>7.9707375384422381</v>
      </c>
      <c r="S1695" s="86">
        <f t="shared" si="186"/>
        <v>-0.21929828188307138</v>
      </c>
      <c r="T1695" s="87">
        <v>3.8200335000000002E-2</v>
      </c>
      <c r="U1695" s="87">
        <v>0</v>
      </c>
    </row>
    <row r="1696" spans="2:21">
      <c r="B1696" s="87" t="s">
        <v>7462</v>
      </c>
      <c r="C1696" s="87" t="s">
        <v>2889</v>
      </c>
      <c r="D1696" s="87" t="s">
        <v>2890</v>
      </c>
      <c r="E1696" s="87">
        <v>300.40062243855101</v>
      </c>
      <c r="F1696" s="86">
        <v>298.46137022763401</v>
      </c>
      <c r="G1696" s="86">
        <v>248.57637989742199</v>
      </c>
      <c r="H1696" s="86">
        <f t="shared" si="187"/>
        <v>282.47945752120228</v>
      </c>
      <c r="I1696" s="86">
        <f t="shared" si="182"/>
        <v>29.376932771435541</v>
      </c>
      <c r="J1696" s="86">
        <f t="shared" si="183"/>
        <v>8.1420021454091795</v>
      </c>
      <c r="L1696" s="87">
        <v>290.50165377410002</v>
      </c>
      <c r="M1696" s="86">
        <v>288.35672872945599</v>
      </c>
      <c r="N1696" s="86">
        <v>270.37476757779001</v>
      </c>
      <c r="O1696" s="86">
        <f t="shared" si="188"/>
        <v>283.07771669378195</v>
      </c>
      <c r="P1696" s="86">
        <f t="shared" si="184"/>
        <v>11.053228625356336</v>
      </c>
      <c r="Q1696" s="86">
        <f t="shared" si="185"/>
        <v>8.1450543774477193</v>
      </c>
      <c r="S1696" s="86">
        <f t="shared" si="186"/>
        <v>3.0522320385392961E-3</v>
      </c>
      <c r="T1696" s="87">
        <v>0.91792484399999996</v>
      </c>
      <c r="U1696" s="87">
        <v>0</v>
      </c>
    </row>
    <row r="1697" spans="2:21">
      <c r="B1697" s="87" t="s">
        <v>7463</v>
      </c>
      <c r="C1697" s="87" t="s">
        <v>2891</v>
      </c>
      <c r="D1697" s="87" t="s">
        <v>1713</v>
      </c>
      <c r="E1697" s="87">
        <v>52.749761951068102</v>
      </c>
      <c r="F1697" s="86">
        <v>56.594807935767903</v>
      </c>
      <c r="G1697" s="86">
        <v>60.5223600533565</v>
      </c>
      <c r="H1697" s="86">
        <f t="shared" si="187"/>
        <v>56.622309980064166</v>
      </c>
      <c r="I1697" s="86">
        <f t="shared" si="182"/>
        <v>3.8863720340125263</v>
      </c>
      <c r="J1697" s="86">
        <f t="shared" si="183"/>
        <v>5.8232987019339788</v>
      </c>
      <c r="L1697" s="87">
        <v>47.904530255933402</v>
      </c>
      <c r="M1697" s="86">
        <v>55.914827754066003</v>
      </c>
      <c r="N1697" s="86">
        <v>58.137422683553197</v>
      </c>
      <c r="O1697" s="86">
        <f t="shared" si="188"/>
        <v>53.985593564517536</v>
      </c>
      <c r="P1697" s="86">
        <f t="shared" si="184"/>
        <v>5.382330376091911</v>
      </c>
      <c r="Q1697" s="86">
        <f t="shared" si="185"/>
        <v>5.7545025602010336</v>
      </c>
      <c r="S1697" s="86">
        <f t="shared" si="186"/>
        <v>-6.8796141732946139E-2</v>
      </c>
      <c r="T1697" s="87">
        <v>0.69132242600000005</v>
      </c>
      <c r="U1697" s="87">
        <v>0</v>
      </c>
    </row>
    <row r="1698" spans="2:21">
      <c r="B1698" s="87" t="s">
        <v>7464</v>
      </c>
      <c r="C1698" s="87" t="s">
        <v>2892</v>
      </c>
      <c r="D1698" s="87" t="s">
        <v>2893</v>
      </c>
      <c r="E1698" s="87">
        <v>74.062621228045003</v>
      </c>
      <c r="F1698" s="86">
        <v>63.544886008556503</v>
      </c>
      <c r="G1698" s="86">
        <v>76.460064946192404</v>
      </c>
      <c r="H1698" s="86">
        <f t="shared" si="187"/>
        <v>71.355857394264646</v>
      </c>
      <c r="I1698" s="86">
        <f t="shared" si="182"/>
        <v>6.8698900709315973</v>
      </c>
      <c r="J1698" s="86">
        <f t="shared" si="183"/>
        <v>6.1569599560784205</v>
      </c>
      <c r="L1698" s="87">
        <v>75.872058773652697</v>
      </c>
      <c r="M1698" s="86">
        <v>58.365179292134599</v>
      </c>
      <c r="N1698" s="86">
        <v>57.856759263701498</v>
      </c>
      <c r="O1698" s="86">
        <f t="shared" si="188"/>
        <v>64.031332443162924</v>
      </c>
      <c r="P1698" s="86">
        <f t="shared" si="184"/>
        <v>10.25752030251431</v>
      </c>
      <c r="Q1698" s="86">
        <f t="shared" si="185"/>
        <v>6.0007061265458992</v>
      </c>
      <c r="S1698" s="86">
        <f t="shared" si="186"/>
        <v>-0.15625382953252151</v>
      </c>
      <c r="T1698" s="87">
        <v>0.42359815299999998</v>
      </c>
      <c r="U1698" s="87">
        <v>0</v>
      </c>
    </row>
    <row r="1699" spans="2:21">
      <c r="B1699" s="87" t="s">
        <v>7465</v>
      </c>
      <c r="C1699" s="87" t="s">
        <v>841</v>
      </c>
      <c r="D1699" s="87"/>
      <c r="E1699" s="87">
        <v>64.216260259658299</v>
      </c>
      <c r="F1699" s="86">
        <v>68.560859632863796</v>
      </c>
      <c r="G1699" s="86">
        <v>87.314896355891094</v>
      </c>
      <c r="H1699" s="86">
        <f t="shared" si="187"/>
        <v>73.364005416137729</v>
      </c>
      <c r="I1699" s="86">
        <f t="shared" si="182"/>
        <v>12.275561267741827</v>
      </c>
      <c r="J1699" s="86">
        <f t="shared" si="183"/>
        <v>6.1970005020353005</v>
      </c>
      <c r="L1699" s="87">
        <v>67.213570768154696</v>
      </c>
      <c r="M1699" s="86">
        <v>74.107355330686701</v>
      </c>
      <c r="N1699" s="86">
        <v>72.555503509074398</v>
      </c>
      <c r="O1699" s="86">
        <f t="shared" si="188"/>
        <v>71.292143202638599</v>
      </c>
      <c r="P1699" s="86">
        <f t="shared" si="184"/>
        <v>3.6163691524178385</v>
      </c>
      <c r="Q1699" s="86">
        <f t="shared" si="185"/>
        <v>6.155671187164435</v>
      </c>
      <c r="S1699" s="86">
        <f t="shared" si="186"/>
        <v>-4.1329314870866593E-2</v>
      </c>
      <c r="T1699" s="87">
        <v>0.82262595800000005</v>
      </c>
      <c r="U1699" s="87">
        <v>0</v>
      </c>
    </row>
    <row r="1700" spans="2:21">
      <c r="B1700" s="87" t="s">
        <v>7466</v>
      </c>
      <c r="C1700" s="87" t="s">
        <v>2894</v>
      </c>
      <c r="D1700" s="87" t="s">
        <v>2895</v>
      </c>
      <c r="E1700" s="87">
        <v>103.328951561914</v>
      </c>
      <c r="F1700" s="86">
        <v>123.10555869862699</v>
      </c>
      <c r="G1700" s="86">
        <v>117.58608304145299</v>
      </c>
      <c r="H1700" s="86">
        <f t="shared" si="187"/>
        <v>114.67353110066466</v>
      </c>
      <c r="I1700" s="86">
        <f t="shared" si="182"/>
        <v>10.204938342087829</v>
      </c>
      <c r="J1700" s="86">
        <f t="shared" si="183"/>
        <v>6.841388617252508</v>
      </c>
      <c r="L1700" s="87">
        <v>113.455237360154</v>
      </c>
      <c r="M1700" s="86">
        <v>115.476216809703</v>
      </c>
      <c r="N1700" s="86">
        <v>125.42666638003701</v>
      </c>
      <c r="O1700" s="86">
        <f t="shared" si="188"/>
        <v>118.11937351663134</v>
      </c>
      <c r="P1700" s="86">
        <f t="shared" si="184"/>
        <v>6.4084698819265284</v>
      </c>
      <c r="Q1700" s="86">
        <f t="shared" si="185"/>
        <v>6.8841017995911464</v>
      </c>
      <c r="S1700" s="86">
        <f t="shared" si="186"/>
        <v>4.2713182338638508E-2</v>
      </c>
      <c r="T1700" s="87">
        <v>1</v>
      </c>
      <c r="U1700" s="87">
        <v>0</v>
      </c>
    </row>
    <row r="1701" spans="2:21">
      <c r="B1701" s="87" t="s">
        <v>7467</v>
      </c>
      <c r="C1701" s="87" t="s">
        <v>2896</v>
      </c>
      <c r="D1701" s="87" t="s">
        <v>978</v>
      </c>
      <c r="E1701" s="87">
        <v>78.455443256769797</v>
      </c>
      <c r="F1701" s="86">
        <v>66.632377645130504</v>
      </c>
      <c r="G1701" s="86">
        <v>62.280510734908503</v>
      </c>
      <c r="H1701" s="86">
        <f t="shared" si="187"/>
        <v>69.122777212269611</v>
      </c>
      <c r="I1701" s="86">
        <f t="shared" si="182"/>
        <v>8.3701062134656627</v>
      </c>
      <c r="J1701" s="86">
        <f t="shared" si="183"/>
        <v>6.1110892780987829</v>
      </c>
      <c r="L1701" s="87">
        <v>72.208236229747598</v>
      </c>
      <c r="M1701" s="86">
        <v>79.103196337794401</v>
      </c>
      <c r="N1701" s="86">
        <v>74.207757549380005</v>
      </c>
      <c r="O1701" s="86">
        <f t="shared" si="188"/>
        <v>75.17306337230734</v>
      </c>
      <c r="P1701" s="86">
        <f t="shared" si="184"/>
        <v>3.5473906215304583</v>
      </c>
      <c r="Q1701" s="86">
        <f t="shared" si="185"/>
        <v>6.2321438910866096</v>
      </c>
      <c r="S1701" s="86">
        <f t="shared" si="186"/>
        <v>0.1210546129878271</v>
      </c>
      <c r="T1701" s="87">
        <v>0.80702414</v>
      </c>
      <c r="U1701" s="87">
        <v>0</v>
      </c>
    </row>
    <row r="1702" spans="2:21">
      <c r="B1702" s="87" t="s">
        <v>7468</v>
      </c>
      <c r="C1702" s="87" t="s">
        <v>2897</v>
      </c>
      <c r="D1702" s="87" t="s">
        <v>2898</v>
      </c>
      <c r="E1702" s="87">
        <v>69.601888673587695</v>
      </c>
      <c r="F1702" s="86">
        <v>69.280021789970107</v>
      </c>
      <c r="G1702" s="86">
        <v>62.843804663598902</v>
      </c>
      <c r="H1702" s="86">
        <f t="shared" si="187"/>
        <v>67.241905042385568</v>
      </c>
      <c r="I1702" s="86">
        <f t="shared" si="182"/>
        <v>3.812265045757572</v>
      </c>
      <c r="J1702" s="86">
        <f t="shared" si="183"/>
        <v>6.071288693290553</v>
      </c>
      <c r="L1702" s="87">
        <v>70.956650416591998</v>
      </c>
      <c r="M1702" s="86">
        <v>93.881214380993896</v>
      </c>
      <c r="N1702" s="86">
        <v>82.646003997091299</v>
      </c>
      <c r="O1702" s="86">
        <f t="shared" si="188"/>
        <v>82.494622931559064</v>
      </c>
      <c r="P1702" s="86">
        <f t="shared" si="184"/>
        <v>11.46303168493124</v>
      </c>
      <c r="Q1702" s="86">
        <f t="shared" si="185"/>
        <v>6.3662281812423256</v>
      </c>
      <c r="S1702" s="86">
        <f t="shared" si="186"/>
        <v>0.29493948795177294</v>
      </c>
      <c r="T1702" s="87">
        <v>0.28793675899999999</v>
      </c>
      <c r="U1702" s="87">
        <v>0</v>
      </c>
    </row>
    <row r="1703" spans="2:21">
      <c r="B1703" s="87" t="s">
        <v>7469</v>
      </c>
      <c r="C1703" s="87" t="s">
        <v>841</v>
      </c>
      <c r="D1703" s="87" t="s">
        <v>2899</v>
      </c>
      <c r="E1703" s="87">
        <v>63.7604665317429</v>
      </c>
      <c r="F1703" s="86">
        <v>58.499715741147803</v>
      </c>
      <c r="G1703" s="86">
        <v>61.619574702619701</v>
      </c>
      <c r="H1703" s="86">
        <f t="shared" si="187"/>
        <v>61.293252325170137</v>
      </c>
      <c r="I1703" s="86">
        <f t="shared" si="182"/>
        <v>2.645513077023999</v>
      </c>
      <c r="J1703" s="86">
        <f t="shared" si="183"/>
        <v>5.9376563535857825</v>
      </c>
      <c r="L1703" s="87">
        <v>48.827510778051099</v>
      </c>
      <c r="M1703" s="86">
        <v>50.999175134274502</v>
      </c>
      <c r="N1703" s="86">
        <v>51.473148467256003</v>
      </c>
      <c r="O1703" s="86">
        <f t="shared" si="188"/>
        <v>50.433278126527199</v>
      </c>
      <c r="P1703" s="86">
        <f t="shared" si="184"/>
        <v>1.4106839699834888</v>
      </c>
      <c r="Q1703" s="86">
        <f t="shared" si="185"/>
        <v>5.656304097362435</v>
      </c>
      <c r="S1703" s="86">
        <f t="shared" si="186"/>
        <v>-0.28135225622334759</v>
      </c>
      <c r="T1703" s="87">
        <v>1.5198080000000001E-3</v>
      </c>
      <c r="U1703" s="87">
        <v>0</v>
      </c>
    </row>
    <row r="1704" spans="2:21">
      <c r="B1704" s="87" t="s">
        <v>7470</v>
      </c>
      <c r="C1704" s="87" t="s">
        <v>2900</v>
      </c>
      <c r="D1704" s="87" t="s">
        <v>1356</v>
      </c>
      <c r="E1704" s="87">
        <v>102.539316185991</v>
      </c>
      <c r="F1704" s="86">
        <v>90.904496648113096</v>
      </c>
      <c r="G1704" s="86">
        <v>89.486586541256102</v>
      </c>
      <c r="H1704" s="86">
        <f t="shared" si="187"/>
        <v>94.310133125120061</v>
      </c>
      <c r="I1704" s="86">
        <f t="shared" si="182"/>
        <v>7.161857835420613</v>
      </c>
      <c r="J1704" s="86">
        <f t="shared" si="183"/>
        <v>6.5593408840694281</v>
      </c>
      <c r="L1704" s="87">
        <v>98.2891206140105</v>
      </c>
      <c r="M1704" s="86">
        <v>109.452730509971</v>
      </c>
      <c r="N1704" s="86">
        <v>99.406090074497499</v>
      </c>
      <c r="O1704" s="86">
        <f t="shared" si="188"/>
        <v>102.38264706615968</v>
      </c>
      <c r="P1704" s="86">
        <f t="shared" si="184"/>
        <v>6.1482896093756461</v>
      </c>
      <c r="Q1704" s="86">
        <f t="shared" si="185"/>
        <v>6.6778274020552271</v>
      </c>
      <c r="S1704" s="86">
        <f t="shared" si="186"/>
        <v>0.11848651798579905</v>
      </c>
      <c r="T1704" s="87">
        <v>0.774981472</v>
      </c>
      <c r="U1704" s="87">
        <v>0</v>
      </c>
    </row>
    <row r="1705" spans="2:21">
      <c r="B1705" s="87" t="s">
        <v>7471</v>
      </c>
      <c r="C1705" s="87" t="s">
        <v>841</v>
      </c>
      <c r="D1705" s="87"/>
      <c r="E1705" s="87">
        <v>79.188477475076596</v>
      </c>
      <c r="F1705" s="86">
        <v>76.511626065701904</v>
      </c>
      <c r="G1705" s="86">
        <v>81.754467277634504</v>
      </c>
      <c r="H1705" s="86">
        <f t="shared" si="187"/>
        <v>79.151523606137673</v>
      </c>
      <c r="I1705" s="86">
        <f t="shared" si="182"/>
        <v>2.6216159491250601</v>
      </c>
      <c r="J1705" s="86">
        <f t="shared" si="183"/>
        <v>6.306545216290413</v>
      </c>
      <c r="L1705" s="87">
        <v>79.670344530391603</v>
      </c>
      <c r="M1705" s="86">
        <v>95.075790180979993</v>
      </c>
      <c r="N1705" s="86">
        <v>78.506428087105704</v>
      </c>
      <c r="O1705" s="86">
        <f t="shared" si="188"/>
        <v>84.417520932825767</v>
      </c>
      <c r="P1705" s="86">
        <f t="shared" si="184"/>
        <v>9.2486595188897702</v>
      </c>
      <c r="Q1705" s="86">
        <f t="shared" si="185"/>
        <v>6.399470557558546</v>
      </c>
      <c r="S1705" s="86">
        <f t="shared" si="186"/>
        <v>9.2925341268131817E-2</v>
      </c>
      <c r="T1705" s="87">
        <v>0.89686612200000004</v>
      </c>
      <c r="U1705" s="87">
        <v>0</v>
      </c>
    </row>
    <row r="1706" spans="2:21">
      <c r="B1706" s="87" t="s">
        <v>7472</v>
      </c>
      <c r="C1706" s="87" t="s">
        <v>841</v>
      </c>
      <c r="D1706" s="87" t="s">
        <v>2901</v>
      </c>
      <c r="E1706" s="87">
        <v>88.414741396411003</v>
      </c>
      <c r="F1706" s="86">
        <v>72.354419706148903</v>
      </c>
      <c r="G1706" s="86">
        <v>73.851175673551694</v>
      </c>
      <c r="H1706" s="86">
        <f t="shared" si="187"/>
        <v>78.206778925370529</v>
      </c>
      <c r="I1706" s="86">
        <f t="shared" si="182"/>
        <v>8.8719751444713228</v>
      </c>
      <c r="J1706" s="86">
        <f t="shared" si="183"/>
        <v>6.2892217599410003</v>
      </c>
      <c r="L1706" s="87">
        <v>99.214600228759593</v>
      </c>
      <c r="M1706" s="86">
        <v>91.336754078721896</v>
      </c>
      <c r="N1706" s="86">
        <v>89.791802898067999</v>
      </c>
      <c r="O1706" s="86">
        <f t="shared" si="188"/>
        <v>93.447719068516491</v>
      </c>
      <c r="P1706" s="86">
        <f t="shared" si="184"/>
        <v>5.0536528645056391</v>
      </c>
      <c r="Q1706" s="86">
        <f t="shared" si="185"/>
        <v>6.5460875450675315</v>
      </c>
      <c r="S1706" s="86">
        <f t="shared" si="186"/>
        <v>0.25686578512653263</v>
      </c>
      <c r="T1706" s="87">
        <v>0.18302433200000001</v>
      </c>
      <c r="U1706" s="87">
        <v>0</v>
      </c>
    </row>
    <row r="1707" spans="2:21">
      <c r="B1707" s="87" t="s">
        <v>7473</v>
      </c>
      <c r="C1707" s="87" t="s">
        <v>2902</v>
      </c>
      <c r="D1707" s="87" t="s">
        <v>2903</v>
      </c>
      <c r="E1707" s="87">
        <v>728.99196249401496</v>
      </c>
      <c r="F1707" s="86">
        <v>865.792680738591</v>
      </c>
      <c r="G1707" s="86">
        <v>821.00031033192602</v>
      </c>
      <c r="H1707" s="86">
        <f t="shared" si="187"/>
        <v>805.26165118817732</v>
      </c>
      <c r="I1707" s="86">
        <f t="shared" si="182"/>
        <v>69.745165938510027</v>
      </c>
      <c r="J1707" s="86">
        <f t="shared" si="183"/>
        <v>9.6533138196327979</v>
      </c>
      <c r="L1707" s="87">
        <v>676.66947984335798</v>
      </c>
      <c r="M1707" s="86">
        <v>722.82376512212204</v>
      </c>
      <c r="N1707" s="86">
        <v>778.43288919054498</v>
      </c>
      <c r="O1707" s="86">
        <f t="shared" si="188"/>
        <v>725.9753780520083</v>
      </c>
      <c r="P1707" s="86">
        <f t="shared" si="184"/>
        <v>50.954856182072156</v>
      </c>
      <c r="Q1707" s="86">
        <f t="shared" si="185"/>
        <v>9.5037768088433623</v>
      </c>
      <c r="S1707" s="86">
        <f t="shared" si="186"/>
        <v>-0.14953701078943549</v>
      </c>
      <c r="T1707" s="87">
        <v>0.27507064799999997</v>
      </c>
      <c r="U1707" s="87">
        <v>0</v>
      </c>
    </row>
    <row r="1708" spans="2:21">
      <c r="B1708" s="87" t="s">
        <v>7474</v>
      </c>
      <c r="C1708" s="87" t="s">
        <v>2904</v>
      </c>
      <c r="D1708" s="87" t="s">
        <v>2905</v>
      </c>
      <c r="E1708" s="87">
        <v>62.4181955399172</v>
      </c>
      <c r="F1708" s="86">
        <v>63.075180401054503</v>
      </c>
      <c r="G1708" s="86">
        <v>68.800501702469305</v>
      </c>
      <c r="H1708" s="86">
        <f t="shared" si="187"/>
        <v>64.764625881147012</v>
      </c>
      <c r="I1708" s="86">
        <f t="shared" si="182"/>
        <v>3.5105736726055725</v>
      </c>
      <c r="J1708" s="86">
        <f t="shared" si="183"/>
        <v>6.0171341302104482</v>
      </c>
      <c r="L1708" s="87">
        <v>77.962097903340407</v>
      </c>
      <c r="M1708" s="86">
        <v>73.937071885533399</v>
      </c>
      <c r="N1708" s="86">
        <v>67.7373646041749</v>
      </c>
      <c r="O1708" s="86">
        <f t="shared" si="188"/>
        <v>73.212178131016231</v>
      </c>
      <c r="P1708" s="86">
        <f t="shared" si="184"/>
        <v>5.1507665425904792</v>
      </c>
      <c r="Q1708" s="86">
        <f t="shared" si="185"/>
        <v>6.1940117415920382</v>
      </c>
      <c r="S1708" s="86">
        <f t="shared" si="186"/>
        <v>0.17687761138159061</v>
      </c>
      <c r="T1708" s="87">
        <v>0.54188523499999997</v>
      </c>
      <c r="U1708" s="87">
        <v>0</v>
      </c>
    </row>
    <row r="1709" spans="2:21">
      <c r="B1709" s="87" t="s">
        <v>7475</v>
      </c>
      <c r="C1709" s="87" t="s">
        <v>2906</v>
      </c>
      <c r="D1709" s="87" t="s">
        <v>2907</v>
      </c>
      <c r="E1709" s="87">
        <v>169.04668652330199</v>
      </c>
      <c r="F1709" s="86">
        <v>158.98554355224101</v>
      </c>
      <c r="G1709" s="86">
        <v>163.33444261631399</v>
      </c>
      <c r="H1709" s="86">
        <f t="shared" si="187"/>
        <v>163.78889089728565</v>
      </c>
      <c r="I1709" s="86">
        <f t="shared" si="182"/>
        <v>5.045943113144558</v>
      </c>
      <c r="J1709" s="86">
        <f t="shared" si="183"/>
        <v>7.3556936982133188</v>
      </c>
      <c r="L1709" s="87">
        <v>167.01243559107101</v>
      </c>
      <c r="M1709" s="86">
        <v>171.385912954595</v>
      </c>
      <c r="N1709" s="86">
        <v>162.028093328555</v>
      </c>
      <c r="O1709" s="86">
        <f t="shared" si="188"/>
        <v>166.80881395807367</v>
      </c>
      <c r="P1709" s="86">
        <f t="shared" si="184"/>
        <v>4.6822316650763041</v>
      </c>
      <c r="Q1709" s="86">
        <f t="shared" si="185"/>
        <v>7.3820517106775236</v>
      </c>
      <c r="S1709" s="86">
        <f t="shared" si="186"/>
        <v>2.6358012464204467E-2</v>
      </c>
      <c r="T1709" s="87">
        <v>0.96793640000000003</v>
      </c>
      <c r="U1709" s="87">
        <v>0</v>
      </c>
    </row>
    <row r="1710" spans="2:21">
      <c r="B1710" s="87" t="s">
        <v>7476</v>
      </c>
      <c r="C1710" s="87" t="s">
        <v>2908</v>
      </c>
      <c r="D1710" s="87" t="s">
        <v>2909</v>
      </c>
      <c r="E1710" s="87">
        <v>308.44500927561103</v>
      </c>
      <c r="F1710" s="86">
        <v>369.16231974956202</v>
      </c>
      <c r="G1710" s="86">
        <v>342.49726879040998</v>
      </c>
      <c r="H1710" s="86">
        <f t="shared" si="187"/>
        <v>340.03486593852767</v>
      </c>
      <c r="I1710" s="86">
        <f t="shared" si="182"/>
        <v>30.43346051061657</v>
      </c>
      <c r="J1710" s="86">
        <f t="shared" si="183"/>
        <v>8.4095388724250117</v>
      </c>
      <c r="L1710" s="87">
        <v>336.573569653476</v>
      </c>
      <c r="M1710" s="86">
        <v>392.00738118997401</v>
      </c>
      <c r="N1710" s="86">
        <v>404.55710842855899</v>
      </c>
      <c r="O1710" s="86">
        <f t="shared" si="188"/>
        <v>377.71268642400292</v>
      </c>
      <c r="P1710" s="86">
        <f t="shared" si="184"/>
        <v>36.175877459088845</v>
      </c>
      <c r="Q1710" s="86">
        <f t="shared" si="185"/>
        <v>8.5611454308830268</v>
      </c>
      <c r="S1710" s="86">
        <f t="shared" si="186"/>
        <v>0.15160655845801443</v>
      </c>
      <c r="T1710" s="87">
        <v>0.673413123</v>
      </c>
      <c r="U1710" s="87">
        <v>0</v>
      </c>
    </row>
    <row r="1711" spans="2:21">
      <c r="B1711" s="87" t="s">
        <v>7477</v>
      </c>
      <c r="C1711" s="87" t="s">
        <v>841</v>
      </c>
      <c r="D1711" s="87" t="s">
        <v>2910</v>
      </c>
      <c r="E1711" s="87">
        <v>16.196519557716901</v>
      </c>
      <c r="F1711" s="86">
        <v>15.376702533491599</v>
      </c>
      <c r="G1711" s="86">
        <v>16.436275445962298</v>
      </c>
      <c r="H1711" s="86">
        <f t="shared" si="187"/>
        <v>16.003165845723601</v>
      </c>
      <c r="I1711" s="86">
        <f t="shared" si="182"/>
        <v>0.55561941350766475</v>
      </c>
      <c r="J1711" s="86">
        <f t="shared" si="183"/>
        <v>4.0002854311328182</v>
      </c>
      <c r="L1711" s="87">
        <v>17.1705997001689</v>
      </c>
      <c r="M1711" s="86">
        <v>14.975670862811301</v>
      </c>
      <c r="N1711" s="86">
        <v>14.650630516255401</v>
      </c>
      <c r="O1711" s="86">
        <f t="shared" si="188"/>
        <v>15.598967026411865</v>
      </c>
      <c r="P1711" s="86">
        <f t="shared" si="184"/>
        <v>1.37074240929425</v>
      </c>
      <c r="Q1711" s="86">
        <f t="shared" si="185"/>
        <v>3.9633785909482793</v>
      </c>
      <c r="S1711" s="86">
        <f t="shared" si="186"/>
        <v>-3.6906840184538728E-2</v>
      </c>
      <c r="T1711" s="87">
        <v>0.82741527599999998</v>
      </c>
      <c r="U1711" s="87">
        <v>0</v>
      </c>
    </row>
    <row r="1712" spans="2:21">
      <c r="B1712" s="87" t="s">
        <v>7478</v>
      </c>
      <c r="C1712" s="87" t="s">
        <v>832</v>
      </c>
      <c r="D1712" s="87" t="s">
        <v>2285</v>
      </c>
      <c r="E1712" s="87">
        <v>168.45036682775799</v>
      </c>
      <c r="F1712" s="86">
        <v>165.192769578553</v>
      </c>
      <c r="G1712" s="86">
        <v>150.237830248249</v>
      </c>
      <c r="H1712" s="86">
        <f t="shared" si="187"/>
        <v>161.29365555152</v>
      </c>
      <c r="I1712" s="86">
        <f t="shared" si="182"/>
        <v>9.7121799721711515</v>
      </c>
      <c r="J1712" s="86">
        <f t="shared" si="183"/>
        <v>7.3335458813099761</v>
      </c>
      <c r="L1712" s="87">
        <v>200.94291098695501</v>
      </c>
      <c r="M1712" s="86">
        <v>177.03533855668999</v>
      </c>
      <c r="N1712" s="86">
        <v>180.72744558966099</v>
      </c>
      <c r="O1712" s="86">
        <f t="shared" si="188"/>
        <v>186.23523171110199</v>
      </c>
      <c r="P1712" s="86">
        <f t="shared" si="184"/>
        <v>12.870306361806065</v>
      </c>
      <c r="Q1712" s="86">
        <f t="shared" si="185"/>
        <v>7.5409822154466406</v>
      </c>
      <c r="S1712" s="86">
        <f t="shared" si="186"/>
        <v>0.20743633413666407</v>
      </c>
      <c r="T1712" s="87">
        <v>0.32410014300000001</v>
      </c>
      <c r="U1712" s="87">
        <v>0</v>
      </c>
    </row>
    <row r="1713" spans="2:21">
      <c r="B1713" s="87" t="s">
        <v>7479</v>
      </c>
      <c r="C1713" s="87" t="s">
        <v>2911</v>
      </c>
      <c r="D1713" s="87" t="s">
        <v>2912</v>
      </c>
      <c r="E1713" s="87">
        <v>137.758979412435</v>
      </c>
      <c r="F1713" s="86">
        <v>142.52828096287701</v>
      </c>
      <c r="G1713" s="86">
        <v>148.42552434974499</v>
      </c>
      <c r="H1713" s="86">
        <f t="shared" si="187"/>
        <v>142.90426157501901</v>
      </c>
      <c r="I1713" s="86">
        <f t="shared" si="182"/>
        <v>5.3432028120260755</v>
      </c>
      <c r="J1713" s="86">
        <f t="shared" si="183"/>
        <v>7.158905129731707</v>
      </c>
      <c r="L1713" s="87">
        <v>154.49105428938199</v>
      </c>
      <c r="M1713" s="86">
        <v>161.83782123267599</v>
      </c>
      <c r="N1713" s="86">
        <v>147.05761808790399</v>
      </c>
      <c r="O1713" s="86">
        <f t="shared" si="188"/>
        <v>154.46216453665397</v>
      </c>
      <c r="P1713" s="86">
        <f t="shared" si="184"/>
        <v>7.3901439237366393</v>
      </c>
      <c r="Q1713" s="86">
        <f t="shared" si="185"/>
        <v>7.2711096834377873</v>
      </c>
      <c r="S1713" s="86">
        <f t="shared" si="186"/>
        <v>0.11220455370608096</v>
      </c>
      <c r="T1713" s="87">
        <v>0.74758883700000001</v>
      </c>
      <c r="U1713" s="87">
        <v>0</v>
      </c>
    </row>
    <row r="1714" spans="2:21">
      <c r="B1714" s="87" t="s">
        <v>7480</v>
      </c>
      <c r="C1714" s="87" t="s">
        <v>1068</v>
      </c>
      <c r="D1714" s="87" t="s">
        <v>1830</v>
      </c>
      <c r="E1714" s="87">
        <v>78.049739167040102</v>
      </c>
      <c r="F1714" s="86">
        <v>85.000247142615095</v>
      </c>
      <c r="G1714" s="86">
        <v>79.6898312136519</v>
      </c>
      <c r="H1714" s="86">
        <f t="shared" si="187"/>
        <v>80.913272507769037</v>
      </c>
      <c r="I1714" s="86">
        <f t="shared" si="182"/>
        <v>3.6331799748630882</v>
      </c>
      <c r="J1714" s="86">
        <f t="shared" si="183"/>
        <v>6.338304467636295</v>
      </c>
      <c r="L1714" s="87">
        <v>78.815756488633497</v>
      </c>
      <c r="M1714" s="86">
        <v>93.624411236601702</v>
      </c>
      <c r="N1714" s="86">
        <v>78.300367423282594</v>
      </c>
      <c r="O1714" s="86">
        <f t="shared" si="188"/>
        <v>83.580178382839264</v>
      </c>
      <c r="P1714" s="86">
        <f t="shared" si="184"/>
        <v>8.702377071100825</v>
      </c>
      <c r="Q1714" s="86">
        <f t="shared" si="185"/>
        <v>6.3850889326546838</v>
      </c>
      <c r="S1714" s="86">
        <f t="shared" si="186"/>
        <v>4.6784465018388503E-2</v>
      </c>
      <c r="T1714" s="87">
        <v>1</v>
      </c>
      <c r="U1714" s="87">
        <v>0</v>
      </c>
    </row>
    <row r="1715" spans="2:21">
      <c r="B1715" s="87" t="s">
        <v>7481</v>
      </c>
      <c r="C1715" s="87" t="s">
        <v>2913</v>
      </c>
      <c r="D1715" s="87" t="s">
        <v>2914</v>
      </c>
      <c r="E1715" s="87">
        <v>79.237765639601093</v>
      </c>
      <c r="F1715" s="86">
        <v>91.773191719723101</v>
      </c>
      <c r="G1715" s="86">
        <v>100.53919537887499</v>
      </c>
      <c r="H1715" s="86">
        <f t="shared" si="187"/>
        <v>90.516717579399725</v>
      </c>
      <c r="I1715" s="86">
        <f t="shared" si="182"/>
        <v>10.706155831262762</v>
      </c>
      <c r="J1715" s="86">
        <f t="shared" si="183"/>
        <v>6.5001123637853215</v>
      </c>
      <c r="L1715" s="87">
        <v>93.276784404886598</v>
      </c>
      <c r="M1715" s="86">
        <v>89.015251100339299</v>
      </c>
      <c r="N1715" s="86">
        <v>95.312764757308003</v>
      </c>
      <c r="O1715" s="86">
        <f t="shared" si="188"/>
        <v>92.534933420844638</v>
      </c>
      <c r="P1715" s="86">
        <f t="shared" si="184"/>
        <v>3.2136313924935229</v>
      </c>
      <c r="Q1715" s="86">
        <f t="shared" si="185"/>
        <v>6.5319262038540256</v>
      </c>
      <c r="S1715" s="86">
        <f t="shared" si="186"/>
        <v>3.1813840068704122E-2</v>
      </c>
      <c r="T1715" s="87">
        <v>0.99238592000000003</v>
      </c>
      <c r="U1715" s="87">
        <v>0</v>
      </c>
    </row>
    <row r="1716" spans="2:21">
      <c r="B1716" s="87" t="s">
        <v>7482</v>
      </c>
      <c r="C1716" s="87" t="s">
        <v>2915</v>
      </c>
      <c r="D1716" s="87" t="s">
        <v>2916</v>
      </c>
      <c r="E1716" s="87">
        <v>56.056197365120902</v>
      </c>
      <c r="F1716" s="86">
        <v>53.492587656920499</v>
      </c>
      <c r="G1716" s="86">
        <v>58.100353302577801</v>
      </c>
      <c r="H1716" s="86">
        <f t="shared" si="187"/>
        <v>55.883046108206401</v>
      </c>
      <c r="I1716" s="86">
        <f t="shared" si="182"/>
        <v>2.3087576918449493</v>
      </c>
      <c r="J1716" s="86">
        <f t="shared" si="183"/>
        <v>5.8043387571062723</v>
      </c>
      <c r="L1716" s="87">
        <v>56.95255562677</v>
      </c>
      <c r="M1716" s="86">
        <v>62.558571939223498</v>
      </c>
      <c r="N1716" s="86">
        <v>67.317121251414903</v>
      </c>
      <c r="O1716" s="86">
        <f t="shared" si="188"/>
        <v>62.276082939136131</v>
      </c>
      <c r="P1716" s="86">
        <f t="shared" si="184"/>
        <v>5.1880540834951274</v>
      </c>
      <c r="Q1716" s="86">
        <f t="shared" si="185"/>
        <v>5.9606062990666349</v>
      </c>
      <c r="S1716" s="86">
        <f t="shared" si="186"/>
        <v>0.15626754196036372</v>
      </c>
      <c r="T1716" s="87">
        <v>0.622437507</v>
      </c>
      <c r="U1716" s="87">
        <v>0</v>
      </c>
    </row>
    <row r="1717" spans="2:21">
      <c r="B1717" s="87" t="s">
        <v>7483</v>
      </c>
      <c r="C1717" s="87" t="s">
        <v>832</v>
      </c>
      <c r="D1717" s="87" t="s">
        <v>2917</v>
      </c>
      <c r="E1717" s="87">
        <v>110.04830994354199</v>
      </c>
      <c r="F1717" s="86">
        <v>113.49523519871001</v>
      </c>
      <c r="G1717" s="86">
        <v>108.247413797514</v>
      </c>
      <c r="H1717" s="86">
        <f t="shared" si="187"/>
        <v>110.59698631325534</v>
      </c>
      <c r="I1717" s="86">
        <f t="shared" si="182"/>
        <v>2.6665880228719359</v>
      </c>
      <c r="J1717" s="86">
        <f t="shared" si="183"/>
        <v>6.7891682635014279</v>
      </c>
      <c r="L1717" s="87">
        <v>124.577651490243</v>
      </c>
      <c r="M1717" s="86">
        <v>121.636913246169</v>
      </c>
      <c r="N1717" s="86">
        <v>111.126676351542</v>
      </c>
      <c r="O1717" s="86">
        <f t="shared" si="188"/>
        <v>119.11374702931801</v>
      </c>
      <c r="P1717" s="86">
        <f t="shared" si="184"/>
        <v>7.0715598607295771</v>
      </c>
      <c r="Q1717" s="86">
        <f t="shared" si="185"/>
        <v>6.8961961153740701</v>
      </c>
      <c r="S1717" s="86">
        <f t="shared" si="186"/>
        <v>0.10702785187264217</v>
      </c>
      <c r="T1717" s="87">
        <v>0.79876801799999997</v>
      </c>
      <c r="U1717" s="87">
        <v>0</v>
      </c>
    </row>
    <row r="1718" spans="2:21">
      <c r="B1718" s="87" t="s">
        <v>7484</v>
      </c>
      <c r="C1718" s="87" t="s">
        <v>2918</v>
      </c>
      <c r="D1718" s="87" t="s">
        <v>2919</v>
      </c>
      <c r="E1718" s="87">
        <v>77.667740213855794</v>
      </c>
      <c r="F1718" s="86">
        <v>77.3621502218096</v>
      </c>
      <c r="G1718" s="86">
        <v>90.496198926004197</v>
      </c>
      <c r="H1718" s="86">
        <f t="shared" si="187"/>
        <v>81.842029787223183</v>
      </c>
      <c r="I1718" s="86">
        <f t="shared" si="182"/>
        <v>7.4962876760955357</v>
      </c>
      <c r="J1718" s="86">
        <f t="shared" si="183"/>
        <v>6.3547700211002116</v>
      </c>
      <c r="L1718" s="87">
        <v>73.287820153770795</v>
      </c>
      <c r="M1718" s="86">
        <v>85.782818803664895</v>
      </c>
      <c r="N1718" s="86">
        <v>84.452472099165206</v>
      </c>
      <c r="O1718" s="86">
        <f t="shared" si="188"/>
        <v>81.174370352200299</v>
      </c>
      <c r="P1718" s="86">
        <f t="shared" si="184"/>
        <v>6.8622671991700113</v>
      </c>
      <c r="Q1718" s="86">
        <f t="shared" si="185"/>
        <v>6.3429523838439845</v>
      </c>
      <c r="S1718" s="86">
        <f t="shared" si="186"/>
        <v>-1.1817637256227637E-2</v>
      </c>
      <c r="T1718" s="87">
        <v>0.86625703200000004</v>
      </c>
      <c r="U1718" s="87">
        <v>0</v>
      </c>
    </row>
    <row r="1719" spans="2:21">
      <c r="B1719" s="87" t="s">
        <v>7485</v>
      </c>
      <c r="C1719" s="87" t="s">
        <v>832</v>
      </c>
      <c r="D1719" s="87" t="s">
        <v>2920</v>
      </c>
      <c r="E1719" s="87">
        <v>68.169474753411905</v>
      </c>
      <c r="F1719" s="86">
        <v>65.752161295789307</v>
      </c>
      <c r="G1719" s="86">
        <v>83.997709548936598</v>
      </c>
      <c r="H1719" s="86">
        <f t="shared" si="187"/>
        <v>72.639781866045936</v>
      </c>
      <c r="I1719" s="86">
        <f t="shared" si="182"/>
        <v>9.9102342063864874</v>
      </c>
      <c r="J1719" s="86">
        <f t="shared" si="183"/>
        <v>6.1826879651752451</v>
      </c>
      <c r="L1719" s="87">
        <v>80.998005383796794</v>
      </c>
      <c r="M1719" s="86">
        <v>81.253666664816905</v>
      </c>
      <c r="N1719" s="86">
        <v>86.213573852592305</v>
      </c>
      <c r="O1719" s="86">
        <f t="shared" si="188"/>
        <v>82.821748633735339</v>
      </c>
      <c r="P1719" s="86">
        <f t="shared" si="184"/>
        <v>2.9401869683931343</v>
      </c>
      <c r="Q1719" s="86">
        <f t="shared" si="185"/>
        <v>6.3719377578533827</v>
      </c>
      <c r="S1719" s="86">
        <f t="shared" si="186"/>
        <v>0.18924979267813749</v>
      </c>
      <c r="T1719" s="87">
        <v>0.45714279600000002</v>
      </c>
      <c r="U1719" s="87">
        <v>0</v>
      </c>
    </row>
    <row r="1720" spans="2:21">
      <c r="B1720" s="87" t="s">
        <v>7486</v>
      </c>
      <c r="C1720" s="87" t="s">
        <v>841</v>
      </c>
      <c r="D1720" s="87"/>
      <c r="E1720" s="87">
        <v>641.45803804895297</v>
      </c>
      <c r="F1720" s="86">
        <v>688.051725683413</v>
      </c>
      <c r="G1720" s="86">
        <v>768.12372016073596</v>
      </c>
      <c r="H1720" s="86">
        <f t="shared" si="187"/>
        <v>699.21116129770064</v>
      </c>
      <c r="I1720" s="86">
        <f t="shared" si="182"/>
        <v>64.065969973402332</v>
      </c>
      <c r="J1720" s="86">
        <f t="shared" si="183"/>
        <v>9.4495844041045451</v>
      </c>
      <c r="L1720" s="87">
        <v>704.640759343431</v>
      </c>
      <c r="M1720" s="86">
        <v>657.57010554518604</v>
      </c>
      <c r="N1720" s="86">
        <v>790.81555591004701</v>
      </c>
      <c r="O1720" s="86">
        <f t="shared" si="188"/>
        <v>717.67547359955461</v>
      </c>
      <c r="P1720" s="86">
        <f t="shared" si="184"/>
        <v>67.572297153032707</v>
      </c>
      <c r="Q1720" s="86">
        <f t="shared" si="185"/>
        <v>9.4871878075433056</v>
      </c>
      <c r="S1720" s="86">
        <f t="shared" si="186"/>
        <v>3.7603403438759821E-2</v>
      </c>
      <c r="T1720" s="87">
        <v>1</v>
      </c>
      <c r="U1720" s="87">
        <v>0</v>
      </c>
    </row>
    <row r="1721" spans="2:21">
      <c r="B1721" s="87" t="s">
        <v>7487</v>
      </c>
      <c r="C1721" s="87" t="s">
        <v>841</v>
      </c>
      <c r="D1721" s="87"/>
      <c r="E1721" s="87">
        <v>1434.41428119334</v>
      </c>
      <c r="F1721" s="86">
        <v>1486.95411165975</v>
      </c>
      <c r="G1721" s="86">
        <v>1599.7306428936199</v>
      </c>
      <c r="H1721" s="86">
        <f t="shared" si="187"/>
        <v>1507.0330119155699</v>
      </c>
      <c r="I1721" s="86">
        <f t="shared" si="182"/>
        <v>84.46742885909822</v>
      </c>
      <c r="J1721" s="86">
        <f t="shared" si="183"/>
        <v>10.557495304521016</v>
      </c>
      <c r="L1721" s="87">
        <v>1513.1027112696599</v>
      </c>
      <c r="M1721" s="86">
        <v>1440.1776897127199</v>
      </c>
      <c r="N1721" s="86">
        <v>1564.33484276275</v>
      </c>
      <c r="O1721" s="86">
        <f t="shared" si="188"/>
        <v>1505.8717479150434</v>
      </c>
      <c r="P1721" s="86">
        <f t="shared" si="184"/>
        <v>62.393627772786246</v>
      </c>
      <c r="Q1721" s="86">
        <f t="shared" si="185"/>
        <v>10.556383188452815</v>
      </c>
      <c r="S1721" s="86">
        <f t="shared" si="186"/>
        <v>-1.1121160682011954E-3</v>
      </c>
      <c r="T1721" s="87">
        <v>0.90146501800000001</v>
      </c>
      <c r="U1721" s="87">
        <v>0</v>
      </c>
    </row>
    <row r="1722" spans="2:21">
      <c r="B1722" s="87" t="s">
        <v>7488</v>
      </c>
      <c r="C1722" s="87" t="s">
        <v>2921</v>
      </c>
      <c r="D1722" s="87" t="s">
        <v>2922</v>
      </c>
      <c r="E1722" s="87">
        <v>353.18816532467702</v>
      </c>
      <c r="F1722" s="86">
        <v>374.97482319088499</v>
      </c>
      <c r="G1722" s="86">
        <v>420.72246530737198</v>
      </c>
      <c r="H1722" s="86">
        <f t="shared" si="187"/>
        <v>382.96181794097794</v>
      </c>
      <c r="I1722" s="86">
        <f t="shared" si="182"/>
        <v>34.468311278501417</v>
      </c>
      <c r="J1722" s="86">
        <f t="shared" si="183"/>
        <v>8.5810567495146266</v>
      </c>
      <c r="L1722" s="87">
        <v>340.20854559053299</v>
      </c>
      <c r="M1722" s="86">
        <v>377.63393298851599</v>
      </c>
      <c r="N1722" s="86">
        <v>393.45534788813501</v>
      </c>
      <c r="O1722" s="86">
        <f t="shared" si="188"/>
        <v>370.43260882239468</v>
      </c>
      <c r="P1722" s="86">
        <f t="shared" si="184"/>
        <v>27.344099748193415</v>
      </c>
      <c r="Q1722" s="86">
        <f t="shared" si="185"/>
        <v>8.5330672930047662</v>
      </c>
      <c r="S1722" s="86">
        <f t="shared" si="186"/>
        <v>-4.7989456509861105E-2</v>
      </c>
      <c r="T1722" s="87">
        <v>0.71728467399999996</v>
      </c>
      <c r="U1722" s="87">
        <v>0</v>
      </c>
    </row>
    <row r="1723" spans="2:21">
      <c r="B1723" s="87" t="s">
        <v>7489</v>
      </c>
      <c r="C1723" s="87" t="s">
        <v>2923</v>
      </c>
      <c r="D1723" s="87" t="s">
        <v>2924</v>
      </c>
      <c r="E1723" s="87">
        <v>213.971332949767</v>
      </c>
      <c r="F1723" s="86">
        <v>236.864410943991</v>
      </c>
      <c r="G1723" s="86">
        <v>237.005578802922</v>
      </c>
      <c r="H1723" s="86">
        <f t="shared" si="187"/>
        <v>229.28044089889332</v>
      </c>
      <c r="I1723" s="86">
        <f t="shared" si="182"/>
        <v>13.258264280802413</v>
      </c>
      <c r="J1723" s="86">
        <f t="shared" si="183"/>
        <v>7.8409694787461239</v>
      </c>
      <c r="L1723" s="87">
        <v>210.601249781696</v>
      </c>
      <c r="M1723" s="86">
        <v>269.16805539614001</v>
      </c>
      <c r="N1723" s="86">
        <v>219.571506623923</v>
      </c>
      <c r="O1723" s="86">
        <f t="shared" si="188"/>
        <v>233.11360393391968</v>
      </c>
      <c r="P1723" s="86">
        <f t="shared" si="184"/>
        <v>31.544555467386985</v>
      </c>
      <c r="Q1723" s="86">
        <f t="shared" si="185"/>
        <v>7.8648893888160183</v>
      </c>
      <c r="S1723" s="86">
        <f t="shared" si="186"/>
        <v>2.391991006989478E-2</v>
      </c>
      <c r="T1723" s="87">
        <v>0.96687654999999995</v>
      </c>
      <c r="U1723" s="87">
        <v>0</v>
      </c>
    </row>
    <row r="1724" spans="2:21">
      <c r="B1724" s="87" t="s">
        <v>7490</v>
      </c>
      <c r="C1724" s="87" t="s">
        <v>832</v>
      </c>
      <c r="D1724" s="87" t="s">
        <v>2925</v>
      </c>
      <c r="E1724" s="87">
        <v>390.02902944973403</v>
      </c>
      <c r="F1724" s="86">
        <v>426.48860349880101</v>
      </c>
      <c r="G1724" s="86">
        <v>416.04375890699902</v>
      </c>
      <c r="H1724" s="86">
        <f t="shared" si="187"/>
        <v>410.85379728517802</v>
      </c>
      <c r="I1724" s="86">
        <f t="shared" si="182"/>
        <v>18.775700018556723</v>
      </c>
      <c r="J1724" s="86">
        <f t="shared" si="183"/>
        <v>8.6824812906007001</v>
      </c>
      <c r="L1724" s="87">
        <v>443.056858404629</v>
      </c>
      <c r="M1724" s="86">
        <v>511.28241503874301</v>
      </c>
      <c r="N1724" s="86">
        <v>449.415999220027</v>
      </c>
      <c r="O1724" s="86">
        <f t="shared" si="188"/>
        <v>467.91842422113297</v>
      </c>
      <c r="P1724" s="86">
        <f t="shared" si="184"/>
        <v>37.688677911275143</v>
      </c>
      <c r="Q1724" s="86">
        <f t="shared" si="185"/>
        <v>8.8701132255025517</v>
      </c>
      <c r="S1724" s="86">
        <f t="shared" si="186"/>
        <v>0.18763193490185254</v>
      </c>
      <c r="T1724" s="87">
        <v>0.42922359599999999</v>
      </c>
      <c r="U1724" s="87">
        <v>0</v>
      </c>
    </row>
    <row r="1725" spans="2:21">
      <c r="B1725" s="87" t="s">
        <v>7491</v>
      </c>
      <c r="C1725" s="87" t="s">
        <v>2926</v>
      </c>
      <c r="D1725" s="87" t="s">
        <v>2927</v>
      </c>
      <c r="E1725" s="87">
        <v>137.94417603973699</v>
      </c>
      <c r="F1725" s="86">
        <v>119.16763731174299</v>
      </c>
      <c r="G1725" s="86">
        <v>132.57479018940401</v>
      </c>
      <c r="H1725" s="86">
        <f t="shared" si="187"/>
        <v>129.89553451362801</v>
      </c>
      <c r="I1725" s="86">
        <f t="shared" si="182"/>
        <v>9.6707502233848484</v>
      </c>
      <c r="J1725" s="86">
        <f t="shared" si="183"/>
        <v>7.021208025134972</v>
      </c>
      <c r="L1725" s="87">
        <v>222.934709447031</v>
      </c>
      <c r="M1725" s="86">
        <v>220.386978807769</v>
      </c>
      <c r="N1725" s="86">
        <v>182.20743864302801</v>
      </c>
      <c r="O1725" s="86">
        <f t="shared" si="188"/>
        <v>208.50970896594268</v>
      </c>
      <c r="P1725" s="86">
        <f t="shared" si="184"/>
        <v>22.814026408271651</v>
      </c>
      <c r="Q1725" s="86">
        <f t="shared" si="185"/>
        <v>7.7039707521060663</v>
      </c>
      <c r="S1725" s="86">
        <f t="shared" si="186"/>
        <v>0.68276272697109464</v>
      </c>
      <c r="T1725" s="91">
        <v>4.9900000000000003E-9</v>
      </c>
      <c r="U1725" s="87">
        <v>0</v>
      </c>
    </row>
    <row r="1726" spans="2:21">
      <c r="B1726" s="87" t="s">
        <v>7492</v>
      </c>
      <c r="C1726" s="87" t="s">
        <v>832</v>
      </c>
      <c r="D1726" s="87" t="s">
        <v>1407</v>
      </c>
      <c r="E1726" s="87">
        <v>63.805404833307499</v>
      </c>
      <c r="F1726" s="86">
        <v>62.746742379895302</v>
      </c>
      <c r="G1726" s="86">
        <v>67.4268371040517</v>
      </c>
      <c r="H1726" s="86">
        <f t="shared" si="187"/>
        <v>64.659661439084843</v>
      </c>
      <c r="I1726" s="86">
        <f t="shared" si="182"/>
        <v>2.4542081040846551</v>
      </c>
      <c r="J1726" s="86">
        <f t="shared" si="183"/>
        <v>6.0147940483545765</v>
      </c>
      <c r="L1726" s="87">
        <v>72.185765274014699</v>
      </c>
      <c r="M1726" s="86">
        <v>64.1496798601233</v>
      </c>
      <c r="N1726" s="86">
        <v>74.875750987731706</v>
      </c>
      <c r="O1726" s="86">
        <f t="shared" si="188"/>
        <v>70.40373204062324</v>
      </c>
      <c r="P1726" s="86">
        <f t="shared" si="184"/>
        <v>5.5806704160264102</v>
      </c>
      <c r="Q1726" s="86">
        <f t="shared" si="185"/>
        <v>6.1375800017867421</v>
      </c>
      <c r="S1726" s="86">
        <f t="shared" si="186"/>
        <v>0.12278595343216582</v>
      </c>
      <c r="T1726" s="87">
        <v>0.72830707299999997</v>
      </c>
      <c r="U1726" s="87">
        <v>0</v>
      </c>
    </row>
    <row r="1727" spans="2:21">
      <c r="B1727" s="87" t="s">
        <v>7493</v>
      </c>
      <c r="C1727" s="87" t="s">
        <v>1602</v>
      </c>
      <c r="D1727" s="87" t="s">
        <v>2928</v>
      </c>
      <c r="E1727" s="87">
        <v>4.2543096317072697</v>
      </c>
      <c r="F1727" s="86">
        <v>4.0047592702316299</v>
      </c>
      <c r="G1727" s="86">
        <v>4.4126549659165004</v>
      </c>
      <c r="H1727" s="86">
        <f t="shared" si="187"/>
        <v>4.2239079559518</v>
      </c>
      <c r="I1727" s="86">
        <f t="shared" si="182"/>
        <v>0.20564027099796542</v>
      </c>
      <c r="J1727" s="86">
        <f t="shared" si="183"/>
        <v>2.0785783969741329</v>
      </c>
      <c r="L1727" s="87">
        <v>10.016951971058599</v>
      </c>
      <c r="M1727" s="86">
        <v>6.4996601100240401</v>
      </c>
      <c r="N1727" s="86">
        <v>11.6905286983931</v>
      </c>
      <c r="O1727" s="86">
        <f t="shared" si="188"/>
        <v>9.4023802598252484</v>
      </c>
      <c r="P1727" s="86">
        <f t="shared" si="184"/>
        <v>2.6494438976161301</v>
      </c>
      <c r="Q1727" s="86">
        <f t="shared" si="185"/>
        <v>3.2330260285289385</v>
      </c>
      <c r="S1727" s="86">
        <f t="shared" si="186"/>
        <v>1.1544476315548056</v>
      </c>
      <c r="T1727" s="91">
        <v>6.1E-6</v>
      </c>
      <c r="U1727" s="87">
        <v>1</v>
      </c>
    </row>
    <row r="1728" spans="2:21">
      <c r="B1728" s="87" t="s">
        <v>7494</v>
      </c>
      <c r="C1728" s="87" t="s">
        <v>2929</v>
      </c>
      <c r="D1728" s="87" t="s">
        <v>2930</v>
      </c>
      <c r="E1728" s="87">
        <v>71.830150577166606</v>
      </c>
      <c r="F1728" s="86">
        <v>66.5599511476901</v>
      </c>
      <c r="G1728" s="86">
        <v>70.326688519294194</v>
      </c>
      <c r="H1728" s="86">
        <f t="shared" si="187"/>
        <v>69.572263414716971</v>
      </c>
      <c r="I1728" s="86">
        <f t="shared" si="182"/>
        <v>2.7148882915188044</v>
      </c>
      <c r="J1728" s="86">
        <f t="shared" si="183"/>
        <v>6.1204403519740609</v>
      </c>
      <c r="L1728" s="87">
        <v>83.578223399901404</v>
      </c>
      <c r="M1728" s="86">
        <v>72.943451156636897</v>
      </c>
      <c r="N1728" s="86">
        <v>65.457682513621407</v>
      </c>
      <c r="O1728" s="86">
        <f t="shared" si="188"/>
        <v>73.993119023386569</v>
      </c>
      <c r="P1728" s="86">
        <f t="shared" si="184"/>
        <v>9.1057593025349277</v>
      </c>
      <c r="Q1728" s="86">
        <f t="shared" si="185"/>
        <v>6.2093192087045015</v>
      </c>
      <c r="S1728" s="86">
        <f t="shared" si="186"/>
        <v>8.8878856730441227E-2</v>
      </c>
      <c r="T1728" s="87">
        <v>0.90911735500000002</v>
      </c>
      <c r="U1728" s="87">
        <v>0</v>
      </c>
    </row>
    <row r="1729" spans="2:21">
      <c r="B1729" s="87" t="s">
        <v>7495</v>
      </c>
      <c r="C1729" s="87" t="s">
        <v>832</v>
      </c>
      <c r="D1729" s="87" t="s">
        <v>2931</v>
      </c>
      <c r="E1729" s="87">
        <v>69.252513594732406</v>
      </c>
      <c r="F1729" s="86">
        <v>76.475797069979293</v>
      </c>
      <c r="G1729" s="86">
        <v>66.987946741105503</v>
      </c>
      <c r="H1729" s="86">
        <f t="shared" si="187"/>
        <v>70.905419135272396</v>
      </c>
      <c r="I1729" s="86">
        <f t="shared" si="182"/>
        <v>4.9551890488899089</v>
      </c>
      <c r="J1729" s="86">
        <f t="shared" si="183"/>
        <v>6.1478239883720969</v>
      </c>
      <c r="L1729" s="87">
        <v>76.327185282920397</v>
      </c>
      <c r="M1729" s="86">
        <v>83.027618422508695</v>
      </c>
      <c r="N1729" s="86">
        <v>82.119638062543302</v>
      </c>
      <c r="O1729" s="86">
        <f t="shared" si="188"/>
        <v>80.491480589324127</v>
      </c>
      <c r="P1729" s="86">
        <f t="shared" si="184"/>
        <v>3.6348485020318044</v>
      </c>
      <c r="Q1729" s="86">
        <f t="shared" si="185"/>
        <v>6.3307641879039318</v>
      </c>
      <c r="S1729" s="86">
        <f t="shared" si="186"/>
        <v>0.18294019953183513</v>
      </c>
      <c r="T1729" s="87">
        <v>0.58025974499999999</v>
      </c>
      <c r="U1729" s="87">
        <v>0</v>
      </c>
    </row>
    <row r="1730" spans="2:21">
      <c r="B1730" s="87" t="s">
        <v>7496</v>
      </c>
      <c r="C1730" s="87" t="s">
        <v>2932</v>
      </c>
      <c r="D1730" s="87" t="s">
        <v>1189</v>
      </c>
      <c r="E1730" s="87">
        <v>95.262801136423107</v>
      </c>
      <c r="F1730" s="86">
        <v>73.677210523910801</v>
      </c>
      <c r="G1730" s="86">
        <v>67.5349633901142</v>
      </c>
      <c r="H1730" s="86">
        <f t="shared" si="187"/>
        <v>78.824991683482708</v>
      </c>
      <c r="I1730" s="86">
        <f t="shared" si="182"/>
        <v>14.563069205066025</v>
      </c>
      <c r="J1730" s="86">
        <f t="shared" si="183"/>
        <v>6.300581207582856</v>
      </c>
      <c r="L1730" s="87">
        <v>82.600417940900599</v>
      </c>
      <c r="M1730" s="86">
        <v>77.318575133161801</v>
      </c>
      <c r="N1730" s="86">
        <v>74.393363179458404</v>
      </c>
      <c r="O1730" s="86">
        <f t="shared" si="188"/>
        <v>78.104118751173601</v>
      </c>
      <c r="P1730" s="86">
        <f t="shared" si="184"/>
        <v>4.1595367586039016</v>
      </c>
      <c r="Q1730" s="86">
        <f t="shared" si="185"/>
        <v>6.2873267244993594</v>
      </c>
      <c r="S1730" s="86">
        <f t="shared" si="186"/>
        <v>-1.3254483083497349E-2</v>
      </c>
      <c r="T1730" s="87">
        <v>0.90911735500000002</v>
      </c>
      <c r="U1730" s="87">
        <v>0</v>
      </c>
    </row>
    <row r="1731" spans="2:21">
      <c r="B1731" s="87" t="s">
        <v>7497</v>
      </c>
      <c r="C1731" s="87" t="s">
        <v>832</v>
      </c>
      <c r="D1731" s="87" t="s">
        <v>1022</v>
      </c>
      <c r="E1731" s="87">
        <v>122.910129053809</v>
      </c>
      <c r="F1731" s="86">
        <v>110.501205461268</v>
      </c>
      <c r="G1731" s="86">
        <v>116.779782222989</v>
      </c>
      <c r="H1731" s="86">
        <f t="shared" si="187"/>
        <v>116.730372246022</v>
      </c>
      <c r="I1731" s="86">
        <f t="shared" si="182"/>
        <v>6.2046093503739685</v>
      </c>
      <c r="J1731" s="86">
        <f t="shared" si="183"/>
        <v>6.867036176592924</v>
      </c>
      <c r="L1731" s="87">
        <v>114.991243073598</v>
      </c>
      <c r="M1731" s="86">
        <v>113.376883625936</v>
      </c>
      <c r="N1731" s="86">
        <v>121.96547309330801</v>
      </c>
      <c r="O1731" s="86">
        <f t="shared" si="188"/>
        <v>116.77786659761399</v>
      </c>
      <c r="P1731" s="86">
        <f t="shared" si="184"/>
        <v>4.5645355702621977</v>
      </c>
      <c r="Q1731" s="86">
        <f t="shared" si="185"/>
        <v>6.8676230498167223</v>
      </c>
      <c r="S1731" s="86">
        <f t="shared" si="186"/>
        <v>5.8687322379886704E-4</v>
      </c>
      <c r="T1731" s="87">
        <v>0.90067366900000001</v>
      </c>
      <c r="U1731" s="87">
        <v>0</v>
      </c>
    </row>
    <row r="1732" spans="2:21">
      <c r="B1732" s="87" t="s">
        <v>7498</v>
      </c>
      <c r="C1732" s="87" t="s">
        <v>832</v>
      </c>
      <c r="D1732" s="87" t="s">
        <v>2933</v>
      </c>
      <c r="E1732" s="87">
        <v>407.56259413740298</v>
      </c>
      <c r="F1732" s="86">
        <v>424.688862518755</v>
      </c>
      <c r="G1732" s="86">
        <v>407.67339457767901</v>
      </c>
      <c r="H1732" s="86">
        <f t="shared" si="187"/>
        <v>413.30828374461231</v>
      </c>
      <c r="I1732" s="86">
        <f t="shared" si="182"/>
        <v>9.8560260303147231</v>
      </c>
      <c r="J1732" s="86">
        <f t="shared" si="183"/>
        <v>8.6910744690388562</v>
      </c>
      <c r="L1732" s="87">
        <v>397.290161465925</v>
      </c>
      <c r="M1732" s="86">
        <v>444.18773107027403</v>
      </c>
      <c r="N1732" s="86">
        <v>448.33254876648903</v>
      </c>
      <c r="O1732" s="86">
        <f t="shared" si="188"/>
        <v>429.93681376756268</v>
      </c>
      <c r="P1732" s="86">
        <f t="shared" si="184"/>
        <v>28.348682655667321</v>
      </c>
      <c r="Q1732" s="86">
        <f t="shared" si="185"/>
        <v>8.7479808375837074</v>
      </c>
      <c r="S1732" s="86">
        <f t="shared" si="186"/>
        <v>5.6906368544852606E-2</v>
      </c>
      <c r="T1732" s="87">
        <v>0.96747376500000004</v>
      </c>
      <c r="U1732" s="87">
        <v>0</v>
      </c>
    </row>
    <row r="1733" spans="2:21">
      <c r="B1733" s="87" t="s">
        <v>7499</v>
      </c>
      <c r="C1733" s="87" t="s">
        <v>2934</v>
      </c>
      <c r="D1733" s="87" t="s">
        <v>2935</v>
      </c>
      <c r="E1733" s="87">
        <v>142.22009763398901</v>
      </c>
      <c r="F1733" s="86">
        <v>158.99154202583301</v>
      </c>
      <c r="G1733" s="86">
        <v>148.63640654618399</v>
      </c>
      <c r="H1733" s="86">
        <f t="shared" si="187"/>
        <v>149.94934873533535</v>
      </c>
      <c r="I1733" s="86">
        <f t="shared" si="182"/>
        <v>8.4624582504860282</v>
      </c>
      <c r="J1733" s="86">
        <f t="shared" si="183"/>
        <v>7.2283314460371137</v>
      </c>
      <c r="L1733" s="87">
        <v>149.88856650112101</v>
      </c>
      <c r="M1733" s="86">
        <v>164.09929552355399</v>
      </c>
      <c r="N1733" s="86">
        <v>151.133954220639</v>
      </c>
      <c r="O1733" s="86">
        <f t="shared" si="188"/>
        <v>155.04060541510466</v>
      </c>
      <c r="P1733" s="86">
        <f t="shared" si="184"/>
        <v>7.8697298240581173</v>
      </c>
      <c r="Q1733" s="86">
        <f t="shared" si="185"/>
        <v>7.2765022992037203</v>
      </c>
      <c r="S1733" s="86">
        <f t="shared" si="186"/>
        <v>4.8170853166605805E-2</v>
      </c>
      <c r="T1733" s="87">
        <v>0.99607025699999996</v>
      </c>
      <c r="U1733" s="87">
        <v>0</v>
      </c>
    </row>
    <row r="1734" spans="2:21">
      <c r="B1734" s="87" t="s">
        <v>7500</v>
      </c>
      <c r="C1734" s="87" t="s">
        <v>832</v>
      </c>
      <c r="D1734" s="87" t="s">
        <v>1183</v>
      </c>
      <c r="E1734" s="87">
        <v>158.848763280068</v>
      </c>
      <c r="F1734" s="86">
        <v>150.94571514785</v>
      </c>
      <c r="G1734" s="86">
        <v>162.22434085634899</v>
      </c>
      <c r="H1734" s="86">
        <f t="shared" si="187"/>
        <v>157.33960642808898</v>
      </c>
      <c r="I1734" s="86">
        <f t="shared" ref="I1734:I1797" si="189">STDEV(E1734:G1734)</f>
        <v>5.7887835743798535</v>
      </c>
      <c r="J1734" s="86">
        <f t="shared" ref="J1734:J1797" si="190">LOG(H1734,2)</f>
        <v>7.2977380697144909</v>
      </c>
      <c r="L1734" s="87">
        <v>156.97315161543199</v>
      </c>
      <c r="M1734" s="86">
        <v>126.267211464437</v>
      </c>
      <c r="N1734" s="86">
        <v>145.588345857024</v>
      </c>
      <c r="O1734" s="86">
        <f t="shared" si="188"/>
        <v>142.94290297896433</v>
      </c>
      <c r="P1734" s="86">
        <f t="shared" ref="P1734:P1797" si="191">STDEV(L1734:N1734)</f>
        <v>15.522965765436998</v>
      </c>
      <c r="Q1734" s="86">
        <f t="shared" ref="Q1734:Q1797" si="192">LOG(O1734,2)</f>
        <v>7.1592951826627651</v>
      </c>
      <c r="S1734" s="86">
        <f t="shared" ref="S1734:S1797" si="193">LOG(O1734/H1734,2)</f>
        <v>-0.13844288705172522</v>
      </c>
      <c r="T1734" s="87">
        <v>0.35558160599999999</v>
      </c>
      <c r="U1734" s="87">
        <v>0</v>
      </c>
    </row>
    <row r="1735" spans="2:21">
      <c r="B1735" s="87" t="s">
        <v>7501</v>
      </c>
      <c r="C1735" s="87" t="s">
        <v>832</v>
      </c>
      <c r="D1735" s="87" t="s">
        <v>2936</v>
      </c>
      <c r="E1735" s="87">
        <v>77.874477776695002</v>
      </c>
      <c r="F1735" s="86">
        <v>81.594737894785496</v>
      </c>
      <c r="G1735" s="86">
        <v>65.862838828847998</v>
      </c>
      <c r="H1735" s="86">
        <f t="shared" ref="H1735:H1798" si="194">AVERAGE(E1735:G1735)</f>
        <v>75.110684833442832</v>
      </c>
      <c r="I1735" s="86">
        <f t="shared" si="189"/>
        <v>8.2220481408277557</v>
      </c>
      <c r="J1735" s="86">
        <f t="shared" si="190"/>
        <v>6.2309462470975516</v>
      </c>
      <c r="L1735" s="87">
        <v>83.298101740747896</v>
      </c>
      <c r="M1735" s="86">
        <v>89.642159228884097</v>
      </c>
      <c r="N1735" s="86">
        <v>88.847906991650902</v>
      </c>
      <c r="O1735" s="86">
        <f t="shared" ref="O1735:O1798" si="195">AVERAGE(L1735:N1735)</f>
        <v>87.262722653760974</v>
      </c>
      <c r="P1735" s="86">
        <f t="shared" si="191"/>
        <v>3.4563526139578005</v>
      </c>
      <c r="Q1735" s="86">
        <f t="shared" si="192"/>
        <v>6.4472935823285793</v>
      </c>
      <c r="S1735" s="86">
        <f t="shared" si="193"/>
        <v>0.21634733523102809</v>
      </c>
      <c r="T1735" s="87">
        <v>0.51007632599999997</v>
      </c>
      <c r="U1735" s="87">
        <v>0</v>
      </c>
    </row>
    <row r="1736" spans="2:21">
      <c r="B1736" s="87" t="s">
        <v>7502</v>
      </c>
      <c r="C1736" s="87" t="s">
        <v>832</v>
      </c>
      <c r="D1736" s="87"/>
      <c r="E1736" s="87">
        <v>93.883266982436993</v>
      </c>
      <c r="F1736" s="86">
        <v>89.953709820926093</v>
      </c>
      <c r="G1736" s="86">
        <v>70.691345422727593</v>
      </c>
      <c r="H1736" s="86">
        <f t="shared" si="194"/>
        <v>84.84277407536355</v>
      </c>
      <c r="I1736" s="86">
        <f t="shared" si="189"/>
        <v>12.411992368446798</v>
      </c>
      <c r="J1736" s="86">
        <f t="shared" si="190"/>
        <v>6.4067198878367</v>
      </c>
      <c r="L1736" s="87">
        <v>121.175375026906</v>
      </c>
      <c r="M1736" s="86">
        <v>100.264873986312</v>
      </c>
      <c r="N1736" s="86">
        <v>106.11242388202101</v>
      </c>
      <c r="O1736" s="86">
        <f t="shared" si="195"/>
        <v>109.18422429841299</v>
      </c>
      <c r="P1736" s="86">
        <f t="shared" si="191"/>
        <v>10.788384113980195</v>
      </c>
      <c r="Q1736" s="86">
        <f t="shared" si="192"/>
        <v>6.7706206104043325</v>
      </c>
      <c r="S1736" s="86">
        <f t="shared" si="193"/>
        <v>0.3639007225676324</v>
      </c>
      <c r="T1736" s="87">
        <v>0.17297348700000001</v>
      </c>
      <c r="U1736" s="87">
        <v>0</v>
      </c>
    </row>
    <row r="1737" spans="2:21">
      <c r="B1737" s="87" t="s">
        <v>7503</v>
      </c>
      <c r="C1737" s="87" t="s">
        <v>832</v>
      </c>
      <c r="D1737" s="87" t="s">
        <v>2937</v>
      </c>
      <c r="E1737" s="87">
        <v>237.37392877980699</v>
      </c>
      <c r="F1737" s="86">
        <v>286.07073671683401</v>
      </c>
      <c r="G1737" s="86">
        <v>238.13398140283201</v>
      </c>
      <c r="H1737" s="86">
        <f t="shared" si="194"/>
        <v>253.85954896649096</v>
      </c>
      <c r="I1737" s="86">
        <f t="shared" si="189"/>
        <v>27.898295328089983</v>
      </c>
      <c r="J1737" s="86">
        <f t="shared" si="190"/>
        <v>7.9878867180616853</v>
      </c>
      <c r="L1737" s="87">
        <v>265.56713233748599</v>
      </c>
      <c r="M1737" s="86">
        <v>276.24385502321701</v>
      </c>
      <c r="N1737" s="86">
        <v>287.25700547943597</v>
      </c>
      <c r="O1737" s="86">
        <f t="shared" si="195"/>
        <v>276.35599761337966</v>
      </c>
      <c r="P1737" s="86">
        <f t="shared" si="191"/>
        <v>10.84537141820727</v>
      </c>
      <c r="Q1737" s="86">
        <f t="shared" si="192"/>
        <v>8.1103841127418033</v>
      </c>
      <c r="S1737" s="86">
        <f t="shared" si="193"/>
        <v>0.12249739468011794</v>
      </c>
      <c r="T1737" s="87">
        <v>0.77236728399999999</v>
      </c>
      <c r="U1737" s="87">
        <v>0</v>
      </c>
    </row>
    <row r="1738" spans="2:21">
      <c r="B1738" s="87" t="s">
        <v>7504</v>
      </c>
      <c r="C1738" s="87" t="s">
        <v>2330</v>
      </c>
      <c r="D1738" s="87" t="s">
        <v>1677</v>
      </c>
      <c r="E1738" s="87">
        <v>144.203611464403</v>
      </c>
      <c r="F1738" s="86">
        <v>162.39148324292299</v>
      </c>
      <c r="G1738" s="86">
        <v>186.82661471712399</v>
      </c>
      <c r="H1738" s="86">
        <f t="shared" si="194"/>
        <v>164.47390314148333</v>
      </c>
      <c r="I1738" s="86">
        <f t="shared" si="189"/>
        <v>21.387670654977768</v>
      </c>
      <c r="J1738" s="86">
        <f t="shared" si="190"/>
        <v>7.3617148813636328</v>
      </c>
      <c r="L1738" s="87">
        <v>137.48230384395299</v>
      </c>
      <c r="M1738" s="86">
        <v>145.51989774025699</v>
      </c>
      <c r="N1738" s="86">
        <v>165.74805142941199</v>
      </c>
      <c r="O1738" s="86">
        <f t="shared" si="195"/>
        <v>149.58341767120731</v>
      </c>
      <c r="P1738" s="86">
        <f t="shared" si="191"/>
        <v>14.564417850128553</v>
      </c>
      <c r="Q1738" s="86">
        <f t="shared" si="192"/>
        <v>7.2248064414074076</v>
      </c>
      <c r="S1738" s="86">
        <f t="shared" si="193"/>
        <v>-0.13690843995622509</v>
      </c>
      <c r="T1738" s="87">
        <v>0.46915148499999998</v>
      </c>
      <c r="U1738" s="87">
        <v>0</v>
      </c>
    </row>
    <row r="1739" spans="2:21">
      <c r="B1739" s="87" t="s">
        <v>7505</v>
      </c>
      <c r="C1739" s="87" t="s">
        <v>832</v>
      </c>
      <c r="D1739" s="87" t="s">
        <v>1092</v>
      </c>
      <c r="E1739" s="87">
        <v>231.62825461058</v>
      </c>
      <c r="F1739" s="86">
        <v>268.26990850408902</v>
      </c>
      <c r="G1739" s="86">
        <v>262.34304005854102</v>
      </c>
      <c r="H1739" s="86">
        <f t="shared" si="194"/>
        <v>254.08040105773671</v>
      </c>
      <c r="I1739" s="86">
        <f t="shared" si="189"/>
        <v>19.668657871246218</v>
      </c>
      <c r="J1739" s="86">
        <f t="shared" si="190"/>
        <v>7.9891412846177259</v>
      </c>
      <c r="L1739" s="87">
        <v>237.188156099059</v>
      </c>
      <c r="M1739" s="86">
        <v>211.87937017943901</v>
      </c>
      <c r="N1739" s="86">
        <v>235.12856267772801</v>
      </c>
      <c r="O1739" s="86">
        <f t="shared" si="195"/>
        <v>228.06536298540868</v>
      </c>
      <c r="P1739" s="86">
        <f t="shared" si="191"/>
        <v>14.055257151737701</v>
      </c>
      <c r="Q1739" s="86">
        <f t="shared" si="192"/>
        <v>7.8333035463608081</v>
      </c>
      <c r="S1739" s="86">
        <f t="shared" si="193"/>
        <v>-0.15583773825691871</v>
      </c>
      <c r="T1739" s="87">
        <v>0.187404874</v>
      </c>
      <c r="U1739" s="87">
        <v>0</v>
      </c>
    </row>
    <row r="1740" spans="2:21">
      <c r="B1740" s="87" t="s">
        <v>7506</v>
      </c>
      <c r="C1740" s="87" t="s">
        <v>841</v>
      </c>
      <c r="D1740" s="87" t="s">
        <v>2151</v>
      </c>
      <c r="E1740" s="87">
        <v>38.824604091631599</v>
      </c>
      <c r="F1740" s="86">
        <v>38.052313704204401</v>
      </c>
      <c r="G1740" s="86">
        <v>45.283339415854897</v>
      </c>
      <c r="H1740" s="86">
        <f t="shared" si="194"/>
        <v>40.720085737230299</v>
      </c>
      <c r="I1740" s="86">
        <f t="shared" si="189"/>
        <v>3.9707141942273818</v>
      </c>
      <c r="J1740" s="86">
        <f t="shared" si="190"/>
        <v>5.3476686939371874</v>
      </c>
      <c r="L1740" s="87">
        <v>46.7841549912659</v>
      </c>
      <c r="M1740" s="86">
        <v>38.832930227663098</v>
      </c>
      <c r="N1740" s="86">
        <v>46.5030984500562</v>
      </c>
      <c r="O1740" s="86">
        <f t="shared" si="195"/>
        <v>44.040061222995064</v>
      </c>
      <c r="P1740" s="86">
        <f t="shared" si="191"/>
        <v>4.5116968090452794</v>
      </c>
      <c r="Q1740" s="86">
        <f t="shared" si="192"/>
        <v>5.4607445693766108</v>
      </c>
      <c r="S1740" s="86">
        <f t="shared" si="193"/>
        <v>0.11307587543942256</v>
      </c>
      <c r="T1740" s="87">
        <v>0.858845886</v>
      </c>
      <c r="U1740" s="87">
        <v>0</v>
      </c>
    </row>
    <row r="1741" spans="2:21">
      <c r="B1741" s="87" t="s">
        <v>7507</v>
      </c>
      <c r="C1741" s="87" t="s">
        <v>2938</v>
      </c>
      <c r="D1741" s="87" t="s">
        <v>2939</v>
      </c>
      <c r="E1741" s="87">
        <v>82.867651825288903</v>
      </c>
      <c r="F1741" s="86">
        <v>81.859154986339504</v>
      </c>
      <c r="G1741" s="86">
        <v>66.829639291278099</v>
      </c>
      <c r="H1741" s="86">
        <f t="shared" si="194"/>
        <v>77.185482034302183</v>
      </c>
      <c r="I1741" s="86">
        <f t="shared" si="189"/>
        <v>8.9825873587305534</v>
      </c>
      <c r="J1741" s="86">
        <f t="shared" si="190"/>
        <v>6.2702576086140738</v>
      </c>
      <c r="L1741" s="87">
        <v>88.720612366245305</v>
      </c>
      <c r="M1741" s="86">
        <v>94.735033976243002</v>
      </c>
      <c r="N1741" s="86">
        <v>82.768983893349898</v>
      </c>
      <c r="O1741" s="86">
        <f t="shared" si="195"/>
        <v>88.741543411946068</v>
      </c>
      <c r="P1741" s="86">
        <f t="shared" si="191"/>
        <v>5.9830525008629261</v>
      </c>
      <c r="Q1741" s="86">
        <f t="shared" si="192"/>
        <v>6.4715377399251155</v>
      </c>
      <c r="S1741" s="86">
        <f t="shared" si="193"/>
        <v>0.20128013131104153</v>
      </c>
      <c r="T1741" s="87">
        <v>0.47111407500000002</v>
      </c>
      <c r="U1741" s="87">
        <v>0</v>
      </c>
    </row>
    <row r="1742" spans="2:21">
      <c r="B1742" s="87" t="s">
        <v>7508</v>
      </c>
      <c r="C1742" s="87" t="s">
        <v>2940</v>
      </c>
      <c r="D1742" s="87" t="s">
        <v>2941</v>
      </c>
      <c r="E1742" s="87">
        <v>496.84204886971798</v>
      </c>
      <c r="F1742" s="86">
        <v>469.90160454043098</v>
      </c>
      <c r="G1742" s="86">
        <v>409.82640867241003</v>
      </c>
      <c r="H1742" s="86">
        <f t="shared" si="194"/>
        <v>458.85668736085296</v>
      </c>
      <c r="I1742" s="86">
        <f t="shared" si="189"/>
        <v>44.546863597391926</v>
      </c>
      <c r="J1742" s="86">
        <f t="shared" si="190"/>
        <v>8.8418998233308344</v>
      </c>
      <c r="L1742" s="87">
        <v>458.40438795038602</v>
      </c>
      <c r="M1742" s="86">
        <v>435.399636090147</v>
      </c>
      <c r="N1742" s="86">
        <v>398.062006214061</v>
      </c>
      <c r="O1742" s="86">
        <f t="shared" si="195"/>
        <v>430.62201008486471</v>
      </c>
      <c r="P1742" s="86">
        <f t="shared" si="191"/>
        <v>30.453571893750912</v>
      </c>
      <c r="Q1742" s="86">
        <f t="shared" si="192"/>
        <v>8.7502782506378942</v>
      </c>
      <c r="S1742" s="86">
        <f t="shared" si="193"/>
        <v>-9.1621572692940537E-2</v>
      </c>
      <c r="T1742" s="87">
        <v>0.57088182700000001</v>
      </c>
      <c r="U1742" s="87">
        <v>0</v>
      </c>
    </row>
    <row r="1743" spans="2:21">
      <c r="B1743" s="87" t="s">
        <v>7509</v>
      </c>
      <c r="C1743" s="87" t="s">
        <v>841</v>
      </c>
      <c r="D1743" s="87" t="s">
        <v>1259</v>
      </c>
      <c r="E1743" s="87">
        <v>44.796741347692198</v>
      </c>
      <c r="F1743" s="86">
        <v>54.233887284221503</v>
      </c>
      <c r="G1743" s="86">
        <v>57.117687966355199</v>
      </c>
      <c r="H1743" s="86">
        <f t="shared" si="194"/>
        <v>52.049438866089638</v>
      </c>
      <c r="I1743" s="86">
        <f t="shared" si="189"/>
        <v>6.4444000933829546</v>
      </c>
      <c r="J1743" s="86">
        <f t="shared" si="190"/>
        <v>5.7018107051080484</v>
      </c>
      <c r="L1743" s="87">
        <v>49.130013370254197</v>
      </c>
      <c r="M1743" s="86">
        <v>52.4918504797457</v>
      </c>
      <c r="N1743" s="86">
        <v>54.582279466301401</v>
      </c>
      <c r="O1743" s="86">
        <f t="shared" si="195"/>
        <v>52.068047772100435</v>
      </c>
      <c r="P1743" s="86">
        <f t="shared" si="191"/>
        <v>2.750728621071524</v>
      </c>
      <c r="Q1743" s="86">
        <f t="shared" si="192"/>
        <v>5.7023264105398814</v>
      </c>
      <c r="S1743" s="86">
        <f t="shared" si="193"/>
        <v>5.1570543183221244E-4</v>
      </c>
      <c r="T1743" s="87">
        <v>0.92805529099999995</v>
      </c>
      <c r="U1743" s="87">
        <v>0</v>
      </c>
    </row>
    <row r="1744" spans="2:21">
      <c r="B1744" s="87" t="s">
        <v>7510</v>
      </c>
      <c r="C1744" s="87" t="s">
        <v>841</v>
      </c>
      <c r="D1744" s="87" t="s">
        <v>2942</v>
      </c>
      <c r="E1744" s="87">
        <v>48.961017218258498</v>
      </c>
      <c r="F1744" s="86">
        <v>42.491794924517599</v>
      </c>
      <c r="G1744" s="86">
        <v>46.669251660016897</v>
      </c>
      <c r="H1744" s="86">
        <f t="shared" si="194"/>
        <v>46.040687934264326</v>
      </c>
      <c r="I1744" s="86">
        <f t="shared" si="189"/>
        <v>3.280095812542299</v>
      </c>
      <c r="J1744" s="86">
        <f t="shared" si="190"/>
        <v>5.5248374850894093</v>
      </c>
      <c r="L1744" s="87">
        <v>47.823159732488598</v>
      </c>
      <c r="M1744" s="86">
        <v>56.3735632995594</v>
      </c>
      <c r="N1744" s="86">
        <v>53.643495217364801</v>
      </c>
      <c r="O1744" s="86">
        <f t="shared" si="195"/>
        <v>52.613406083137598</v>
      </c>
      <c r="P1744" s="86">
        <f t="shared" si="191"/>
        <v>4.3672832525820882</v>
      </c>
      <c r="Q1744" s="86">
        <f t="shared" si="192"/>
        <v>5.717358545077702</v>
      </c>
      <c r="S1744" s="86">
        <f t="shared" si="193"/>
        <v>0.19252105998829325</v>
      </c>
      <c r="T1744" s="87">
        <v>0.55891932499999997</v>
      </c>
      <c r="U1744" s="87">
        <v>0</v>
      </c>
    </row>
    <row r="1745" spans="2:21">
      <c r="B1745" s="87" t="s">
        <v>7511</v>
      </c>
      <c r="C1745" s="87" t="s">
        <v>832</v>
      </c>
      <c r="D1745" s="87" t="s">
        <v>2943</v>
      </c>
      <c r="E1745" s="87">
        <v>66.571985489506602</v>
      </c>
      <c r="F1745" s="86">
        <v>78.476594461468594</v>
      </c>
      <c r="G1745" s="86">
        <v>86.013325256238204</v>
      </c>
      <c r="H1745" s="86">
        <f t="shared" si="194"/>
        <v>77.020635069071133</v>
      </c>
      <c r="I1745" s="86">
        <f t="shared" si="189"/>
        <v>9.8021062173192224</v>
      </c>
      <c r="J1745" s="86">
        <f t="shared" si="190"/>
        <v>6.2671731137275613</v>
      </c>
      <c r="L1745" s="87">
        <v>73.284103921320394</v>
      </c>
      <c r="M1745" s="86">
        <v>86.434880355421996</v>
      </c>
      <c r="N1745" s="86">
        <v>78.890911299887506</v>
      </c>
      <c r="O1745" s="86">
        <f t="shared" si="195"/>
        <v>79.536631858876632</v>
      </c>
      <c r="P1745" s="86">
        <f t="shared" si="191"/>
        <v>6.5991246756790725</v>
      </c>
      <c r="Q1745" s="86">
        <f t="shared" si="192"/>
        <v>6.3135475644559254</v>
      </c>
      <c r="S1745" s="86">
        <f t="shared" si="193"/>
        <v>4.6374450728363506E-2</v>
      </c>
      <c r="T1745" s="87">
        <v>0.99919958799999997</v>
      </c>
      <c r="U1745" s="87">
        <v>0</v>
      </c>
    </row>
    <row r="1746" spans="2:21">
      <c r="B1746" s="87" t="s">
        <v>7512</v>
      </c>
      <c r="C1746" s="87" t="s">
        <v>832</v>
      </c>
      <c r="D1746" s="87" t="s">
        <v>1377</v>
      </c>
      <c r="E1746" s="87">
        <v>74.8469405269785</v>
      </c>
      <c r="F1746" s="86">
        <v>61.920997407595998</v>
      </c>
      <c r="G1746" s="86">
        <v>66.806407590045595</v>
      </c>
      <c r="H1746" s="86">
        <f t="shared" si="194"/>
        <v>67.858115174873362</v>
      </c>
      <c r="I1746" s="86">
        <f t="shared" si="189"/>
        <v>6.5268344558726286</v>
      </c>
      <c r="J1746" s="86">
        <f t="shared" si="190"/>
        <v>6.0844494532352886</v>
      </c>
      <c r="L1746" s="87">
        <v>77.986966196132499</v>
      </c>
      <c r="M1746" s="86">
        <v>74.604526698486097</v>
      </c>
      <c r="N1746" s="86">
        <v>71.089735761416307</v>
      </c>
      <c r="O1746" s="86">
        <f t="shared" si="195"/>
        <v>74.560409552011635</v>
      </c>
      <c r="P1746" s="86">
        <f t="shared" si="191"/>
        <v>3.448826852620122</v>
      </c>
      <c r="Q1746" s="86">
        <f t="shared" si="192"/>
        <v>6.220337879464231</v>
      </c>
      <c r="S1746" s="86">
        <f t="shared" si="193"/>
        <v>0.13588842622894273</v>
      </c>
      <c r="T1746" s="87">
        <v>0.78736853100000004</v>
      </c>
      <c r="U1746" s="87">
        <v>0</v>
      </c>
    </row>
    <row r="1747" spans="2:21">
      <c r="B1747" s="87" t="s">
        <v>7513</v>
      </c>
      <c r="C1747" s="87" t="s">
        <v>2944</v>
      </c>
      <c r="D1747" s="87" t="s">
        <v>2945</v>
      </c>
      <c r="E1747" s="87">
        <v>48.907487108809299</v>
      </c>
      <c r="F1747" s="86">
        <v>50.517829500626803</v>
      </c>
      <c r="G1747" s="86">
        <v>49.881104857638903</v>
      </c>
      <c r="H1747" s="86">
        <f t="shared" si="194"/>
        <v>49.768807155691661</v>
      </c>
      <c r="I1747" s="86">
        <f t="shared" si="189"/>
        <v>0.81102326422742177</v>
      </c>
      <c r="J1747" s="86">
        <f t="shared" si="190"/>
        <v>5.6371699042211381</v>
      </c>
      <c r="L1747" s="87">
        <v>55.042075949779303</v>
      </c>
      <c r="M1747" s="86">
        <v>43.214825678143001</v>
      </c>
      <c r="N1747" s="86">
        <v>51.944727080393001</v>
      </c>
      <c r="O1747" s="86">
        <f t="shared" si="195"/>
        <v>50.067209569438432</v>
      </c>
      <c r="P1747" s="86">
        <f t="shared" si="191"/>
        <v>6.1330878234325015</v>
      </c>
      <c r="Q1747" s="86">
        <f t="shared" si="192"/>
        <v>5.6457941458249934</v>
      </c>
      <c r="S1747" s="86">
        <f t="shared" si="193"/>
        <v>8.6242416038554374E-3</v>
      </c>
      <c r="T1747" s="87">
        <v>0.94251458399999999</v>
      </c>
      <c r="U1747" s="87">
        <v>0</v>
      </c>
    </row>
    <row r="1748" spans="2:21">
      <c r="B1748" s="87" t="s">
        <v>7514</v>
      </c>
      <c r="C1748" s="87" t="s">
        <v>841</v>
      </c>
      <c r="D1748" s="87" t="s">
        <v>2946</v>
      </c>
      <c r="E1748" s="87">
        <v>77.090609254011</v>
      </c>
      <c r="F1748" s="86">
        <v>69.655732858566097</v>
      </c>
      <c r="G1748" s="86">
        <v>70.994082953640998</v>
      </c>
      <c r="H1748" s="86">
        <f t="shared" si="194"/>
        <v>72.580141688739374</v>
      </c>
      <c r="I1748" s="86">
        <f t="shared" si="189"/>
        <v>3.9630838355089488</v>
      </c>
      <c r="J1748" s="86">
        <f t="shared" si="190"/>
        <v>6.1815029680926239</v>
      </c>
      <c r="L1748" s="87">
        <v>86.9934602949793</v>
      </c>
      <c r="M1748" s="86">
        <v>79.876988155122007</v>
      </c>
      <c r="N1748" s="86">
        <v>66.939552614688694</v>
      </c>
      <c r="O1748" s="86">
        <f t="shared" si="195"/>
        <v>77.936667021596676</v>
      </c>
      <c r="P1748" s="86">
        <f t="shared" si="191"/>
        <v>10.166781097688142</v>
      </c>
      <c r="Q1748" s="86">
        <f t="shared" si="192"/>
        <v>6.2842303305484055</v>
      </c>
      <c r="S1748" s="86">
        <f t="shared" si="193"/>
        <v>0.10272736245578036</v>
      </c>
      <c r="T1748" s="87">
        <v>0.858845886</v>
      </c>
      <c r="U1748" s="87">
        <v>0</v>
      </c>
    </row>
    <row r="1749" spans="2:21">
      <c r="B1749" s="87" t="s">
        <v>7515</v>
      </c>
      <c r="C1749" s="87" t="s">
        <v>841</v>
      </c>
      <c r="D1749" s="87" t="s">
        <v>2947</v>
      </c>
      <c r="E1749" s="87">
        <v>71.935165417191698</v>
      </c>
      <c r="F1749" s="86">
        <v>70.241631434241697</v>
      </c>
      <c r="G1749" s="86">
        <v>78.479375003197603</v>
      </c>
      <c r="H1749" s="86">
        <f t="shared" si="194"/>
        <v>73.552057284876994</v>
      </c>
      <c r="I1749" s="86">
        <f t="shared" si="189"/>
        <v>4.3503861047967627</v>
      </c>
      <c r="J1749" s="86">
        <f t="shared" si="190"/>
        <v>6.2006937897757721</v>
      </c>
      <c r="L1749" s="87">
        <v>77.032023752914597</v>
      </c>
      <c r="M1749" s="86">
        <v>81.623769801838307</v>
      </c>
      <c r="N1749" s="86">
        <v>72.757046574377298</v>
      </c>
      <c r="O1749" s="86">
        <f t="shared" si="195"/>
        <v>77.137613376376734</v>
      </c>
      <c r="P1749" s="86">
        <f t="shared" si="191"/>
        <v>4.4343045762031617</v>
      </c>
      <c r="Q1749" s="86">
        <f t="shared" si="192"/>
        <v>6.2693626048243418</v>
      </c>
      <c r="S1749" s="86">
        <f t="shared" si="193"/>
        <v>6.8668815048570184E-2</v>
      </c>
      <c r="T1749" s="87">
        <v>0.93851396099999995</v>
      </c>
      <c r="U1749" s="87">
        <v>0</v>
      </c>
    </row>
    <row r="1750" spans="2:21">
      <c r="B1750" s="87" t="s">
        <v>7516</v>
      </c>
      <c r="C1750" s="87" t="s">
        <v>841</v>
      </c>
      <c r="D1750" s="87"/>
      <c r="E1750" s="87">
        <v>67.917737234836196</v>
      </c>
      <c r="F1750" s="86">
        <v>72.443340811856999</v>
      </c>
      <c r="G1750" s="86">
        <v>69.277239872785401</v>
      </c>
      <c r="H1750" s="86">
        <f t="shared" si="194"/>
        <v>69.87943930649287</v>
      </c>
      <c r="I1750" s="86">
        <f t="shared" si="189"/>
        <v>2.3221229624104889</v>
      </c>
      <c r="J1750" s="86">
        <f t="shared" si="190"/>
        <v>6.126796127398082</v>
      </c>
      <c r="L1750" s="87">
        <v>79.175356639727397</v>
      </c>
      <c r="M1750" s="86">
        <v>68.682477575242601</v>
      </c>
      <c r="N1750" s="86">
        <v>86.370577578389401</v>
      </c>
      <c r="O1750" s="86">
        <f t="shared" si="195"/>
        <v>78.076137264453138</v>
      </c>
      <c r="P1750" s="86">
        <f t="shared" si="191"/>
        <v>8.895135347849644</v>
      </c>
      <c r="Q1750" s="86">
        <f t="shared" si="192"/>
        <v>6.2868097737196624</v>
      </c>
      <c r="S1750" s="86">
        <f t="shared" si="193"/>
        <v>0.16001364632158016</v>
      </c>
      <c r="T1750" s="87">
        <v>0.66619965599999997</v>
      </c>
      <c r="U1750" s="87">
        <v>0</v>
      </c>
    </row>
    <row r="1751" spans="2:21">
      <c r="B1751" s="87" t="s">
        <v>7517</v>
      </c>
      <c r="C1751" s="87" t="s">
        <v>2948</v>
      </c>
      <c r="D1751" s="87" t="s">
        <v>2949</v>
      </c>
      <c r="E1751" s="87">
        <v>33.699434319529203</v>
      </c>
      <c r="F1751" s="86">
        <v>38.163421212733503</v>
      </c>
      <c r="G1751" s="86">
        <v>34.103319947266101</v>
      </c>
      <c r="H1751" s="86">
        <f t="shared" si="194"/>
        <v>35.322058493176264</v>
      </c>
      <c r="I1751" s="86">
        <f t="shared" si="189"/>
        <v>2.4689648596406486</v>
      </c>
      <c r="J1751" s="86">
        <f t="shared" si="190"/>
        <v>5.1424975174705505</v>
      </c>
      <c r="L1751" s="87">
        <v>33.764036385206097</v>
      </c>
      <c r="M1751" s="86">
        <v>32.873729175840097</v>
      </c>
      <c r="N1751" s="86">
        <v>41.630206931436099</v>
      </c>
      <c r="O1751" s="86">
        <f t="shared" si="195"/>
        <v>36.089324164160764</v>
      </c>
      <c r="P1751" s="86">
        <f t="shared" si="191"/>
        <v>4.8191491066658383</v>
      </c>
      <c r="Q1751" s="86">
        <f t="shared" si="192"/>
        <v>5.1735002213826027</v>
      </c>
      <c r="S1751" s="86">
        <f t="shared" si="193"/>
        <v>3.1002703912051947E-2</v>
      </c>
      <c r="T1751" s="87">
        <v>0.99607025699999996</v>
      </c>
      <c r="U1751" s="87">
        <v>0</v>
      </c>
    </row>
    <row r="1752" spans="2:21">
      <c r="B1752" s="87" t="s">
        <v>7518</v>
      </c>
      <c r="C1752" s="87" t="s">
        <v>2950</v>
      </c>
      <c r="D1752" s="87" t="s">
        <v>1830</v>
      </c>
      <c r="E1752" s="87">
        <v>291.17213249775602</v>
      </c>
      <c r="F1752" s="86">
        <v>292.10320481756099</v>
      </c>
      <c r="G1752" s="86">
        <v>268.910620508752</v>
      </c>
      <c r="H1752" s="86">
        <f t="shared" si="194"/>
        <v>284.06198594135634</v>
      </c>
      <c r="I1752" s="86">
        <f t="shared" si="189"/>
        <v>13.129723141422859</v>
      </c>
      <c r="J1752" s="86">
        <f t="shared" si="190"/>
        <v>8.1500619682809337</v>
      </c>
      <c r="L1752" s="87">
        <v>246.334800669532</v>
      </c>
      <c r="M1752" s="86">
        <v>245.61701571508601</v>
      </c>
      <c r="N1752" s="86">
        <v>266.37748236664902</v>
      </c>
      <c r="O1752" s="86">
        <f t="shared" si="195"/>
        <v>252.77643291708901</v>
      </c>
      <c r="P1752" s="86">
        <f t="shared" si="191"/>
        <v>11.784320659556057</v>
      </c>
      <c r="Q1752" s="86">
        <f t="shared" si="192"/>
        <v>7.9817181528998695</v>
      </c>
      <c r="S1752" s="86">
        <f t="shared" si="193"/>
        <v>-0.16834381538106513</v>
      </c>
      <c r="T1752" s="87">
        <v>0.12419237499999999</v>
      </c>
      <c r="U1752" s="87">
        <v>0</v>
      </c>
    </row>
    <row r="1753" spans="2:21">
      <c r="B1753" s="87" t="s">
        <v>7519</v>
      </c>
      <c r="C1753" s="87" t="s">
        <v>2951</v>
      </c>
      <c r="D1753" s="87" t="s">
        <v>2952</v>
      </c>
      <c r="E1753" s="87">
        <v>211.54384751102199</v>
      </c>
      <c r="F1753" s="86">
        <v>216.85653654791199</v>
      </c>
      <c r="G1753" s="86">
        <v>187.89724318772599</v>
      </c>
      <c r="H1753" s="86">
        <f t="shared" si="194"/>
        <v>205.43254241555334</v>
      </c>
      <c r="I1753" s="86">
        <f t="shared" si="189"/>
        <v>15.416588645279285</v>
      </c>
      <c r="J1753" s="86">
        <f t="shared" si="190"/>
        <v>7.6825209257773786</v>
      </c>
      <c r="L1753" s="87">
        <v>224.86092104256099</v>
      </c>
      <c r="M1753" s="86">
        <v>231.73762928655199</v>
      </c>
      <c r="N1753" s="86">
        <v>197.65281543783399</v>
      </c>
      <c r="O1753" s="86">
        <f t="shared" si="195"/>
        <v>218.08378858898232</v>
      </c>
      <c r="P1753" s="86">
        <f t="shared" si="191"/>
        <v>18.024726821659502</v>
      </c>
      <c r="Q1753" s="86">
        <f t="shared" si="192"/>
        <v>7.7687387199938946</v>
      </c>
      <c r="S1753" s="86">
        <f t="shared" si="193"/>
        <v>8.6217794216516541E-2</v>
      </c>
      <c r="T1753" s="87">
        <v>0.910331683</v>
      </c>
      <c r="U1753" s="87">
        <v>0</v>
      </c>
    </row>
    <row r="1754" spans="2:21">
      <c r="B1754" s="87" t="s">
        <v>7520</v>
      </c>
      <c r="C1754" s="87" t="s">
        <v>841</v>
      </c>
      <c r="D1754" s="87"/>
      <c r="E1754" s="87">
        <v>278.60488790106598</v>
      </c>
      <c r="F1754" s="86">
        <v>314.944661825136</v>
      </c>
      <c r="G1754" s="86">
        <v>311.28509289426802</v>
      </c>
      <c r="H1754" s="86">
        <f t="shared" si="194"/>
        <v>301.61154754015666</v>
      </c>
      <c r="I1754" s="86">
        <f t="shared" si="189"/>
        <v>20.008195870734244</v>
      </c>
      <c r="J1754" s="86">
        <f t="shared" si="190"/>
        <v>8.2365478546545088</v>
      </c>
      <c r="L1754" s="87">
        <v>314.90923919207</v>
      </c>
      <c r="M1754" s="86">
        <v>318.45332848795999</v>
      </c>
      <c r="N1754" s="86">
        <v>349.73182356467601</v>
      </c>
      <c r="O1754" s="86">
        <f t="shared" si="195"/>
        <v>327.69813041490198</v>
      </c>
      <c r="P1754" s="86">
        <f t="shared" si="191"/>
        <v>19.163842714813459</v>
      </c>
      <c r="Q1754" s="86">
        <f t="shared" si="192"/>
        <v>8.3562236318075378</v>
      </c>
      <c r="S1754" s="86">
        <f t="shared" si="193"/>
        <v>0.11967577715302992</v>
      </c>
      <c r="T1754" s="87">
        <v>0.73758654099999998</v>
      </c>
      <c r="U1754" s="87">
        <v>0</v>
      </c>
    </row>
    <row r="1755" spans="2:21">
      <c r="B1755" s="87" t="s">
        <v>7521</v>
      </c>
      <c r="C1755" s="87" t="s">
        <v>2953</v>
      </c>
      <c r="D1755" s="87" t="s">
        <v>1975</v>
      </c>
      <c r="E1755" s="87">
        <v>223.30355582936701</v>
      </c>
      <c r="F1755" s="86">
        <v>231.563377168649</v>
      </c>
      <c r="G1755" s="86">
        <v>210.670479288845</v>
      </c>
      <c r="H1755" s="86">
        <f t="shared" si="194"/>
        <v>221.84580409562034</v>
      </c>
      <c r="I1755" s="86">
        <f t="shared" si="189"/>
        <v>10.522455775241379</v>
      </c>
      <c r="J1755" s="86">
        <f t="shared" si="190"/>
        <v>7.7934134566237061</v>
      </c>
      <c r="L1755" s="87">
        <v>225.17932583505001</v>
      </c>
      <c r="M1755" s="86">
        <v>235.076457029294</v>
      </c>
      <c r="N1755" s="86">
        <v>248.416223919164</v>
      </c>
      <c r="O1755" s="86">
        <f t="shared" si="195"/>
        <v>236.22400226116937</v>
      </c>
      <c r="P1755" s="86">
        <f t="shared" si="191"/>
        <v>11.660874889444401</v>
      </c>
      <c r="Q1755" s="86">
        <f t="shared" si="192"/>
        <v>7.884011751393202</v>
      </c>
      <c r="S1755" s="86">
        <f t="shared" si="193"/>
        <v>9.0598294769495311E-2</v>
      </c>
      <c r="T1755" s="87">
        <v>0.86968095300000003</v>
      </c>
      <c r="U1755" s="87">
        <v>0</v>
      </c>
    </row>
    <row r="1756" spans="2:21">
      <c r="B1756" s="87" t="s">
        <v>7522</v>
      </c>
      <c r="C1756" s="87" t="s">
        <v>2954</v>
      </c>
      <c r="D1756" s="87" t="s">
        <v>1547</v>
      </c>
      <c r="E1756" s="87">
        <v>564.52572110788799</v>
      </c>
      <c r="F1756" s="86">
        <v>642.23707237012604</v>
      </c>
      <c r="G1756" s="86">
        <v>693.63656388219204</v>
      </c>
      <c r="H1756" s="86">
        <f t="shared" si="194"/>
        <v>633.46645245340198</v>
      </c>
      <c r="I1756" s="86">
        <f t="shared" si="189"/>
        <v>65.000732770988762</v>
      </c>
      <c r="J1756" s="86">
        <f t="shared" si="190"/>
        <v>9.3071244079400852</v>
      </c>
      <c r="L1756" s="87">
        <v>526.84063981240399</v>
      </c>
      <c r="M1756" s="86">
        <v>705.63719182232001</v>
      </c>
      <c r="N1756" s="86">
        <v>733.64399325222803</v>
      </c>
      <c r="O1756" s="86">
        <f t="shared" si="195"/>
        <v>655.37394162898397</v>
      </c>
      <c r="P1756" s="86">
        <f t="shared" si="191"/>
        <v>112.19047414325151</v>
      </c>
      <c r="Q1756" s="86">
        <f t="shared" si="192"/>
        <v>9.3561745006932018</v>
      </c>
      <c r="S1756" s="86">
        <f t="shared" si="193"/>
        <v>4.9050092753116288E-2</v>
      </c>
      <c r="T1756" s="87">
        <v>0.99620413500000005</v>
      </c>
      <c r="U1756" s="87">
        <v>0</v>
      </c>
    </row>
    <row r="1757" spans="2:21">
      <c r="B1757" s="87" t="s">
        <v>7523</v>
      </c>
      <c r="C1757" s="87" t="s">
        <v>841</v>
      </c>
      <c r="D1757" s="87" t="s">
        <v>2955</v>
      </c>
      <c r="E1757" s="87">
        <v>86.284113547170307</v>
      </c>
      <c r="F1757" s="86">
        <v>88.579767527478396</v>
      </c>
      <c r="G1757" s="86">
        <v>96.448542423782897</v>
      </c>
      <c r="H1757" s="86">
        <f t="shared" si="194"/>
        <v>90.437474499477204</v>
      </c>
      <c r="I1757" s="86">
        <f t="shared" si="189"/>
        <v>5.3307794919963341</v>
      </c>
      <c r="J1757" s="86">
        <f t="shared" si="190"/>
        <v>6.4988487997371651</v>
      </c>
      <c r="L1757" s="87">
        <v>78.154142879910793</v>
      </c>
      <c r="M1757" s="86">
        <v>87.681540016664897</v>
      </c>
      <c r="N1757" s="86">
        <v>89.320432399464906</v>
      </c>
      <c r="O1757" s="86">
        <f t="shared" si="195"/>
        <v>85.052038432013532</v>
      </c>
      <c r="P1757" s="86">
        <f t="shared" si="191"/>
        <v>6.0296943825030658</v>
      </c>
      <c r="Q1757" s="86">
        <f t="shared" si="192"/>
        <v>6.4102739080895503</v>
      </c>
      <c r="S1757" s="86">
        <f t="shared" si="193"/>
        <v>-8.8574891647615284E-2</v>
      </c>
      <c r="T1757" s="87">
        <v>0.49809954699999998</v>
      </c>
      <c r="U1757" s="87">
        <v>0</v>
      </c>
    </row>
    <row r="1758" spans="2:21">
      <c r="B1758" s="87" t="s">
        <v>7524</v>
      </c>
      <c r="C1758" s="87" t="s">
        <v>832</v>
      </c>
      <c r="D1758" s="87" t="s">
        <v>1955</v>
      </c>
      <c r="E1758" s="87">
        <v>56.098250026310097</v>
      </c>
      <c r="F1758" s="86">
        <v>53.198430539257402</v>
      </c>
      <c r="G1758" s="86">
        <v>56.526021148572497</v>
      </c>
      <c r="H1758" s="86">
        <f t="shared" si="194"/>
        <v>55.274233904713334</v>
      </c>
      <c r="I1758" s="86">
        <f t="shared" si="189"/>
        <v>1.8103775137492824</v>
      </c>
      <c r="J1758" s="86">
        <f t="shared" si="190"/>
        <v>5.7885352194602042</v>
      </c>
      <c r="L1758" s="87">
        <v>59.540881367460102</v>
      </c>
      <c r="M1758" s="86">
        <v>56.040731228376302</v>
      </c>
      <c r="N1758" s="86">
        <v>54.416627631805802</v>
      </c>
      <c r="O1758" s="86">
        <f t="shared" si="195"/>
        <v>56.666080075880735</v>
      </c>
      <c r="P1758" s="86">
        <f t="shared" si="191"/>
        <v>2.6187382405746669</v>
      </c>
      <c r="Q1758" s="86">
        <f t="shared" si="192"/>
        <v>5.8244135011342273</v>
      </c>
      <c r="S1758" s="86">
        <f t="shared" si="193"/>
        <v>3.587828167402278E-2</v>
      </c>
      <c r="T1758" s="87">
        <v>1</v>
      </c>
      <c r="U1758" s="87">
        <v>0</v>
      </c>
    </row>
    <row r="1759" spans="2:21">
      <c r="B1759" s="87" t="s">
        <v>7525</v>
      </c>
      <c r="C1759" s="87" t="s">
        <v>841</v>
      </c>
      <c r="D1759" s="87"/>
      <c r="E1759" s="87">
        <v>112.47089366687899</v>
      </c>
      <c r="F1759" s="86">
        <v>123.626857809447</v>
      </c>
      <c r="G1759" s="86">
        <v>134.27932320612501</v>
      </c>
      <c r="H1759" s="86">
        <f t="shared" si="194"/>
        <v>123.45902489415033</v>
      </c>
      <c r="I1759" s="86">
        <f t="shared" si="189"/>
        <v>10.905183430720335</v>
      </c>
      <c r="J1759" s="86">
        <f t="shared" si="190"/>
        <v>6.9478884915785004</v>
      </c>
      <c r="L1759" s="87">
        <v>122.354436614961</v>
      </c>
      <c r="M1759" s="86">
        <v>119.26840031469401</v>
      </c>
      <c r="N1759" s="86">
        <v>118.939200395233</v>
      </c>
      <c r="O1759" s="86">
        <f t="shared" si="195"/>
        <v>120.18734577496268</v>
      </c>
      <c r="P1759" s="86">
        <f t="shared" si="191"/>
        <v>1.883959972596762</v>
      </c>
      <c r="Q1759" s="86">
        <f t="shared" si="192"/>
        <v>6.9091411960671838</v>
      </c>
      <c r="S1759" s="86">
        <f t="shared" si="193"/>
        <v>-3.8747295511316948E-2</v>
      </c>
      <c r="T1759" s="87">
        <v>0.766836183</v>
      </c>
      <c r="U1759" s="87">
        <v>0</v>
      </c>
    </row>
    <row r="1760" spans="2:21">
      <c r="B1760" s="87" t="s">
        <v>7526</v>
      </c>
      <c r="C1760" s="87" t="s">
        <v>2956</v>
      </c>
      <c r="D1760" s="87" t="s">
        <v>882</v>
      </c>
      <c r="E1760" s="87">
        <v>128.53816419071899</v>
      </c>
      <c r="F1760" s="86">
        <v>122.32890705079301</v>
      </c>
      <c r="G1760" s="86">
        <v>125.779192942599</v>
      </c>
      <c r="H1760" s="86">
        <f t="shared" si="194"/>
        <v>125.54875472803701</v>
      </c>
      <c r="I1760" s="86">
        <f t="shared" si="189"/>
        <v>3.1110359826717424</v>
      </c>
      <c r="J1760" s="86">
        <f t="shared" si="190"/>
        <v>6.9721039088931365</v>
      </c>
      <c r="L1760" s="87">
        <v>139.66111335315799</v>
      </c>
      <c r="M1760" s="86">
        <v>136.22261165278101</v>
      </c>
      <c r="N1760" s="86">
        <v>126.778280558986</v>
      </c>
      <c r="O1760" s="86">
        <f t="shared" si="195"/>
        <v>134.22066852164167</v>
      </c>
      <c r="P1760" s="86">
        <f t="shared" si="191"/>
        <v>6.670657945501727</v>
      </c>
      <c r="Q1760" s="86">
        <f t="shared" si="192"/>
        <v>7.0684630377487725</v>
      </c>
      <c r="S1760" s="86">
        <f t="shared" si="193"/>
        <v>9.6359128855635814E-2</v>
      </c>
      <c r="T1760" s="87">
        <v>0.83584727800000003</v>
      </c>
      <c r="U1760" s="87">
        <v>0</v>
      </c>
    </row>
    <row r="1761" spans="2:21">
      <c r="B1761" s="87" t="s">
        <v>7527</v>
      </c>
      <c r="C1761" s="87" t="s">
        <v>2957</v>
      </c>
      <c r="D1761" s="87" t="s">
        <v>2958</v>
      </c>
      <c r="E1761" s="87">
        <v>23.451442349989701</v>
      </c>
      <c r="F1761" s="86">
        <v>22.893744725666501</v>
      </c>
      <c r="G1761" s="86">
        <v>24.507785393087399</v>
      </c>
      <c r="H1761" s="86">
        <f t="shared" si="194"/>
        <v>23.617657489581202</v>
      </c>
      <c r="I1761" s="86">
        <f t="shared" si="189"/>
        <v>0.81975753945553365</v>
      </c>
      <c r="J1761" s="86">
        <f t="shared" si="190"/>
        <v>4.5617939734345558</v>
      </c>
      <c r="L1761" s="87">
        <v>23.111212071157102</v>
      </c>
      <c r="M1761" s="86">
        <v>22.296419269471698</v>
      </c>
      <c r="N1761" s="86">
        <v>22.309847335677901</v>
      </c>
      <c r="O1761" s="86">
        <f t="shared" si="195"/>
        <v>22.572492892102233</v>
      </c>
      <c r="P1761" s="86">
        <f t="shared" si="191"/>
        <v>0.46659280282883986</v>
      </c>
      <c r="Q1761" s="86">
        <f t="shared" si="192"/>
        <v>4.4964938525606373</v>
      </c>
      <c r="S1761" s="86">
        <f t="shared" si="193"/>
        <v>-6.5300120873919079E-2</v>
      </c>
      <c r="T1761" s="87">
        <v>0.76456006499999996</v>
      </c>
      <c r="U1761" s="87">
        <v>0</v>
      </c>
    </row>
    <row r="1762" spans="2:21">
      <c r="B1762" s="87" t="s">
        <v>7528</v>
      </c>
      <c r="C1762" s="87" t="s">
        <v>841</v>
      </c>
      <c r="D1762" s="87"/>
      <c r="E1762" s="87">
        <v>75.264979531508104</v>
      </c>
      <c r="F1762" s="86">
        <v>73.574157027493797</v>
      </c>
      <c r="G1762" s="86">
        <v>82.759797832960004</v>
      </c>
      <c r="H1762" s="86">
        <f t="shared" si="194"/>
        <v>77.19964479732063</v>
      </c>
      <c r="I1762" s="86">
        <f t="shared" si="189"/>
        <v>4.8888849976060564</v>
      </c>
      <c r="J1762" s="86">
        <f t="shared" si="190"/>
        <v>6.2705223044231673</v>
      </c>
      <c r="L1762" s="87">
        <v>78.246114366238501</v>
      </c>
      <c r="M1762" s="86">
        <v>81.025788188200096</v>
      </c>
      <c r="N1762" s="86">
        <v>87.128212411125602</v>
      </c>
      <c r="O1762" s="86">
        <f t="shared" si="195"/>
        <v>82.133371655188071</v>
      </c>
      <c r="P1762" s="86">
        <f t="shared" si="191"/>
        <v>4.5434537823120458</v>
      </c>
      <c r="Q1762" s="86">
        <f t="shared" si="192"/>
        <v>6.3598966182203549</v>
      </c>
      <c r="S1762" s="86">
        <f t="shared" si="193"/>
        <v>8.9374313797187702E-2</v>
      </c>
      <c r="T1762" s="87">
        <v>0.86968095300000003</v>
      </c>
      <c r="U1762" s="87">
        <v>0</v>
      </c>
    </row>
    <row r="1763" spans="2:21">
      <c r="B1763" s="87" t="s">
        <v>7529</v>
      </c>
      <c r="C1763" s="87" t="s">
        <v>832</v>
      </c>
      <c r="D1763" s="87" t="s">
        <v>2959</v>
      </c>
      <c r="E1763" s="87">
        <v>152.81877847032499</v>
      </c>
      <c r="F1763" s="86">
        <v>187.69683843698701</v>
      </c>
      <c r="G1763" s="86">
        <v>192.38036233446999</v>
      </c>
      <c r="H1763" s="86">
        <f t="shared" si="194"/>
        <v>177.63199308059401</v>
      </c>
      <c r="I1763" s="86">
        <f t="shared" si="189"/>
        <v>21.6160950103395</v>
      </c>
      <c r="J1763" s="86">
        <f t="shared" si="190"/>
        <v>7.4727476369013281</v>
      </c>
      <c r="L1763" s="87">
        <v>192.122122529905</v>
      </c>
      <c r="M1763" s="86">
        <v>151.005527688212</v>
      </c>
      <c r="N1763" s="86">
        <v>195.69547777447499</v>
      </c>
      <c r="O1763" s="86">
        <f t="shared" si="195"/>
        <v>179.60770933086397</v>
      </c>
      <c r="P1763" s="86">
        <f t="shared" si="191"/>
        <v>24.834568910400584</v>
      </c>
      <c r="Q1763" s="86">
        <f t="shared" si="192"/>
        <v>7.4887054662162695</v>
      </c>
      <c r="S1763" s="86">
        <f t="shared" si="193"/>
        <v>1.5957829314941805E-2</v>
      </c>
      <c r="T1763" s="87">
        <v>0.96793640000000003</v>
      </c>
      <c r="U1763" s="87">
        <v>0</v>
      </c>
    </row>
    <row r="1764" spans="2:21">
      <c r="B1764" s="87" t="s">
        <v>7530</v>
      </c>
      <c r="C1764" s="87" t="s">
        <v>2960</v>
      </c>
      <c r="D1764" s="87" t="s">
        <v>2961</v>
      </c>
      <c r="E1764" s="87">
        <v>143.30190188378899</v>
      </c>
      <c r="F1764" s="86">
        <v>128.67995866330199</v>
      </c>
      <c r="G1764" s="86">
        <v>82.277207353306807</v>
      </c>
      <c r="H1764" s="86">
        <f t="shared" si="194"/>
        <v>118.08635596679926</v>
      </c>
      <c r="I1764" s="86">
        <f t="shared" si="189"/>
        <v>31.861758413546184</v>
      </c>
      <c r="J1764" s="86">
        <f t="shared" si="190"/>
        <v>6.8836984710536084</v>
      </c>
      <c r="L1764" s="87">
        <v>138.63561524934801</v>
      </c>
      <c r="M1764" s="86">
        <v>148.69571949767101</v>
      </c>
      <c r="N1764" s="86">
        <v>119.982839518446</v>
      </c>
      <c r="O1764" s="86">
        <f t="shared" si="195"/>
        <v>135.77139142182168</v>
      </c>
      <c r="P1764" s="86">
        <f t="shared" si="191"/>
        <v>14.569152438490452</v>
      </c>
      <c r="Q1764" s="86">
        <f t="shared" si="192"/>
        <v>7.0850357091073493</v>
      </c>
      <c r="S1764" s="86">
        <f t="shared" si="193"/>
        <v>0.20133723805374096</v>
      </c>
      <c r="T1764" s="87">
        <v>0.72381813500000003</v>
      </c>
      <c r="U1764" s="87">
        <v>0</v>
      </c>
    </row>
    <row r="1765" spans="2:21">
      <c r="B1765" s="87" t="s">
        <v>7531</v>
      </c>
      <c r="C1765" s="87" t="s">
        <v>2962</v>
      </c>
      <c r="D1765" s="87" t="s">
        <v>2963</v>
      </c>
      <c r="E1765" s="87">
        <v>368.64485471253602</v>
      </c>
      <c r="F1765" s="86">
        <v>368.43785286130998</v>
      </c>
      <c r="G1765" s="86">
        <v>371.07670354004102</v>
      </c>
      <c r="H1765" s="86">
        <f t="shared" si="194"/>
        <v>369.38647037129567</v>
      </c>
      <c r="I1765" s="86">
        <f t="shared" si="189"/>
        <v>1.4674394587675381</v>
      </c>
      <c r="J1765" s="86">
        <f t="shared" si="190"/>
        <v>8.5289872150401251</v>
      </c>
      <c r="L1765" s="87">
        <v>371.55717868244898</v>
      </c>
      <c r="M1765" s="86">
        <v>336.08789353773898</v>
      </c>
      <c r="N1765" s="86">
        <v>377.87956804952302</v>
      </c>
      <c r="O1765" s="86">
        <f t="shared" si="195"/>
        <v>361.84154675657032</v>
      </c>
      <c r="P1765" s="86">
        <f t="shared" si="191"/>
        <v>22.526232317324823</v>
      </c>
      <c r="Q1765" s="86">
        <f t="shared" si="192"/>
        <v>8.4992142579284966</v>
      </c>
      <c r="S1765" s="86">
        <f t="shared" si="193"/>
        <v>-2.9772957111627647E-2</v>
      </c>
      <c r="T1765" s="87">
        <v>0.78402766400000001</v>
      </c>
      <c r="U1765" s="87">
        <v>0</v>
      </c>
    </row>
    <row r="1766" spans="2:21">
      <c r="B1766" s="87" t="s">
        <v>7532</v>
      </c>
      <c r="C1766" s="87" t="s">
        <v>2964</v>
      </c>
      <c r="D1766" s="87" t="s">
        <v>2965</v>
      </c>
      <c r="E1766" s="87">
        <v>187.732008538017</v>
      </c>
      <c r="F1766" s="86">
        <v>207.19931130746099</v>
      </c>
      <c r="G1766" s="86">
        <v>196.95754471156999</v>
      </c>
      <c r="H1766" s="86">
        <f t="shared" si="194"/>
        <v>197.29628818568267</v>
      </c>
      <c r="I1766" s="86">
        <f t="shared" si="189"/>
        <v>9.7380711455216247</v>
      </c>
      <c r="J1766" s="86">
        <f t="shared" si="190"/>
        <v>7.6242200040902208</v>
      </c>
      <c r="L1766" s="87">
        <v>235.57738628582101</v>
      </c>
      <c r="M1766" s="86">
        <v>242.06086490659899</v>
      </c>
      <c r="N1766" s="86">
        <v>244.999063218998</v>
      </c>
      <c r="O1766" s="86">
        <f t="shared" si="195"/>
        <v>240.87910480380597</v>
      </c>
      <c r="P1766" s="86">
        <f t="shared" si="191"/>
        <v>4.8207278251011907</v>
      </c>
      <c r="Q1766" s="86">
        <f t="shared" si="192"/>
        <v>7.9121654413694591</v>
      </c>
      <c r="S1766" s="86">
        <f t="shared" si="193"/>
        <v>0.28794543727923738</v>
      </c>
      <c r="T1766" s="87">
        <v>5.5383265000000001E-2</v>
      </c>
      <c r="U1766" s="87">
        <v>0</v>
      </c>
    </row>
    <row r="1767" spans="2:21">
      <c r="B1767" s="87" t="s">
        <v>7533</v>
      </c>
      <c r="C1767" s="87" t="s">
        <v>832</v>
      </c>
      <c r="D1767" s="87" t="s">
        <v>2966</v>
      </c>
      <c r="E1767" s="87">
        <v>101.548879385704</v>
      </c>
      <c r="F1767" s="86">
        <v>94.057939872546498</v>
      </c>
      <c r="G1767" s="86">
        <v>93.833993614788994</v>
      </c>
      <c r="H1767" s="86">
        <f t="shared" si="194"/>
        <v>96.480270957679821</v>
      </c>
      <c r="I1767" s="86">
        <f t="shared" si="189"/>
        <v>4.3909715928333126</v>
      </c>
      <c r="J1767" s="86">
        <f t="shared" si="190"/>
        <v>6.5921620538329888</v>
      </c>
      <c r="L1767" s="87">
        <v>112.099773161901</v>
      </c>
      <c r="M1767" s="86">
        <v>117.396792725362</v>
      </c>
      <c r="N1767" s="86">
        <v>112.435466360314</v>
      </c>
      <c r="O1767" s="86">
        <f t="shared" si="195"/>
        <v>113.97734408252568</v>
      </c>
      <c r="P1767" s="86">
        <f t="shared" si="191"/>
        <v>2.9660823061087913</v>
      </c>
      <c r="Q1767" s="86">
        <f t="shared" si="192"/>
        <v>6.832603270058426</v>
      </c>
      <c r="S1767" s="86">
        <f t="shared" si="193"/>
        <v>0.24044121622543665</v>
      </c>
      <c r="T1767" s="87">
        <v>0.14568293500000001</v>
      </c>
      <c r="U1767" s="87">
        <v>0</v>
      </c>
    </row>
    <row r="1768" spans="2:21">
      <c r="B1768" s="87" t="s">
        <v>7534</v>
      </c>
      <c r="C1768" s="87" t="s">
        <v>841</v>
      </c>
      <c r="D1768" s="87" t="s">
        <v>2967</v>
      </c>
      <c r="E1768" s="87">
        <v>130.77652245922599</v>
      </c>
      <c r="F1768" s="86">
        <v>141.80736780886701</v>
      </c>
      <c r="G1768" s="86">
        <v>135.56785219150601</v>
      </c>
      <c r="H1768" s="86">
        <f t="shared" si="194"/>
        <v>136.05058081986633</v>
      </c>
      <c r="I1768" s="86">
        <f t="shared" si="189"/>
        <v>5.5312437551063729</v>
      </c>
      <c r="J1768" s="86">
        <f t="shared" si="190"/>
        <v>7.087999305452005</v>
      </c>
      <c r="L1768" s="87">
        <v>141.50987743729701</v>
      </c>
      <c r="M1768" s="86">
        <v>142.683471347043</v>
      </c>
      <c r="N1768" s="86">
        <v>138.09223453417101</v>
      </c>
      <c r="O1768" s="86">
        <f t="shared" si="195"/>
        <v>140.76186110617036</v>
      </c>
      <c r="P1768" s="86">
        <f t="shared" si="191"/>
        <v>2.3852694170034279</v>
      </c>
      <c r="Q1768" s="86">
        <f t="shared" si="192"/>
        <v>7.1371126839315497</v>
      </c>
      <c r="S1768" s="86">
        <f t="shared" si="193"/>
        <v>4.9113378479544202E-2</v>
      </c>
      <c r="T1768" s="87">
        <v>0.99307507900000003</v>
      </c>
      <c r="U1768" s="87">
        <v>0</v>
      </c>
    </row>
    <row r="1769" spans="2:21">
      <c r="B1769" s="87" t="s">
        <v>7535</v>
      </c>
      <c r="C1769" s="87" t="s">
        <v>2968</v>
      </c>
      <c r="D1769" s="87" t="s">
        <v>2969</v>
      </c>
      <c r="E1769" s="87">
        <v>88.415720150162599</v>
      </c>
      <c r="F1769" s="86">
        <v>91.8881982041719</v>
      </c>
      <c r="G1769" s="86">
        <v>130.444664189013</v>
      </c>
      <c r="H1769" s="86">
        <f t="shared" si="194"/>
        <v>103.5828608477825</v>
      </c>
      <c r="I1769" s="86">
        <f t="shared" si="189"/>
        <v>23.32770638138485</v>
      </c>
      <c r="J1769" s="86">
        <f t="shared" si="190"/>
        <v>6.6946414995997214</v>
      </c>
      <c r="L1769" s="87">
        <v>103.10737992901601</v>
      </c>
      <c r="M1769" s="86">
        <v>108.879134957988</v>
      </c>
      <c r="N1769" s="86">
        <v>115.854755603199</v>
      </c>
      <c r="O1769" s="86">
        <f t="shared" si="195"/>
        <v>109.28042349673433</v>
      </c>
      <c r="P1769" s="86">
        <f t="shared" si="191"/>
        <v>6.3831552552938069</v>
      </c>
      <c r="Q1769" s="86">
        <f t="shared" si="192"/>
        <v>6.7718911694327755</v>
      </c>
      <c r="S1769" s="86">
        <f t="shared" si="193"/>
        <v>7.7249669833055271E-2</v>
      </c>
      <c r="T1769" s="87">
        <v>0.95624312899999997</v>
      </c>
      <c r="U1769" s="87">
        <v>0</v>
      </c>
    </row>
    <row r="1770" spans="2:21">
      <c r="B1770" s="87" t="s">
        <v>7536</v>
      </c>
      <c r="C1770" s="87" t="s">
        <v>2970</v>
      </c>
      <c r="D1770" s="87" t="s">
        <v>1004</v>
      </c>
      <c r="E1770" s="87">
        <v>45.573563451987503</v>
      </c>
      <c r="F1770" s="86">
        <v>50.111199078324198</v>
      </c>
      <c r="G1770" s="86">
        <v>52.686143210344902</v>
      </c>
      <c r="H1770" s="86">
        <f t="shared" si="194"/>
        <v>49.45696858021887</v>
      </c>
      <c r="I1770" s="86">
        <f t="shared" si="189"/>
        <v>3.6011402171030786</v>
      </c>
      <c r="J1770" s="86">
        <f t="shared" si="190"/>
        <v>5.6281019086484818</v>
      </c>
      <c r="L1770" s="87">
        <v>55.379186619022903</v>
      </c>
      <c r="M1770" s="86">
        <v>55.157239778717198</v>
      </c>
      <c r="N1770" s="86">
        <v>59.435878217022598</v>
      </c>
      <c r="O1770" s="86">
        <f t="shared" si="195"/>
        <v>56.657434871587562</v>
      </c>
      <c r="P1770" s="86">
        <f t="shared" si="191"/>
        <v>2.408760193091994</v>
      </c>
      <c r="Q1770" s="86">
        <f t="shared" si="192"/>
        <v>5.8241933810048572</v>
      </c>
      <c r="S1770" s="86">
        <f t="shared" si="193"/>
        <v>0.1960914723563762</v>
      </c>
      <c r="T1770" s="87">
        <v>0.48826104199999998</v>
      </c>
      <c r="U1770" s="87">
        <v>0</v>
      </c>
    </row>
    <row r="1771" spans="2:21">
      <c r="B1771" s="87" t="s">
        <v>7537</v>
      </c>
      <c r="C1771" s="87" t="s">
        <v>841</v>
      </c>
      <c r="D1771" s="87"/>
      <c r="E1771" s="87">
        <v>86.130432271019004</v>
      </c>
      <c r="F1771" s="86">
        <v>99.948566467695699</v>
      </c>
      <c r="G1771" s="86">
        <v>125.337787094387</v>
      </c>
      <c r="H1771" s="86">
        <f t="shared" si="194"/>
        <v>103.80559527770056</v>
      </c>
      <c r="I1771" s="86">
        <f t="shared" si="189"/>
        <v>19.88621812945528</v>
      </c>
      <c r="J1771" s="86">
        <f t="shared" si="190"/>
        <v>6.6977403989987758</v>
      </c>
      <c r="L1771" s="87">
        <v>105.69611390151501</v>
      </c>
      <c r="M1771" s="86">
        <v>101.861860786783</v>
      </c>
      <c r="N1771" s="86">
        <v>123.975273387244</v>
      </c>
      <c r="O1771" s="86">
        <f t="shared" si="195"/>
        <v>110.51108269184734</v>
      </c>
      <c r="P1771" s="86">
        <f t="shared" si="191"/>
        <v>11.816881887725826</v>
      </c>
      <c r="Q1771" s="86">
        <f t="shared" si="192"/>
        <v>6.7880472484666265</v>
      </c>
      <c r="S1771" s="86">
        <f t="shared" si="193"/>
        <v>9.0306849467850822E-2</v>
      </c>
      <c r="T1771" s="87">
        <v>0.93296457899999996</v>
      </c>
      <c r="U1771" s="87">
        <v>0</v>
      </c>
    </row>
    <row r="1772" spans="2:21">
      <c r="B1772" s="87" t="s">
        <v>7538</v>
      </c>
      <c r="C1772" s="87" t="s">
        <v>832</v>
      </c>
      <c r="D1772" s="87" t="s">
        <v>2971</v>
      </c>
      <c r="E1772" s="87">
        <v>28.9513031087778</v>
      </c>
      <c r="F1772" s="86">
        <v>24.213066597812301</v>
      </c>
      <c r="G1772" s="86">
        <v>24.7203684138453</v>
      </c>
      <c r="H1772" s="86">
        <f t="shared" si="194"/>
        <v>25.961579373478468</v>
      </c>
      <c r="I1772" s="86">
        <f t="shared" si="189"/>
        <v>2.6015716006285015</v>
      </c>
      <c r="J1772" s="86">
        <f t="shared" si="190"/>
        <v>4.698306247291276</v>
      </c>
      <c r="L1772" s="87">
        <v>30.249564196411399</v>
      </c>
      <c r="M1772" s="86">
        <v>25.353148230923701</v>
      </c>
      <c r="N1772" s="86">
        <v>21.341837231061401</v>
      </c>
      <c r="O1772" s="86">
        <f t="shared" si="195"/>
        <v>25.648183219465498</v>
      </c>
      <c r="P1772" s="86">
        <f t="shared" si="191"/>
        <v>4.4611864067368794</v>
      </c>
      <c r="Q1772" s="86">
        <f t="shared" si="192"/>
        <v>4.6807847315151578</v>
      </c>
      <c r="S1772" s="86">
        <f t="shared" si="193"/>
        <v>-1.752151577611747E-2</v>
      </c>
      <c r="T1772" s="87">
        <v>0.90484905400000004</v>
      </c>
      <c r="U1772" s="87">
        <v>0</v>
      </c>
    </row>
    <row r="1773" spans="2:21">
      <c r="B1773" s="87" t="s">
        <v>7539</v>
      </c>
      <c r="C1773" s="87" t="s">
        <v>2972</v>
      </c>
      <c r="D1773" s="87" t="s">
        <v>2973</v>
      </c>
      <c r="E1773" s="87">
        <v>64.934757559704707</v>
      </c>
      <c r="F1773" s="86">
        <v>90.318970362834705</v>
      </c>
      <c r="G1773" s="86">
        <v>85.383713008474999</v>
      </c>
      <c r="H1773" s="86">
        <f t="shared" si="194"/>
        <v>80.212480310338137</v>
      </c>
      <c r="I1773" s="86">
        <f t="shared" si="189"/>
        <v>13.459041593752378</v>
      </c>
      <c r="J1773" s="86">
        <f t="shared" si="190"/>
        <v>6.3257548188622517</v>
      </c>
      <c r="L1773" s="87">
        <v>84.952259875069998</v>
      </c>
      <c r="M1773" s="86">
        <v>83.639262007594397</v>
      </c>
      <c r="N1773" s="86">
        <v>90.272545063615794</v>
      </c>
      <c r="O1773" s="86">
        <f t="shared" si="195"/>
        <v>86.288022315426716</v>
      </c>
      <c r="P1773" s="86">
        <f t="shared" si="191"/>
        <v>3.5125926319637424</v>
      </c>
      <c r="Q1773" s="86">
        <f t="shared" si="192"/>
        <v>6.4310884069519325</v>
      </c>
      <c r="S1773" s="86">
        <f t="shared" si="193"/>
        <v>0.10533358808968148</v>
      </c>
      <c r="T1773" s="87">
        <v>0.88970005600000002</v>
      </c>
      <c r="U1773" s="87">
        <v>0</v>
      </c>
    </row>
    <row r="1774" spans="2:21">
      <c r="B1774" s="87" t="s">
        <v>7540</v>
      </c>
      <c r="C1774" s="87" t="s">
        <v>832</v>
      </c>
      <c r="D1774" s="87" t="s">
        <v>2974</v>
      </c>
      <c r="E1774" s="87">
        <v>111.44927530987199</v>
      </c>
      <c r="F1774" s="86">
        <v>121.035980780244</v>
      </c>
      <c r="G1774" s="86">
        <v>128.71545553849199</v>
      </c>
      <c r="H1774" s="86">
        <f t="shared" si="194"/>
        <v>120.400237209536</v>
      </c>
      <c r="I1774" s="86">
        <f t="shared" si="189"/>
        <v>8.6506284359906171</v>
      </c>
      <c r="J1774" s="86">
        <f t="shared" si="190"/>
        <v>6.9116944242368259</v>
      </c>
      <c r="L1774" s="87">
        <v>105.520745697118</v>
      </c>
      <c r="M1774" s="86">
        <v>122.110485802594</v>
      </c>
      <c r="N1774" s="86">
        <v>127.706074095452</v>
      </c>
      <c r="O1774" s="86">
        <f t="shared" si="195"/>
        <v>118.44576853172133</v>
      </c>
      <c r="P1774" s="86">
        <f t="shared" si="191"/>
        <v>11.537756001149249</v>
      </c>
      <c r="Q1774" s="86">
        <f t="shared" si="192"/>
        <v>6.8880828490759987</v>
      </c>
      <c r="S1774" s="86">
        <f t="shared" si="193"/>
        <v>-2.3611575160827854E-2</v>
      </c>
      <c r="T1774" s="87">
        <v>0.83864709100000001</v>
      </c>
      <c r="U1774" s="87">
        <v>0</v>
      </c>
    </row>
    <row r="1775" spans="2:21">
      <c r="B1775" s="87" t="s">
        <v>7541</v>
      </c>
      <c r="C1775" s="87" t="s">
        <v>832</v>
      </c>
      <c r="D1775" s="87" t="s">
        <v>2456</v>
      </c>
      <c r="E1775" s="87">
        <v>323.04230997949998</v>
      </c>
      <c r="F1775" s="86">
        <v>307.91392049581702</v>
      </c>
      <c r="G1775" s="86">
        <v>260.76829412686601</v>
      </c>
      <c r="H1775" s="86">
        <f t="shared" si="194"/>
        <v>297.24150820072765</v>
      </c>
      <c r="I1775" s="86">
        <f t="shared" si="189"/>
        <v>32.479817591095049</v>
      </c>
      <c r="J1775" s="86">
        <f t="shared" si="190"/>
        <v>8.215491784432972</v>
      </c>
      <c r="L1775" s="87">
        <v>320.11220021715201</v>
      </c>
      <c r="M1775" s="86">
        <v>313.52591282683198</v>
      </c>
      <c r="N1775" s="86">
        <v>284.69325437433201</v>
      </c>
      <c r="O1775" s="86">
        <f t="shared" si="195"/>
        <v>306.11045580610534</v>
      </c>
      <c r="P1775" s="86">
        <f t="shared" si="191"/>
        <v>18.837918761737907</v>
      </c>
      <c r="Q1775" s="86">
        <f t="shared" si="192"/>
        <v>8.2579085135745949</v>
      </c>
      <c r="S1775" s="86">
        <f t="shared" si="193"/>
        <v>4.2416729141621971E-2</v>
      </c>
      <c r="T1775" s="87">
        <v>1</v>
      </c>
      <c r="U1775" s="87">
        <v>0</v>
      </c>
    </row>
    <row r="1776" spans="2:21">
      <c r="B1776" s="87" t="s">
        <v>7542</v>
      </c>
      <c r="C1776" s="87" t="s">
        <v>832</v>
      </c>
      <c r="D1776" s="87" t="s">
        <v>2975</v>
      </c>
      <c r="E1776" s="87">
        <v>46.6813793224607</v>
      </c>
      <c r="F1776" s="86">
        <v>47.358408561590203</v>
      </c>
      <c r="G1776" s="86">
        <v>49.8813871772144</v>
      </c>
      <c r="H1776" s="86">
        <f t="shared" si="194"/>
        <v>47.973725020421767</v>
      </c>
      <c r="I1776" s="86">
        <f t="shared" si="189"/>
        <v>1.6864084102029102</v>
      </c>
      <c r="J1776" s="86">
        <f t="shared" si="190"/>
        <v>5.5841725598560714</v>
      </c>
      <c r="L1776" s="87">
        <v>49.854485097337502</v>
      </c>
      <c r="M1776" s="86">
        <v>46.675684165110098</v>
      </c>
      <c r="N1776" s="86">
        <v>53.126958196030699</v>
      </c>
      <c r="O1776" s="86">
        <f t="shared" si="195"/>
        <v>49.885709152826102</v>
      </c>
      <c r="P1776" s="86">
        <f t="shared" si="191"/>
        <v>3.2257503563881844</v>
      </c>
      <c r="Q1776" s="86">
        <f t="shared" si="192"/>
        <v>5.6405546782413207</v>
      </c>
      <c r="S1776" s="86">
        <f t="shared" si="193"/>
        <v>5.6382118385249633E-2</v>
      </c>
      <c r="T1776" s="87">
        <v>0.96576678000000005</v>
      </c>
      <c r="U1776" s="87">
        <v>0</v>
      </c>
    </row>
    <row r="1777" spans="2:21">
      <c r="B1777" s="87" t="s">
        <v>7543</v>
      </c>
      <c r="C1777" s="87" t="s">
        <v>841</v>
      </c>
      <c r="D1777" s="87"/>
      <c r="E1777" s="87">
        <v>4.5627137390214703</v>
      </c>
      <c r="F1777" s="86">
        <v>6.8930045839790104</v>
      </c>
      <c r="G1777" s="86">
        <v>7.12697667178288</v>
      </c>
      <c r="H1777" s="86">
        <f t="shared" si="194"/>
        <v>6.1942316649277869</v>
      </c>
      <c r="I1777" s="86">
        <f t="shared" si="189"/>
        <v>1.417770711851202</v>
      </c>
      <c r="J1777" s="86">
        <f t="shared" si="190"/>
        <v>2.6309253409706681</v>
      </c>
      <c r="L1777" s="87">
        <v>6.9856627003874596</v>
      </c>
      <c r="M1777" s="86">
        <v>13.0080751501532</v>
      </c>
      <c r="N1777" s="86">
        <v>7.1930025030547897</v>
      </c>
      <c r="O1777" s="86">
        <f t="shared" si="195"/>
        <v>9.0622467845318173</v>
      </c>
      <c r="P1777" s="86">
        <f t="shared" si="191"/>
        <v>3.418759799495906</v>
      </c>
      <c r="Q1777" s="86">
        <f t="shared" si="192"/>
        <v>3.1798687790848468</v>
      </c>
      <c r="S1777" s="86">
        <f t="shared" si="193"/>
        <v>0.54894343811417845</v>
      </c>
      <c r="T1777" s="87">
        <v>0.427096372</v>
      </c>
      <c r="U1777" s="87">
        <v>0</v>
      </c>
    </row>
    <row r="1778" spans="2:21">
      <c r="B1778" s="87" t="s">
        <v>7544</v>
      </c>
      <c r="C1778" s="87" t="s">
        <v>841</v>
      </c>
      <c r="D1778" s="87"/>
      <c r="E1778" s="87">
        <v>69.057758800504004</v>
      </c>
      <c r="F1778" s="86">
        <v>65.914798193567506</v>
      </c>
      <c r="G1778" s="86">
        <v>76.239740461121599</v>
      </c>
      <c r="H1778" s="86">
        <f t="shared" si="194"/>
        <v>70.404099151731032</v>
      </c>
      <c r="I1778" s="86">
        <f t="shared" si="189"/>
        <v>5.2925024764366295</v>
      </c>
      <c r="J1778" s="86">
        <f t="shared" si="190"/>
        <v>6.1375875245128606</v>
      </c>
      <c r="L1778" s="87">
        <v>62.9338551699636</v>
      </c>
      <c r="M1778" s="86">
        <v>66.059253863741404</v>
      </c>
      <c r="N1778" s="86">
        <v>77.132081422723701</v>
      </c>
      <c r="O1778" s="86">
        <f t="shared" si="195"/>
        <v>68.708396818809561</v>
      </c>
      <c r="P1778" s="86">
        <f t="shared" si="191"/>
        <v>7.4606216884675227</v>
      </c>
      <c r="Q1778" s="86">
        <f t="shared" si="192"/>
        <v>6.1024145157444165</v>
      </c>
      <c r="S1778" s="86">
        <f t="shared" si="193"/>
        <v>-3.5173008768443925E-2</v>
      </c>
      <c r="T1778" s="87">
        <v>0.798100543</v>
      </c>
      <c r="U1778" s="87">
        <v>0</v>
      </c>
    </row>
    <row r="1779" spans="2:21">
      <c r="B1779" s="87" t="s">
        <v>7545</v>
      </c>
      <c r="C1779" s="87" t="s">
        <v>2976</v>
      </c>
      <c r="D1779" s="87" t="s">
        <v>2977</v>
      </c>
      <c r="E1779" s="87">
        <v>256.32335890607197</v>
      </c>
      <c r="F1779" s="86">
        <v>254.08778031483399</v>
      </c>
      <c r="G1779" s="86">
        <v>268.690749234919</v>
      </c>
      <c r="H1779" s="86">
        <f t="shared" si="194"/>
        <v>259.70062948527499</v>
      </c>
      <c r="I1779" s="86">
        <f t="shared" si="189"/>
        <v>7.8655033369838989</v>
      </c>
      <c r="J1779" s="86">
        <f t="shared" si="190"/>
        <v>8.020705700726678</v>
      </c>
      <c r="L1779" s="87">
        <v>259.83831043884697</v>
      </c>
      <c r="M1779" s="86">
        <v>257.86044581336603</v>
      </c>
      <c r="N1779" s="86">
        <v>237.009627126634</v>
      </c>
      <c r="O1779" s="86">
        <f t="shared" si="195"/>
        <v>251.56946112628233</v>
      </c>
      <c r="P1779" s="86">
        <f t="shared" si="191"/>
        <v>12.647907403684172</v>
      </c>
      <c r="Q1779" s="86">
        <f t="shared" si="192"/>
        <v>7.9748129889563506</v>
      </c>
      <c r="S1779" s="86">
        <f t="shared" si="193"/>
        <v>-4.5892711770327811E-2</v>
      </c>
      <c r="T1779" s="87">
        <v>0.69046116499999999</v>
      </c>
      <c r="U1779" s="87">
        <v>0</v>
      </c>
    </row>
    <row r="1780" spans="2:21">
      <c r="B1780" s="87" t="s">
        <v>7546</v>
      </c>
      <c r="C1780" s="87" t="s">
        <v>841</v>
      </c>
      <c r="D1780" s="87"/>
      <c r="E1780" s="87">
        <v>80.975890690310607</v>
      </c>
      <c r="F1780" s="86">
        <v>91.662169832968402</v>
      </c>
      <c r="G1780" s="86">
        <v>102.549036172977</v>
      </c>
      <c r="H1780" s="86">
        <f t="shared" si="194"/>
        <v>91.729032232085345</v>
      </c>
      <c r="I1780" s="86">
        <f t="shared" si="189"/>
        <v>10.786728161930478</v>
      </c>
      <c r="J1780" s="86">
        <f t="shared" si="190"/>
        <v>6.5193065138582984</v>
      </c>
      <c r="L1780" s="87">
        <v>77.885341186064196</v>
      </c>
      <c r="M1780" s="86">
        <v>81.218709080585199</v>
      </c>
      <c r="N1780" s="86">
        <v>92.910321062644201</v>
      </c>
      <c r="O1780" s="86">
        <f t="shared" si="195"/>
        <v>84.00479044309786</v>
      </c>
      <c r="P1780" s="86">
        <f t="shared" si="191"/>
        <v>7.8904494226763697</v>
      </c>
      <c r="Q1780" s="86">
        <f t="shared" si="192"/>
        <v>6.392399696010191</v>
      </c>
      <c r="S1780" s="86">
        <f t="shared" si="193"/>
        <v>-0.1269068178481069</v>
      </c>
      <c r="T1780" s="87">
        <v>0.43286113700000001</v>
      </c>
      <c r="U1780" s="87">
        <v>0</v>
      </c>
    </row>
    <row r="1781" spans="2:21">
      <c r="B1781" s="87" t="s">
        <v>7547</v>
      </c>
      <c r="C1781" s="87" t="s">
        <v>2978</v>
      </c>
      <c r="D1781" s="87" t="s">
        <v>2979</v>
      </c>
      <c r="E1781" s="87">
        <v>182.50516789420001</v>
      </c>
      <c r="F1781" s="86">
        <v>138.96869423264599</v>
      </c>
      <c r="G1781" s="86">
        <v>93.288519548161901</v>
      </c>
      <c r="H1781" s="86">
        <f t="shared" si="194"/>
        <v>138.25412722500263</v>
      </c>
      <c r="I1781" s="86">
        <f t="shared" si="189"/>
        <v>44.612616377337233</v>
      </c>
      <c r="J1781" s="86">
        <f t="shared" si="190"/>
        <v>7.1111787388652132</v>
      </c>
      <c r="L1781" s="87">
        <v>173.76873719390099</v>
      </c>
      <c r="M1781" s="86">
        <v>141.324402778154</v>
      </c>
      <c r="N1781" s="86">
        <v>124.45480336024799</v>
      </c>
      <c r="O1781" s="86">
        <f t="shared" si="195"/>
        <v>146.51598111076765</v>
      </c>
      <c r="P1781" s="86">
        <f t="shared" si="191"/>
        <v>25.063526921110473</v>
      </c>
      <c r="Q1781" s="86">
        <f t="shared" si="192"/>
        <v>7.1949142237861157</v>
      </c>
      <c r="S1781" s="86">
        <f t="shared" si="193"/>
        <v>8.373548492090295E-2</v>
      </c>
      <c r="T1781" s="87">
        <v>0.96158329600000003</v>
      </c>
      <c r="U1781" s="87">
        <v>0</v>
      </c>
    </row>
    <row r="1782" spans="2:21">
      <c r="B1782" s="87" t="s">
        <v>7548</v>
      </c>
      <c r="C1782" s="87" t="s">
        <v>2980</v>
      </c>
      <c r="D1782" s="87" t="s">
        <v>2981</v>
      </c>
      <c r="E1782" s="87">
        <v>55.657865213301598</v>
      </c>
      <c r="F1782" s="86">
        <v>49.222355361116399</v>
      </c>
      <c r="G1782" s="86">
        <v>46.615850133101603</v>
      </c>
      <c r="H1782" s="86">
        <f t="shared" si="194"/>
        <v>50.498690235839867</v>
      </c>
      <c r="I1782" s="86">
        <f t="shared" si="189"/>
        <v>4.6541682621030755</v>
      </c>
      <c r="J1782" s="86">
        <f t="shared" si="190"/>
        <v>5.6581740646376737</v>
      </c>
      <c r="L1782" s="87">
        <v>58.1491737745215</v>
      </c>
      <c r="M1782" s="86">
        <v>52.048941047624901</v>
      </c>
      <c r="N1782" s="86">
        <v>48.5592822964378</v>
      </c>
      <c r="O1782" s="86">
        <f t="shared" si="195"/>
        <v>52.919132372861405</v>
      </c>
      <c r="P1782" s="86">
        <f t="shared" si="191"/>
        <v>4.8538056561056537</v>
      </c>
      <c r="Q1782" s="86">
        <f t="shared" si="192"/>
        <v>5.7257175032229366</v>
      </c>
      <c r="S1782" s="86">
        <f t="shared" si="193"/>
        <v>6.7543438585263085E-2</v>
      </c>
      <c r="T1782" s="87">
        <v>0.95540296700000005</v>
      </c>
      <c r="U1782" s="87">
        <v>0</v>
      </c>
    </row>
    <row r="1783" spans="2:21">
      <c r="B1783" s="87" t="s">
        <v>7549</v>
      </c>
      <c r="C1783" s="87" t="s">
        <v>841</v>
      </c>
      <c r="D1783" s="87" t="s">
        <v>2982</v>
      </c>
      <c r="E1783" s="87">
        <v>1.3724711765656299</v>
      </c>
      <c r="F1783" s="86">
        <v>1.42940744123217</v>
      </c>
      <c r="G1783" s="86">
        <v>1.8980727081115001</v>
      </c>
      <c r="H1783" s="86">
        <f t="shared" si="194"/>
        <v>1.5666504419697667</v>
      </c>
      <c r="I1783" s="86">
        <f t="shared" si="189"/>
        <v>0.2884284546112541</v>
      </c>
      <c r="J1783" s="86">
        <f t="shared" si="190"/>
        <v>0.64768331516850386</v>
      </c>
      <c r="L1783" s="87">
        <v>0.74288308878341203</v>
      </c>
      <c r="M1783" s="86">
        <v>1.3105234648408599</v>
      </c>
      <c r="N1783" s="86">
        <v>0.95782842916269795</v>
      </c>
      <c r="O1783" s="86">
        <f t="shared" si="195"/>
        <v>1.0037449942623233</v>
      </c>
      <c r="P1783" s="86">
        <f t="shared" si="191"/>
        <v>0.28659230161602589</v>
      </c>
      <c r="Q1783" s="86">
        <f t="shared" si="192"/>
        <v>5.3927929521242835E-3</v>
      </c>
      <c r="S1783" s="86">
        <f t="shared" si="193"/>
        <v>-0.6422905222163795</v>
      </c>
      <c r="T1783" s="87">
        <v>0.51059190700000001</v>
      </c>
      <c r="U1783" s="87">
        <v>0</v>
      </c>
    </row>
    <row r="1784" spans="2:21">
      <c r="B1784" s="87" t="s">
        <v>7550</v>
      </c>
      <c r="C1784" s="87" t="s">
        <v>832</v>
      </c>
      <c r="D1784" s="87" t="s">
        <v>2983</v>
      </c>
      <c r="E1784" s="87">
        <v>50.636625842565202</v>
      </c>
      <c r="F1784" s="86">
        <v>53.504475426967403</v>
      </c>
      <c r="G1784" s="86">
        <v>60.1062904452982</v>
      </c>
      <c r="H1784" s="86">
        <f t="shared" si="194"/>
        <v>54.749130571610273</v>
      </c>
      <c r="I1784" s="86">
        <f t="shared" si="189"/>
        <v>4.8559769093229885</v>
      </c>
      <c r="J1784" s="86">
        <f t="shared" si="190"/>
        <v>5.774764149464449</v>
      </c>
      <c r="L1784" s="87">
        <v>59.925574511491597</v>
      </c>
      <c r="M1784" s="86">
        <v>64.8884864103929</v>
      </c>
      <c r="N1784" s="86">
        <v>67.149878247636707</v>
      </c>
      <c r="O1784" s="86">
        <f t="shared" si="195"/>
        <v>63.987979723173737</v>
      </c>
      <c r="P1784" s="86">
        <f t="shared" si="191"/>
        <v>3.6953789167438402</v>
      </c>
      <c r="Q1784" s="86">
        <f t="shared" si="192"/>
        <v>5.9997290121485491</v>
      </c>
      <c r="S1784" s="86">
        <f t="shared" si="193"/>
        <v>0.22496486268410018</v>
      </c>
      <c r="T1784" s="87">
        <v>0.28364933599999997</v>
      </c>
      <c r="U1784" s="87">
        <v>0</v>
      </c>
    </row>
    <row r="1785" spans="2:21">
      <c r="B1785" s="87" t="s">
        <v>7551</v>
      </c>
      <c r="C1785" s="87" t="s">
        <v>841</v>
      </c>
      <c r="D1785" s="87"/>
      <c r="E1785" s="87">
        <v>125.647167418264</v>
      </c>
      <c r="F1785" s="86">
        <v>138.752127566919</v>
      </c>
      <c r="G1785" s="86">
        <v>147.16204311331501</v>
      </c>
      <c r="H1785" s="86">
        <f t="shared" si="194"/>
        <v>137.18711269949935</v>
      </c>
      <c r="I1785" s="86">
        <f t="shared" si="189"/>
        <v>10.842482312404643</v>
      </c>
      <c r="J1785" s="86">
        <f t="shared" si="190"/>
        <v>7.100001151476568</v>
      </c>
      <c r="L1785" s="87">
        <v>123.93387473158</v>
      </c>
      <c r="M1785" s="86">
        <v>124.031795193318</v>
      </c>
      <c r="N1785" s="86">
        <v>151.93976028959099</v>
      </c>
      <c r="O1785" s="86">
        <f t="shared" si="195"/>
        <v>133.30181007149633</v>
      </c>
      <c r="P1785" s="86">
        <f t="shared" si="191"/>
        <v>16.141012618585545</v>
      </c>
      <c r="Q1785" s="86">
        <f t="shared" si="192"/>
        <v>7.0585525603249542</v>
      </c>
      <c r="S1785" s="86">
        <f t="shared" si="193"/>
        <v>-4.1448591151613298E-2</v>
      </c>
      <c r="T1785" s="87">
        <v>0.82296477300000004</v>
      </c>
      <c r="U1785" s="87">
        <v>0</v>
      </c>
    </row>
    <row r="1786" spans="2:21">
      <c r="B1786" s="87" t="s">
        <v>7552</v>
      </c>
      <c r="C1786" s="87" t="s">
        <v>2984</v>
      </c>
      <c r="D1786" s="87" t="s">
        <v>2308</v>
      </c>
      <c r="E1786" s="87">
        <v>57.4397299182436</v>
      </c>
      <c r="F1786" s="86">
        <v>62.870872455486001</v>
      </c>
      <c r="G1786" s="86">
        <v>73.280913571072404</v>
      </c>
      <c r="H1786" s="86">
        <f t="shared" si="194"/>
        <v>64.530505314934004</v>
      </c>
      <c r="I1786" s="86">
        <f t="shared" si="189"/>
        <v>8.0499416644956021</v>
      </c>
      <c r="J1786" s="86">
        <f t="shared" si="190"/>
        <v>6.0119094176342536</v>
      </c>
      <c r="L1786" s="87">
        <v>62.154871281153497</v>
      </c>
      <c r="M1786" s="86">
        <v>62.381339675929802</v>
      </c>
      <c r="N1786" s="86">
        <v>59.916802897816197</v>
      </c>
      <c r="O1786" s="86">
        <f t="shared" si="195"/>
        <v>61.484337951633165</v>
      </c>
      <c r="P1786" s="86">
        <f t="shared" si="191"/>
        <v>1.3622395502138613</v>
      </c>
      <c r="Q1786" s="86">
        <f t="shared" si="192"/>
        <v>5.9421470510762431</v>
      </c>
      <c r="S1786" s="86">
        <f t="shared" si="193"/>
        <v>-6.9762366558011629E-2</v>
      </c>
      <c r="T1786" s="87">
        <v>0.71173716399999998</v>
      </c>
      <c r="U1786" s="87">
        <v>0</v>
      </c>
    </row>
    <row r="1787" spans="2:21">
      <c r="B1787" s="87" t="s">
        <v>7553</v>
      </c>
      <c r="C1787" s="87" t="s">
        <v>832</v>
      </c>
      <c r="D1787" s="87" t="s">
        <v>1038</v>
      </c>
      <c r="E1787" s="87">
        <v>85.957833911916794</v>
      </c>
      <c r="F1787" s="86">
        <v>86.998184231022293</v>
      </c>
      <c r="G1787" s="86">
        <v>90.531776641983399</v>
      </c>
      <c r="H1787" s="86">
        <f t="shared" si="194"/>
        <v>87.829264928307495</v>
      </c>
      <c r="I1787" s="86">
        <f t="shared" si="189"/>
        <v>2.3975527874339559</v>
      </c>
      <c r="J1787" s="86">
        <f t="shared" si="190"/>
        <v>6.4566298243085249</v>
      </c>
      <c r="L1787" s="87">
        <v>88.647076004609204</v>
      </c>
      <c r="M1787" s="86">
        <v>105.636565218025</v>
      </c>
      <c r="N1787" s="86">
        <v>90.134179811858601</v>
      </c>
      <c r="O1787" s="86">
        <f t="shared" si="195"/>
        <v>94.805940344830944</v>
      </c>
      <c r="P1787" s="86">
        <f t="shared" si="191"/>
        <v>9.4090220422353852</v>
      </c>
      <c r="Q1787" s="86">
        <f t="shared" si="192"/>
        <v>6.566905553140967</v>
      </c>
      <c r="S1787" s="86">
        <f t="shared" si="193"/>
        <v>0.11027572883244084</v>
      </c>
      <c r="T1787" s="87">
        <v>0.80028306400000004</v>
      </c>
      <c r="U1787" s="87">
        <v>0</v>
      </c>
    </row>
    <row r="1788" spans="2:21">
      <c r="B1788" s="87" t="s">
        <v>7554</v>
      </c>
      <c r="C1788" s="87" t="s">
        <v>832</v>
      </c>
      <c r="D1788" s="87" t="s">
        <v>2985</v>
      </c>
      <c r="E1788" s="87">
        <v>17.869529256092498</v>
      </c>
      <c r="F1788" s="86">
        <v>18.183962371020598</v>
      </c>
      <c r="G1788" s="86">
        <v>17.963280622969702</v>
      </c>
      <c r="H1788" s="86">
        <f t="shared" si="194"/>
        <v>18.005590750027597</v>
      </c>
      <c r="I1788" s="86">
        <f t="shared" si="189"/>
        <v>0.16143003462673403</v>
      </c>
      <c r="J1788" s="86">
        <f t="shared" si="190"/>
        <v>4.1703730289422909</v>
      </c>
      <c r="L1788" s="87">
        <v>20.333604908094699</v>
      </c>
      <c r="M1788" s="86">
        <v>21.632889094132601</v>
      </c>
      <c r="N1788" s="86">
        <v>17.936924830052</v>
      </c>
      <c r="O1788" s="86">
        <f t="shared" si="195"/>
        <v>19.967806277426433</v>
      </c>
      <c r="P1788" s="86">
        <f t="shared" si="191"/>
        <v>1.8749385160557392</v>
      </c>
      <c r="Q1788" s="86">
        <f t="shared" si="192"/>
        <v>4.3196039376080178</v>
      </c>
      <c r="S1788" s="86">
        <f t="shared" si="193"/>
        <v>0.14923090866572716</v>
      </c>
      <c r="T1788" s="87">
        <v>0.60445945099999998</v>
      </c>
      <c r="U1788" s="87">
        <v>0</v>
      </c>
    </row>
    <row r="1789" spans="2:21">
      <c r="B1789" s="87" t="s">
        <v>7555</v>
      </c>
      <c r="C1789" s="87" t="s">
        <v>841</v>
      </c>
      <c r="D1789" s="87" t="s">
        <v>2986</v>
      </c>
      <c r="E1789" s="87">
        <v>65.328750804882006</v>
      </c>
      <c r="F1789" s="86">
        <v>60.314321485439599</v>
      </c>
      <c r="G1789" s="86">
        <v>52.736703542127998</v>
      </c>
      <c r="H1789" s="86">
        <f t="shared" si="194"/>
        <v>59.459925277483201</v>
      </c>
      <c r="I1789" s="86">
        <f t="shared" si="189"/>
        <v>6.3393539282000484</v>
      </c>
      <c r="J1789" s="86">
        <f t="shared" si="190"/>
        <v>5.8938457451179156</v>
      </c>
      <c r="L1789" s="87">
        <v>71.7134389828243</v>
      </c>
      <c r="M1789" s="86">
        <v>70.050691857336801</v>
      </c>
      <c r="N1789" s="86">
        <v>57.621553896892102</v>
      </c>
      <c r="O1789" s="86">
        <f t="shared" si="195"/>
        <v>66.46189491235107</v>
      </c>
      <c r="P1789" s="86">
        <f t="shared" si="191"/>
        <v>7.7009677283464688</v>
      </c>
      <c r="Q1789" s="86">
        <f t="shared" si="192"/>
        <v>6.0544555215567852</v>
      </c>
      <c r="S1789" s="86">
        <f t="shared" si="193"/>
        <v>0.1606097764388692</v>
      </c>
      <c r="T1789" s="87">
        <v>0.672931685</v>
      </c>
      <c r="U1789" s="87">
        <v>0</v>
      </c>
    </row>
    <row r="1790" spans="2:21">
      <c r="B1790" s="87" t="s">
        <v>7556</v>
      </c>
      <c r="C1790" s="87" t="s">
        <v>832</v>
      </c>
      <c r="D1790" s="87" t="s">
        <v>898</v>
      </c>
      <c r="E1790" s="87">
        <v>411.47064639833701</v>
      </c>
      <c r="F1790" s="86">
        <v>368.56033884962801</v>
      </c>
      <c r="G1790" s="86">
        <v>380.95018318755001</v>
      </c>
      <c r="H1790" s="86">
        <f t="shared" si="194"/>
        <v>386.99372281183832</v>
      </c>
      <c r="I1790" s="86">
        <f t="shared" si="189"/>
        <v>22.084313479797274</v>
      </c>
      <c r="J1790" s="86">
        <f t="shared" si="190"/>
        <v>8.5961663552615235</v>
      </c>
      <c r="L1790" s="87">
        <v>380.85029136884202</v>
      </c>
      <c r="M1790" s="86">
        <v>409.67490060531702</v>
      </c>
      <c r="N1790" s="86">
        <v>390.47169410798699</v>
      </c>
      <c r="O1790" s="86">
        <f t="shared" si="195"/>
        <v>393.66562869404862</v>
      </c>
      <c r="P1790" s="86">
        <f t="shared" si="191"/>
        <v>14.67533434078763</v>
      </c>
      <c r="Q1790" s="86">
        <f t="shared" si="192"/>
        <v>8.6208269447473231</v>
      </c>
      <c r="S1790" s="86">
        <f t="shared" si="193"/>
        <v>2.4660589485800927E-2</v>
      </c>
      <c r="T1790" s="87">
        <v>0.96158329600000003</v>
      </c>
      <c r="U1790" s="87">
        <v>0</v>
      </c>
    </row>
    <row r="1791" spans="2:21">
      <c r="B1791" s="87" t="s">
        <v>7557</v>
      </c>
      <c r="C1791" s="87" t="s">
        <v>2148</v>
      </c>
      <c r="D1791" s="87" t="s">
        <v>835</v>
      </c>
      <c r="E1791" s="87">
        <v>202.21011350063401</v>
      </c>
      <c r="F1791" s="86">
        <v>225.95210111714101</v>
      </c>
      <c r="G1791" s="86">
        <v>223.22612596329401</v>
      </c>
      <c r="H1791" s="86">
        <f t="shared" si="194"/>
        <v>217.12944686035635</v>
      </c>
      <c r="I1791" s="86">
        <f t="shared" si="189"/>
        <v>12.992213670454337</v>
      </c>
      <c r="J1791" s="86">
        <f t="shared" si="190"/>
        <v>7.7624115857348626</v>
      </c>
      <c r="L1791" s="87">
        <v>197.73604898413001</v>
      </c>
      <c r="M1791" s="86">
        <v>231.83865759515899</v>
      </c>
      <c r="N1791" s="86">
        <v>252.26990450847401</v>
      </c>
      <c r="O1791" s="86">
        <f t="shared" si="195"/>
        <v>227.28153702925434</v>
      </c>
      <c r="P1791" s="86">
        <f t="shared" si="191"/>
        <v>27.551059153445436</v>
      </c>
      <c r="Q1791" s="86">
        <f t="shared" si="192"/>
        <v>7.8283366829133421</v>
      </c>
      <c r="S1791" s="86">
        <f t="shared" si="193"/>
        <v>6.5925097178479206E-2</v>
      </c>
      <c r="T1791" s="87">
        <v>0.95488321499999995</v>
      </c>
      <c r="U1791" s="87">
        <v>0</v>
      </c>
    </row>
    <row r="1792" spans="2:21">
      <c r="B1792" s="87" t="s">
        <v>7558</v>
      </c>
      <c r="C1792" s="87" t="s">
        <v>2851</v>
      </c>
      <c r="D1792" s="87" t="s">
        <v>1677</v>
      </c>
      <c r="E1792" s="87">
        <v>103.883448052334</v>
      </c>
      <c r="F1792" s="86">
        <v>105.676278013122</v>
      </c>
      <c r="G1792" s="86">
        <v>127.815006074894</v>
      </c>
      <c r="H1792" s="86">
        <f t="shared" si="194"/>
        <v>112.45824404678335</v>
      </c>
      <c r="I1792" s="86">
        <f t="shared" si="189"/>
        <v>13.329522302321676</v>
      </c>
      <c r="J1792" s="86">
        <f t="shared" si="190"/>
        <v>6.8132456153142256</v>
      </c>
      <c r="L1792" s="87">
        <v>122.930760936395</v>
      </c>
      <c r="M1792" s="86">
        <v>108.772696565479</v>
      </c>
      <c r="N1792" s="86">
        <v>125.77673244409699</v>
      </c>
      <c r="O1792" s="86">
        <f t="shared" si="195"/>
        <v>119.16006331532367</v>
      </c>
      <c r="P1792" s="86">
        <f t="shared" si="191"/>
        <v>9.1075753882411998</v>
      </c>
      <c r="Q1792" s="86">
        <f t="shared" si="192"/>
        <v>6.8967569850464674</v>
      </c>
      <c r="S1792" s="86">
        <f t="shared" si="193"/>
        <v>8.3511369732241214E-2</v>
      </c>
      <c r="T1792" s="87">
        <v>0.915190214</v>
      </c>
      <c r="U1792" s="87">
        <v>0</v>
      </c>
    </row>
    <row r="1793" spans="2:21">
      <c r="B1793" s="87" t="s">
        <v>7559</v>
      </c>
      <c r="C1793" s="87" t="s">
        <v>2987</v>
      </c>
      <c r="D1793" s="87" t="s">
        <v>994</v>
      </c>
      <c r="E1793" s="87">
        <v>82.065255473271193</v>
      </c>
      <c r="F1793" s="86">
        <v>88.101860044267497</v>
      </c>
      <c r="G1793" s="86">
        <v>92.422770315086694</v>
      </c>
      <c r="H1793" s="86">
        <f t="shared" si="194"/>
        <v>87.529961944208466</v>
      </c>
      <c r="I1793" s="86">
        <f t="shared" si="189"/>
        <v>5.2023868562656359</v>
      </c>
      <c r="J1793" s="86">
        <f t="shared" si="190"/>
        <v>6.4517050381094876</v>
      </c>
      <c r="L1793" s="87">
        <v>84.894085493996897</v>
      </c>
      <c r="M1793" s="86">
        <v>90.784956885380893</v>
      </c>
      <c r="N1793" s="86">
        <v>87.457789210553102</v>
      </c>
      <c r="O1793" s="86">
        <f t="shared" si="195"/>
        <v>87.71227719664364</v>
      </c>
      <c r="P1793" s="86">
        <f t="shared" si="191"/>
        <v>2.9536696732632297</v>
      </c>
      <c r="Q1793" s="86">
        <f t="shared" si="192"/>
        <v>6.4547068875123665</v>
      </c>
      <c r="S1793" s="86">
        <f t="shared" si="193"/>
        <v>3.0018494028783128E-3</v>
      </c>
      <c r="T1793" s="87">
        <v>0.90375330300000001</v>
      </c>
      <c r="U1793" s="87">
        <v>0</v>
      </c>
    </row>
    <row r="1794" spans="2:21">
      <c r="B1794" s="87" t="s">
        <v>7560</v>
      </c>
      <c r="C1794" s="87" t="s">
        <v>841</v>
      </c>
      <c r="D1794" s="87"/>
      <c r="E1794" s="87">
        <v>88.407842067640104</v>
      </c>
      <c r="F1794" s="86">
        <v>97.279827828162098</v>
      </c>
      <c r="G1794" s="86">
        <v>115.82197837622</v>
      </c>
      <c r="H1794" s="86">
        <f t="shared" si="194"/>
        <v>100.50321609067407</v>
      </c>
      <c r="I1794" s="86">
        <f t="shared" si="189"/>
        <v>13.988437772121779</v>
      </c>
      <c r="J1794" s="86">
        <f t="shared" si="190"/>
        <v>6.651097857983193</v>
      </c>
      <c r="L1794" s="87">
        <v>92.712961236896604</v>
      </c>
      <c r="M1794" s="86">
        <v>88.7549476789317</v>
      </c>
      <c r="N1794" s="86">
        <v>100.396568809068</v>
      </c>
      <c r="O1794" s="86">
        <f t="shared" si="195"/>
        <v>93.954825908298758</v>
      </c>
      <c r="P1794" s="86">
        <f t="shared" si="191"/>
        <v>5.9193332843291229</v>
      </c>
      <c r="Q1794" s="86">
        <f t="shared" si="192"/>
        <v>6.5538953612177453</v>
      </c>
      <c r="S1794" s="86">
        <f t="shared" si="193"/>
        <v>-9.7202496765447233E-2</v>
      </c>
      <c r="T1794" s="87">
        <v>0.58079488599999995</v>
      </c>
      <c r="U1794" s="87">
        <v>0</v>
      </c>
    </row>
    <row r="1795" spans="2:21">
      <c r="B1795" s="87" t="s">
        <v>7561</v>
      </c>
      <c r="C1795" s="87" t="s">
        <v>841</v>
      </c>
      <c r="D1795" s="87"/>
      <c r="E1795" s="87">
        <v>0.63184416282509803</v>
      </c>
      <c r="F1795" s="86">
        <v>2.22726610512971</v>
      </c>
      <c r="G1795" s="86">
        <v>2.8034903996549301</v>
      </c>
      <c r="H1795" s="86">
        <f t="shared" si="194"/>
        <v>1.8875335558699124</v>
      </c>
      <c r="I1795" s="86">
        <f t="shared" si="189"/>
        <v>1.1249779990089646</v>
      </c>
      <c r="J1795" s="86">
        <f t="shared" si="190"/>
        <v>0.91650229236184766</v>
      </c>
      <c r="L1795" s="87">
        <v>1.3794035292006199</v>
      </c>
      <c r="M1795" s="86">
        <v>1.9909735312651999</v>
      </c>
      <c r="N1795" s="86">
        <v>1.5157834994932</v>
      </c>
      <c r="O1795" s="86">
        <f t="shared" si="195"/>
        <v>1.6287201866530066</v>
      </c>
      <c r="P1795" s="86">
        <f t="shared" si="191"/>
        <v>0.32104592870225224</v>
      </c>
      <c r="Q1795" s="86">
        <f t="shared" si="192"/>
        <v>0.70373877083545688</v>
      </c>
      <c r="S1795" s="86">
        <f t="shared" si="193"/>
        <v>-0.21276352152639078</v>
      </c>
      <c r="T1795" s="87">
        <v>0.83842181900000001</v>
      </c>
      <c r="U1795" s="87">
        <v>0</v>
      </c>
    </row>
    <row r="1796" spans="2:21">
      <c r="B1796" s="87" t="s">
        <v>7562</v>
      </c>
      <c r="C1796" s="87" t="s">
        <v>2988</v>
      </c>
      <c r="D1796" s="87" t="s">
        <v>2989</v>
      </c>
      <c r="E1796" s="87">
        <v>106.385155620547</v>
      </c>
      <c r="F1796" s="86">
        <v>106.347712491542</v>
      </c>
      <c r="G1796" s="86">
        <v>115.724567124432</v>
      </c>
      <c r="H1796" s="86">
        <f t="shared" si="194"/>
        <v>109.48581174550701</v>
      </c>
      <c r="I1796" s="86">
        <f t="shared" si="189"/>
        <v>5.402953081929053</v>
      </c>
      <c r="J1796" s="86">
        <f t="shared" si="190"/>
        <v>6.7746001130199183</v>
      </c>
      <c r="L1796" s="87">
        <v>106.644944192297</v>
      </c>
      <c r="M1796" s="86">
        <v>117.552756146715</v>
      </c>
      <c r="N1796" s="86">
        <v>115.24822356167</v>
      </c>
      <c r="O1796" s="86">
        <f t="shared" si="195"/>
        <v>113.14864130022733</v>
      </c>
      <c r="P1796" s="86">
        <f t="shared" si="191"/>
        <v>5.7490238008430223</v>
      </c>
      <c r="Q1796" s="86">
        <f t="shared" si="192"/>
        <v>6.8220754504626671</v>
      </c>
      <c r="S1796" s="86">
        <f t="shared" si="193"/>
        <v>4.7475337442747831E-2</v>
      </c>
      <c r="T1796" s="87">
        <v>0.99607025699999996</v>
      </c>
      <c r="U1796" s="87">
        <v>0</v>
      </c>
    </row>
    <row r="1797" spans="2:21">
      <c r="B1797" s="87" t="s">
        <v>7563</v>
      </c>
      <c r="C1797" s="87" t="s">
        <v>832</v>
      </c>
      <c r="D1797" s="87" t="s">
        <v>957</v>
      </c>
      <c r="E1797" s="87">
        <v>109.25215210163501</v>
      </c>
      <c r="F1797" s="86">
        <v>125.51815893816099</v>
      </c>
      <c r="G1797" s="86">
        <v>129.26285782969401</v>
      </c>
      <c r="H1797" s="86">
        <f t="shared" si="194"/>
        <v>121.34438962316335</v>
      </c>
      <c r="I1797" s="86">
        <f t="shared" si="189"/>
        <v>10.638249322837636</v>
      </c>
      <c r="J1797" s="86">
        <f t="shared" si="190"/>
        <v>6.9229635965748386</v>
      </c>
      <c r="L1797" s="87">
        <v>118.370887467016</v>
      </c>
      <c r="M1797" s="86">
        <v>134.67690613684499</v>
      </c>
      <c r="N1797" s="86">
        <v>125.57683299647501</v>
      </c>
      <c r="O1797" s="86">
        <f t="shared" si="195"/>
        <v>126.20820886677866</v>
      </c>
      <c r="P1797" s="86">
        <f t="shared" si="191"/>
        <v>8.1713241174490285</v>
      </c>
      <c r="Q1797" s="86">
        <f t="shared" si="192"/>
        <v>6.9796619392888513</v>
      </c>
      <c r="S1797" s="86">
        <f t="shared" si="193"/>
        <v>5.6698342714011848E-2</v>
      </c>
      <c r="T1797" s="87">
        <v>0.96793640000000003</v>
      </c>
      <c r="U1797" s="87">
        <v>0</v>
      </c>
    </row>
    <row r="1798" spans="2:21">
      <c r="B1798" s="87" t="s">
        <v>7564</v>
      </c>
      <c r="C1798" s="87" t="s">
        <v>832</v>
      </c>
      <c r="D1798" s="87" t="s">
        <v>2226</v>
      </c>
      <c r="E1798" s="87">
        <v>78.236055818697494</v>
      </c>
      <c r="F1798" s="86">
        <v>83.984559323549902</v>
      </c>
      <c r="G1798" s="86">
        <v>77.505871305638806</v>
      </c>
      <c r="H1798" s="86">
        <f t="shared" si="194"/>
        <v>79.908828815962067</v>
      </c>
      <c r="I1798" s="86">
        <f t="shared" ref="I1798:I1861" si="196">STDEV(E1798:G1798)</f>
        <v>3.5485175402749993</v>
      </c>
      <c r="J1798" s="86">
        <f t="shared" ref="J1798:J1861" si="197">LOG(H1798,2)</f>
        <v>6.3202830046154928</v>
      </c>
      <c r="L1798" s="87">
        <v>86.129555778928406</v>
      </c>
      <c r="M1798" s="86">
        <v>86.311621445862798</v>
      </c>
      <c r="N1798" s="86">
        <v>80.869154952822498</v>
      </c>
      <c r="O1798" s="86">
        <f t="shared" si="195"/>
        <v>84.436777392537905</v>
      </c>
      <c r="P1798" s="86">
        <f t="shared" ref="P1798:P1861" si="198">STDEV(L1798:N1798)</f>
        <v>3.0909924589102005</v>
      </c>
      <c r="Q1798" s="86">
        <f t="shared" ref="Q1798:Q1861" si="199">LOG(O1798,2)</f>
        <v>6.3997996128367083</v>
      </c>
      <c r="S1798" s="86">
        <f t="shared" ref="S1798:S1861" si="200">LOG(O1798/H1798,2)</f>
        <v>7.9516608221216853E-2</v>
      </c>
      <c r="T1798" s="87">
        <v>0.92322063399999998</v>
      </c>
      <c r="U1798" s="87">
        <v>0</v>
      </c>
    </row>
    <row r="1799" spans="2:21">
      <c r="B1799" s="87" t="s">
        <v>7565</v>
      </c>
      <c r="C1799" s="87" t="s">
        <v>832</v>
      </c>
      <c r="D1799" s="87" t="s">
        <v>2990</v>
      </c>
      <c r="E1799" s="87">
        <v>41.760362845672603</v>
      </c>
      <c r="F1799" s="86">
        <v>48.180334604940498</v>
      </c>
      <c r="G1799" s="86">
        <v>47.004675574434302</v>
      </c>
      <c r="H1799" s="86">
        <f t="shared" ref="H1799:H1862" si="201">AVERAGE(E1799:G1799)</f>
        <v>45.648457675015798</v>
      </c>
      <c r="I1799" s="86">
        <f t="shared" si="196"/>
        <v>3.4181141862841091</v>
      </c>
      <c r="J1799" s="86">
        <f t="shared" si="197"/>
        <v>5.512494211565742</v>
      </c>
      <c r="L1799" s="87">
        <v>48.481693271065097</v>
      </c>
      <c r="M1799" s="86">
        <v>50.5829798389438</v>
      </c>
      <c r="N1799" s="86">
        <v>45.989026839597898</v>
      </c>
      <c r="O1799" s="86">
        <f t="shared" ref="O1799:O1862" si="202">AVERAGE(L1799:N1799)</f>
        <v>48.351233316535598</v>
      </c>
      <c r="P1799" s="86">
        <f t="shared" si="198"/>
        <v>2.2997534411000848</v>
      </c>
      <c r="Q1799" s="86">
        <f t="shared" si="199"/>
        <v>5.5954807845265391</v>
      </c>
      <c r="S1799" s="86">
        <f t="shared" si="200"/>
        <v>8.29865729607977E-2</v>
      </c>
      <c r="T1799" s="87">
        <v>0.92638575400000001</v>
      </c>
      <c r="U1799" s="87">
        <v>0</v>
      </c>
    </row>
    <row r="1800" spans="2:21">
      <c r="B1800" s="87" t="s">
        <v>7566</v>
      </c>
      <c r="C1800" s="87" t="s">
        <v>2991</v>
      </c>
      <c r="D1800" s="87" t="s">
        <v>2992</v>
      </c>
      <c r="E1800" s="87">
        <v>613.32931136688296</v>
      </c>
      <c r="F1800" s="86">
        <v>668.01495354889698</v>
      </c>
      <c r="G1800" s="86">
        <v>696.26991516767202</v>
      </c>
      <c r="H1800" s="86">
        <f t="shared" si="201"/>
        <v>659.20472669448407</v>
      </c>
      <c r="I1800" s="86">
        <f t="shared" si="196"/>
        <v>42.166349292172917</v>
      </c>
      <c r="J1800" s="86">
        <f t="shared" si="197"/>
        <v>9.364582776886639</v>
      </c>
      <c r="L1800" s="87">
        <v>578.15913404109199</v>
      </c>
      <c r="M1800" s="86">
        <v>570.63850481027202</v>
      </c>
      <c r="N1800" s="86">
        <v>672.335389115814</v>
      </c>
      <c r="O1800" s="86">
        <f t="shared" si="202"/>
        <v>607.04434265572593</v>
      </c>
      <c r="P1800" s="86">
        <f t="shared" si="198"/>
        <v>56.668602655234871</v>
      </c>
      <c r="Q1800" s="86">
        <f t="shared" si="199"/>
        <v>9.2456580943824527</v>
      </c>
      <c r="S1800" s="86">
        <f t="shared" si="200"/>
        <v>-0.11892468250418695</v>
      </c>
      <c r="T1800" s="87">
        <v>0.40107918599999998</v>
      </c>
      <c r="U1800" s="87">
        <v>0</v>
      </c>
    </row>
    <row r="1801" spans="2:21">
      <c r="B1801" s="87" t="s">
        <v>7567</v>
      </c>
      <c r="C1801" s="87" t="s">
        <v>2993</v>
      </c>
      <c r="D1801" s="87" t="s">
        <v>2994</v>
      </c>
      <c r="E1801" s="87">
        <v>183.84526917693199</v>
      </c>
      <c r="F1801" s="86">
        <v>198.88242667683599</v>
      </c>
      <c r="G1801" s="86">
        <v>198.69966918700101</v>
      </c>
      <c r="H1801" s="86">
        <f t="shared" si="201"/>
        <v>193.80912168025634</v>
      </c>
      <c r="I1801" s="86">
        <f t="shared" si="196"/>
        <v>8.6294332146453669</v>
      </c>
      <c r="J1801" s="86">
        <f t="shared" si="197"/>
        <v>7.5984926629693117</v>
      </c>
      <c r="L1801" s="87">
        <v>226.69322567935299</v>
      </c>
      <c r="M1801" s="86">
        <v>212.45248465914099</v>
      </c>
      <c r="N1801" s="86">
        <v>227.426514806363</v>
      </c>
      <c r="O1801" s="86">
        <f t="shared" si="202"/>
        <v>222.19074171495231</v>
      </c>
      <c r="P1801" s="86">
        <f t="shared" si="198"/>
        <v>8.4415440589824691</v>
      </c>
      <c r="Q1801" s="86">
        <f t="shared" si="199"/>
        <v>7.7956548932695062</v>
      </c>
      <c r="S1801" s="86">
        <f t="shared" si="200"/>
        <v>0.19716223030019464</v>
      </c>
      <c r="T1801" s="87">
        <v>0.33093387600000002</v>
      </c>
      <c r="U1801" s="87">
        <v>0</v>
      </c>
    </row>
    <row r="1802" spans="2:21">
      <c r="B1802" s="87" t="s">
        <v>7568</v>
      </c>
      <c r="C1802" s="87" t="s">
        <v>841</v>
      </c>
      <c r="D1802" s="87" t="s">
        <v>1030</v>
      </c>
      <c r="E1802" s="87">
        <v>8.2007250344978395</v>
      </c>
      <c r="F1802" s="86">
        <v>12.863951432574</v>
      </c>
      <c r="G1802" s="86">
        <v>15.1264248818072</v>
      </c>
      <c r="H1802" s="86">
        <f t="shared" si="201"/>
        <v>12.063700449626348</v>
      </c>
      <c r="I1802" s="86">
        <f t="shared" si="196"/>
        <v>3.5315196191634928</v>
      </c>
      <c r="J1802" s="86">
        <f t="shared" si="197"/>
        <v>3.5926006058940487</v>
      </c>
      <c r="L1802" s="87">
        <v>7.4217404635593898</v>
      </c>
      <c r="M1802" s="86">
        <v>15.4184080612958</v>
      </c>
      <c r="N1802" s="86">
        <v>13.613993608535599</v>
      </c>
      <c r="O1802" s="86">
        <f t="shared" si="202"/>
        <v>12.151380711130264</v>
      </c>
      <c r="P1802" s="86">
        <f t="shared" si="198"/>
        <v>4.1941745949488283</v>
      </c>
      <c r="Q1802" s="86">
        <f t="shared" si="199"/>
        <v>3.6030483455026165</v>
      </c>
      <c r="S1802" s="86">
        <f t="shared" si="200"/>
        <v>1.0447739608567432E-2</v>
      </c>
      <c r="T1802" s="87">
        <v>0.98770320300000003</v>
      </c>
      <c r="U1802" s="87">
        <v>0</v>
      </c>
    </row>
    <row r="1803" spans="2:21">
      <c r="B1803" s="87" t="s">
        <v>7569</v>
      </c>
      <c r="C1803" s="87" t="s">
        <v>2995</v>
      </c>
      <c r="D1803" s="87" t="s">
        <v>2996</v>
      </c>
      <c r="E1803" s="87">
        <v>92.648292463741896</v>
      </c>
      <c r="F1803" s="86">
        <v>93.640701383956696</v>
      </c>
      <c r="G1803" s="86">
        <v>96.044377103149898</v>
      </c>
      <c r="H1803" s="86">
        <f t="shared" si="201"/>
        <v>94.111123650282821</v>
      </c>
      <c r="I1803" s="86">
        <f t="shared" si="196"/>
        <v>1.746230383138865</v>
      </c>
      <c r="J1803" s="86">
        <f t="shared" si="197"/>
        <v>6.5562933501116065</v>
      </c>
      <c r="L1803" s="87">
        <v>101.322121632405</v>
      </c>
      <c r="M1803" s="86">
        <v>89.053738901638098</v>
      </c>
      <c r="N1803" s="86">
        <v>92.387341134888004</v>
      </c>
      <c r="O1803" s="86">
        <f t="shared" si="202"/>
        <v>94.254400556310372</v>
      </c>
      <c r="P1803" s="86">
        <f t="shared" si="198"/>
        <v>6.3437163295253356</v>
      </c>
      <c r="Q1803" s="86">
        <f t="shared" si="199"/>
        <v>6.5584880714921168</v>
      </c>
      <c r="S1803" s="86">
        <f t="shared" si="200"/>
        <v>2.194721380511118E-3</v>
      </c>
      <c r="T1803" s="87">
        <v>0.91422976600000005</v>
      </c>
      <c r="U1803" s="87">
        <v>0</v>
      </c>
    </row>
    <row r="1804" spans="2:21">
      <c r="B1804" s="87" t="s">
        <v>7570</v>
      </c>
      <c r="C1804" s="87" t="s">
        <v>832</v>
      </c>
      <c r="D1804" s="87" t="s">
        <v>1717</v>
      </c>
      <c r="E1804" s="87">
        <v>228.10998152155801</v>
      </c>
      <c r="F1804" s="86">
        <v>211.90973059535901</v>
      </c>
      <c r="G1804" s="86">
        <v>239.15916622843099</v>
      </c>
      <c r="H1804" s="86">
        <f t="shared" si="201"/>
        <v>226.39295944844935</v>
      </c>
      <c r="I1804" s="86">
        <f t="shared" si="196"/>
        <v>13.705621444498242</v>
      </c>
      <c r="J1804" s="86">
        <f t="shared" si="197"/>
        <v>7.822685282543695</v>
      </c>
      <c r="L1804" s="87">
        <v>224.966762619176</v>
      </c>
      <c r="M1804" s="86">
        <v>211.40773876349701</v>
      </c>
      <c r="N1804" s="86">
        <v>219.81251837749201</v>
      </c>
      <c r="O1804" s="86">
        <f t="shared" si="202"/>
        <v>218.72900658672165</v>
      </c>
      <c r="P1804" s="86">
        <f t="shared" si="198"/>
        <v>6.844142044863748</v>
      </c>
      <c r="Q1804" s="86">
        <f t="shared" si="199"/>
        <v>7.7730007447921698</v>
      </c>
      <c r="S1804" s="86">
        <f t="shared" si="200"/>
        <v>-4.968453775152662E-2</v>
      </c>
      <c r="T1804" s="87">
        <v>0.66245033200000003</v>
      </c>
      <c r="U1804" s="87">
        <v>0</v>
      </c>
    </row>
    <row r="1805" spans="2:21">
      <c r="B1805" s="87" t="s">
        <v>7571</v>
      </c>
      <c r="C1805" s="87" t="s">
        <v>2997</v>
      </c>
      <c r="D1805" s="87" t="s">
        <v>2998</v>
      </c>
      <c r="E1805" s="87">
        <v>342.19550133508397</v>
      </c>
      <c r="F1805" s="86">
        <v>343.19778385081497</v>
      </c>
      <c r="G1805" s="86">
        <v>371.32176525024897</v>
      </c>
      <c r="H1805" s="86">
        <f t="shared" si="201"/>
        <v>352.23835014538264</v>
      </c>
      <c r="I1805" s="86">
        <f t="shared" si="196"/>
        <v>16.534318601285491</v>
      </c>
      <c r="J1805" s="86">
        <f t="shared" si="197"/>
        <v>8.460408181716538</v>
      </c>
      <c r="L1805" s="87">
        <v>328.08712026117399</v>
      </c>
      <c r="M1805" s="86">
        <v>336.56928196307803</v>
      </c>
      <c r="N1805" s="86">
        <v>341.896482380946</v>
      </c>
      <c r="O1805" s="86">
        <f t="shared" si="202"/>
        <v>335.51762820173263</v>
      </c>
      <c r="P1805" s="86">
        <f t="shared" si="198"/>
        <v>6.9644886577596168</v>
      </c>
      <c r="Q1805" s="86">
        <f t="shared" si="199"/>
        <v>8.3902447578428117</v>
      </c>
      <c r="S1805" s="86">
        <f t="shared" si="200"/>
        <v>-7.0163423873725206E-2</v>
      </c>
      <c r="T1805" s="87">
        <v>0.56374603099999998</v>
      </c>
      <c r="U1805" s="87">
        <v>0</v>
      </c>
    </row>
    <row r="1806" spans="2:21">
      <c r="B1806" s="87" t="s">
        <v>7572</v>
      </c>
      <c r="C1806" s="87" t="s">
        <v>2999</v>
      </c>
      <c r="D1806" s="87" t="s">
        <v>3000</v>
      </c>
      <c r="E1806" s="87">
        <v>114.890330273697</v>
      </c>
      <c r="F1806" s="86">
        <v>114.332993396658</v>
      </c>
      <c r="G1806" s="86">
        <v>117.045724185594</v>
      </c>
      <c r="H1806" s="86">
        <f t="shared" si="201"/>
        <v>115.423015951983</v>
      </c>
      <c r="I1806" s="86">
        <f t="shared" si="196"/>
        <v>1.4326697481271082</v>
      </c>
      <c r="J1806" s="86">
        <f t="shared" si="197"/>
        <v>6.8507871233676694</v>
      </c>
      <c r="L1806" s="87">
        <v>137.56415195755301</v>
      </c>
      <c r="M1806" s="86">
        <v>145.451677422985</v>
      </c>
      <c r="N1806" s="86">
        <v>152.48782004901599</v>
      </c>
      <c r="O1806" s="86">
        <f t="shared" si="202"/>
        <v>145.16788314318467</v>
      </c>
      <c r="P1806" s="86">
        <f t="shared" si="198"/>
        <v>7.4658805054041117</v>
      </c>
      <c r="Q1806" s="86">
        <f t="shared" si="199"/>
        <v>7.1815784974112553</v>
      </c>
      <c r="S1806" s="86">
        <f t="shared" si="200"/>
        <v>0.33079137404358605</v>
      </c>
      <c r="T1806" s="87">
        <v>5.0892189999999999E-3</v>
      </c>
      <c r="U1806" s="87">
        <v>0</v>
      </c>
    </row>
    <row r="1807" spans="2:21">
      <c r="B1807" s="87" t="s">
        <v>7573</v>
      </c>
      <c r="C1807" s="87" t="s">
        <v>832</v>
      </c>
      <c r="D1807" s="87" t="s">
        <v>3001</v>
      </c>
      <c r="E1807" s="87">
        <v>195.93530253616601</v>
      </c>
      <c r="F1807" s="86">
        <v>220.191258106497</v>
      </c>
      <c r="G1807" s="86">
        <v>204.720871283577</v>
      </c>
      <c r="H1807" s="86">
        <f t="shared" si="201"/>
        <v>206.94914397541334</v>
      </c>
      <c r="I1807" s="86">
        <f t="shared" si="196"/>
        <v>12.280543332823491</v>
      </c>
      <c r="J1807" s="86">
        <f t="shared" si="197"/>
        <v>7.6931324707904754</v>
      </c>
      <c r="L1807" s="87">
        <v>211.61081348697701</v>
      </c>
      <c r="M1807" s="86">
        <v>219.30579061588699</v>
      </c>
      <c r="N1807" s="86">
        <v>215.272547213472</v>
      </c>
      <c r="O1807" s="86">
        <f t="shared" si="202"/>
        <v>215.39638377211199</v>
      </c>
      <c r="P1807" s="86">
        <f t="shared" si="198"/>
        <v>3.848982966129336</v>
      </c>
      <c r="Q1807" s="86">
        <f t="shared" si="199"/>
        <v>7.7508502188683828</v>
      </c>
      <c r="S1807" s="86">
        <f t="shared" si="200"/>
        <v>5.7717748077907985E-2</v>
      </c>
      <c r="T1807" s="87">
        <v>0.96660881899999995</v>
      </c>
      <c r="U1807" s="87">
        <v>0</v>
      </c>
    </row>
    <row r="1808" spans="2:21">
      <c r="B1808" s="87" t="s">
        <v>7574</v>
      </c>
      <c r="C1808" s="87" t="s">
        <v>841</v>
      </c>
      <c r="D1808" s="87"/>
      <c r="E1808" s="87">
        <v>67.666492150895806</v>
      </c>
      <c r="F1808" s="86">
        <v>65.540043585374207</v>
      </c>
      <c r="G1808" s="86">
        <v>63.586319697474799</v>
      </c>
      <c r="H1808" s="86">
        <f t="shared" si="201"/>
        <v>65.597618477914935</v>
      </c>
      <c r="I1808" s="86">
        <f t="shared" si="196"/>
        <v>2.0406954607687564</v>
      </c>
      <c r="J1808" s="86">
        <f t="shared" si="197"/>
        <v>6.0355715336260012</v>
      </c>
      <c r="L1808" s="87">
        <v>66.1526872842785</v>
      </c>
      <c r="M1808" s="86">
        <v>71.783678650394194</v>
      </c>
      <c r="N1808" s="86">
        <v>62.445310397154202</v>
      </c>
      <c r="O1808" s="86">
        <f t="shared" si="202"/>
        <v>66.793892110608965</v>
      </c>
      <c r="P1808" s="86">
        <f t="shared" si="198"/>
        <v>4.7020886986808579</v>
      </c>
      <c r="Q1808" s="86">
        <f t="shared" si="199"/>
        <v>6.0616442780565132</v>
      </c>
      <c r="S1808" s="86">
        <f t="shared" si="200"/>
        <v>2.6072744430512221E-2</v>
      </c>
      <c r="T1808" s="87">
        <v>0.96660881899999995</v>
      </c>
      <c r="U1808" s="87">
        <v>0</v>
      </c>
    </row>
    <row r="1809" spans="2:21">
      <c r="B1809" s="87" t="s">
        <v>7575</v>
      </c>
      <c r="C1809" s="87" t="s">
        <v>832</v>
      </c>
      <c r="D1809" s="87" t="s">
        <v>1223</v>
      </c>
      <c r="E1809" s="87">
        <v>69.701375175979905</v>
      </c>
      <c r="F1809" s="86">
        <v>83.886524398812995</v>
      </c>
      <c r="G1809" s="86">
        <v>85.2926316505188</v>
      </c>
      <c r="H1809" s="86">
        <f t="shared" si="201"/>
        <v>79.626843741770571</v>
      </c>
      <c r="I1809" s="86">
        <f t="shared" si="196"/>
        <v>8.6244118111729122</v>
      </c>
      <c r="J1809" s="86">
        <f t="shared" si="197"/>
        <v>6.3151829679242875</v>
      </c>
      <c r="L1809" s="87">
        <v>75.539878014359303</v>
      </c>
      <c r="M1809" s="86">
        <v>81.2124727483247</v>
      </c>
      <c r="N1809" s="86">
        <v>92.5048509899122</v>
      </c>
      <c r="O1809" s="86">
        <f t="shared" si="202"/>
        <v>83.085733917532067</v>
      </c>
      <c r="P1809" s="86">
        <f t="shared" si="198"/>
        <v>8.6362264659604158</v>
      </c>
      <c r="Q1809" s="86">
        <f t="shared" si="199"/>
        <v>6.3765288778602196</v>
      </c>
      <c r="S1809" s="86">
        <f t="shared" si="200"/>
        <v>6.134590993593101E-2</v>
      </c>
      <c r="T1809" s="87">
        <v>0.963648426</v>
      </c>
      <c r="U1809" s="87">
        <v>0</v>
      </c>
    </row>
    <row r="1810" spans="2:21">
      <c r="B1810" s="87" t="s">
        <v>7576</v>
      </c>
      <c r="C1810" s="87" t="s">
        <v>3002</v>
      </c>
      <c r="D1810" s="87" t="s">
        <v>3003</v>
      </c>
      <c r="E1810" s="87">
        <v>181.12065184556701</v>
      </c>
      <c r="F1810" s="86">
        <v>205.72429904123899</v>
      </c>
      <c r="G1810" s="86">
        <v>195.85106268757201</v>
      </c>
      <c r="H1810" s="86">
        <f t="shared" si="201"/>
        <v>194.2320045247927</v>
      </c>
      <c r="I1810" s="86">
        <f t="shared" si="196"/>
        <v>12.381473088171749</v>
      </c>
      <c r="J1810" s="86">
        <f t="shared" si="197"/>
        <v>7.6016371297951819</v>
      </c>
      <c r="L1810" s="87">
        <v>190.00294239583599</v>
      </c>
      <c r="M1810" s="86">
        <v>185.71064262796199</v>
      </c>
      <c r="N1810" s="86">
        <v>204.01062678692199</v>
      </c>
      <c r="O1810" s="86">
        <f t="shared" si="202"/>
        <v>193.24140393690664</v>
      </c>
      <c r="P1810" s="86">
        <f t="shared" si="198"/>
        <v>9.5701661385418006</v>
      </c>
      <c r="Q1810" s="86">
        <f t="shared" si="199"/>
        <v>7.5942604291593971</v>
      </c>
      <c r="S1810" s="86">
        <f t="shared" si="200"/>
        <v>-7.3767006357838396E-3</v>
      </c>
      <c r="T1810" s="87">
        <v>0.86613705299999999</v>
      </c>
      <c r="U1810" s="87">
        <v>0</v>
      </c>
    </row>
    <row r="1811" spans="2:21">
      <c r="B1811" s="87" t="s">
        <v>7577</v>
      </c>
      <c r="C1811" s="87" t="s">
        <v>3004</v>
      </c>
      <c r="D1811" s="87" t="s">
        <v>3005</v>
      </c>
      <c r="E1811" s="87">
        <v>96.6873474476686</v>
      </c>
      <c r="F1811" s="86">
        <v>85.920697489773502</v>
      </c>
      <c r="G1811" s="86">
        <v>95.432265304544501</v>
      </c>
      <c r="H1811" s="86">
        <f t="shared" si="201"/>
        <v>92.680103413995539</v>
      </c>
      <c r="I1811" s="86">
        <f t="shared" si="196"/>
        <v>5.8873579925806423</v>
      </c>
      <c r="J1811" s="86">
        <f t="shared" si="197"/>
        <v>6.534187748874035</v>
      </c>
      <c r="L1811" s="87">
        <v>99.251787268792896</v>
      </c>
      <c r="M1811" s="86">
        <v>105.658080397828</v>
      </c>
      <c r="N1811" s="86">
        <v>106.287448122942</v>
      </c>
      <c r="O1811" s="86">
        <f t="shared" si="202"/>
        <v>103.73243859652096</v>
      </c>
      <c r="P1811" s="86">
        <f t="shared" si="198"/>
        <v>3.8930968616073844</v>
      </c>
      <c r="Q1811" s="86">
        <f t="shared" si="199"/>
        <v>6.6967233055673034</v>
      </c>
      <c r="S1811" s="86">
        <f t="shared" si="200"/>
        <v>0.16253555669326908</v>
      </c>
      <c r="T1811" s="87">
        <v>0.49809954699999998</v>
      </c>
      <c r="U1811" s="87">
        <v>0</v>
      </c>
    </row>
    <row r="1812" spans="2:21">
      <c r="B1812" s="87" t="s">
        <v>7578</v>
      </c>
      <c r="C1812" s="87" t="s">
        <v>832</v>
      </c>
      <c r="D1812" s="87" t="s">
        <v>3006</v>
      </c>
      <c r="E1812" s="87">
        <v>59.7966853789966</v>
      </c>
      <c r="F1812" s="86">
        <v>64.527433253290795</v>
      </c>
      <c r="G1812" s="86">
        <v>66.877599413990694</v>
      </c>
      <c r="H1812" s="86">
        <f t="shared" si="201"/>
        <v>63.733906015426022</v>
      </c>
      <c r="I1812" s="86">
        <f t="shared" si="196"/>
        <v>3.6065357340069504</v>
      </c>
      <c r="J1812" s="86">
        <f t="shared" si="197"/>
        <v>5.9939891757912136</v>
      </c>
      <c r="L1812" s="87">
        <v>66.694392859666294</v>
      </c>
      <c r="M1812" s="86">
        <v>68.690273685913695</v>
      </c>
      <c r="N1812" s="86">
        <v>68.208496218225704</v>
      </c>
      <c r="O1812" s="86">
        <f t="shared" si="202"/>
        <v>67.864387587935241</v>
      </c>
      <c r="P1812" s="86">
        <f t="shared" si="198"/>
        <v>1.0414860201777991</v>
      </c>
      <c r="Q1812" s="86">
        <f t="shared" si="199"/>
        <v>6.0845828014869197</v>
      </c>
      <c r="S1812" s="86">
        <f t="shared" si="200"/>
        <v>9.0593625695706573E-2</v>
      </c>
      <c r="T1812" s="87">
        <v>0.87585109500000002</v>
      </c>
      <c r="U1812" s="87">
        <v>0</v>
      </c>
    </row>
    <row r="1813" spans="2:21">
      <c r="B1813" s="87" t="s">
        <v>7579</v>
      </c>
      <c r="C1813" s="87" t="s">
        <v>841</v>
      </c>
      <c r="D1813" s="87" t="s">
        <v>3007</v>
      </c>
      <c r="E1813" s="87">
        <v>76.198332627536999</v>
      </c>
      <c r="F1813" s="86">
        <v>64.345126339954405</v>
      </c>
      <c r="G1813" s="86">
        <v>51.868463248167998</v>
      </c>
      <c r="H1813" s="86">
        <f t="shared" si="201"/>
        <v>64.137307405219801</v>
      </c>
      <c r="I1813" s="86">
        <f t="shared" si="196"/>
        <v>12.16626596522185</v>
      </c>
      <c r="J1813" s="86">
        <f t="shared" si="197"/>
        <v>6.0030918831122548</v>
      </c>
      <c r="L1813" s="87">
        <v>61.696632980221104</v>
      </c>
      <c r="M1813" s="86">
        <v>67.124434695602204</v>
      </c>
      <c r="N1813" s="86">
        <v>57.330125829708997</v>
      </c>
      <c r="O1813" s="86">
        <f t="shared" si="202"/>
        <v>62.050397835177442</v>
      </c>
      <c r="P1813" s="86">
        <f t="shared" si="198"/>
        <v>4.9067284130650917</v>
      </c>
      <c r="Q1813" s="86">
        <f t="shared" si="199"/>
        <v>5.9553685550898541</v>
      </c>
      <c r="S1813" s="86">
        <f t="shared" si="200"/>
        <v>-4.7723328022401326E-2</v>
      </c>
      <c r="T1813" s="87">
        <v>0.82262595800000005</v>
      </c>
      <c r="U1813" s="87">
        <v>0</v>
      </c>
    </row>
    <row r="1814" spans="2:21">
      <c r="B1814" s="87" t="s">
        <v>7580</v>
      </c>
      <c r="C1814" s="87" t="s">
        <v>3008</v>
      </c>
      <c r="D1814" s="87" t="s">
        <v>3009</v>
      </c>
      <c r="E1814" s="87">
        <v>133.430620267183</v>
      </c>
      <c r="F1814" s="86">
        <v>127.385427850985</v>
      </c>
      <c r="G1814" s="86">
        <v>105.417801819678</v>
      </c>
      <c r="H1814" s="86">
        <f t="shared" si="201"/>
        <v>122.077949979282</v>
      </c>
      <c r="I1814" s="86">
        <f t="shared" si="196"/>
        <v>14.741319152714311</v>
      </c>
      <c r="J1814" s="86">
        <f t="shared" si="197"/>
        <v>6.9316588304907025</v>
      </c>
      <c r="L1814" s="87">
        <v>126.92251212590099</v>
      </c>
      <c r="M1814" s="86">
        <v>129.55433006135499</v>
      </c>
      <c r="N1814" s="86">
        <v>126.362421027358</v>
      </c>
      <c r="O1814" s="86">
        <f t="shared" si="202"/>
        <v>127.61308773820467</v>
      </c>
      <c r="P1814" s="86">
        <f t="shared" si="198"/>
        <v>1.7043303164467096</v>
      </c>
      <c r="Q1814" s="86">
        <f t="shared" si="199"/>
        <v>6.9956324863284571</v>
      </c>
      <c r="S1814" s="86">
        <f t="shared" si="200"/>
        <v>6.3973655837754773E-2</v>
      </c>
      <c r="T1814" s="87">
        <v>0.95898821999999995</v>
      </c>
      <c r="U1814" s="87">
        <v>0</v>
      </c>
    </row>
    <row r="1815" spans="2:21">
      <c r="B1815" s="87" t="s">
        <v>7581</v>
      </c>
      <c r="C1815" s="87" t="s">
        <v>3010</v>
      </c>
      <c r="D1815" s="87" t="s">
        <v>1002</v>
      </c>
      <c r="E1815" s="87">
        <v>79.7627166433399</v>
      </c>
      <c r="F1815" s="86">
        <v>74.913280069236293</v>
      </c>
      <c r="G1815" s="86">
        <v>84.5636648977666</v>
      </c>
      <c r="H1815" s="86">
        <f t="shared" si="201"/>
        <v>79.746553870114269</v>
      </c>
      <c r="I1815" s="86">
        <f t="shared" si="196"/>
        <v>4.8252127166696743</v>
      </c>
      <c r="J1815" s="86">
        <f t="shared" si="197"/>
        <v>6.3173502711702918</v>
      </c>
      <c r="L1815" s="87">
        <v>90.557877934887898</v>
      </c>
      <c r="M1815" s="86">
        <v>71.843199353781799</v>
      </c>
      <c r="N1815" s="86">
        <v>83.250100847117096</v>
      </c>
      <c r="O1815" s="86">
        <f t="shared" si="202"/>
        <v>81.883726045262264</v>
      </c>
      <c r="P1815" s="86">
        <f t="shared" si="198"/>
        <v>9.4318626831016648</v>
      </c>
      <c r="Q1815" s="86">
        <f t="shared" si="199"/>
        <v>6.3555048472818498</v>
      </c>
      <c r="S1815" s="86">
        <f t="shared" si="200"/>
        <v>3.8154576111557044E-2</v>
      </c>
      <c r="T1815" s="87">
        <v>1</v>
      </c>
      <c r="U1815" s="87">
        <v>0</v>
      </c>
    </row>
    <row r="1816" spans="2:21">
      <c r="B1816" s="87" t="s">
        <v>7582</v>
      </c>
      <c r="C1816" s="87" t="s">
        <v>832</v>
      </c>
      <c r="D1816" s="87" t="s">
        <v>3011</v>
      </c>
      <c r="E1816" s="87">
        <v>79.934462982153306</v>
      </c>
      <c r="F1816" s="86">
        <v>78.649653965293297</v>
      </c>
      <c r="G1816" s="86">
        <v>70.835405523246095</v>
      </c>
      <c r="H1816" s="86">
        <f t="shared" si="201"/>
        <v>76.473174156897571</v>
      </c>
      <c r="I1816" s="86">
        <f t="shared" si="196"/>
        <v>4.9245314424206361</v>
      </c>
      <c r="J1816" s="86">
        <f t="shared" si="197"/>
        <v>6.2568818518688163</v>
      </c>
      <c r="L1816" s="87">
        <v>84.624622963507704</v>
      </c>
      <c r="M1816" s="86">
        <v>86.637514875661296</v>
      </c>
      <c r="N1816" s="86">
        <v>80.534481167696896</v>
      </c>
      <c r="O1816" s="86">
        <f t="shared" si="202"/>
        <v>83.932206335621956</v>
      </c>
      <c r="P1816" s="86">
        <f t="shared" si="198"/>
        <v>3.1098771197696728</v>
      </c>
      <c r="Q1816" s="86">
        <f t="shared" si="199"/>
        <v>6.391152600487084</v>
      </c>
      <c r="S1816" s="86">
        <f t="shared" si="200"/>
        <v>0.1342707486182686</v>
      </c>
      <c r="T1816" s="87">
        <v>0.72696142600000002</v>
      </c>
      <c r="U1816" s="87">
        <v>0</v>
      </c>
    </row>
    <row r="1817" spans="2:21">
      <c r="B1817" s="87" t="s">
        <v>7583</v>
      </c>
      <c r="C1817" s="87" t="s">
        <v>841</v>
      </c>
      <c r="D1817" s="87" t="s">
        <v>992</v>
      </c>
      <c r="E1817" s="87">
        <v>92.615790573485498</v>
      </c>
      <c r="F1817" s="86">
        <v>102.521245141253</v>
      </c>
      <c r="G1817" s="86">
        <v>102.491116932173</v>
      </c>
      <c r="H1817" s="86">
        <f t="shared" si="201"/>
        <v>99.209384215637158</v>
      </c>
      <c r="I1817" s="86">
        <f t="shared" si="196"/>
        <v>5.7102394665734275</v>
      </c>
      <c r="J1817" s="86">
        <f t="shared" si="197"/>
        <v>6.6324046864776971</v>
      </c>
      <c r="L1817" s="87">
        <v>112.28606180099401</v>
      </c>
      <c r="M1817" s="86">
        <v>111.38412164235</v>
      </c>
      <c r="N1817" s="86">
        <v>122.34986933431701</v>
      </c>
      <c r="O1817" s="86">
        <f t="shared" si="202"/>
        <v>115.34001759255368</v>
      </c>
      <c r="P1817" s="86">
        <f t="shared" si="198"/>
        <v>6.0874370710152359</v>
      </c>
      <c r="Q1817" s="86">
        <f t="shared" si="199"/>
        <v>6.8497493373334448</v>
      </c>
      <c r="S1817" s="86">
        <f t="shared" si="200"/>
        <v>0.21734465085574711</v>
      </c>
      <c r="T1817" s="87">
        <v>0.219185555</v>
      </c>
      <c r="U1817" s="87">
        <v>0</v>
      </c>
    </row>
    <row r="1818" spans="2:21">
      <c r="B1818" s="87" t="s">
        <v>7584</v>
      </c>
      <c r="C1818" s="87" t="s">
        <v>3012</v>
      </c>
      <c r="D1818" s="87" t="s">
        <v>3013</v>
      </c>
      <c r="E1818" s="87">
        <v>167.016054470104</v>
      </c>
      <c r="F1818" s="86">
        <v>167.29935249714001</v>
      </c>
      <c r="G1818" s="86">
        <v>172.166641897099</v>
      </c>
      <c r="H1818" s="86">
        <f t="shared" si="201"/>
        <v>168.82734962144767</v>
      </c>
      <c r="I1818" s="86">
        <f t="shared" si="196"/>
        <v>2.8953789250630235</v>
      </c>
      <c r="J1818" s="86">
        <f t="shared" si="197"/>
        <v>7.3994048258522742</v>
      </c>
      <c r="L1818" s="87">
        <v>183.593843848398</v>
      </c>
      <c r="M1818" s="86">
        <v>197.25992127968101</v>
      </c>
      <c r="N1818" s="86">
        <v>208.37705926932301</v>
      </c>
      <c r="O1818" s="86">
        <f t="shared" si="202"/>
        <v>196.41027479913399</v>
      </c>
      <c r="P1818" s="86">
        <f t="shared" si="198"/>
        <v>12.413434899592591</v>
      </c>
      <c r="Q1818" s="86">
        <f t="shared" si="199"/>
        <v>7.6177265930221481</v>
      </c>
      <c r="S1818" s="86">
        <f t="shared" si="200"/>
        <v>0.21832176716987409</v>
      </c>
      <c r="T1818" s="87">
        <v>0.197319774</v>
      </c>
      <c r="U1818" s="87">
        <v>0</v>
      </c>
    </row>
    <row r="1819" spans="2:21">
      <c r="B1819" s="87" t="s">
        <v>7585</v>
      </c>
      <c r="C1819" s="87" t="s">
        <v>3014</v>
      </c>
      <c r="D1819" s="87" t="s">
        <v>2514</v>
      </c>
      <c r="E1819" s="87">
        <v>34.6652265368092</v>
      </c>
      <c r="F1819" s="86">
        <v>34.809045370898801</v>
      </c>
      <c r="G1819" s="86">
        <v>33.273447942789801</v>
      </c>
      <c r="H1819" s="86">
        <f t="shared" si="201"/>
        <v>34.249239950165936</v>
      </c>
      <c r="I1819" s="86">
        <f t="shared" si="196"/>
        <v>0.84811467119964412</v>
      </c>
      <c r="J1819" s="86">
        <f t="shared" si="197"/>
        <v>5.0980000674191199</v>
      </c>
      <c r="L1819" s="87">
        <v>43.2474870420344</v>
      </c>
      <c r="M1819" s="86">
        <v>35.1087087831744</v>
      </c>
      <c r="N1819" s="86">
        <v>36.317399570662403</v>
      </c>
      <c r="O1819" s="86">
        <f t="shared" si="202"/>
        <v>38.224531798623737</v>
      </c>
      <c r="P1819" s="86">
        <f t="shared" si="198"/>
        <v>4.391786981163774</v>
      </c>
      <c r="Q1819" s="86">
        <f t="shared" si="199"/>
        <v>5.2564269254220237</v>
      </c>
      <c r="S1819" s="86">
        <f t="shared" si="200"/>
        <v>0.15842685800290349</v>
      </c>
      <c r="T1819" s="87">
        <v>0.65189538899999999</v>
      </c>
      <c r="U1819" s="87">
        <v>0</v>
      </c>
    </row>
    <row r="1820" spans="2:21">
      <c r="B1820" s="87" t="s">
        <v>7586</v>
      </c>
      <c r="C1820" s="87" t="s">
        <v>832</v>
      </c>
      <c r="D1820" s="87" t="s">
        <v>955</v>
      </c>
      <c r="E1820" s="87">
        <v>63.008904015058398</v>
      </c>
      <c r="F1820" s="86">
        <v>49.604103358041598</v>
      </c>
      <c r="G1820" s="86">
        <v>50.855167516915103</v>
      </c>
      <c r="H1820" s="86">
        <f t="shared" si="201"/>
        <v>54.489391630005038</v>
      </c>
      <c r="I1820" s="86">
        <f t="shared" si="196"/>
        <v>7.404583637296053</v>
      </c>
      <c r="J1820" s="86">
        <f t="shared" si="197"/>
        <v>5.7679034783091545</v>
      </c>
      <c r="L1820" s="87">
        <v>67.027864823964606</v>
      </c>
      <c r="M1820" s="86">
        <v>50.297890580592302</v>
      </c>
      <c r="N1820" s="86">
        <v>43.802026192515299</v>
      </c>
      <c r="O1820" s="86">
        <f t="shared" si="202"/>
        <v>53.709260532357405</v>
      </c>
      <c r="P1820" s="86">
        <f t="shared" si="198"/>
        <v>11.982820149880602</v>
      </c>
      <c r="Q1820" s="86">
        <f t="shared" si="199"/>
        <v>5.747098953531343</v>
      </c>
      <c r="S1820" s="86">
        <f t="shared" si="200"/>
        <v>-2.0804524777811195E-2</v>
      </c>
      <c r="T1820" s="87">
        <v>0.92988571099999995</v>
      </c>
      <c r="U1820" s="87">
        <v>0</v>
      </c>
    </row>
    <row r="1821" spans="2:21">
      <c r="B1821" s="87" t="s">
        <v>7587</v>
      </c>
      <c r="C1821" s="87" t="s">
        <v>841</v>
      </c>
      <c r="D1821" s="87" t="s">
        <v>3015</v>
      </c>
      <c r="E1821" s="87">
        <v>115.97428348034801</v>
      </c>
      <c r="F1821" s="86">
        <v>84.584709968066605</v>
      </c>
      <c r="G1821" s="86">
        <v>106.03251377921499</v>
      </c>
      <c r="H1821" s="86">
        <f t="shared" si="201"/>
        <v>102.19716907587654</v>
      </c>
      <c r="I1821" s="86">
        <f t="shared" si="196"/>
        <v>16.042404217130162</v>
      </c>
      <c r="J1821" s="86">
        <f t="shared" si="197"/>
        <v>6.6752114230682595</v>
      </c>
      <c r="L1821" s="87">
        <v>128.73772937517199</v>
      </c>
      <c r="M1821" s="86">
        <v>116.339996218267</v>
      </c>
      <c r="N1821" s="86">
        <v>124.653628209199</v>
      </c>
      <c r="O1821" s="86">
        <f t="shared" si="202"/>
        <v>123.24378460087934</v>
      </c>
      <c r="P1821" s="86">
        <f t="shared" si="198"/>
        <v>6.3179657412331078</v>
      </c>
      <c r="Q1821" s="86">
        <f t="shared" si="199"/>
        <v>6.9453710805840494</v>
      </c>
      <c r="S1821" s="86">
        <f t="shared" si="200"/>
        <v>0.27015965751578974</v>
      </c>
      <c r="T1821" s="87">
        <v>0.23099916400000001</v>
      </c>
      <c r="U1821" s="87">
        <v>0</v>
      </c>
    </row>
    <row r="1822" spans="2:21">
      <c r="B1822" s="87" t="s">
        <v>7588</v>
      </c>
      <c r="C1822" s="87" t="s">
        <v>3016</v>
      </c>
      <c r="D1822" s="87" t="s">
        <v>3017</v>
      </c>
      <c r="E1822" s="87">
        <v>609.80896499783103</v>
      </c>
      <c r="F1822" s="86">
        <v>554.59832463237694</v>
      </c>
      <c r="G1822" s="86">
        <v>591.165780247768</v>
      </c>
      <c r="H1822" s="86">
        <f t="shared" si="201"/>
        <v>585.19102329265866</v>
      </c>
      <c r="I1822" s="86">
        <f t="shared" si="196"/>
        <v>28.086064033526441</v>
      </c>
      <c r="J1822" s="86">
        <f t="shared" si="197"/>
        <v>9.1927638287820646</v>
      </c>
      <c r="L1822" s="87">
        <v>661.04225034477804</v>
      </c>
      <c r="M1822" s="86">
        <v>572.36167530938303</v>
      </c>
      <c r="N1822" s="86">
        <v>617.05924728531397</v>
      </c>
      <c r="O1822" s="86">
        <f t="shared" si="202"/>
        <v>616.82105764649168</v>
      </c>
      <c r="P1822" s="86">
        <f t="shared" si="198"/>
        <v>44.340767335265106</v>
      </c>
      <c r="Q1822" s="86">
        <f t="shared" si="199"/>
        <v>9.268708208016637</v>
      </c>
      <c r="S1822" s="86">
        <f t="shared" si="200"/>
        <v>7.594437923457284E-2</v>
      </c>
      <c r="T1822" s="87">
        <v>0.921594574</v>
      </c>
      <c r="U1822" s="87">
        <v>0</v>
      </c>
    </row>
    <row r="1823" spans="2:21">
      <c r="B1823" s="87" t="s">
        <v>7589</v>
      </c>
      <c r="C1823" s="87" t="s">
        <v>3018</v>
      </c>
      <c r="D1823" s="87" t="s">
        <v>1045</v>
      </c>
      <c r="E1823" s="87">
        <v>105.037006745947</v>
      </c>
      <c r="F1823" s="86">
        <v>116.826424657491</v>
      </c>
      <c r="G1823" s="86">
        <v>99.867608868295903</v>
      </c>
      <c r="H1823" s="86">
        <f t="shared" si="201"/>
        <v>107.24368009057797</v>
      </c>
      <c r="I1823" s="86">
        <f t="shared" si="196"/>
        <v>8.6920891436059193</v>
      </c>
      <c r="J1823" s="86">
        <f t="shared" si="197"/>
        <v>6.7447488214563611</v>
      </c>
      <c r="L1823" s="87">
        <v>95.263877505489006</v>
      </c>
      <c r="M1823" s="86">
        <v>109.697038129177</v>
      </c>
      <c r="N1823" s="86">
        <v>107.780338985775</v>
      </c>
      <c r="O1823" s="86">
        <f t="shared" si="202"/>
        <v>104.24708487348033</v>
      </c>
      <c r="P1823" s="86">
        <f t="shared" si="198"/>
        <v>7.838491236445301</v>
      </c>
      <c r="Q1823" s="86">
        <f t="shared" si="199"/>
        <v>6.7038632310237967</v>
      </c>
      <c r="S1823" s="86">
        <f t="shared" si="200"/>
        <v>-4.0885590432564747E-2</v>
      </c>
      <c r="T1823" s="87">
        <v>0.767818573</v>
      </c>
      <c r="U1823" s="87">
        <v>0</v>
      </c>
    </row>
    <row r="1824" spans="2:21">
      <c r="B1824" s="87" t="s">
        <v>7590</v>
      </c>
      <c r="C1824" s="87" t="s">
        <v>841</v>
      </c>
      <c r="D1824" s="87"/>
      <c r="E1824" s="87">
        <v>107.229698469263</v>
      </c>
      <c r="F1824" s="86">
        <v>112.745011719999</v>
      </c>
      <c r="G1824" s="86">
        <v>102.360850325128</v>
      </c>
      <c r="H1824" s="86">
        <f t="shared" si="201"/>
        <v>107.44518683813</v>
      </c>
      <c r="I1824" s="86">
        <f t="shared" si="196"/>
        <v>5.1954334175812544</v>
      </c>
      <c r="J1824" s="86">
        <f t="shared" si="197"/>
        <v>6.7474570463860228</v>
      </c>
      <c r="L1824" s="87">
        <v>120.11811732191499</v>
      </c>
      <c r="M1824" s="86">
        <v>132.48319983069899</v>
      </c>
      <c r="N1824" s="86">
        <v>128.126423242161</v>
      </c>
      <c r="O1824" s="86">
        <f t="shared" si="202"/>
        <v>126.90924679825832</v>
      </c>
      <c r="P1824" s="86">
        <f t="shared" si="198"/>
        <v>6.2717585439773318</v>
      </c>
      <c r="Q1824" s="86">
        <f t="shared" si="199"/>
        <v>6.9876533797101033</v>
      </c>
      <c r="S1824" s="86">
        <f t="shared" si="200"/>
        <v>0.24019633332408044</v>
      </c>
      <c r="T1824" s="87">
        <v>0.14018612699999999</v>
      </c>
      <c r="U1824" s="87">
        <v>0</v>
      </c>
    </row>
    <row r="1825" spans="2:21">
      <c r="B1825" s="87" t="s">
        <v>7591</v>
      </c>
      <c r="C1825" s="87" t="s">
        <v>841</v>
      </c>
      <c r="D1825" s="87" t="s">
        <v>955</v>
      </c>
      <c r="E1825" s="87">
        <v>562.78000240179699</v>
      </c>
      <c r="F1825" s="86">
        <v>615.79685501423899</v>
      </c>
      <c r="G1825" s="86">
        <v>590.61826953312698</v>
      </c>
      <c r="H1825" s="86">
        <f t="shared" si="201"/>
        <v>589.73170898305432</v>
      </c>
      <c r="I1825" s="86">
        <f t="shared" si="196"/>
        <v>26.519542934203415</v>
      </c>
      <c r="J1825" s="86">
        <f t="shared" si="197"/>
        <v>9.2039149575528754</v>
      </c>
      <c r="L1825" s="87">
        <v>502.246708693681</v>
      </c>
      <c r="M1825" s="86">
        <v>527.69500569212005</v>
      </c>
      <c r="N1825" s="86">
        <v>571.50353948853797</v>
      </c>
      <c r="O1825" s="86">
        <f t="shared" si="202"/>
        <v>533.81508462477962</v>
      </c>
      <c r="P1825" s="86">
        <f t="shared" si="198"/>
        <v>35.031681055058577</v>
      </c>
      <c r="Q1825" s="86">
        <f t="shared" si="199"/>
        <v>9.0601962637182165</v>
      </c>
      <c r="S1825" s="86">
        <f t="shared" si="200"/>
        <v>-0.1437186938346596</v>
      </c>
      <c r="T1825" s="87">
        <v>0.219185555</v>
      </c>
      <c r="U1825" s="87">
        <v>0</v>
      </c>
    </row>
    <row r="1826" spans="2:21">
      <c r="B1826" s="87" t="s">
        <v>7592</v>
      </c>
      <c r="C1826" s="87" t="s">
        <v>3019</v>
      </c>
      <c r="D1826" s="87" t="s">
        <v>1032</v>
      </c>
      <c r="E1826" s="87">
        <v>49.293530318723803</v>
      </c>
      <c r="F1826" s="86">
        <v>48.367055008412997</v>
      </c>
      <c r="G1826" s="86">
        <v>47.677844958887498</v>
      </c>
      <c r="H1826" s="86">
        <f t="shared" si="201"/>
        <v>48.446143428674766</v>
      </c>
      <c r="I1826" s="86">
        <f t="shared" si="196"/>
        <v>0.81074103705312073</v>
      </c>
      <c r="J1826" s="86">
        <f t="shared" si="197"/>
        <v>5.598309918881152</v>
      </c>
      <c r="L1826" s="87">
        <v>58.252350120553899</v>
      </c>
      <c r="M1826" s="86">
        <v>54.353517560632397</v>
      </c>
      <c r="N1826" s="86">
        <v>51.325331382208098</v>
      </c>
      <c r="O1826" s="86">
        <f t="shared" si="202"/>
        <v>54.64373302113146</v>
      </c>
      <c r="P1826" s="86">
        <f t="shared" si="198"/>
        <v>3.4726165798260791</v>
      </c>
      <c r="Q1826" s="86">
        <f t="shared" si="199"/>
        <v>5.7719841405049159</v>
      </c>
      <c r="S1826" s="86">
        <f t="shared" si="200"/>
        <v>0.17367422162376409</v>
      </c>
      <c r="T1826" s="87">
        <v>0.43483089800000002</v>
      </c>
      <c r="U1826" s="87">
        <v>0</v>
      </c>
    </row>
    <row r="1827" spans="2:21">
      <c r="B1827" s="87" t="s">
        <v>7593</v>
      </c>
      <c r="C1827" s="87" t="s">
        <v>3020</v>
      </c>
      <c r="D1827" s="87" t="s">
        <v>2155</v>
      </c>
      <c r="E1827" s="87">
        <v>51.773117772373197</v>
      </c>
      <c r="F1827" s="86">
        <v>52.085156266117302</v>
      </c>
      <c r="G1827" s="86">
        <v>48.182430804364003</v>
      </c>
      <c r="H1827" s="86">
        <f t="shared" si="201"/>
        <v>50.680234947618167</v>
      </c>
      <c r="I1827" s="86">
        <f t="shared" si="196"/>
        <v>2.1687810306570312</v>
      </c>
      <c r="J1827" s="86">
        <f t="shared" si="197"/>
        <v>5.6633513075463915</v>
      </c>
      <c r="L1827" s="87">
        <v>62.270161760807497</v>
      </c>
      <c r="M1827" s="86">
        <v>52.864315692579098</v>
      </c>
      <c r="N1827" s="86">
        <v>53.558146483416003</v>
      </c>
      <c r="O1827" s="86">
        <f t="shared" si="202"/>
        <v>56.230874645600863</v>
      </c>
      <c r="P1827" s="86">
        <f t="shared" si="198"/>
        <v>5.2416688121727004</v>
      </c>
      <c r="Q1827" s="86">
        <f t="shared" si="199"/>
        <v>5.8132905824037655</v>
      </c>
      <c r="S1827" s="86">
        <f t="shared" si="200"/>
        <v>0.14993927485737524</v>
      </c>
      <c r="T1827" s="87">
        <v>0.67086692000000003</v>
      </c>
      <c r="U1827" s="87">
        <v>0</v>
      </c>
    </row>
    <row r="1828" spans="2:21">
      <c r="B1828" s="87" t="s">
        <v>7594</v>
      </c>
      <c r="C1828" s="87" t="s">
        <v>832</v>
      </c>
      <c r="D1828" s="87" t="s">
        <v>3021</v>
      </c>
      <c r="E1828" s="87">
        <v>54.654520084371001</v>
      </c>
      <c r="F1828" s="86">
        <v>64.033900522479101</v>
      </c>
      <c r="G1828" s="86">
        <v>66.883270963196296</v>
      </c>
      <c r="H1828" s="86">
        <f t="shared" si="201"/>
        <v>61.857230523348797</v>
      </c>
      <c r="I1828" s="86">
        <f t="shared" si="196"/>
        <v>6.3983596513425249</v>
      </c>
      <c r="J1828" s="86">
        <f t="shared" si="197"/>
        <v>5.9508703373078653</v>
      </c>
      <c r="L1828" s="87">
        <v>61.696957851518597</v>
      </c>
      <c r="M1828" s="86">
        <v>66.476394016132403</v>
      </c>
      <c r="N1828" s="86">
        <v>66.290265044502505</v>
      </c>
      <c r="O1828" s="86">
        <f t="shared" si="202"/>
        <v>64.821205637384494</v>
      </c>
      <c r="P1828" s="86">
        <f t="shared" si="198"/>
        <v>2.7072779999726673</v>
      </c>
      <c r="Q1828" s="86">
        <f t="shared" si="199"/>
        <v>6.0183939490960316</v>
      </c>
      <c r="S1828" s="86">
        <f t="shared" si="200"/>
        <v>6.7523611788165863E-2</v>
      </c>
      <c r="T1828" s="87">
        <v>0.95488321499999995</v>
      </c>
      <c r="U1828" s="87">
        <v>0</v>
      </c>
    </row>
    <row r="1829" spans="2:21">
      <c r="B1829" s="87" t="s">
        <v>7595</v>
      </c>
      <c r="C1829" s="87" t="s">
        <v>3022</v>
      </c>
      <c r="D1829" s="87" t="s">
        <v>860</v>
      </c>
      <c r="E1829" s="87">
        <v>300.78703084560698</v>
      </c>
      <c r="F1829" s="86">
        <v>311.55905532732203</v>
      </c>
      <c r="G1829" s="86">
        <v>333.035560274337</v>
      </c>
      <c r="H1829" s="86">
        <f t="shared" si="201"/>
        <v>315.12721548242206</v>
      </c>
      <c r="I1829" s="86">
        <f t="shared" si="196"/>
        <v>16.417695872084149</v>
      </c>
      <c r="J1829" s="86">
        <f t="shared" si="197"/>
        <v>8.2997905456725594</v>
      </c>
      <c r="L1829" s="87">
        <v>321.10064124324902</v>
      </c>
      <c r="M1829" s="86">
        <v>309.94166919427602</v>
      </c>
      <c r="N1829" s="86">
        <v>319.74733754455201</v>
      </c>
      <c r="O1829" s="86">
        <f t="shared" si="202"/>
        <v>316.92988266069233</v>
      </c>
      <c r="P1829" s="86">
        <f t="shared" si="198"/>
        <v>6.089680066668417</v>
      </c>
      <c r="Q1829" s="86">
        <f t="shared" si="199"/>
        <v>8.3080198846285889</v>
      </c>
      <c r="S1829" s="86">
        <f t="shared" si="200"/>
        <v>8.2293389560308145E-3</v>
      </c>
      <c r="T1829" s="87">
        <v>0.921594574</v>
      </c>
      <c r="U1829" s="87">
        <v>0</v>
      </c>
    </row>
    <row r="1830" spans="2:21">
      <c r="B1830" s="87" t="s">
        <v>7596</v>
      </c>
      <c r="C1830" s="87" t="s">
        <v>841</v>
      </c>
      <c r="D1830" s="87"/>
      <c r="E1830" s="87">
        <v>65.676077039385206</v>
      </c>
      <c r="F1830" s="86">
        <v>62.470549526842397</v>
      </c>
      <c r="G1830" s="86">
        <v>68.678904620007202</v>
      </c>
      <c r="H1830" s="86">
        <f t="shared" si="201"/>
        <v>65.608510395411599</v>
      </c>
      <c r="I1830" s="86">
        <f t="shared" si="196"/>
        <v>3.104729002544302</v>
      </c>
      <c r="J1830" s="86">
        <f t="shared" si="197"/>
        <v>6.0358110607811604</v>
      </c>
      <c r="L1830" s="87">
        <v>28.176762187265801</v>
      </c>
      <c r="M1830" s="86">
        <v>29.685265007963199</v>
      </c>
      <c r="N1830" s="86">
        <v>25.312243619023398</v>
      </c>
      <c r="O1830" s="86">
        <f t="shared" si="202"/>
        <v>27.724756938084131</v>
      </c>
      <c r="P1830" s="86">
        <f t="shared" si="198"/>
        <v>2.2212745386370147</v>
      </c>
      <c r="Q1830" s="86">
        <f t="shared" si="199"/>
        <v>4.7931029072758706</v>
      </c>
      <c r="S1830" s="86">
        <f t="shared" si="200"/>
        <v>-1.2427081535052902</v>
      </c>
      <c r="T1830" s="91">
        <v>3.2999999999999997E-51</v>
      </c>
      <c r="U1830" s="87">
        <v>1</v>
      </c>
    </row>
    <row r="1831" spans="2:21">
      <c r="B1831" s="87" t="s">
        <v>7597</v>
      </c>
      <c r="C1831" s="87" t="s">
        <v>3023</v>
      </c>
      <c r="D1831" s="87" t="s">
        <v>850</v>
      </c>
      <c r="E1831" s="87">
        <v>57.325014750792</v>
      </c>
      <c r="F1831" s="86">
        <v>58.9212122796703</v>
      </c>
      <c r="G1831" s="86">
        <v>57.810253813486398</v>
      </c>
      <c r="H1831" s="86">
        <f t="shared" si="201"/>
        <v>58.018826947982895</v>
      </c>
      <c r="I1831" s="86">
        <f t="shared" si="196"/>
        <v>0.81828399845320765</v>
      </c>
      <c r="J1831" s="86">
        <f t="shared" si="197"/>
        <v>5.8584492216291313</v>
      </c>
      <c r="L1831" s="87">
        <v>61.115911557791399</v>
      </c>
      <c r="M1831" s="86">
        <v>61.271832973390502</v>
      </c>
      <c r="N1831" s="86">
        <v>61.952065681709598</v>
      </c>
      <c r="O1831" s="86">
        <f t="shared" si="202"/>
        <v>61.446603404297171</v>
      </c>
      <c r="P1831" s="86">
        <f t="shared" si="198"/>
        <v>0.44463126000746794</v>
      </c>
      <c r="Q1831" s="86">
        <f t="shared" si="199"/>
        <v>5.9412613595583688</v>
      </c>
      <c r="S1831" s="86">
        <f t="shared" si="200"/>
        <v>8.2812137929236529E-2</v>
      </c>
      <c r="T1831" s="87">
        <v>0.89385737499999995</v>
      </c>
      <c r="U1831" s="87">
        <v>0</v>
      </c>
    </row>
    <row r="1832" spans="2:21">
      <c r="B1832" s="87" t="s">
        <v>7598</v>
      </c>
      <c r="C1832" s="87" t="s">
        <v>3024</v>
      </c>
      <c r="D1832" s="87" t="s">
        <v>1542</v>
      </c>
      <c r="E1832" s="87">
        <v>358.01982383940901</v>
      </c>
      <c r="F1832" s="86">
        <v>397.231482115201</v>
      </c>
      <c r="G1832" s="86">
        <v>375.42296439188698</v>
      </c>
      <c r="H1832" s="86">
        <f t="shared" si="201"/>
        <v>376.89142344883231</v>
      </c>
      <c r="I1832" s="86">
        <f t="shared" si="196"/>
        <v>19.647030696413523</v>
      </c>
      <c r="J1832" s="86">
        <f t="shared" si="197"/>
        <v>8.5580051551441461</v>
      </c>
      <c r="L1832" s="87">
        <v>337.44797618035</v>
      </c>
      <c r="M1832" s="86">
        <v>348.89494950640199</v>
      </c>
      <c r="N1832" s="86">
        <v>381.07142654979702</v>
      </c>
      <c r="O1832" s="86">
        <f t="shared" si="202"/>
        <v>355.80478407884965</v>
      </c>
      <c r="P1832" s="86">
        <f t="shared" si="198"/>
        <v>22.617708016018046</v>
      </c>
      <c r="Q1832" s="86">
        <f t="shared" si="199"/>
        <v>8.4749420986946653</v>
      </c>
      <c r="S1832" s="86">
        <f t="shared" si="200"/>
        <v>-8.3063056449479852E-2</v>
      </c>
      <c r="T1832" s="87">
        <v>0.535796779</v>
      </c>
      <c r="U1832" s="87">
        <v>0</v>
      </c>
    </row>
    <row r="1833" spans="2:21">
      <c r="B1833" s="87" t="s">
        <v>7599</v>
      </c>
      <c r="C1833" s="87" t="s">
        <v>832</v>
      </c>
      <c r="D1833" s="87" t="s">
        <v>3025</v>
      </c>
      <c r="E1833" s="87">
        <v>80.8053120193116</v>
      </c>
      <c r="F1833" s="86">
        <v>84.180599238695393</v>
      </c>
      <c r="G1833" s="86">
        <v>80.852826178925099</v>
      </c>
      <c r="H1833" s="86">
        <f t="shared" si="201"/>
        <v>81.946245812310693</v>
      </c>
      <c r="I1833" s="86">
        <f t="shared" si="196"/>
        <v>1.9351526617656594</v>
      </c>
      <c r="J1833" s="86">
        <f t="shared" si="197"/>
        <v>6.3566059518139939</v>
      </c>
      <c r="L1833" s="87">
        <v>83.622549825955602</v>
      </c>
      <c r="M1833" s="86">
        <v>82.448932731545398</v>
      </c>
      <c r="N1833" s="86">
        <v>84.2788482236449</v>
      </c>
      <c r="O1833" s="86">
        <f t="shared" si="202"/>
        <v>83.450110260381962</v>
      </c>
      <c r="P1833" s="86">
        <f t="shared" si="198"/>
        <v>0.9270648466465865</v>
      </c>
      <c r="Q1833" s="86">
        <f t="shared" si="199"/>
        <v>6.3828420506705772</v>
      </c>
      <c r="S1833" s="86">
        <f t="shared" si="200"/>
        <v>2.6236098856583172E-2</v>
      </c>
      <c r="T1833" s="87">
        <v>0.96748757600000002</v>
      </c>
      <c r="U1833" s="87">
        <v>0</v>
      </c>
    </row>
    <row r="1834" spans="2:21">
      <c r="B1834" s="87" t="s">
        <v>7600</v>
      </c>
      <c r="C1834" s="87" t="s">
        <v>832</v>
      </c>
      <c r="D1834" s="87" t="s">
        <v>3026</v>
      </c>
      <c r="E1834" s="87">
        <v>148.032125849171</v>
      </c>
      <c r="F1834" s="86">
        <v>140.48599818776299</v>
      </c>
      <c r="G1834" s="86">
        <v>155.266277492413</v>
      </c>
      <c r="H1834" s="86">
        <f t="shared" si="201"/>
        <v>147.92813384311566</v>
      </c>
      <c r="I1834" s="86">
        <f t="shared" si="196"/>
        <v>7.3906883870082698</v>
      </c>
      <c r="J1834" s="86">
        <f t="shared" si="197"/>
        <v>7.2087526485404023</v>
      </c>
      <c r="L1834" s="87">
        <v>158.53573406157099</v>
      </c>
      <c r="M1834" s="86">
        <v>161.72069369006201</v>
      </c>
      <c r="N1834" s="86">
        <v>159.00556464827301</v>
      </c>
      <c r="O1834" s="86">
        <f t="shared" si="202"/>
        <v>159.75399746663535</v>
      </c>
      <c r="P1834" s="86">
        <f t="shared" si="198"/>
        <v>1.7193329292143329</v>
      </c>
      <c r="Q1834" s="86">
        <f t="shared" si="199"/>
        <v>7.3197082214361098</v>
      </c>
      <c r="S1834" s="86">
        <f t="shared" si="200"/>
        <v>0.11095557289570715</v>
      </c>
      <c r="T1834" s="87">
        <v>0.774981472</v>
      </c>
      <c r="U1834" s="87">
        <v>0</v>
      </c>
    </row>
    <row r="1835" spans="2:21">
      <c r="B1835" s="87" t="s">
        <v>7601</v>
      </c>
      <c r="C1835" s="87" t="s">
        <v>3027</v>
      </c>
      <c r="D1835" s="87" t="s">
        <v>3028</v>
      </c>
      <c r="E1835" s="87">
        <v>90.022666178420494</v>
      </c>
      <c r="F1835" s="86">
        <v>88.413679729864697</v>
      </c>
      <c r="G1835" s="86">
        <v>98.037159444760306</v>
      </c>
      <c r="H1835" s="86">
        <f t="shared" si="201"/>
        <v>92.157835117681842</v>
      </c>
      <c r="I1835" s="86">
        <f t="shared" si="196"/>
        <v>5.1548084595978549</v>
      </c>
      <c r="J1835" s="86">
        <f t="shared" si="197"/>
        <v>6.5260349216755245</v>
      </c>
      <c r="L1835" s="87">
        <v>95.426410999072203</v>
      </c>
      <c r="M1835" s="86">
        <v>104.93962341254699</v>
      </c>
      <c r="N1835" s="86">
        <v>107.76429756918699</v>
      </c>
      <c r="O1835" s="86">
        <f t="shared" si="202"/>
        <v>102.71011066026874</v>
      </c>
      <c r="P1835" s="86">
        <f t="shared" si="198"/>
        <v>6.464047229768922</v>
      </c>
      <c r="Q1835" s="86">
        <f t="shared" si="199"/>
        <v>6.6824343955930772</v>
      </c>
      <c r="S1835" s="86">
        <f t="shared" si="200"/>
        <v>0.15639947391755371</v>
      </c>
      <c r="T1835" s="87">
        <v>0.54188523499999997</v>
      </c>
      <c r="U1835" s="87">
        <v>0</v>
      </c>
    </row>
    <row r="1836" spans="2:21">
      <c r="B1836" s="87" t="s">
        <v>7602</v>
      </c>
      <c r="C1836" s="87" t="s">
        <v>832</v>
      </c>
      <c r="D1836" s="87" t="s">
        <v>3029</v>
      </c>
      <c r="E1836" s="87">
        <v>153.68025369526401</v>
      </c>
      <c r="F1836" s="86">
        <v>140.307201708039</v>
      </c>
      <c r="G1836" s="86">
        <v>147.72416333686999</v>
      </c>
      <c r="H1836" s="86">
        <f t="shared" si="201"/>
        <v>147.23720624672433</v>
      </c>
      <c r="I1836" s="86">
        <f t="shared" si="196"/>
        <v>6.699811584588633</v>
      </c>
      <c r="J1836" s="86">
        <f t="shared" si="197"/>
        <v>7.2019984704431135</v>
      </c>
      <c r="L1836" s="87">
        <v>150.977398470434</v>
      </c>
      <c r="M1836" s="86">
        <v>134.945560094272</v>
      </c>
      <c r="N1836" s="86">
        <v>150.12500522812499</v>
      </c>
      <c r="O1836" s="86">
        <f t="shared" si="202"/>
        <v>145.34932126427699</v>
      </c>
      <c r="P1836" s="86">
        <f t="shared" si="198"/>
        <v>9.0199960322475388</v>
      </c>
      <c r="Q1836" s="86">
        <f t="shared" si="199"/>
        <v>7.1833805243314481</v>
      </c>
      <c r="S1836" s="86">
        <f t="shared" si="200"/>
        <v>-1.8617946111664781E-2</v>
      </c>
      <c r="T1836" s="87">
        <v>0.84232040100000005</v>
      </c>
      <c r="U1836" s="87">
        <v>0</v>
      </c>
    </row>
    <row r="1837" spans="2:21">
      <c r="B1837" s="87" t="s">
        <v>7603</v>
      </c>
      <c r="C1837" s="87" t="s">
        <v>841</v>
      </c>
      <c r="D1837" s="87"/>
      <c r="E1837" s="87">
        <v>0.95307585905130399</v>
      </c>
      <c r="F1837" s="86">
        <v>0.83990391989660296</v>
      </c>
      <c r="G1837" s="86">
        <v>0.151028369369166</v>
      </c>
      <c r="H1837" s="86">
        <f t="shared" si="201"/>
        <v>0.64800271610569105</v>
      </c>
      <c r="I1837" s="86">
        <f t="shared" si="196"/>
        <v>0.43409630030519231</v>
      </c>
      <c r="J1837" s="86">
        <f t="shared" si="197"/>
        <v>-0.62592823470339021</v>
      </c>
      <c r="L1837" s="87">
        <v>0.56746279639001795</v>
      </c>
      <c r="M1837" s="86">
        <v>0.83421976858567404</v>
      </c>
      <c r="N1837" s="86">
        <v>1.67670281218449</v>
      </c>
      <c r="O1837" s="86">
        <f t="shared" si="202"/>
        <v>1.0261284590533941</v>
      </c>
      <c r="P1837" s="86">
        <f t="shared" si="198"/>
        <v>0.57898623668245019</v>
      </c>
      <c r="Q1837" s="86">
        <f t="shared" si="199"/>
        <v>3.7211350475594762E-2</v>
      </c>
      <c r="S1837" s="86">
        <f t="shared" si="200"/>
        <v>0.66313958517898497</v>
      </c>
      <c r="T1837" s="87">
        <v>0.68548876199999997</v>
      </c>
      <c r="U1837" s="87">
        <v>0</v>
      </c>
    </row>
    <row r="1838" spans="2:21">
      <c r="B1838" s="87" t="s">
        <v>7604</v>
      </c>
      <c r="C1838" s="87" t="s">
        <v>841</v>
      </c>
      <c r="D1838" s="87" t="s">
        <v>2058</v>
      </c>
      <c r="E1838" s="87">
        <v>41.330840609877598</v>
      </c>
      <c r="F1838" s="86">
        <v>43.496135407238</v>
      </c>
      <c r="G1838" s="86">
        <v>52.419429868548001</v>
      </c>
      <c r="H1838" s="86">
        <f t="shared" si="201"/>
        <v>45.748801961887864</v>
      </c>
      <c r="I1838" s="86">
        <f t="shared" si="196"/>
        <v>5.8775065199201366</v>
      </c>
      <c r="J1838" s="86">
        <f t="shared" si="197"/>
        <v>5.5156620584747724</v>
      </c>
      <c r="L1838" s="87">
        <v>42.0710612101377</v>
      </c>
      <c r="M1838" s="86">
        <v>55.702707770173397</v>
      </c>
      <c r="N1838" s="86">
        <v>56.791956615733802</v>
      </c>
      <c r="O1838" s="86">
        <f t="shared" si="202"/>
        <v>51.521908532014969</v>
      </c>
      <c r="P1838" s="86">
        <f t="shared" si="198"/>
        <v>8.2027740483305216</v>
      </c>
      <c r="Q1838" s="86">
        <f t="shared" si="199"/>
        <v>5.6871141312489559</v>
      </c>
      <c r="S1838" s="86">
        <f t="shared" si="200"/>
        <v>0.17145207277418312</v>
      </c>
      <c r="T1838" s="87">
        <v>0.70215671300000004</v>
      </c>
      <c r="U1838" s="87">
        <v>0</v>
      </c>
    </row>
    <row r="1839" spans="2:21">
      <c r="B1839" s="87" t="s">
        <v>7605</v>
      </c>
      <c r="C1839" s="87" t="s">
        <v>3030</v>
      </c>
      <c r="D1839" s="87" t="s">
        <v>3031</v>
      </c>
      <c r="E1839" s="87">
        <v>64.644249615449297</v>
      </c>
      <c r="F1839" s="86">
        <v>64.936897297926095</v>
      </c>
      <c r="G1839" s="86">
        <v>61.965825493463498</v>
      </c>
      <c r="H1839" s="86">
        <f t="shared" si="201"/>
        <v>63.848990802279637</v>
      </c>
      <c r="I1839" s="86">
        <f t="shared" si="196"/>
        <v>1.6374200291193393</v>
      </c>
      <c r="J1839" s="86">
        <f t="shared" si="197"/>
        <v>5.9965919117448392</v>
      </c>
      <c r="L1839" s="87">
        <v>70.620961599591297</v>
      </c>
      <c r="M1839" s="86">
        <v>68.3538026873657</v>
      </c>
      <c r="N1839" s="86">
        <v>58.062864767439898</v>
      </c>
      <c r="O1839" s="86">
        <f t="shared" si="202"/>
        <v>65.679209684798963</v>
      </c>
      <c r="P1839" s="86">
        <f t="shared" si="198"/>
        <v>6.6926478174528921</v>
      </c>
      <c r="Q1839" s="86">
        <f t="shared" si="199"/>
        <v>6.0373648622180447</v>
      </c>
      <c r="S1839" s="86">
        <f t="shared" si="200"/>
        <v>4.0772950473205775E-2</v>
      </c>
      <c r="T1839" s="87">
        <v>1</v>
      </c>
      <c r="U1839" s="87">
        <v>0</v>
      </c>
    </row>
    <row r="1840" spans="2:21">
      <c r="B1840" s="87" t="s">
        <v>7606</v>
      </c>
      <c r="C1840" s="87" t="s">
        <v>832</v>
      </c>
      <c r="D1840" s="87" t="s">
        <v>3032</v>
      </c>
      <c r="E1840" s="87">
        <v>49.0685920904833</v>
      </c>
      <c r="F1840" s="86">
        <v>50.578462823894398</v>
      </c>
      <c r="G1840" s="86">
        <v>44.791258208920702</v>
      </c>
      <c r="H1840" s="86">
        <f t="shared" si="201"/>
        <v>48.146104374432802</v>
      </c>
      <c r="I1840" s="86">
        <f t="shared" si="196"/>
        <v>3.0018614231158742</v>
      </c>
      <c r="J1840" s="86">
        <f t="shared" si="197"/>
        <v>5.5893471654991247</v>
      </c>
      <c r="L1840" s="87">
        <v>52.366329315915401</v>
      </c>
      <c r="M1840" s="86">
        <v>57.402964843135699</v>
      </c>
      <c r="N1840" s="86">
        <v>59.209802086420801</v>
      </c>
      <c r="O1840" s="86">
        <f t="shared" si="202"/>
        <v>56.326365415157305</v>
      </c>
      <c r="P1840" s="86">
        <f t="shared" si="198"/>
        <v>3.5464883527800812</v>
      </c>
      <c r="Q1840" s="86">
        <f t="shared" si="199"/>
        <v>5.8157384763405204</v>
      </c>
      <c r="S1840" s="86">
        <f t="shared" si="200"/>
        <v>0.2263913108413956</v>
      </c>
      <c r="T1840" s="87">
        <v>0.37457731700000002</v>
      </c>
      <c r="U1840" s="87">
        <v>0</v>
      </c>
    </row>
    <row r="1841" spans="2:21">
      <c r="B1841" s="87" t="s">
        <v>7607</v>
      </c>
      <c r="C1841" s="87" t="s">
        <v>841</v>
      </c>
      <c r="D1841" s="87"/>
      <c r="E1841" s="87">
        <v>66.403079933348096</v>
      </c>
      <c r="F1841" s="86">
        <v>65.104987899683394</v>
      </c>
      <c r="G1841" s="86">
        <v>70.035619767065398</v>
      </c>
      <c r="H1841" s="86">
        <f t="shared" si="201"/>
        <v>67.181229200032291</v>
      </c>
      <c r="I1841" s="86">
        <f t="shared" si="196"/>
        <v>2.5557620906182965</v>
      </c>
      <c r="J1841" s="86">
        <f t="shared" si="197"/>
        <v>6.0699862873720596</v>
      </c>
      <c r="L1841" s="87">
        <v>69.785458202087796</v>
      </c>
      <c r="M1841" s="86">
        <v>59.847738905274198</v>
      </c>
      <c r="N1841" s="86">
        <v>73.283137498420402</v>
      </c>
      <c r="O1841" s="86">
        <f t="shared" si="202"/>
        <v>67.638778201927451</v>
      </c>
      <c r="P1841" s="86">
        <f t="shared" si="198"/>
        <v>6.9701979962189755</v>
      </c>
      <c r="Q1841" s="86">
        <f t="shared" si="199"/>
        <v>6.0797786946420542</v>
      </c>
      <c r="S1841" s="86">
        <f t="shared" si="200"/>
        <v>9.7924072699952566E-3</v>
      </c>
      <c r="T1841" s="87">
        <v>0.949188001</v>
      </c>
      <c r="U1841" s="87">
        <v>0</v>
      </c>
    </row>
    <row r="1842" spans="2:21">
      <c r="B1842" s="87" t="s">
        <v>7608</v>
      </c>
      <c r="C1842" s="87" t="s">
        <v>3033</v>
      </c>
      <c r="D1842" s="87" t="s">
        <v>3034</v>
      </c>
      <c r="E1842" s="87">
        <v>52.061106942442002</v>
      </c>
      <c r="F1842" s="86">
        <v>49.835465780420499</v>
      </c>
      <c r="G1842" s="86">
        <v>54.740861762726603</v>
      </c>
      <c r="H1842" s="86">
        <f t="shared" si="201"/>
        <v>52.212478161863032</v>
      </c>
      <c r="I1842" s="86">
        <f t="shared" si="196"/>
        <v>2.4561987644239975</v>
      </c>
      <c r="J1842" s="86">
        <f t="shared" si="197"/>
        <v>5.7063227298609513</v>
      </c>
      <c r="L1842" s="87">
        <v>55.710660035590003</v>
      </c>
      <c r="M1842" s="86">
        <v>53.358781948161202</v>
      </c>
      <c r="N1842" s="86">
        <v>52.149268147147197</v>
      </c>
      <c r="O1842" s="86">
        <f t="shared" si="202"/>
        <v>53.739570043632796</v>
      </c>
      <c r="P1842" s="86">
        <f t="shared" si="198"/>
        <v>1.8109742477479409</v>
      </c>
      <c r="Q1842" s="86">
        <f t="shared" si="199"/>
        <v>5.7479128736556326</v>
      </c>
      <c r="S1842" s="86">
        <f t="shared" si="200"/>
        <v>4.1590143794680949E-2</v>
      </c>
      <c r="T1842" s="87">
        <v>1</v>
      </c>
      <c r="U1842" s="87">
        <v>0</v>
      </c>
    </row>
    <row r="1843" spans="2:21">
      <c r="B1843" s="87" t="s">
        <v>7609</v>
      </c>
      <c r="C1843" s="87" t="s">
        <v>841</v>
      </c>
      <c r="D1843" s="87"/>
      <c r="E1843" s="87">
        <v>88.097596841644105</v>
      </c>
      <c r="F1843" s="86">
        <v>82.977853662635695</v>
      </c>
      <c r="G1843" s="86">
        <v>81.988726340241698</v>
      </c>
      <c r="H1843" s="86">
        <f t="shared" si="201"/>
        <v>84.35472561484049</v>
      </c>
      <c r="I1843" s="86">
        <f t="shared" si="196"/>
        <v>3.2789338176154645</v>
      </c>
      <c r="J1843" s="86">
        <f t="shared" si="197"/>
        <v>6.3983969865196801</v>
      </c>
      <c r="L1843" s="87">
        <v>94.285845305175997</v>
      </c>
      <c r="M1843" s="86">
        <v>84.974833345764196</v>
      </c>
      <c r="N1843" s="86">
        <v>84.771282652157097</v>
      </c>
      <c r="O1843" s="86">
        <f t="shared" si="202"/>
        <v>88.010653767699083</v>
      </c>
      <c r="P1843" s="86">
        <f t="shared" si="198"/>
        <v>5.4354282117633801</v>
      </c>
      <c r="Q1843" s="86">
        <f t="shared" si="199"/>
        <v>6.4596062687225739</v>
      </c>
      <c r="S1843" s="86">
        <f t="shared" si="200"/>
        <v>6.1209282202893539E-2</v>
      </c>
      <c r="T1843" s="87">
        <v>0.95713195100000004</v>
      </c>
      <c r="U1843" s="87">
        <v>0</v>
      </c>
    </row>
    <row r="1844" spans="2:21">
      <c r="B1844" s="87" t="s">
        <v>7610</v>
      </c>
      <c r="C1844" s="87" t="s">
        <v>3035</v>
      </c>
      <c r="D1844" s="87" t="s">
        <v>3036</v>
      </c>
      <c r="E1844" s="87">
        <v>57.6816205852138</v>
      </c>
      <c r="F1844" s="86">
        <v>44.971998323171199</v>
      </c>
      <c r="G1844" s="86">
        <v>49.463332074211699</v>
      </c>
      <c r="H1844" s="86">
        <f t="shared" si="201"/>
        <v>50.705650327532233</v>
      </c>
      <c r="I1844" s="86">
        <f t="shared" si="196"/>
        <v>6.4452416939050323</v>
      </c>
      <c r="J1844" s="86">
        <f t="shared" si="197"/>
        <v>5.6640746161851201</v>
      </c>
      <c r="L1844" s="87">
        <v>57.618705434812298</v>
      </c>
      <c r="M1844" s="86">
        <v>53.022327495576</v>
      </c>
      <c r="N1844" s="86">
        <v>48.8286551798193</v>
      </c>
      <c r="O1844" s="86">
        <f t="shared" si="202"/>
        <v>53.156562703402528</v>
      </c>
      <c r="P1844" s="86">
        <f t="shared" si="198"/>
        <v>4.3965623149900646</v>
      </c>
      <c r="Q1844" s="86">
        <f t="shared" si="199"/>
        <v>5.7321759126112264</v>
      </c>
      <c r="S1844" s="86">
        <f t="shared" si="200"/>
        <v>6.8101296426105212E-2</v>
      </c>
      <c r="T1844" s="87">
        <v>0.95393430400000001</v>
      </c>
      <c r="U1844" s="87">
        <v>0</v>
      </c>
    </row>
    <row r="1845" spans="2:21">
      <c r="B1845" s="87" t="s">
        <v>7611</v>
      </c>
      <c r="C1845" s="87" t="s">
        <v>832</v>
      </c>
      <c r="D1845" s="87" t="s">
        <v>1582</v>
      </c>
      <c r="E1845" s="87">
        <v>54.935888188129098</v>
      </c>
      <c r="F1845" s="86">
        <v>61.3110419304152</v>
      </c>
      <c r="G1845" s="86">
        <v>62.840911759080797</v>
      </c>
      <c r="H1845" s="86">
        <f t="shared" si="201"/>
        <v>59.695947292541696</v>
      </c>
      <c r="I1845" s="86">
        <f t="shared" si="196"/>
        <v>4.192701686417875</v>
      </c>
      <c r="J1845" s="86">
        <f t="shared" si="197"/>
        <v>5.8995610863537298</v>
      </c>
      <c r="L1845" s="87">
        <v>69.872797519384804</v>
      </c>
      <c r="M1845" s="86">
        <v>80.727562869892495</v>
      </c>
      <c r="N1845" s="86">
        <v>74.696898577918603</v>
      </c>
      <c r="O1845" s="86">
        <f t="shared" si="202"/>
        <v>75.099086322398634</v>
      </c>
      <c r="P1845" s="86">
        <f t="shared" si="198"/>
        <v>5.4385475027807786</v>
      </c>
      <c r="Q1845" s="86">
        <f t="shared" si="199"/>
        <v>6.2307234504809319</v>
      </c>
      <c r="S1845" s="86">
        <f t="shared" si="200"/>
        <v>0.33116236412720096</v>
      </c>
      <c r="T1845" s="87">
        <v>1.9402234000000001E-2</v>
      </c>
      <c r="U1845" s="87">
        <v>0</v>
      </c>
    </row>
    <row r="1846" spans="2:21">
      <c r="B1846" s="87" t="s">
        <v>7612</v>
      </c>
      <c r="C1846" s="87" t="s">
        <v>832</v>
      </c>
      <c r="D1846" s="87" t="s">
        <v>2285</v>
      </c>
      <c r="E1846" s="87">
        <v>73.555369662389495</v>
      </c>
      <c r="F1846" s="86">
        <v>69.047389684986896</v>
      </c>
      <c r="G1846" s="86">
        <v>77.515123970360307</v>
      </c>
      <c r="H1846" s="86">
        <f t="shared" si="201"/>
        <v>73.372627772578895</v>
      </c>
      <c r="I1846" s="86">
        <f t="shared" si="196"/>
        <v>4.2368239201836966</v>
      </c>
      <c r="J1846" s="86">
        <f t="shared" si="197"/>
        <v>6.1971700497565818</v>
      </c>
      <c r="L1846" s="87">
        <v>80.025030773503204</v>
      </c>
      <c r="M1846" s="86">
        <v>87.006235765439698</v>
      </c>
      <c r="N1846" s="86">
        <v>77.814881028677803</v>
      </c>
      <c r="O1846" s="86">
        <f t="shared" si="202"/>
        <v>81.61538252254023</v>
      </c>
      <c r="P1846" s="86">
        <f t="shared" si="198"/>
        <v>4.7976207111960916</v>
      </c>
      <c r="Q1846" s="86">
        <f t="shared" si="199"/>
        <v>6.3507691857789776</v>
      </c>
      <c r="S1846" s="86">
        <f t="shared" si="200"/>
        <v>0.15359913602239614</v>
      </c>
      <c r="T1846" s="87">
        <v>0.56723537300000004</v>
      </c>
      <c r="U1846" s="87">
        <v>0</v>
      </c>
    </row>
    <row r="1847" spans="2:21">
      <c r="B1847" s="87" t="s">
        <v>7613</v>
      </c>
      <c r="C1847" s="87" t="s">
        <v>841</v>
      </c>
      <c r="D1847" s="87" t="s">
        <v>3037</v>
      </c>
      <c r="E1847" s="87">
        <v>482.85335002423398</v>
      </c>
      <c r="F1847" s="86">
        <v>550.56939017011302</v>
      </c>
      <c r="G1847" s="86">
        <v>531.14640380292997</v>
      </c>
      <c r="H1847" s="86">
        <f t="shared" si="201"/>
        <v>521.52304799909234</v>
      </c>
      <c r="I1847" s="86">
        <f t="shared" si="196"/>
        <v>34.868642875153853</v>
      </c>
      <c r="J1847" s="86">
        <f t="shared" si="197"/>
        <v>9.0265872018663345</v>
      </c>
      <c r="L1847" s="87">
        <v>476.15143404625502</v>
      </c>
      <c r="M1847" s="86">
        <v>472.81248428267901</v>
      </c>
      <c r="N1847" s="86">
        <v>489.15908063443402</v>
      </c>
      <c r="O1847" s="86">
        <f t="shared" si="202"/>
        <v>479.37433298778933</v>
      </c>
      <c r="P1847" s="86">
        <f t="shared" si="198"/>
        <v>8.6367303571612037</v>
      </c>
      <c r="Q1847" s="86">
        <f t="shared" si="199"/>
        <v>8.9050088549934188</v>
      </c>
      <c r="S1847" s="86">
        <f t="shared" si="200"/>
        <v>-0.12157834687291595</v>
      </c>
      <c r="T1847" s="87">
        <v>0.302457329</v>
      </c>
      <c r="U1847" s="87">
        <v>0</v>
      </c>
    </row>
    <row r="1848" spans="2:21">
      <c r="B1848" s="87" t="s">
        <v>7614</v>
      </c>
      <c r="C1848" s="87" t="s">
        <v>832</v>
      </c>
      <c r="D1848" s="87" t="s">
        <v>3038</v>
      </c>
      <c r="E1848" s="87">
        <v>106.316147513049</v>
      </c>
      <c r="F1848" s="86">
        <v>105.18931527124499</v>
      </c>
      <c r="G1848" s="86">
        <v>111.35372582027701</v>
      </c>
      <c r="H1848" s="86">
        <f t="shared" si="201"/>
        <v>107.619729534857</v>
      </c>
      <c r="I1848" s="86">
        <f t="shared" si="196"/>
        <v>3.2824509013753822</v>
      </c>
      <c r="J1848" s="86">
        <f t="shared" si="197"/>
        <v>6.749798775967256</v>
      </c>
      <c r="L1848" s="87">
        <v>114.533970402465</v>
      </c>
      <c r="M1848" s="86">
        <v>111.223053640872</v>
      </c>
      <c r="N1848" s="86">
        <v>116.92732828749701</v>
      </c>
      <c r="O1848" s="86">
        <f t="shared" si="202"/>
        <v>114.22811744361134</v>
      </c>
      <c r="P1848" s="86">
        <f t="shared" si="198"/>
        <v>2.8644103817996953</v>
      </c>
      <c r="Q1848" s="86">
        <f t="shared" si="199"/>
        <v>6.8357740060051837</v>
      </c>
      <c r="S1848" s="86">
        <f t="shared" si="200"/>
        <v>8.5975230037927397E-2</v>
      </c>
      <c r="T1848" s="87">
        <v>0.86411935799999995</v>
      </c>
      <c r="U1848" s="87">
        <v>0</v>
      </c>
    </row>
    <row r="1849" spans="2:21">
      <c r="B1849" s="87" t="s">
        <v>7615</v>
      </c>
      <c r="C1849" s="87" t="s">
        <v>3039</v>
      </c>
      <c r="D1849" s="87" t="s">
        <v>3040</v>
      </c>
      <c r="E1849" s="87">
        <v>64.919378072657906</v>
      </c>
      <c r="F1849" s="86">
        <v>74.451483185120296</v>
      </c>
      <c r="G1849" s="86">
        <v>68.745647967548507</v>
      </c>
      <c r="H1849" s="86">
        <f t="shared" si="201"/>
        <v>69.372169741775565</v>
      </c>
      <c r="I1849" s="86">
        <f t="shared" si="196"/>
        <v>4.7968379291928738</v>
      </c>
      <c r="J1849" s="86">
        <f t="shared" si="197"/>
        <v>6.1162851031070575</v>
      </c>
      <c r="L1849" s="87">
        <v>80.390562821919204</v>
      </c>
      <c r="M1849" s="86">
        <v>86.421763046828602</v>
      </c>
      <c r="N1849" s="86">
        <v>78.1875451444362</v>
      </c>
      <c r="O1849" s="86">
        <f t="shared" si="202"/>
        <v>81.66662367106133</v>
      </c>
      <c r="P1849" s="86">
        <f t="shared" si="198"/>
        <v>4.2628434857562958</v>
      </c>
      <c r="Q1849" s="86">
        <f t="shared" si="199"/>
        <v>6.3516746787357468</v>
      </c>
      <c r="S1849" s="86">
        <f t="shared" si="200"/>
        <v>0.23538957562868829</v>
      </c>
      <c r="T1849" s="87">
        <v>0.19354981900000001</v>
      </c>
      <c r="U1849" s="87">
        <v>0</v>
      </c>
    </row>
    <row r="1850" spans="2:21">
      <c r="B1850" s="87" t="s">
        <v>7616</v>
      </c>
      <c r="C1850" s="87" t="s">
        <v>3041</v>
      </c>
      <c r="D1850" s="87" t="s">
        <v>3042</v>
      </c>
      <c r="E1850" s="87">
        <v>90.536430392546293</v>
      </c>
      <c r="F1850" s="86">
        <v>89.045086489401598</v>
      </c>
      <c r="G1850" s="86">
        <v>92.335999061955903</v>
      </c>
      <c r="H1850" s="86">
        <f t="shared" si="201"/>
        <v>90.639171981301274</v>
      </c>
      <c r="I1850" s="86">
        <f t="shared" si="196"/>
        <v>1.6478602081468925</v>
      </c>
      <c r="J1850" s="86">
        <f t="shared" si="197"/>
        <v>6.5020627766114707</v>
      </c>
      <c r="L1850" s="87">
        <v>73.433125021331307</v>
      </c>
      <c r="M1850" s="86">
        <v>89.525432038183396</v>
      </c>
      <c r="N1850" s="86">
        <v>75.382341308129199</v>
      </c>
      <c r="O1850" s="86">
        <f t="shared" si="202"/>
        <v>79.446966122547963</v>
      </c>
      <c r="P1850" s="86">
        <f t="shared" si="198"/>
        <v>8.782452245395266</v>
      </c>
      <c r="Q1850" s="86">
        <f t="shared" si="199"/>
        <v>6.3119202226609534</v>
      </c>
      <c r="S1850" s="86">
        <f t="shared" si="200"/>
        <v>-0.19014255395051655</v>
      </c>
      <c r="T1850" s="87">
        <v>0.14018612699999999</v>
      </c>
      <c r="U1850" s="87">
        <v>0</v>
      </c>
    </row>
    <row r="1851" spans="2:21">
      <c r="B1851" s="87" t="s">
        <v>7617</v>
      </c>
      <c r="C1851" s="87" t="s">
        <v>3043</v>
      </c>
      <c r="D1851" s="87" t="s">
        <v>3044</v>
      </c>
      <c r="E1851" s="87">
        <v>228.144739954524</v>
      </c>
      <c r="F1851" s="86">
        <v>252.416402815407</v>
      </c>
      <c r="G1851" s="86">
        <v>257.85367168671502</v>
      </c>
      <c r="H1851" s="86">
        <f t="shared" si="201"/>
        <v>246.13827148554867</v>
      </c>
      <c r="I1851" s="86">
        <f t="shared" si="196"/>
        <v>15.818228595933494</v>
      </c>
      <c r="J1851" s="86">
        <f t="shared" si="197"/>
        <v>7.9433251864152901</v>
      </c>
      <c r="L1851" s="87">
        <v>261.04602205228798</v>
      </c>
      <c r="M1851" s="86">
        <v>290.09528997139802</v>
      </c>
      <c r="N1851" s="86">
        <v>290.97780053118402</v>
      </c>
      <c r="O1851" s="86">
        <f t="shared" si="202"/>
        <v>280.70637085162332</v>
      </c>
      <c r="P1851" s="86">
        <f t="shared" si="198"/>
        <v>17.032078334885583</v>
      </c>
      <c r="Q1851" s="86">
        <f t="shared" si="199"/>
        <v>8.1329179970941397</v>
      </c>
      <c r="S1851" s="86">
        <f t="shared" si="200"/>
        <v>0.18959281067884973</v>
      </c>
      <c r="T1851" s="87">
        <v>0.39962688000000002</v>
      </c>
      <c r="U1851" s="87">
        <v>0</v>
      </c>
    </row>
    <row r="1852" spans="2:21">
      <c r="B1852" s="87" t="s">
        <v>7618</v>
      </c>
      <c r="C1852" s="87" t="s">
        <v>3045</v>
      </c>
      <c r="D1852" s="87" t="s">
        <v>970</v>
      </c>
      <c r="E1852" s="87">
        <v>147.99281422379801</v>
      </c>
      <c r="F1852" s="86">
        <v>163.55219967441101</v>
      </c>
      <c r="G1852" s="86">
        <v>187.44742524894701</v>
      </c>
      <c r="H1852" s="86">
        <f t="shared" si="201"/>
        <v>166.33081304905201</v>
      </c>
      <c r="I1852" s="86">
        <f t="shared" si="196"/>
        <v>19.873527668754555</v>
      </c>
      <c r="J1852" s="86">
        <f t="shared" si="197"/>
        <v>7.3779116447212294</v>
      </c>
      <c r="L1852" s="87">
        <v>158.619660373475</v>
      </c>
      <c r="M1852" s="86">
        <v>171.087213719109</v>
      </c>
      <c r="N1852" s="86">
        <v>181.58863619282101</v>
      </c>
      <c r="O1852" s="86">
        <f t="shared" si="202"/>
        <v>170.43183676180169</v>
      </c>
      <c r="P1852" s="86">
        <f t="shared" si="198"/>
        <v>11.498504327283291</v>
      </c>
      <c r="Q1852" s="86">
        <f t="shared" si="199"/>
        <v>7.4130510467478565</v>
      </c>
      <c r="S1852" s="86">
        <f t="shared" si="200"/>
        <v>3.5139402026627319E-2</v>
      </c>
      <c r="T1852" s="87">
        <v>0.998133783</v>
      </c>
      <c r="U1852" s="87">
        <v>0</v>
      </c>
    </row>
    <row r="1853" spans="2:21">
      <c r="B1853" s="87" t="s">
        <v>7619</v>
      </c>
      <c r="C1853" s="87" t="s">
        <v>3046</v>
      </c>
      <c r="D1853" s="87" t="s">
        <v>1830</v>
      </c>
      <c r="E1853" s="87">
        <v>101.723653286166</v>
      </c>
      <c r="F1853" s="86">
        <v>104.32775623561</v>
      </c>
      <c r="G1853" s="86">
        <v>114.41177476463599</v>
      </c>
      <c r="H1853" s="86">
        <f t="shared" si="201"/>
        <v>106.821061428804</v>
      </c>
      <c r="I1853" s="86">
        <f t="shared" si="196"/>
        <v>6.7014576588164037</v>
      </c>
      <c r="J1853" s="86">
        <f t="shared" si="197"/>
        <v>6.7390523145458294</v>
      </c>
      <c r="L1853" s="87">
        <v>101.06005392273001</v>
      </c>
      <c r="M1853" s="86">
        <v>100.807288839969</v>
      </c>
      <c r="N1853" s="86">
        <v>104.34528597438999</v>
      </c>
      <c r="O1853" s="86">
        <f t="shared" si="202"/>
        <v>102.07087624569634</v>
      </c>
      <c r="P1853" s="86">
        <f t="shared" si="198"/>
        <v>1.9737470094335974</v>
      </c>
      <c r="Q1853" s="86">
        <f t="shared" si="199"/>
        <v>6.673427472350661</v>
      </c>
      <c r="S1853" s="86">
        <f t="shared" si="200"/>
        <v>-6.5624842195168329E-2</v>
      </c>
      <c r="T1853" s="87">
        <v>0.59299716599999996</v>
      </c>
      <c r="U1853" s="87">
        <v>0</v>
      </c>
    </row>
    <row r="1854" spans="2:21">
      <c r="B1854" s="87" t="s">
        <v>7620</v>
      </c>
      <c r="C1854" s="87" t="s">
        <v>3047</v>
      </c>
      <c r="D1854" s="87" t="s">
        <v>3048</v>
      </c>
      <c r="E1854" s="87">
        <v>50.089431259029602</v>
      </c>
      <c r="F1854" s="86">
        <v>55.760288015357801</v>
      </c>
      <c r="G1854" s="86">
        <v>63.834657453367498</v>
      </c>
      <c r="H1854" s="86">
        <f t="shared" si="201"/>
        <v>56.561458909251634</v>
      </c>
      <c r="I1854" s="86">
        <f t="shared" si="196"/>
        <v>6.9075478199065072</v>
      </c>
      <c r="J1854" s="86">
        <f t="shared" si="197"/>
        <v>5.8217474274462342</v>
      </c>
      <c r="L1854" s="87">
        <v>54.7286341407262</v>
      </c>
      <c r="M1854" s="86">
        <v>56.448871007630601</v>
      </c>
      <c r="N1854" s="86">
        <v>54.873910216947003</v>
      </c>
      <c r="O1854" s="86">
        <f t="shared" si="202"/>
        <v>55.350471788434596</v>
      </c>
      <c r="P1854" s="86">
        <f t="shared" si="198"/>
        <v>0.95401096331662461</v>
      </c>
      <c r="Q1854" s="86">
        <f t="shared" si="199"/>
        <v>5.7905237089842378</v>
      </c>
      <c r="S1854" s="86">
        <f t="shared" si="200"/>
        <v>-3.1223718461995936E-2</v>
      </c>
      <c r="T1854" s="87">
        <v>0.81530924299999996</v>
      </c>
      <c r="U1854" s="87">
        <v>0</v>
      </c>
    </row>
    <row r="1855" spans="2:21">
      <c r="B1855" s="87" t="s">
        <v>7621</v>
      </c>
      <c r="C1855" s="87" t="s">
        <v>841</v>
      </c>
      <c r="D1855" s="87"/>
      <c r="E1855" s="87">
        <v>82.501313730061696</v>
      </c>
      <c r="F1855" s="86">
        <v>88.186693566461699</v>
      </c>
      <c r="G1855" s="86">
        <v>91.780113661469002</v>
      </c>
      <c r="H1855" s="86">
        <f t="shared" si="201"/>
        <v>87.489373652664128</v>
      </c>
      <c r="I1855" s="86">
        <f t="shared" si="196"/>
        <v>4.6785385900305494</v>
      </c>
      <c r="J1855" s="86">
        <f t="shared" si="197"/>
        <v>6.4510358945799542</v>
      </c>
      <c r="L1855" s="87">
        <v>90.333119787020905</v>
      </c>
      <c r="M1855" s="86">
        <v>93.566856343206993</v>
      </c>
      <c r="N1855" s="86">
        <v>93.166508610995294</v>
      </c>
      <c r="O1855" s="86">
        <f t="shared" si="202"/>
        <v>92.355494913741083</v>
      </c>
      <c r="P1855" s="86">
        <f t="shared" si="198"/>
        <v>1.762830236169679</v>
      </c>
      <c r="Q1855" s="86">
        <f t="shared" si="199"/>
        <v>6.5291258952825935</v>
      </c>
      <c r="S1855" s="86">
        <f t="shared" si="200"/>
        <v>7.8090000702639106E-2</v>
      </c>
      <c r="T1855" s="87">
        <v>0.90375330300000001</v>
      </c>
      <c r="U1855" s="87">
        <v>0</v>
      </c>
    </row>
    <row r="1856" spans="2:21">
      <c r="B1856" s="87" t="s">
        <v>7622</v>
      </c>
      <c r="C1856" s="87" t="s">
        <v>2277</v>
      </c>
      <c r="D1856" s="87" t="s">
        <v>1995</v>
      </c>
      <c r="E1856" s="87">
        <v>126.821108798436</v>
      </c>
      <c r="F1856" s="86">
        <v>119.327704189188</v>
      </c>
      <c r="G1856" s="86">
        <v>118.574719447671</v>
      </c>
      <c r="H1856" s="86">
        <f t="shared" si="201"/>
        <v>121.57451081176499</v>
      </c>
      <c r="I1856" s="86">
        <f t="shared" si="196"/>
        <v>4.5592586382595695</v>
      </c>
      <c r="J1856" s="86">
        <f t="shared" si="197"/>
        <v>6.9256969762856508</v>
      </c>
      <c r="L1856" s="87">
        <v>116.04425785513099</v>
      </c>
      <c r="M1856" s="86">
        <v>101.407888012664</v>
      </c>
      <c r="N1856" s="86">
        <v>122.70841131315601</v>
      </c>
      <c r="O1856" s="86">
        <f t="shared" si="202"/>
        <v>113.38685239365033</v>
      </c>
      <c r="P1856" s="86">
        <f t="shared" si="198"/>
        <v>10.896073882767642</v>
      </c>
      <c r="Q1856" s="86">
        <f t="shared" si="199"/>
        <v>6.825109554162978</v>
      </c>
      <c r="S1856" s="86">
        <f t="shared" si="200"/>
        <v>-0.10058742212267392</v>
      </c>
      <c r="T1856" s="87">
        <v>0.53689536800000004</v>
      </c>
      <c r="U1856" s="87">
        <v>0</v>
      </c>
    </row>
    <row r="1857" spans="2:21">
      <c r="B1857" s="87" t="s">
        <v>7623</v>
      </c>
      <c r="C1857" s="87" t="s">
        <v>3049</v>
      </c>
      <c r="D1857" s="87" t="s">
        <v>3050</v>
      </c>
      <c r="E1857" s="87">
        <v>28.056113707564698</v>
      </c>
      <c r="F1857" s="86">
        <v>27.9703247135003</v>
      </c>
      <c r="G1857" s="86">
        <v>29.971125517964701</v>
      </c>
      <c r="H1857" s="86">
        <f t="shared" si="201"/>
        <v>28.665854646343234</v>
      </c>
      <c r="I1857" s="86">
        <f t="shared" si="196"/>
        <v>1.1312112862340284</v>
      </c>
      <c r="J1857" s="86">
        <f t="shared" si="197"/>
        <v>4.8412613872035193</v>
      </c>
      <c r="L1857" s="87">
        <v>22.186873957040799</v>
      </c>
      <c r="M1857" s="86">
        <v>27.306953112672598</v>
      </c>
      <c r="N1857" s="86">
        <v>22.5566536697266</v>
      </c>
      <c r="O1857" s="86">
        <f t="shared" si="202"/>
        <v>24.016826913146662</v>
      </c>
      <c r="P1857" s="86">
        <f t="shared" si="198"/>
        <v>2.8553252118775747</v>
      </c>
      <c r="Q1857" s="86">
        <f t="shared" si="199"/>
        <v>4.5859736506327415</v>
      </c>
      <c r="S1857" s="86">
        <f t="shared" si="200"/>
        <v>-0.25528773657077747</v>
      </c>
      <c r="T1857" s="87">
        <v>0.149685452</v>
      </c>
      <c r="U1857" s="87">
        <v>0</v>
      </c>
    </row>
    <row r="1858" spans="2:21">
      <c r="B1858" s="87" t="s">
        <v>7624</v>
      </c>
      <c r="C1858" s="87" t="s">
        <v>841</v>
      </c>
      <c r="D1858" s="87"/>
      <c r="E1858" s="87">
        <v>35.297845208435803</v>
      </c>
      <c r="F1858" s="86">
        <v>33.486169377782403</v>
      </c>
      <c r="G1858" s="86">
        <v>40.529541694282599</v>
      </c>
      <c r="H1858" s="86">
        <f t="shared" si="201"/>
        <v>36.437852093500268</v>
      </c>
      <c r="I1858" s="86">
        <f t="shared" si="196"/>
        <v>3.6574561064633606</v>
      </c>
      <c r="J1858" s="86">
        <f t="shared" si="197"/>
        <v>5.1873660138136719</v>
      </c>
      <c r="L1858" s="87">
        <v>39.046844799217901</v>
      </c>
      <c r="M1858" s="86">
        <v>40.316649673219104</v>
      </c>
      <c r="N1858" s="86">
        <v>44.2366462721142</v>
      </c>
      <c r="O1858" s="86">
        <f t="shared" si="202"/>
        <v>41.200046914850397</v>
      </c>
      <c r="P1858" s="86">
        <f t="shared" si="198"/>
        <v>2.7053286023901952</v>
      </c>
      <c r="Q1858" s="86">
        <f t="shared" si="199"/>
        <v>5.3645740751061348</v>
      </c>
      <c r="S1858" s="86">
        <f t="shared" si="200"/>
        <v>0.17720806129246289</v>
      </c>
      <c r="T1858" s="87">
        <v>0.69324218299999996</v>
      </c>
      <c r="U1858" s="87">
        <v>0</v>
      </c>
    </row>
    <row r="1859" spans="2:21">
      <c r="B1859" s="87" t="s">
        <v>7625</v>
      </c>
      <c r="C1859" s="87" t="s">
        <v>832</v>
      </c>
      <c r="D1859" s="87" t="s">
        <v>957</v>
      </c>
      <c r="E1859" s="87">
        <v>157.59552620510499</v>
      </c>
      <c r="F1859" s="86">
        <v>160.576282173875</v>
      </c>
      <c r="G1859" s="86">
        <v>154.22806342719599</v>
      </c>
      <c r="H1859" s="86">
        <f t="shared" si="201"/>
        <v>157.46662393539199</v>
      </c>
      <c r="I1859" s="86">
        <f t="shared" si="196"/>
        <v>3.1760718128333583</v>
      </c>
      <c r="J1859" s="86">
        <f t="shared" si="197"/>
        <v>7.298902262288598</v>
      </c>
      <c r="L1859" s="87">
        <v>157.82723984712601</v>
      </c>
      <c r="M1859" s="86">
        <v>170.99435873634599</v>
      </c>
      <c r="N1859" s="86">
        <v>160.437654077236</v>
      </c>
      <c r="O1859" s="86">
        <f t="shared" si="202"/>
        <v>163.08641755356933</v>
      </c>
      <c r="P1859" s="86">
        <f t="shared" si="198"/>
        <v>6.9717441093231081</v>
      </c>
      <c r="Q1859" s="86">
        <f t="shared" si="199"/>
        <v>7.3494928237921977</v>
      </c>
      <c r="S1859" s="86">
        <f t="shared" si="200"/>
        <v>5.0590561503599828E-2</v>
      </c>
      <c r="T1859" s="87">
        <v>0.98647398200000003</v>
      </c>
      <c r="U1859" s="87">
        <v>0</v>
      </c>
    </row>
    <row r="1860" spans="2:21">
      <c r="B1860" s="87" t="s">
        <v>7626</v>
      </c>
      <c r="C1860" s="87" t="s">
        <v>841</v>
      </c>
      <c r="D1860" s="87" t="s">
        <v>3051</v>
      </c>
      <c r="E1860" s="87">
        <v>156.82216110414501</v>
      </c>
      <c r="F1860" s="86">
        <v>143.90742671969201</v>
      </c>
      <c r="G1860" s="86">
        <v>168.00843300090801</v>
      </c>
      <c r="H1860" s="86">
        <f t="shared" si="201"/>
        <v>156.24600694158167</v>
      </c>
      <c r="I1860" s="86">
        <f t="shared" si="196"/>
        <v>12.060828792254808</v>
      </c>
      <c r="J1860" s="86">
        <f t="shared" si="197"/>
        <v>7.287675510178639</v>
      </c>
      <c r="L1860" s="87">
        <v>161.858954671303</v>
      </c>
      <c r="M1860" s="86">
        <v>156.81323342560401</v>
      </c>
      <c r="N1860" s="86">
        <v>156.73332378395401</v>
      </c>
      <c r="O1860" s="86">
        <f t="shared" si="202"/>
        <v>158.46850396028699</v>
      </c>
      <c r="P1860" s="86">
        <f t="shared" si="198"/>
        <v>2.9364882777867156</v>
      </c>
      <c r="Q1860" s="86">
        <f t="shared" si="199"/>
        <v>7.308052319126273</v>
      </c>
      <c r="S1860" s="86">
        <f t="shared" si="200"/>
        <v>2.0376808947633898E-2</v>
      </c>
      <c r="T1860" s="87">
        <v>0.95528714000000003</v>
      </c>
      <c r="U1860" s="87">
        <v>0</v>
      </c>
    </row>
    <row r="1861" spans="2:21">
      <c r="B1861" s="87" t="s">
        <v>7627</v>
      </c>
      <c r="C1861" s="87" t="s">
        <v>832</v>
      </c>
      <c r="D1861" s="87" t="s">
        <v>3052</v>
      </c>
      <c r="E1861" s="87">
        <v>48.737007683936802</v>
      </c>
      <c r="F1861" s="86">
        <v>46.562384378524897</v>
      </c>
      <c r="G1861" s="86">
        <v>52.487999174400102</v>
      </c>
      <c r="H1861" s="86">
        <f t="shared" si="201"/>
        <v>49.2624637456206</v>
      </c>
      <c r="I1861" s="86">
        <f t="shared" si="196"/>
        <v>2.9975499548537923</v>
      </c>
      <c r="J1861" s="86">
        <f t="shared" si="197"/>
        <v>5.6224168775091341</v>
      </c>
      <c r="L1861" s="87">
        <v>47.296770647228399</v>
      </c>
      <c r="M1861" s="86">
        <v>55.7837733832948</v>
      </c>
      <c r="N1861" s="86">
        <v>46.155790184085902</v>
      </c>
      <c r="O1861" s="86">
        <f t="shared" si="202"/>
        <v>49.745444738203027</v>
      </c>
      <c r="P1861" s="86">
        <f t="shared" si="198"/>
        <v>5.2603724890847836</v>
      </c>
      <c r="Q1861" s="86">
        <f t="shared" si="199"/>
        <v>5.636492516935764</v>
      </c>
      <c r="S1861" s="86">
        <f t="shared" si="200"/>
        <v>1.4075639426629198E-2</v>
      </c>
      <c r="T1861" s="87">
        <v>0.95498737899999997</v>
      </c>
      <c r="U1861" s="87">
        <v>0</v>
      </c>
    </row>
    <row r="1862" spans="2:21">
      <c r="B1862" s="87" t="s">
        <v>7628</v>
      </c>
      <c r="C1862" s="87" t="s">
        <v>3053</v>
      </c>
      <c r="D1862" s="87" t="s">
        <v>2432</v>
      </c>
      <c r="E1862" s="87">
        <v>303.26908555444498</v>
      </c>
      <c r="F1862" s="86">
        <v>323.93773394326598</v>
      </c>
      <c r="G1862" s="86">
        <v>328.41325242234097</v>
      </c>
      <c r="H1862" s="86">
        <f t="shared" si="201"/>
        <v>318.54002397335063</v>
      </c>
      <c r="I1862" s="86">
        <f t="shared" ref="I1862:I1925" si="203">STDEV(E1862:G1862)</f>
        <v>13.413006246164288</v>
      </c>
      <c r="J1862" s="86">
        <f t="shared" ref="J1862:J1925" si="204">LOG(H1862,2)</f>
        <v>8.3153308456475248</v>
      </c>
      <c r="L1862" s="87">
        <v>276.836397902746</v>
      </c>
      <c r="M1862" s="86">
        <v>290.76433726485601</v>
      </c>
      <c r="N1862" s="86">
        <v>317.90940563037998</v>
      </c>
      <c r="O1862" s="86">
        <f t="shared" si="202"/>
        <v>295.17004693266068</v>
      </c>
      <c r="P1862" s="86">
        <f t="shared" ref="P1862:P1925" si="205">STDEV(L1862:N1862)</f>
        <v>20.887931903525317</v>
      </c>
      <c r="Q1862" s="86">
        <f t="shared" ref="Q1862:Q1925" si="206">LOG(O1862,2)</f>
        <v>8.2054025177644547</v>
      </c>
      <c r="S1862" s="86">
        <f t="shared" ref="S1862:S1925" si="207">LOG(O1862/H1862,2)</f>
        <v>-0.10992832788307022</v>
      </c>
      <c r="T1862" s="87">
        <v>0.39664189900000002</v>
      </c>
      <c r="U1862" s="87">
        <v>0</v>
      </c>
    </row>
    <row r="1863" spans="2:21">
      <c r="B1863" s="87" t="s">
        <v>7629</v>
      </c>
      <c r="C1863" s="87" t="s">
        <v>841</v>
      </c>
      <c r="D1863" s="87" t="s">
        <v>2618</v>
      </c>
      <c r="E1863" s="87">
        <v>3154.4585067411399</v>
      </c>
      <c r="F1863" s="86">
        <v>3550.8266724075402</v>
      </c>
      <c r="G1863" s="86">
        <v>3375.1435200966798</v>
      </c>
      <c r="H1863" s="86">
        <f t="shared" ref="H1863:H1926" si="208">AVERAGE(E1863:G1863)</f>
        <v>3360.1428997484531</v>
      </c>
      <c r="I1863" s="86">
        <f t="shared" si="203"/>
        <v>198.6094022108733</v>
      </c>
      <c r="J1863" s="86">
        <f t="shared" si="204"/>
        <v>11.714306873729987</v>
      </c>
      <c r="L1863" s="87">
        <v>2541.40683211959</v>
      </c>
      <c r="M1863" s="86">
        <v>2894.44716629717</v>
      </c>
      <c r="N1863" s="86">
        <v>3033.6981069128601</v>
      </c>
      <c r="O1863" s="86">
        <f t="shared" ref="O1863:O1926" si="209">AVERAGE(L1863:N1863)</f>
        <v>2823.1840351098731</v>
      </c>
      <c r="P1863" s="86">
        <f t="shared" si="205"/>
        <v>253.76465516174454</v>
      </c>
      <c r="Q1863" s="86">
        <f t="shared" si="206"/>
        <v>11.463107461585144</v>
      </c>
      <c r="S1863" s="86">
        <f t="shared" si="207"/>
        <v>-0.25119941214484354</v>
      </c>
      <c r="T1863" s="87">
        <v>2.5830012999999999E-2</v>
      </c>
      <c r="U1863" s="87">
        <v>0</v>
      </c>
    </row>
    <row r="1864" spans="2:21">
      <c r="B1864" s="87" t="s">
        <v>7630</v>
      </c>
      <c r="C1864" s="87" t="s">
        <v>832</v>
      </c>
      <c r="D1864" s="87" t="s">
        <v>3054</v>
      </c>
      <c r="E1864" s="87">
        <v>388.79357818382601</v>
      </c>
      <c r="F1864" s="86">
        <v>370.01161222636802</v>
      </c>
      <c r="G1864" s="86">
        <v>341.88360623356903</v>
      </c>
      <c r="H1864" s="86">
        <f t="shared" si="208"/>
        <v>366.89626554792102</v>
      </c>
      <c r="I1864" s="86">
        <f t="shared" si="203"/>
        <v>23.609646456240242</v>
      </c>
      <c r="J1864" s="86">
        <f t="shared" si="204"/>
        <v>8.5192284099705731</v>
      </c>
      <c r="L1864" s="87">
        <v>391.86745259193702</v>
      </c>
      <c r="M1864" s="86">
        <v>395.28366162020501</v>
      </c>
      <c r="N1864" s="86">
        <v>350.13527072182097</v>
      </c>
      <c r="O1864" s="86">
        <f t="shared" si="209"/>
        <v>379.09546164465434</v>
      </c>
      <c r="P1864" s="86">
        <f t="shared" si="205"/>
        <v>25.138359428300504</v>
      </c>
      <c r="Q1864" s="86">
        <f t="shared" si="206"/>
        <v>8.5664173751096016</v>
      </c>
      <c r="S1864" s="86">
        <f t="shared" si="207"/>
        <v>4.7188965139027948E-2</v>
      </c>
      <c r="T1864" s="87">
        <v>0.998133783</v>
      </c>
      <c r="U1864" s="87">
        <v>0</v>
      </c>
    </row>
    <row r="1865" spans="2:21">
      <c r="B1865" s="87" t="s">
        <v>7631</v>
      </c>
      <c r="C1865" s="87" t="s">
        <v>841</v>
      </c>
      <c r="D1865" s="87" t="s">
        <v>916</v>
      </c>
      <c r="E1865" s="87">
        <v>106.90684292802899</v>
      </c>
      <c r="F1865" s="86">
        <v>103.585354297156</v>
      </c>
      <c r="G1865" s="86">
        <v>107.500058656042</v>
      </c>
      <c r="H1865" s="86">
        <f t="shared" si="208"/>
        <v>105.99741862707567</v>
      </c>
      <c r="I1865" s="86">
        <f t="shared" si="203"/>
        <v>2.1098618375959117</v>
      </c>
      <c r="J1865" s="86">
        <f t="shared" si="204"/>
        <v>6.7278853207965623</v>
      </c>
      <c r="L1865" s="87">
        <v>114.252042313576</v>
      </c>
      <c r="M1865" s="86">
        <v>113.71173827430501</v>
      </c>
      <c r="N1865" s="86">
        <v>105.510293153864</v>
      </c>
      <c r="O1865" s="86">
        <f t="shared" si="209"/>
        <v>111.15802458058165</v>
      </c>
      <c r="P1865" s="86">
        <f t="shared" si="205"/>
        <v>4.8985339454742931</v>
      </c>
      <c r="Q1865" s="86">
        <f t="shared" si="206"/>
        <v>6.7964682911285923</v>
      </c>
      <c r="S1865" s="86">
        <f t="shared" si="207"/>
        <v>6.8582970332029231E-2</v>
      </c>
      <c r="T1865" s="87">
        <v>0.94064721699999998</v>
      </c>
      <c r="U1865" s="87">
        <v>0</v>
      </c>
    </row>
    <row r="1866" spans="2:21">
      <c r="B1866" s="87" t="s">
        <v>7632</v>
      </c>
      <c r="C1866" s="87" t="s">
        <v>841</v>
      </c>
      <c r="D1866" s="87" t="s">
        <v>1898</v>
      </c>
      <c r="E1866" s="87">
        <v>54.687880813069803</v>
      </c>
      <c r="F1866" s="86">
        <v>54.5520801712996</v>
      </c>
      <c r="G1866" s="86">
        <v>56.249420927645801</v>
      </c>
      <c r="H1866" s="86">
        <f t="shared" si="208"/>
        <v>55.163127304005066</v>
      </c>
      <c r="I1866" s="86">
        <f t="shared" si="203"/>
        <v>0.94320508435238259</v>
      </c>
      <c r="J1866" s="86">
        <f t="shared" si="204"/>
        <v>5.7856323432201702</v>
      </c>
      <c r="L1866" s="87">
        <v>57.046616182638203</v>
      </c>
      <c r="M1866" s="86">
        <v>61.533578472440098</v>
      </c>
      <c r="N1866" s="86">
        <v>66.324591948180597</v>
      </c>
      <c r="O1866" s="86">
        <f t="shared" si="209"/>
        <v>61.634928867752969</v>
      </c>
      <c r="P1866" s="86">
        <f t="shared" si="205"/>
        <v>4.6398181541382142</v>
      </c>
      <c r="Q1866" s="86">
        <f t="shared" si="206"/>
        <v>5.9456762611153176</v>
      </c>
      <c r="S1866" s="86">
        <f t="shared" si="207"/>
        <v>0.16004391789514627</v>
      </c>
      <c r="T1866" s="87">
        <v>0.66225617999999997</v>
      </c>
      <c r="U1866" s="87">
        <v>0</v>
      </c>
    </row>
    <row r="1867" spans="2:21">
      <c r="B1867" s="87" t="s">
        <v>7633</v>
      </c>
      <c r="C1867" s="87" t="s">
        <v>832</v>
      </c>
      <c r="D1867" s="87" t="s">
        <v>1597</v>
      </c>
      <c r="E1867" s="87">
        <v>42.037710545598699</v>
      </c>
      <c r="F1867" s="86">
        <v>43.043911126279497</v>
      </c>
      <c r="G1867" s="86">
        <v>47.962588781388597</v>
      </c>
      <c r="H1867" s="86">
        <f t="shared" si="208"/>
        <v>44.348070151088933</v>
      </c>
      <c r="I1867" s="86">
        <f t="shared" si="203"/>
        <v>3.1704366574224632</v>
      </c>
      <c r="J1867" s="86">
        <f t="shared" si="204"/>
        <v>5.4707994205178503</v>
      </c>
      <c r="L1867" s="87">
        <v>49.990524874919302</v>
      </c>
      <c r="M1867" s="86">
        <v>42.712556974441902</v>
      </c>
      <c r="N1867" s="86">
        <v>42.479545927400601</v>
      </c>
      <c r="O1867" s="86">
        <f t="shared" si="209"/>
        <v>45.060875925587276</v>
      </c>
      <c r="P1867" s="86">
        <f t="shared" si="205"/>
        <v>4.2707906305213132</v>
      </c>
      <c r="Q1867" s="86">
        <f t="shared" si="206"/>
        <v>5.4938034528730109</v>
      </c>
      <c r="S1867" s="86">
        <f t="shared" si="207"/>
        <v>2.3004032355160253E-2</v>
      </c>
      <c r="T1867" s="87">
        <v>0.96720146799999995</v>
      </c>
      <c r="U1867" s="87">
        <v>0</v>
      </c>
    </row>
    <row r="1868" spans="2:21">
      <c r="B1868" s="87" t="s">
        <v>7634</v>
      </c>
      <c r="C1868" s="87" t="s">
        <v>3055</v>
      </c>
      <c r="D1868" s="87" t="s">
        <v>3056</v>
      </c>
      <c r="E1868" s="87">
        <v>58.065664031556601</v>
      </c>
      <c r="F1868" s="86">
        <v>53.011394369606599</v>
      </c>
      <c r="G1868" s="86">
        <v>54.8769785143189</v>
      </c>
      <c r="H1868" s="86">
        <f t="shared" si="208"/>
        <v>55.3180123051607</v>
      </c>
      <c r="I1868" s="86">
        <f t="shared" si="203"/>
        <v>2.5558351976262599</v>
      </c>
      <c r="J1868" s="86">
        <f t="shared" si="204"/>
        <v>5.7896774131796915</v>
      </c>
      <c r="L1868" s="87">
        <v>85.228801483098394</v>
      </c>
      <c r="M1868" s="86">
        <v>69.033452614246997</v>
      </c>
      <c r="N1868" s="86">
        <v>71.152496535142006</v>
      </c>
      <c r="O1868" s="86">
        <f t="shared" si="209"/>
        <v>75.138250210829128</v>
      </c>
      <c r="P1868" s="86">
        <f t="shared" si="205"/>
        <v>8.8026703629291738</v>
      </c>
      <c r="Q1868" s="86">
        <f t="shared" si="206"/>
        <v>6.2314756143598213</v>
      </c>
      <c r="S1868" s="86">
        <f t="shared" si="207"/>
        <v>0.44179820118012902</v>
      </c>
      <c r="T1868" s="87">
        <v>1.5317760000000001E-3</v>
      </c>
      <c r="U1868" s="87">
        <v>0</v>
      </c>
    </row>
    <row r="1869" spans="2:21">
      <c r="B1869" s="87" t="s">
        <v>7635</v>
      </c>
      <c r="C1869" s="87" t="s">
        <v>841</v>
      </c>
      <c r="D1869" s="87"/>
      <c r="E1869" s="87">
        <v>60.765453719507001</v>
      </c>
      <c r="F1869" s="86">
        <v>58.599888580076602</v>
      </c>
      <c r="G1869" s="86">
        <v>66.075449339898</v>
      </c>
      <c r="H1869" s="86">
        <f t="shared" si="208"/>
        <v>61.813597213160534</v>
      </c>
      <c r="I1869" s="86">
        <f t="shared" si="203"/>
        <v>3.8464211620559112</v>
      </c>
      <c r="J1869" s="86">
        <f t="shared" si="204"/>
        <v>5.9498523193324013</v>
      </c>
      <c r="L1869" s="87">
        <v>51.109751923892802</v>
      </c>
      <c r="M1869" s="86">
        <v>57.927270246214</v>
      </c>
      <c r="N1869" s="86">
        <v>58.752981478355203</v>
      </c>
      <c r="O1869" s="86">
        <f t="shared" si="209"/>
        <v>55.930001216154004</v>
      </c>
      <c r="P1869" s="86">
        <f t="shared" si="205"/>
        <v>4.1948244527488256</v>
      </c>
      <c r="Q1869" s="86">
        <f t="shared" si="206"/>
        <v>5.8055504565811287</v>
      </c>
      <c r="S1869" s="86">
        <f t="shared" si="207"/>
        <v>-0.14430186275127274</v>
      </c>
      <c r="T1869" s="87">
        <v>0.202586778</v>
      </c>
      <c r="U1869" s="87">
        <v>0</v>
      </c>
    </row>
    <row r="1870" spans="2:21">
      <c r="B1870" s="87" t="s">
        <v>7636</v>
      </c>
      <c r="C1870" s="87" t="s">
        <v>841</v>
      </c>
      <c r="D1870" s="87" t="s">
        <v>3057</v>
      </c>
      <c r="E1870" s="87">
        <v>46.316132478059302</v>
      </c>
      <c r="F1870" s="86">
        <v>46.901430866718101</v>
      </c>
      <c r="G1870" s="86">
        <v>42.488092670151801</v>
      </c>
      <c r="H1870" s="86">
        <f t="shared" si="208"/>
        <v>45.235218671643075</v>
      </c>
      <c r="I1870" s="86">
        <f t="shared" si="203"/>
        <v>2.3970126203242437</v>
      </c>
      <c r="J1870" s="86">
        <f t="shared" si="204"/>
        <v>5.4993745405003924</v>
      </c>
      <c r="L1870" s="87">
        <v>50.919226393223397</v>
      </c>
      <c r="M1870" s="86">
        <v>47.202462784577897</v>
      </c>
      <c r="N1870" s="86">
        <v>43.938344964839899</v>
      </c>
      <c r="O1870" s="86">
        <f t="shared" si="209"/>
        <v>47.353344714213733</v>
      </c>
      <c r="P1870" s="86">
        <f t="shared" si="205"/>
        <v>3.492885683329098</v>
      </c>
      <c r="Q1870" s="86">
        <f t="shared" si="206"/>
        <v>5.5653944262238682</v>
      </c>
      <c r="S1870" s="86">
        <f t="shared" si="207"/>
        <v>6.601988572347546E-2</v>
      </c>
      <c r="T1870" s="87">
        <v>0.95312726199999998</v>
      </c>
      <c r="U1870" s="87">
        <v>0</v>
      </c>
    </row>
    <row r="1871" spans="2:21">
      <c r="B1871" s="87" t="s">
        <v>7637</v>
      </c>
      <c r="C1871" s="87" t="s">
        <v>3058</v>
      </c>
      <c r="D1871" s="87" t="s">
        <v>3059</v>
      </c>
      <c r="E1871" s="87">
        <v>280.83968646711799</v>
      </c>
      <c r="F1871" s="86">
        <v>286.24725498571399</v>
      </c>
      <c r="G1871" s="86">
        <v>306.63074078208399</v>
      </c>
      <c r="H1871" s="86">
        <f t="shared" si="208"/>
        <v>291.23922741163864</v>
      </c>
      <c r="I1871" s="86">
        <f t="shared" si="203"/>
        <v>13.600899315680406</v>
      </c>
      <c r="J1871" s="86">
        <f t="shared" si="204"/>
        <v>8.1860608769760308</v>
      </c>
      <c r="L1871" s="87">
        <v>272.562289186697</v>
      </c>
      <c r="M1871" s="86">
        <v>339.28115235888203</v>
      </c>
      <c r="N1871" s="86">
        <v>301.57423567377202</v>
      </c>
      <c r="O1871" s="86">
        <f t="shared" si="209"/>
        <v>304.472559073117</v>
      </c>
      <c r="P1871" s="86">
        <f t="shared" si="205"/>
        <v>33.453727514920963</v>
      </c>
      <c r="Q1871" s="86">
        <f t="shared" si="206"/>
        <v>8.2501683992755463</v>
      </c>
      <c r="S1871" s="86">
        <f t="shared" si="207"/>
        <v>6.4107522299517078E-2</v>
      </c>
      <c r="T1871" s="87">
        <v>0.95510654299999997</v>
      </c>
      <c r="U1871" s="87">
        <v>0</v>
      </c>
    </row>
    <row r="1872" spans="2:21">
      <c r="B1872" s="87" t="s">
        <v>7638</v>
      </c>
      <c r="C1872" s="87" t="s">
        <v>3060</v>
      </c>
      <c r="D1872" s="87" t="s">
        <v>920</v>
      </c>
      <c r="E1872" s="87">
        <v>127.315050171603</v>
      </c>
      <c r="F1872" s="86">
        <v>146.63322601528199</v>
      </c>
      <c r="G1872" s="86">
        <v>152.08556795474999</v>
      </c>
      <c r="H1872" s="86">
        <f t="shared" si="208"/>
        <v>142.011281380545</v>
      </c>
      <c r="I1872" s="86">
        <f t="shared" si="203"/>
        <v>13.016006183397073</v>
      </c>
      <c r="J1872" s="86">
        <f t="shared" si="204"/>
        <v>7.1498617317954061</v>
      </c>
      <c r="L1872" s="87">
        <v>142.90604755755299</v>
      </c>
      <c r="M1872" s="86">
        <v>145.321083687624</v>
      </c>
      <c r="N1872" s="86">
        <v>150.293542983083</v>
      </c>
      <c r="O1872" s="86">
        <f t="shared" si="209"/>
        <v>146.17355807608666</v>
      </c>
      <c r="P1872" s="86">
        <f t="shared" si="205"/>
        <v>3.7668032338835125</v>
      </c>
      <c r="Q1872" s="86">
        <f t="shared" si="206"/>
        <v>7.1915385497474773</v>
      </c>
      <c r="S1872" s="86">
        <f t="shared" si="207"/>
        <v>4.1676817952071572E-2</v>
      </c>
      <c r="T1872" s="87">
        <v>1</v>
      </c>
      <c r="U1872" s="87">
        <v>0</v>
      </c>
    </row>
    <row r="1873" spans="2:21">
      <c r="B1873" s="87" t="s">
        <v>7639</v>
      </c>
      <c r="C1873" s="87" t="s">
        <v>832</v>
      </c>
      <c r="D1873" s="87" t="s">
        <v>3061</v>
      </c>
      <c r="E1873" s="87">
        <v>47.176203062930199</v>
      </c>
      <c r="F1873" s="86">
        <v>45.797939791094898</v>
      </c>
      <c r="G1873" s="86">
        <v>47.098847109894201</v>
      </c>
      <c r="H1873" s="86">
        <f t="shared" si="208"/>
        <v>46.690996654639768</v>
      </c>
      <c r="I1873" s="86">
        <f t="shared" si="203"/>
        <v>0.77437646336325017</v>
      </c>
      <c r="J1873" s="86">
        <f t="shared" si="204"/>
        <v>5.5450724792130197</v>
      </c>
      <c r="L1873" s="87">
        <v>46.551992140057003</v>
      </c>
      <c r="M1873" s="86">
        <v>42.150749313915597</v>
      </c>
      <c r="N1873" s="86">
        <v>42.1123948938667</v>
      </c>
      <c r="O1873" s="86">
        <f t="shared" si="209"/>
        <v>43.605045449279771</v>
      </c>
      <c r="P1873" s="86">
        <f t="shared" si="205"/>
        <v>2.5522027474510129</v>
      </c>
      <c r="Q1873" s="86">
        <f t="shared" si="206"/>
        <v>5.4464231707959208</v>
      </c>
      <c r="S1873" s="86">
        <f t="shared" si="207"/>
        <v>-9.864930841709843E-2</v>
      </c>
      <c r="T1873" s="87">
        <v>0.40316853699999999</v>
      </c>
      <c r="U1873" s="87">
        <v>0</v>
      </c>
    </row>
    <row r="1874" spans="2:21">
      <c r="B1874" s="87" t="s">
        <v>7640</v>
      </c>
      <c r="C1874" s="87" t="s">
        <v>841</v>
      </c>
      <c r="D1874" s="87" t="s">
        <v>3062</v>
      </c>
      <c r="E1874" s="87">
        <v>237.180232120917</v>
      </c>
      <c r="F1874" s="86">
        <v>251.452111259361</v>
      </c>
      <c r="G1874" s="86">
        <v>296.74098109528001</v>
      </c>
      <c r="H1874" s="86">
        <f t="shared" si="208"/>
        <v>261.79110815851936</v>
      </c>
      <c r="I1874" s="86">
        <f t="shared" si="203"/>
        <v>31.097296462190652</v>
      </c>
      <c r="J1874" s="86">
        <f t="shared" si="204"/>
        <v>8.0322722861661138</v>
      </c>
      <c r="L1874" s="87">
        <v>204.39153899365601</v>
      </c>
      <c r="M1874" s="86">
        <v>220.71750102067401</v>
      </c>
      <c r="N1874" s="86">
        <v>233.95177865061001</v>
      </c>
      <c r="O1874" s="86">
        <f t="shared" si="209"/>
        <v>219.68693955498</v>
      </c>
      <c r="P1874" s="86">
        <f t="shared" si="205"/>
        <v>14.807041731725786</v>
      </c>
      <c r="Q1874" s="86">
        <f t="shared" si="206"/>
        <v>7.7793052934943159</v>
      </c>
      <c r="S1874" s="86">
        <f t="shared" si="207"/>
        <v>-0.25296699267179817</v>
      </c>
      <c r="T1874" s="87">
        <v>2.4691408000000001E-2</v>
      </c>
      <c r="U1874" s="87">
        <v>0</v>
      </c>
    </row>
    <row r="1875" spans="2:21">
      <c r="B1875" s="87" t="s">
        <v>7641</v>
      </c>
      <c r="C1875" s="87" t="s">
        <v>3063</v>
      </c>
      <c r="D1875" s="87" t="s">
        <v>3064</v>
      </c>
      <c r="E1875" s="87">
        <v>92.819568280247395</v>
      </c>
      <c r="F1875" s="86">
        <v>98.873850699225898</v>
      </c>
      <c r="G1875" s="86">
        <v>95.981505995866698</v>
      </c>
      <c r="H1875" s="86">
        <f t="shared" si="208"/>
        <v>95.891641658446659</v>
      </c>
      <c r="I1875" s="86">
        <f t="shared" si="203"/>
        <v>3.0281414434505867</v>
      </c>
      <c r="J1875" s="86">
        <f t="shared" si="204"/>
        <v>6.5833331639010328</v>
      </c>
      <c r="L1875" s="87">
        <v>89.230643350150302</v>
      </c>
      <c r="M1875" s="86">
        <v>96.496801962766099</v>
      </c>
      <c r="N1875" s="86">
        <v>92.969865607505696</v>
      </c>
      <c r="O1875" s="86">
        <f t="shared" si="209"/>
        <v>92.899103640140709</v>
      </c>
      <c r="P1875" s="86">
        <f t="shared" si="205"/>
        <v>3.6335961096332245</v>
      </c>
      <c r="Q1875" s="86">
        <f t="shared" si="206"/>
        <v>6.5375927713643689</v>
      </c>
      <c r="S1875" s="86">
        <f t="shared" si="207"/>
        <v>-4.574039253666335E-2</v>
      </c>
      <c r="T1875" s="87">
        <v>0.72788162499999998</v>
      </c>
      <c r="U1875" s="87">
        <v>0</v>
      </c>
    </row>
    <row r="1876" spans="2:21">
      <c r="B1876" s="87" t="s">
        <v>7642</v>
      </c>
      <c r="C1876" s="87" t="s">
        <v>841</v>
      </c>
      <c r="D1876" s="87"/>
      <c r="E1876" s="87">
        <v>0.13976097008885399</v>
      </c>
      <c r="F1876" s="86">
        <v>6.1582604108253697E-2</v>
      </c>
      <c r="G1876" s="86">
        <v>0.132882631829432</v>
      </c>
      <c r="H1876" s="86">
        <f t="shared" si="208"/>
        <v>0.11140873534217989</v>
      </c>
      <c r="I1876" s="86">
        <f t="shared" si="203"/>
        <v>4.3287531687635911E-2</v>
      </c>
      <c r="J1876" s="86">
        <f t="shared" si="204"/>
        <v>-3.1660657388632396</v>
      </c>
      <c r="L1876" s="87">
        <v>0</v>
      </c>
      <c r="M1876" s="86">
        <v>0.14679800733707199</v>
      </c>
      <c r="N1876" s="86">
        <v>0.53645473943862698</v>
      </c>
      <c r="O1876" s="86">
        <f t="shared" si="209"/>
        <v>0.22775091559189967</v>
      </c>
      <c r="P1876" s="86">
        <f t="shared" si="205"/>
        <v>0.27723807798123112</v>
      </c>
      <c r="Q1876" s="86">
        <f t="shared" si="206"/>
        <v>-2.1344712410038871</v>
      </c>
      <c r="S1876" s="86">
        <f t="shared" si="207"/>
        <v>1.0315944978593521</v>
      </c>
      <c r="T1876" s="87">
        <v>0.78024281100000004</v>
      </c>
      <c r="U1876" s="87">
        <v>0</v>
      </c>
    </row>
    <row r="1877" spans="2:21">
      <c r="B1877" s="87" t="s">
        <v>7643</v>
      </c>
      <c r="C1877" s="87" t="s">
        <v>856</v>
      </c>
      <c r="D1877" s="87" t="s">
        <v>1147</v>
      </c>
      <c r="E1877" s="87">
        <v>83.810308027707293</v>
      </c>
      <c r="F1877" s="86">
        <v>81.723779875697502</v>
      </c>
      <c r="G1877" s="86">
        <v>98.934307559964296</v>
      </c>
      <c r="H1877" s="86">
        <f t="shared" si="208"/>
        <v>88.156131821123026</v>
      </c>
      <c r="I1877" s="86">
        <f t="shared" si="203"/>
        <v>9.3922949338961974</v>
      </c>
      <c r="J1877" s="86">
        <f t="shared" si="204"/>
        <v>6.4619890165628115</v>
      </c>
      <c r="L1877" s="87">
        <v>88.741306123113503</v>
      </c>
      <c r="M1877" s="86">
        <v>86.505867980056905</v>
      </c>
      <c r="N1877" s="86">
        <v>95.533733986996197</v>
      </c>
      <c r="O1877" s="86">
        <f t="shared" si="209"/>
        <v>90.260302696722192</v>
      </c>
      <c r="P1877" s="86">
        <f t="shared" si="205"/>
        <v>4.701712890297399</v>
      </c>
      <c r="Q1877" s="86">
        <f t="shared" si="206"/>
        <v>6.4960197116643048</v>
      </c>
      <c r="S1877" s="86">
        <f t="shared" si="207"/>
        <v>3.4030695101494764E-2</v>
      </c>
      <c r="T1877" s="87">
        <v>0.99728423799999999</v>
      </c>
      <c r="U1877" s="87">
        <v>0</v>
      </c>
    </row>
    <row r="1878" spans="2:21">
      <c r="B1878" s="87" t="s">
        <v>7644</v>
      </c>
      <c r="C1878" s="87" t="s">
        <v>841</v>
      </c>
      <c r="D1878" s="87"/>
      <c r="E1878" s="87">
        <v>123.388302586969</v>
      </c>
      <c r="F1878" s="86">
        <v>122.115636983497</v>
      </c>
      <c r="G1878" s="86">
        <v>123.683910115035</v>
      </c>
      <c r="H1878" s="86">
        <f t="shared" si="208"/>
        <v>123.06261656183368</v>
      </c>
      <c r="I1878" s="86">
        <f t="shared" si="203"/>
        <v>0.83332088297506823</v>
      </c>
      <c r="J1878" s="86">
        <f t="shared" si="204"/>
        <v>6.9432487623868742</v>
      </c>
      <c r="L1878" s="87">
        <v>123.535608191541</v>
      </c>
      <c r="M1878" s="86">
        <v>120.377255740953</v>
      </c>
      <c r="N1878" s="86">
        <v>126.400827963643</v>
      </c>
      <c r="O1878" s="86">
        <f t="shared" si="209"/>
        <v>123.43789729871234</v>
      </c>
      <c r="P1878" s="86">
        <f t="shared" si="205"/>
        <v>3.0129746338832071</v>
      </c>
      <c r="Q1878" s="86">
        <f t="shared" si="206"/>
        <v>6.947641581435045</v>
      </c>
      <c r="S1878" s="86">
        <f t="shared" si="207"/>
        <v>4.3928190481707183E-3</v>
      </c>
      <c r="T1878" s="87">
        <v>0.91676302600000004</v>
      </c>
      <c r="U1878" s="87">
        <v>0</v>
      </c>
    </row>
    <row r="1879" spans="2:21">
      <c r="B1879" s="87" t="s">
        <v>7645</v>
      </c>
      <c r="C1879" s="87" t="s">
        <v>841</v>
      </c>
      <c r="D1879" s="87"/>
      <c r="E1879" s="87">
        <v>83.804946226924997</v>
      </c>
      <c r="F1879" s="86">
        <v>84.193127418600795</v>
      </c>
      <c r="G1879" s="86">
        <v>76.493265148079601</v>
      </c>
      <c r="H1879" s="86">
        <f t="shared" si="208"/>
        <v>81.497112931201798</v>
      </c>
      <c r="I1879" s="86">
        <f t="shared" si="203"/>
        <v>4.3378036650919789</v>
      </c>
      <c r="J1879" s="86">
        <f t="shared" si="204"/>
        <v>6.3486770470701783</v>
      </c>
      <c r="L1879" s="87">
        <v>97.577510735570897</v>
      </c>
      <c r="M1879" s="86">
        <v>83.329925022033805</v>
      </c>
      <c r="N1879" s="86">
        <v>84.171532395995101</v>
      </c>
      <c r="O1879" s="86">
        <f t="shared" si="209"/>
        <v>88.359656051199934</v>
      </c>
      <c r="P1879" s="86">
        <f t="shared" si="205"/>
        <v>7.9939795771324862</v>
      </c>
      <c r="Q1879" s="86">
        <f t="shared" si="206"/>
        <v>6.4653158977567164</v>
      </c>
      <c r="S1879" s="86">
        <f t="shared" si="207"/>
        <v>0.11663885068653751</v>
      </c>
      <c r="T1879" s="87">
        <v>0.84412383000000002</v>
      </c>
      <c r="U1879" s="87">
        <v>0</v>
      </c>
    </row>
    <row r="1880" spans="2:21">
      <c r="B1880" s="87" t="s">
        <v>7646</v>
      </c>
      <c r="C1880" s="87" t="s">
        <v>3065</v>
      </c>
      <c r="D1880" s="87" t="s">
        <v>3066</v>
      </c>
      <c r="E1880" s="87">
        <v>29.396559196898899</v>
      </c>
      <c r="F1880" s="86">
        <v>29.159196003836499</v>
      </c>
      <c r="G1880" s="86">
        <v>29.0547994642099</v>
      </c>
      <c r="H1880" s="86">
        <f t="shared" si="208"/>
        <v>29.203518221648434</v>
      </c>
      <c r="I1880" s="86">
        <f t="shared" si="203"/>
        <v>0.17513786845151558</v>
      </c>
      <c r="J1880" s="86">
        <f t="shared" si="204"/>
        <v>4.8680702795806754</v>
      </c>
      <c r="L1880" s="87">
        <v>32.807490447831299</v>
      </c>
      <c r="M1880" s="86">
        <v>39.708860984678097</v>
      </c>
      <c r="N1880" s="86">
        <v>39.361032645067503</v>
      </c>
      <c r="O1880" s="86">
        <f t="shared" si="209"/>
        <v>37.292461359192295</v>
      </c>
      <c r="P1880" s="86">
        <f t="shared" si="205"/>
        <v>3.8879903800388718</v>
      </c>
      <c r="Q1880" s="86">
        <f t="shared" si="206"/>
        <v>5.2208121152092302</v>
      </c>
      <c r="S1880" s="86">
        <f t="shared" si="207"/>
        <v>0.3527418356285546</v>
      </c>
      <c r="T1880" s="87">
        <v>4.5732147000000001E-2</v>
      </c>
      <c r="U1880" s="87">
        <v>0</v>
      </c>
    </row>
    <row r="1881" spans="2:21">
      <c r="B1881" s="87" t="s">
        <v>7647</v>
      </c>
      <c r="C1881" s="87" t="s">
        <v>3067</v>
      </c>
      <c r="D1881" s="87" t="s">
        <v>3068</v>
      </c>
      <c r="E1881" s="87">
        <v>84.027904820081702</v>
      </c>
      <c r="F1881" s="86">
        <v>79.687576318603902</v>
      </c>
      <c r="G1881" s="86">
        <v>80.990019888504705</v>
      </c>
      <c r="H1881" s="86">
        <f t="shared" si="208"/>
        <v>81.568500342396774</v>
      </c>
      <c r="I1881" s="86">
        <f t="shared" si="203"/>
        <v>2.2272387841981618</v>
      </c>
      <c r="J1881" s="86">
        <f t="shared" si="204"/>
        <v>6.3499402229001394</v>
      </c>
      <c r="L1881" s="87">
        <v>90.438360393961602</v>
      </c>
      <c r="M1881" s="86">
        <v>92.098286991180899</v>
      </c>
      <c r="N1881" s="86">
        <v>84.325003124096</v>
      </c>
      <c r="O1881" s="86">
        <f t="shared" si="209"/>
        <v>88.953883503079496</v>
      </c>
      <c r="P1881" s="86">
        <f t="shared" si="205"/>
        <v>4.0937439159335351</v>
      </c>
      <c r="Q1881" s="86">
        <f t="shared" si="206"/>
        <v>6.4749856861957866</v>
      </c>
      <c r="S1881" s="86">
        <f t="shared" si="207"/>
        <v>0.12504546329564711</v>
      </c>
      <c r="T1881" s="87">
        <v>0.69037288100000005</v>
      </c>
      <c r="U1881" s="87">
        <v>0</v>
      </c>
    </row>
    <row r="1882" spans="2:21">
      <c r="B1882" s="87" t="s">
        <v>7648</v>
      </c>
      <c r="C1882" s="87" t="s">
        <v>3069</v>
      </c>
      <c r="D1882" s="87" t="s">
        <v>3070</v>
      </c>
      <c r="E1882" s="87">
        <v>126.37257052518299</v>
      </c>
      <c r="F1882" s="86">
        <v>133.79487824582199</v>
      </c>
      <c r="G1882" s="86">
        <v>128.99634345130201</v>
      </c>
      <c r="H1882" s="86">
        <f t="shared" si="208"/>
        <v>129.72126407410232</v>
      </c>
      <c r="I1882" s="86">
        <f t="shared" si="203"/>
        <v>3.7638803656579229</v>
      </c>
      <c r="J1882" s="86">
        <f t="shared" si="204"/>
        <v>7.019271177149732</v>
      </c>
      <c r="L1882" s="87">
        <v>152.13791017471101</v>
      </c>
      <c r="M1882" s="86">
        <v>139.24833135997901</v>
      </c>
      <c r="N1882" s="86">
        <v>134.853772433941</v>
      </c>
      <c r="O1882" s="86">
        <f t="shared" si="209"/>
        <v>142.08000465621035</v>
      </c>
      <c r="P1882" s="86">
        <f t="shared" si="205"/>
        <v>8.9832697055648811</v>
      </c>
      <c r="Q1882" s="86">
        <f t="shared" si="206"/>
        <v>7.1505597238550234</v>
      </c>
      <c r="S1882" s="86">
        <f t="shared" si="207"/>
        <v>0.13128854670529116</v>
      </c>
      <c r="T1882" s="87">
        <v>0.69318244799999995</v>
      </c>
      <c r="U1882" s="87">
        <v>0</v>
      </c>
    </row>
    <row r="1883" spans="2:21">
      <c r="B1883" s="87" t="s">
        <v>7649</v>
      </c>
      <c r="C1883" s="87" t="s">
        <v>3071</v>
      </c>
      <c r="D1883" s="87" t="s">
        <v>3072</v>
      </c>
      <c r="E1883" s="87">
        <v>106.66507322549199</v>
      </c>
      <c r="F1883" s="86">
        <v>87.811954825189801</v>
      </c>
      <c r="G1883" s="86">
        <v>99.104815980046695</v>
      </c>
      <c r="H1883" s="86">
        <f t="shared" si="208"/>
        <v>97.860614676909492</v>
      </c>
      <c r="I1883" s="86">
        <f t="shared" si="203"/>
        <v>9.4879421381034739</v>
      </c>
      <c r="J1883" s="86">
        <f t="shared" si="204"/>
        <v>6.6126564394664502</v>
      </c>
      <c r="L1883" s="87">
        <v>147.59707334104399</v>
      </c>
      <c r="M1883" s="86">
        <v>144.08643843011799</v>
      </c>
      <c r="N1883" s="86">
        <v>133.191174298801</v>
      </c>
      <c r="O1883" s="86">
        <f t="shared" si="209"/>
        <v>141.62489535665432</v>
      </c>
      <c r="P1883" s="86">
        <f t="shared" si="205"/>
        <v>7.5117825801012179</v>
      </c>
      <c r="Q1883" s="86">
        <f t="shared" si="206"/>
        <v>7.1459310798470526</v>
      </c>
      <c r="S1883" s="86">
        <f t="shared" si="207"/>
        <v>0.53327464038060279</v>
      </c>
      <c r="T1883" s="91">
        <v>1.08E-5</v>
      </c>
      <c r="U1883" s="87">
        <v>0</v>
      </c>
    </row>
    <row r="1884" spans="2:21">
      <c r="B1884" s="87" t="s">
        <v>7650</v>
      </c>
      <c r="C1884" s="87" t="s">
        <v>3073</v>
      </c>
      <c r="D1884" s="87" t="s">
        <v>2766</v>
      </c>
      <c r="E1884" s="87">
        <v>141.316369924973</v>
      </c>
      <c r="F1884" s="86">
        <v>132.398534380874</v>
      </c>
      <c r="G1884" s="86">
        <v>134.93659866962</v>
      </c>
      <c r="H1884" s="86">
        <f t="shared" si="208"/>
        <v>136.21716765848899</v>
      </c>
      <c r="I1884" s="86">
        <f t="shared" si="203"/>
        <v>4.5947622788713058</v>
      </c>
      <c r="J1884" s="86">
        <f t="shared" si="204"/>
        <v>7.0897647296514696</v>
      </c>
      <c r="L1884" s="87">
        <v>164.31831040800299</v>
      </c>
      <c r="M1884" s="86">
        <v>152.40260845919499</v>
      </c>
      <c r="N1884" s="86">
        <v>152.801890390111</v>
      </c>
      <c r="O1884" s="86">
        <f t="shared" si="209"/>
        <v>156.50760308576966</v>
      </c>
      <c r="P1884" s="86">
        <f t="shared" si="205"/>
        <v>6.7672164270312045</v>
      </c>
      <c r="Q1884" s="86">
        <f t="shared" si="206"/>
        <v>7.2900889342661488</v>
      </c>
      <c r="S1884" s="86">
        <f t="shared" si="207"/>
        <v>0.20032420461467906</v>
      </c>
      <c r="T1884" s="87">
        <v>0.27574348599999998</v>
      </c>
      <c r="U1884" s="87">
        <v>0</v>
      </c>
    </row>
    <row r="1885" spans="2:21">
      <c r="B1885" s="87" t="s">
        <v>7651</v>
      </c>
      <c r="C1885" s="87" t="s">
        <v>841</v>
      </c>
      <c r="D1885" s="87"/>
      <c r="E1885" s="87">
        <v>91.875773994050306</v>
      </c>
      <c r="F1885" s="86">
        <v>79.222797839704597</v>
      </c>
      <c r="G1885" s="86">
        <v>74.397277208783095</v>
      </c>
      <c r="H1885" s="86">
        <f t="shared" si="208"/>
        <v>81.831949680845995</v>
      </c>
      <c r="I1885" s="86">
        <f t="shared" si="203"/>
        <v>9.026639322901282</v>
      </c>
      <c r="J1885" s="86">
        <f t="shared" si="204"/>
        <v>6.3545923200441532</v>
      </c>
      <c r="L1885" s="87">
        <v>77.343199626576705</v>
      </c>
      <c r="M1885" s="86">
        <v>75.839307171318296</v>
      </c>
      <c r="N1885" s="86">
        <v>80.781272802254307</v>
      </c>
      <c r="O1885" s="86">
        <f t="shared" si="209"/>
        <v>77.987926533383103</v>
      </c>
      <c r="P1885" s="86">
        <f t="shared" si="205"/>
        <v>2.5332806126855152</v>
      </c>
      <c r="Q1885" s="86">
        <f t="shared" si="206"/>
        <v>6.2851788896490666</v>
      </c>
      <c r="S1885" s="86">
        <f t="shared" si="207"/>
        <v>-6.9413430395086545E-2</v>
      </c>
      <c r="T1885" s="87">
        <v>0.68969944000000005</v>
      </c>
      <c r="U1885" s="87">
        <v>0</v>
      </c>
    </row>
    <row r="1886" spans="2:21">
      <c r="B1886" s="87" t="s">
        <v>7652</v>
      </c>
      <c r="C1886" s="87" t="s">
        <v>3074</v>
      </c>
      <c r="D1886" s="87" t="s">
        <v>1106</v>
      </c>
      <c r="E1886" s="87">
        <v>105.99185831391</v>
      </c>
      <c r="F1886" s="86">
        <v>109.275243282926</v>
      </c>
      <c r="G1886" s="86">
        <v>116.695287885637</v>
      </c>
      <c r="H1886" s="86">
        <f t="shared" si="208"/>
        <v>110.65412982749099</v>
      </c>
      <c r="I1886" s="86">
        <f t="shared" si="203"/>
        <v>5.4833244684513076</v>
      </c>
      <c r="J1886" s="86">
        <f t="shared" si="204"/>
        <v>6.7899134861052985</v>
      </c>
      <c r="L1886" s="87">
        <v>108.53397768392099</v>
      </c>
      <c r="M1886" s="86">
        <v>111.162688828974</v>
      </c>
      <c r="N1886" s="86">
        <v>109.13641196351</v>
      </c>
      <c r="O1886" s="86">
        <f t="shared" si="209"/>
        <v>109.61102615880166</v>
      </c>
      <c r="P1886" s="86">
        <f t="shared" si="205"/>
        <v>1.3771254651667486</v>
      </c>
      <c r="Q1886" s="86">
        <f t="shared" si="206"/>
        <v>6.7762491211434792</v>
      </c>
      <c r="S1886" s="86">
        <f t="shared" si="207"/>
        <v>-1.3664364961819461E-2</v>
      </c>
      <c r="T1886" s="87">
        <v>0.82741527599999998</v>
      </c>
      <c r="U1886" s="87">
        <v>0</v>
      </c>
    </row>
    <row r="1887" spans="2:21">
      <c r="B1887" s="87" t="s">
        <v>7653</v>
      </c>
      <c r="C1887" s="87" t="s">
        <v>1267</v>
      </c>
      <c r="D1887" s="87" t="s">
        <v>1268</v>
      </c>
      <c r="E1887" s="87">
        <v>88.937068017255001</v>
      </c>
      <c r="F1887" s="86">
        <v>87.788157547459406</v>
      </c>
      <c r="G1887" s="86">
        <v>95.0738688015836</v>
      </c>
      <c r="H1887" s="86">
        <f t="shared" si="208"/>
        <v>90.599698122099326</v>
      </c>
      <c r="I1887" s="86">
        <f t="shared" si="203"/>
        <v>3.9170973014170833</v>
      </c>
      <c r="J1887" s="86">
        <f t="shared" si="204"/>
        <v>6.5014343381116779</v>
      </c>
      <c r="L1887" s="87">
        <v>126.95277680837501</v>
      </c>
      <c r="M1887" s="86">
        <v>127.266899455893</v>
      </c>
      <c r="N1887" s="86">
        <v>125.430326691312</v>
      </c>
      <c r="O1887" s="86">
        <f t="shared" si="209"/>
        <v>126.55000098519334</v>
      </c>
      <c r="P1887" s="86">
        <f t="shared" si="205"/>
        <v>0.98230400218309288</v>
      </c>
      <c r="Q1887" s="86">
        <f t="shared" si="206"/>
        <v>6.9835637084547209</v>
      </c>
      <c r="S1887" s="86">
        <f t="shared" si="207"/>
        <v>0.48212937034304254</v>
      </c>
      <c r="T1887" s="91">
        <v>1.04E-6</v>
      </c>
      <c r="U1887" s="87">
        <v>0</v>
      </c>
    </row>
    <row r="1888" spans="2:21">
      <c r="B1888" s="87" t="s">
        <v>7654</v>
      </c>
      <c r="C1888" s="87" t="s">
        <v>3075</v>
      </c>
      <c r="D1888" s="87" t="s">
        <v>1201</v>
      </c>
      <c r="E1888" s="87">
        <v>3457.64861277301</v>
      </c>
      <c r="F1888" s="86">
        <v>4492.00939961728</v>
      </c>
      <c r="G1888" s="86">
        <v>3619.23713119072</v>
      </c>
      <c r="H1888" s="86">
        <f t="shared" si="208"/>
        <v>3856.2983811936697</v>
      </c>
      <c r="I1888" s="86">
        <f t="shared" si="203"/>
        <v>556.43875361983578</v>
      </c>
      <c r="J1888" s="86">
        <f t="shared" si="204"/>
        <v>11.913000969117419</v>
      </c>
      <c r="L1888" s="87">
        <v>10144.2171539552</v>
      </c>
      <c r="M1888" s="86">
        <v>11887.362280257599</v>
      </c>
      <c r="N1888" s="86">
        <v>13515.4779592181</v>
      </c>
      <c r="O1888" s="86">
        <f t="shared" si="209"/>
        <v>11849.019131143634</v>
      </c>
      <c r="P1888" s="86">
        <f t="shared" si="205"/>
        <v>1685.9574437358901</v>
      </c>
      <c r="Q1888" s="86">
        <f t="shared" si="206"/>
        <v>13.532480016461642</v>
      </c>
      <c r="S1888" s="86">
        <f t="shared" si="207"/>
        <v>1.6194790473442211</v>
      </c>
      <c r="T1888" s="91">
        <v>1.4599999999999999E-34</v>
      </c>
      <c r="U1888" s="87">
        <v>1</v>
      </c>
    </row>
    <row r="1889" spans="2:21">
      <c r="B1889" s="87" t="s">
        <v>7655</v>
      </c>
      <c r="C1889" s="87" t="s">
        <v>3076</v>
      </c>
      <c r="D1889" s="87" t="s">
        <v>3077</v>
      </c>
      <c r="E1889" s="87">
        <v>53.088353170134297</v>
      </c>
      <c r="F1889" s="86">
        <v>52.3540110068882</v>
      </c>
      <c r="G1889" s="86">
        <v>61.619574702619701</v>
      </c>
      <c r="H1889" s="86">
        <f t="shared" si="208"/>
        <v>55.687312959880728</v>
      </c>
      <c r="I1889" s="86">
        <f t="shared" si="203"/>
        <v>5.1505933290693342</v>
      </c>
      <c r="J1889" s="86">
        <f t="shared" si="204"/>
        <v>5.7992767758688455</v>
      </c>
      <c r="L1889" s="87">
        <v>54.870835219726999</v>
      </c>
      <c r="M1889" s="86">
        <v>58.658074281317802</v>
      </c>
      <c r="N1889" s="86">
        <v>58.992696622119702</v>
      </c>
      <c r="O1889" s="86">
        <f t="shared" si="209"/>
        <v>57.507202041054832</v>
      </c>
      <c r="P1889" s="86">
        <f t="shared" si="205"/>
        <v>2.289282756714341</v>
      </c>
      <c r="Q1889" s="86">
        <f t="shared" si="206"/>
        <v>5.8456707413488589</v>
      </c>
      <c r="S1889" s="86">
        <f t="shared" si="207"/>
        <v>4.6393965480013365E-2</v>
      </c>
      <c r="T1889" s="87">
        <v>0.998133783</v>
      </c>
      <c r="U1889" s="87">
        <v>0</v>
      </c>
    </row>
    <row r="1890" spans="2:21">
      <c r="B1890" s="87" t="s">
        <v>7656</v>
      </c>
      <c r="C1890" s="87" t="s">
        <v>832</v>
      </c>
      <c r="D1890" s="87"/>
      <c r="E1890" s="87">
        <v>40.9937447808814</v>
      </c>
      <c r="F1890" s="86">
        <v>34.386588463450899</v>
      </c>
      <c r="G1890" s="86">
        <v>39.9867320443037</v>
      </c>
      <c r="H1890" s="86">
        <f t="shared" si="208"/>
        <v>38.455688429545326</v>
      </c>
      <c r="I1890" s="86">
        <f t="shared" si="203"/>
        <v>3.5597330747486842</v>
      </c>
      <c r="J1890" s="86">
        <f t="shared" si="204"/>
        <v>5.2651251147153868</v>
      </c>
      <c r="L1890" s="87">
        <v>38.871581380558503</v>
      </c>
      <c r="M1890" s="86">
        <v>33.489400830451402</v>
      </c>
      <c r="N1890" s="86">
        <v>36.132057972390399</v>
      </c>
      <c r="O1890" s="86">
        <f t="shared" si="209"/>
        <v>36.164346727800101</v>
      </c>
      <c r="P1890" s="86">
        <f t="shared" si="205"/>
        <v>2.6912355510586998</v>
      </c>
      <c r="Q1890" s="86">
        <f t="shared" si="206"/>
        <v>5.1764961859634333</v>
      </c>
      <c r="S1890" s="86">
        <f t="shared" si="207"/>
        <v>-8.8628928751953634E-2</v>
      </c>
      <c r="T1890" s="87">
        <v>0.70947582600000003</v>
      </c>
      <c r="U1890" s="87">
        <v>0</v>
      </c>
    </row>
    <row r="1891" spans="2:21">
      <c r="B1891" s="87" t="s">
        <v>7657</v>
      </c>
      <c r="C1891" s="87" t="s">
        <v>841</v>
      </c>
      <c r="D1891" s="87"/>
      <c r="E1891" s="87">
        <v>114.169474848387</v>
      </c>
      <c r="F1891" s="86">
        <v>119.243053312182</v>
      </c>
      <c r="G1891" s="86">
        <v>122.667260034709</v>
      </c>
      <c r="H1891" s="86">
        <f t="shared" si="208"/>
        <v>118.69326273175933</v>
      </c>
      <c r="I1891" s="86">
        <f t="shared" si="203"/>
        <v>4.2754871687282083</v>
      </c>
      <c r="J1891" s="86">
        <f t="shared" si="204"/>
        <v>6.8910942368073407</v>
      </c>
      <c r="L1891" s="87">
        <v>117.586984081655</v>
      </c>
      <c r="M1891" s="86">
        <v>121.035215193626</v>
      </c>
      <c r="N1891" s="86">
        <v>129.71529056428901</v>
      </c>
      <c r="O1891" s="86">
        <f t="shared" si="209"/>
        <v>122.77916327985668</v>
      </c>
      <c r="P1891" s="86">
        <f t="shared" si="205"/>
        <v>6.2493976293540641</v>
      </c>
      <c r="Q1891" s="86">
        <f t="shared" si="206"/>
        <v>6.9399219330277058</v>
      </c>
      <c r="S1891" s="86">
        <f t="shared" si="207"/>
        <v>4.8827696220365022E-2</v>
      </c>
      <c r="T1891" s="87">
        <v>0.99222769099999997</v>
      </c>
      <c r="U1891" s="87">
        <v>0</v>
      </c>
    </row>
    <row r="1892" spans="2:21">
      <c r="B1892" s="87" t="s">
        <v>7658</v>
      </c>
      <c r="C1892" s="87" t="s">
        <v>832</v>
      </c>
      <c r="D1892" s="87" t="s">
        <v>3078</v>
      </c>
      <c r="E1892" s="87">
        <v>48.801356129114502</v>
      </c>
      <c r="F1892" s="86">
        <v>49.651273092908902</v>
      </c>
      <c r="G1892" s="86">
        <v>47.5944360468526</v>
      </c>
      <c r="H1892" s="86">
        <f t="shared" si="208"/>
        <v>48.682355089625332</v>
      </c>
      <c r="I1892" s="86">
        <f t="shared" si="203"/>
        <v>1.0335693465157672</v>
      </c>
      <c r="J1892" s="86">
        <f t="shared" si="204"/>
        <v>5.6053270573913023</v>
      </c>
      <c r="L1892" s="87">
        <v>58.486918059692101</v>
      </c>
      <c r="M1892" s="86">
        <v>55.878397175114898</v>
      </c>
      <c r="N1892" s="86">
        <v>46.126005693442004</v>
      </c>
      <c r="O1892" s="86">
        <f t="shared" si="209"/>
        <v>53.497106976082996</v>
      </c>
      <c r="P1892" s="86">
        <f t="shared" si="205"/>
        <v>6.51543904050469</v>
      </c>
      <c r="Q1892" s="86">
        <f t="shared" si="206"/>
        <v>5.741388970249548</v>
      </c>
      <c r="S1892" s="86">
        <f t="shared" si="207"/>
        <v>0.13606191285824584</v>
      </c>
      <c r="T1892" s="87">
        <v>0.79461322599999995</v>
      </c>
      <c r="U1892" s="87">
        <v>0</v>
      </c>
    </row>
    <row r="1893" spans="2:21">
      <c r="B1893" s="87" t="s">
        <v>7659</v>
      </c>
      <c r="C1893" s="87" t="s">
        <v>3079</v>
      </c>
      <c r="D1893" s="87" t="s">
        <v>2732</v>
      </c>
      <c r="E1893" s="87">
        <v>89.533879976384796</v>
      </c>
      <c r="F1893" s="86">
        <v>96.9662989260339</v>
      </c>
      <c r="G1893" s="86">
        <v>102.502297645769</v>
      </c>
      <c r="H1893" s="86">
        <f t="shared" si="208"/>
        <v>96.334158849395905</v>
      </c>
      <c r="I1893" s="86">
        <f t="shared" si="203"/>
        <v>6.50727785016654</v>
      </c>
      <c r="J1893" s="86">
        <f t="shared" si="204"/>
        <v>6.5899755447154398</v>
      </c>
      <c r="L1893" s="87">
        <v>95.909436688411404</v>
      </c>
      <c r="M1893" s="86">
        <v>103.18210424663199</v>
      </c>
      <c r="N1893" s="86">
        <v>96.586034722437901</v>
      </c>
      <c r="O1893" s="86">
        <f t="shared" si="209"/>
        <v>98.55919188582709</v>
      </c>
      <c r="P1893" s="86">
        <f t="shared" si="205"/>
        <v>4.0178271797918512</v>
      </c>
      <c r="Q1893" s="86">
        <f t="shared" si="206"/>
        <v>6.6229185219115587</v>
      </c>
      <c r="S1893" s="86">
        <f t="shared" si="207"/>
        <v>3.2942977196118904E-2</v>
      </c>
      <c r="T1893" s="87">
        <v>0.99238592000000003</v>
      </c>
      <c r="U1893" s="87">
        <v>0</v>
      </c>
    </row>
    <row r="1894" spans="2:21">
      <c r="B1894" s="87" t="s">
        <v>7660</v>
      </c>
      <c r="C1894" s="87" t="s">
        <v>2533</v>
      </c>
      <c r="D1894" s="87" t="s">
        <v>2534</v>
      </c>
      <c r="E1894" s="87">
        <v>0.19141945523562101</v>
      </c>
      <c r="F1894" s="86">
        <v>8.4344781829279097E-2</v>
      </c>
      <c r="G1894" s="86">
        <v>0.54599623154220001</v>
      </c>
      <c r="H1894" s="86">
        <f t="shared" si="208"/>
        <v>0.2739201562023667</v>
      </c>
      <c r="I1894" s="86">
        <f t="shared" si="203"/>
        <v>0.24163048131498993</v>
      </c>
      <c r="J1894" s="86">
        <f t="shared" si="204"/>
        <v>-1.8681726653417556</v>
      </c>
      <c r="L1894" s="87">
        <v>0.56985715418069305</v>
      </c>
      <c r="M1894" s="86">
        <v>0.40211504794610697</v>
      </c>
      <c r="N1894" s="86">
        <v>0.73473927604125899</v>
      </c>
      <c r="O1894" s="86">
        <f t="shared" si="209"/>
        <v>0.56890382605601963</v>
      </c>
      <c r="P1894" s="86">
        <f t="shared" si="205"/>
        <v>0.16631416327198018</v>
      </c>
      <c r="Q1894" s="86">
        <f t="shared" si="206"/>
        <v>-0.81374331124705201</v>
      </c>
      <c r="S1894" s="86">
        <f t="shared" si="207"/>
        <v>1.0544293540947038</v>
      </c>
      <c r="T1894" s="87">
        <v>0.48692402800000001</v>
      </c>
      <c r="U1894" s="87">
        <v>0</v>
      </c>
    </row>
    <row r="1895" spans="2:21">
      <c r="B1895" s="87" t="s">
        <v>7661</v>
      </c>
      <c r="C1895" s="87" t="s">
        <v>3080</v>
      </c>
      <c r="D1895" s="87" t="s">
        <v>1029</v>
      </c>
      <c r="E1895" s="87">
        <v>62.9468262771125</v>
      </c>
      <c r="F1895" s="86">
        <v>62.693517882856803</v>
      </c>
      <c r="G1895" s="86">
        <v>59.494761781839699</v>
      </c>
      <c r="H1895" s="86">
        <f t="shared" si="208"/>
        <v>61.711701980603003</v>
      </c>
      <c r="I1895" s="86">
        <f t="shared" si="203"/>
        <v>1.9240995736498669</v>
      </c>
      <c r="J1895" s="86">
        <f t="shared" si="204"/>
        <v>5.9474721788914815</v>
      </c>
      <c r="L1895" s="87">
        <v>67.638956305338894</v>
      </c>
      <c r="M1895" s="86">
        <v>67.681112811323302</v>
      </c>
      <c r="N1895" s="86">
        <v>73.449044192683701</v>
      </c>
      <c r="O1895" s="86">
        <f t="shared" si="209"/>
        <v>69.589704436448628</v>
      </c>
      <c r="P1895" s="86">
        <f t="shared" si="205"/>
        <v>3.3423527354681792</v>
      </c>
      <c r="Q1895" s="86">
        <f t="shared" si="206"/>
        <v>6.1208019748525029</v>
      </c>
      <c r="S1895" s="86">
        <f t="shared" si="207"/>
        <v>0.17332979596102152</v>
      </c>
      <c r="T1895" s="87">
        <v>0.61100910100000005</v>
      </c>
      <c r="U1895" s="87">
        <v>0</v>
      </c>
    </row>
    <row r="1896" spans="2:21">
      <c r="B1896" s="87" t="s">
        <v>7662</v>
      </c>
      <c r="C1896" s="87" t="s">
        <v>832</v>
      </c>
      <c r="D1896" s="87" t="s">
        <v>2667</v>
      </c>
      <c r="E1896" s="87">
        <v>151.99290723632501</v>
      </c>
      <c r="F1896" s="86">
        <v>158.42187746240199</v>
      </c>
      <c r="G1896" s="86">
        <v>135.46525549702901</v>
      </c>
      <c r="H1896" s="86">
        <f t="shared" si="208"/>
        <v>148.626680065252</v>
      </c>
      <c r="I1896" s="86">
        <f t="shared" si="203"/>
        <v>11.842729290189572</v>
      </c>
      <c r="J1896" s="86">
        <f t="shared" si="204"/>
        <v>7.2155493079583257</v>
      </c>
      <c r="L1896" s="87">
        <v>147.76551071076599</v>
      </c>
      <c r="M1896" s="86">
        <v>154.783519348439</v>
      </c>
      <c r="N1896" s="86">
        <v>148.442637281321</v>
      </c>
      <c r="O1896" s="86">
        <f t="shared" si="209"/>
        <v>150.33055578017533</v>
      </c>
      <c r="P1896" s="86">
        <f t="shared" si="205"/>
        <v>3.8712127948939372</v>
      </c>
      <c r="Q1896" s="86">
        <f t="shared" si="206"/>
        <v>7.2319944671072713</v>
      </c>
      <c r="S1896" s="86">
        <f t="shared" si="207"/>
        <v>1.644515914894527E-2</v>
      </c>
      <c r="T1896" s="87">
        <v>0.94911303899999999</v>
      </c>
      <c r="U1896" s="87">
        <v>0</v>
      </c>
    </row>
    <row r="1897" spans="2:21">
      <c r="B1897" s="87" t="s">
        <v>7663</v>
      </c>
      <c r="C1897" s="87" t="s">
        <v>3081</v>
      </c>
      <c r="D1897" s="87" t="s">
        <v>3082</v>
      </c>
      <c r="E1897" s="87">
        <v>123.83094802091701</v>
      </c>
      <c r="F1897" s="86">
        <v>122.06299982931201</v>
      </c>
      <c r="G1897" s="86">
        <v>114.695726809992</v>
      </c>
      <c r="H1897" s="86">
        <f t="shared" si="208"/>
        <v>120.19655822007367</v>
      </c>
      <c r="I1897" s="86">
        <f t="shared" si="203"/>
        <v>4.8451800641106928</v>
      </c>
      <c r="J1897" s="86">
        <f t="shared" si="204"/>
        <v>6.9092517754251341</v>
      </c>
      <c r="L1897" s="87">
        <v>121.09155493175901</v>
      </c>
      <c r="M1897" s="86">
        <v>133.25294564706499</v>
      </c>
      <c r="N1897" s="86">
        <v>121.42423201139</v>
      </c>
      <c r="O1897" s="86">
        <f t="shared" si="209"/>
        <v>125.25624419673801</v>
      </c>
      <c r="P1897" s="86">
        <f t="shared" si="205"/>
        <v>6.9273439407953683</v>
      </c>
      <c r="Q1897" s="86">
        <f t="shared" si="206"/>
        <v>6.9687387153279206</v>
      </c>
      <c r="S1897" s="86">
        <f t="shared" si="207"/>
        <v>5.9486939902787118E-2</v>
      </c>
      <c r="T1897" s="87">
        <v>0.96158329600000003</v>
      </c>
      <c r="U1897" s="87">
        <v>0</v>
      </c>
    </row>
    <row r="1898" spans="2:21">
      <c r="B1898" s="87" t="s">
        <v>7664</v>
      </c>
      <c r="C1898" s="87" t="s">
        <v>3083</v>
      </c>
      <c r="D1898" s="87" t="s">
        <v>3084</v>
      </c>
      <c r="E1898" s="87">
        <v>57.102732965851096</v>
      </c>
      <c r="F1898" s="86">
        <v>59.057002924454402</v>
      </c>
      <c r="G1898" s="86">
        <v>51.707067712561802</v>
      </c>
      <c r="H1898" s="86">
        <f t="shared" si="208"/>
        <v>55.955601200955762</v>
      </c>
      <c r="I1898" s="86">
        <f t="shared" si="203"/>
        <v>3.8068780344632245</v>
      </c>
      <c r="J1898" s="86">
        <f t="shared" si="204"/>
        <v>5.8062106482584666</v>
      </c>
      <c r="L1898" s="87">
        <v>64.655648948004796</v>
      </c>
      <c r="M1898" s="86">
        <v>59.701489369075198</v>
      </c>
      <c r="N1898" s="86">
        <v>60.434862551641999</v>
      </c>
      <c r="O1898" s="86">
        <f t="shared" si="209"/>
        <v>61.597333622907335</v>
      </c>
      <c r="P1898" s="86">
        <f t="shared" si="205"/>
        <v>2.673841529900669</v>
      </c>
      <c r="Q1898" s="86">
        <f t="shared" si="206"/>
        <v>5.9447959969071258</v>
      </c>
      <c r="S1898" s="86">
        <f t="shared" si="207"/>
        <v>0.13858534864865937</v>
      </c>
      <c r="T1898" s="87">
        <v>0.72381813500000003</v>
      </c>
      <c r="U1898" s="87">
        <v>0</v>
      </c>
    </row>
    <row r="1899" spans="2:21">
      <c r="B1899" s="87" t="s">
        <v>7665</v>
      </c>
      <c r="C1899" s="87" t="s">
        <v>1602</v>
      </c>
      <c r="D1899" s="87" t="s">
        <v>3085</v>
      </c>
      <c r="E1899" s="87">
        <v>96.590283734905995</v>
      </c>
      <c r="F1899" s="86">
        <v>114.220313557195</v>
      </c>
      <c r="G1899" s="86">
        <v>110.18391266945</v>
      </c>
      <c r="H1899" s="86">
        <f t="shared" si="208"/>
        <v>106.99816998718366</v>
      </c>
      <c r="I1899" s="86">
        <f t="shared" si="203"/>
        <v>9.2366771737411089</v>
      </c>
      <c r="J1899" s="86">
        <f t="shared" si="204"/>
        <v>6.7414423118871998</v>
      </c>
      <c r="L1899" s="87">
        <v>101.370375350299</v>
      </c>
      <c r="M1899" s="86">
        <v>103.773226411975</v>
      </c>
      <c r="N1899" s="86">
        <v>106.966389039804</v>
      </c>
      <c r="O1899" s="86">
        <f t="shared" si="209"/>
        <v>104.03666360069265</v>
      </c>
      <c r="P1899" s="86">
        <f t="shared" si="205"/>
        <v>2.807292586742864</v>
      </c>
      <c r="Q1899" s="86">
        <f t="shared" si="206"/>
        <v>6.7009482284635764</v>
      </c>
      <c r="S1899" s="86">
        <f t="shared" si="207"/>
        <v>-4.0494083423624108E-2</v>
      </c>
      <c r="T1899" s="87">
        <v>0.72729081500000003</v>
      </c>
      <c r="U1899" s="87">
        <v>0</v>
      </c>
    </row>
    <row r="1900" spans="2:21">
      <c r="B1900" s="87" t="s">
        <v>7666</v>
      </c>
      <c r="C1900" s="87" t="s">
        <v>2853</v>
      </c>
      <c r="D1900" s="87" t="s">
        <v>2854</v>
      </c>
      <c r="E1900" s="87">
        <v>31.344935794832899</v>
      </c>
      <c r="F1900" s="86">
        <v>36.268256186590001</v>
      </c>
      <c r="G1900" s="86">
        <v>32.532275462722701</v>
      </c>
      <c r="H1900" s="86">
        <f t="shared" si="208"/>
        <v>33.381822481381867</v>
      </c>
      <c r="I1900" s="86">
        <f t="shared" si="203"/>
        <v>2.5692544682567613</v>
      </c>
      <c r="J1900" s="86">
        <f t="shared" si="204"/>
        <v>5.0609908157076315</v>
      </c>
      <c r="L1900" s="87">
        <v>30.2024291715767</v>
      </c>
      <c r="M1900" s="86">
        <v>37.949607649913901</v>
      </c>
      <c r="N1900" s="86">
        <v>28.9303589941246</v>
      </c>
      <c r="O1900" s="86">
        <f t="shared" si="209"/>
        <v>32.360798605205069</v>
      </c>
      <c r="P1900" s="86">
        <f t="shared" si="205"/>
        <v>4.8816626816849267</v>
      </c>
      <c r="Q1900" s="86">
        <f t="shared" si="206"/>
        <v>5.0161753061642909</v>
      </c>
      <c r="S1900" s="86">
        <f t="shared" si="207"/>
        <v>-4.4815509543340376E-2</v>
      </c>
      <c r="T1900" s="87">
        <v>0.87385332599999999</v>
      </c>
      <c r="U1900" s="87">
        <v>0</v>
      </c>
    </row>
    <row r="1901" spans="2:21">
      <c r="B1901" s="87" t="s">
        <v>7667</v>
      </c>
      <c r="C1901" s="87" t="s">
        <v>841</v>
      </c>
      <c r="D1901" s="87"/>
      <c r="E1901" s="87">
        <v>52.092245063612303</v>
      </c>
      <c r="F1901" s="86">
        <v>62.177305883973503</v>
      </c>
      <c r="G1901" s="86">
        <v>64.575164768297697</v>
      </c>
      <c r="H1901" s="86">
        <f t="shared" si="208"/>
        <v>59.614905238627834</v>
      </c>
      <c r="I1901" s="86">
        <f t="shared" si="203"/>
        <v>6.6242164735806028</v>
      </c>
      <c r="J1901" s="86">
        <f t="shared" si="204"/>
        <v>5.897601181034374</v>
      </c>
      <c r="L1901" s="87">
        <v>51.300396368220099</v>
      </c>
      <c r="M1901" s="86">
        <v>65.796659189728203</v>
      </c>
      <c r="N1901" s="86">
        <v>56.736716406805201</v>
      </c>
      <c r="O1901" s="86">
        <f t="shared" si="209"/>
        <v>57.944590654917839</v>
      </c>
      <c r="P1901" s="86">
        <f t="shared" si="205"/>
        <v>7.3232253206493283</v>
      </c>
      <c r="Q1901" s="86">
        <f t="shared" si="206"/>
        <v>5.8566020814067512</v>
      </c>
      <c r="S1901" s="86">
        <f t="shared" si="207"/>
        <v>-4.0999099627621473E-2</v>
      </c>
      <c r="T1901" s="87">
        <v>0.858845886</v>
      </c>
      <c r="U1901" s="87">
        <v>0</v>
      </c>
    </row>
    <row r="1902" spans="2:21">
      <c r="B1902" s="87" t="s">
        <v>7668</v>
      </c>
      <c r="C1902" s="87" t="s">
        <v>841</v>
      </c>
      <c r="D1902" s="87" t="s">
        <v>3086</v>
      </c>
      <c r="E1902" s="87">
        <v>138.976243006799</v>
      </c>
      <c r="F1902" s="86">
        <v>154.42786894484601</v>
      </c>
      <c r="G1902" s="86">
        <v>152.59564490035501</v>
      </c>
      <c r="H1902" s="86">
        <f t="shared" si="208"/>
        <v>148.66658561733334</v>
      </c>
      <c r="I1902" s="86">
        <f t="shared" si="203"/>
        <v>8.4419379392089784</v>
      </c>
      <c r="J1902" s="86">
        <f t="shared" si="204"/>
        <v>7.2159366126778268</v>
      </c>
      <c r="L1902" s="87">
        <v>147.79729134656199</v>
      </c>
      <c r="M1902" s="86">
        <v>178.06552127091501</v>
      </c>
      <c r="N1902" s="86">
        <v>163.02172093469699</v>
      </c>
      <c r="O1902" s="86">
        <f t="shared" si="209"/>
        <v>162.961511184058</v>
      </c>
      <c r="P1902" s="86">
        <f t="shared" si="205"/>
        <v>15.134204789116902</v>
      </c>
      <c r="Q1902" s="86">
        <f t="shared" si="206"/>
        <v>7.348387453735822</v>
      </c>
      <c r="S1902" s="86">
        <f t="shared" si="207"/>
        <v>0.13245084105799518</v>
      </c>
      <c r="T1902" s="87">
        <v>0.70948252700000003</v>
      </c>
      <c r="U1902" s="87">
        <v>0</v>
      </c>
    </row>
    <row r="1903" spans="2:21">
      <c r="B1903" s="87" t="s">
        <v>7669</v>
      </c>
      <c r="C1903" s="87" t="s">
        <v>2679</v>
      </c>
      <c r="D1903" s="87" t="s">
        <v>2680</v>
      </c>
      <c r="E1903" s="87">
        <v>29.4121259728736</v>
      </c>
      <c r="F1903" s="86">
        <v>23.454091182489002</v>
      </c>
      <c r="G1903" s="86">
        <v>28.237433189151201</v>
      </c>
      <c r="H1903" s="86">
        <f t="shared" si="208"/>
        <v>27.034550114837938</v>
      </c>
      <c r="I1903" s="86">
        <f t="shared" si="203"/>
        <v>3.155905640020042</v>
      </c>
      <c r="J1903" s="86">
        <f t="shared" si="204"/>
        <v>4.7567324434473646</v>
      </c>
      <c r="L1903" s="87">
        <v>61.420220521095899</v>
      </c>
      <c r="M1903" s="86">
        <v>57.717243860082398</v>
      </c>
      <c r="N1903" s="86">
        <v>59.545076409249802</v>
      </c>
      <c r="O1903" s="86">
        <f t="shared" si="209"/>
        <v>59.560846930142702</v>
      </c>
      <c r="P1903" s="86">
        <f t="shared" si="205"/>
        <v>1.851538703349082</v>
      </c>
      <c r="Q1903" s="86">
        <f t="shared" si="206"/>
        <v>5.896292363468719</v>
      </c>
      <c r="S1903" s="86">
        <f t="shared" si="207"/>
        <v>1.1395599200213551</v>
      </c>
      <c r="T1903" s="91">
        <v>2.47E-24</v>
      </c>
      <c r="U1903" s="87">
        <v>1</v>
      </c>
    </row>
    <row r="1904" spans="2:21">
      <c r="B1904" s="87" t="s">
        <v>7670</v>
      </c>
      <c r="C1904" s="87" t="s">
        <v>1205</v>
      </c>
      <c r="D1904" s="87" t="s">
        <v>978</v>
      </c>
      <c r="E1904" s="87">
        <v>7.7996458853591699</v>
      </c>
      <c r="F1904" s="86">
        <v>10.431525141045899</v>
      </c>
      <c r="G1904" s="86">
        <v>12.0397469989342</v>
      </c>
      <c r="H1904" s="86">
        <f t="shared" si="208"/>
        <v>10.090306008446424</v>
      </c>
      <c r="I1904" s="86">
        <f t="shared" si="203"/>
        <v>2.1405460134446983</v>
      </c>
      <c r="J1904" s="86">
        <f t="shared" si="204"/>
        <v>3.3348980225698615</v>
      </c>
      <c r="L1904" s="87">
        <v>10.708335164240101</v>
      </c>
      <c r="M1904" s="86">
        <v>10.9874032821682</v>
      </c>
      <c r="N1904" s="86">
        <v>14.176500078836099</v>
      </c>
      <c r="O1904" s="86">
        <f t="shared" si="209"/>
        <v>11.957412841748132</v>
      </c>
      <c r="P1904" s="86">
        <f t="shared" si="205"/>
        <v>1.9268447986192447</v>
      </c>
      <c r="Q1904" s="86">
        <f t="shared" si="206"/>
        <v>3.5798333703649563</v>
      </c>
      <c r="S1904" s="86">
        <f t="shared" si="207"/>
        <v>0.24493534779509482</v>
      </c>
      <c r="T1904" s="87">
        <v>0.64606286300000004</v>
      </c>
      <c r="U1904" s="87">
        <v>0</v>
      </c>
    </row>
    <row r="1905" spans="2:21">
      <c r="B1905" s="87" t="s">
        <v>7671</v>
      </c>
      <c r="C1905" s="87" t="s">
        <v>1646</v>
      </c>
      <c r="D1905" s="87" t="s">
        <v>2678</v>
      </c>
      <c r="E1905" s="87">
        <v>58.362624090340603</v>
      </c>
      <c r="F1905" s="86">
        <v>71.4928295953721</v>
      </c>
      <c r="G1905" s="86">
        <v>74.368452227299599</v>
      </c>
      <c r="H1905" s="86">
        <f t="shared" si="208"/>
        <v>68.074635304337434</v>
      </c>
      <c r="I1905" s="86">
        <f t="shared" si="203"/>
        <v>8.5328584159070129</v>
      </c>
      <c r="J1905" s="86">
        <f t="shared" si="204"/>
        <v>6.0890454432393097</v>
      </c>
      <c r="L1905" s="87">
        <v>64.1248011984285</v>
      </c>
      <c r="M1905" s="86">
        <v>73.624652064429696</v>
      </c>
      <c r="N1905" s="86">
        <v>82.178249332559005</v>
      </c>
      <c r="O1905" s="86">
        <f t="shared" si="209"/>
        <v>73.309234198472396</v>
      </c>
      <c r="P1905" s="86">
        <f t="shared" si="205"/>
        <v>9.0308562000265731</v>
      </c>
      <c r="Q1905" s="86">
        <f t="shared" si="206"/>
        <v>6.1959230298530583</v>
      </c>
      <c r="S1905" s="86">
        <f t="shared" si="207"/>
        <v>0.10687758661374744</v>
      </c>
      <c r="T1905" s="87">
        <v>0.87349974600000002</v>
      </c>
      <c r="U1905" s="87">
        <v>0</v>
      </c>
    </row>
    <row r="1906" spans="2:21">
      <c r="B1906" s="87" t="s">
        <v>7672</v>
      </c>
      <c r="C1906" s="87" t="s">
        <v>3087</v>
      </c>
      <c r="D1906" s="87" t="s">
        <v>1169</v>
      </c>
      <c r="E1906" s="87">
        <v>54.081446544132099</v>
      </c>
      <c r="F1906" s="86">
        <v>48.228788147472002</v>
      </c>
      <c r="G1906" s="86">
        <v>53.671491746957201</v>
      </c>
      <c r="H1906" s="86">
        <f t="shared" si="208"/>
        <v>51.993908812853768</v>
      </c>
      <c r="I1906" s="86">
        <f t="shared" si="203"/>
        <v>3.2671265590110368</v>
      </c>
      <c r="J1906" s="86">
        <f t="shared" si="204"/>
        <v>5.7002707135215074</v>
      </c>
      <c r="L1906" s="87">
        <v>60.298415776768898</v>
      </c>
      <c r="M1906" s="86">
        <v>59.065800052379899</v>
      </c>
      <c r="N1906" s="86">
        <v>57.639480293370603</v>
      </c>
      <c r="O1906" s="86">
        <f t="shared" si="209"/>
        <v>59.001232040839803</v>
      </c>
      <c r="P1906" s="86">
        <f t="shared" si="205"/>
        <v>1.3306431705398383</v>
      </c>
      <c r="Q1906" s="86">
        <f t="shared" si="206"/>
        <v>5.8826731754745794</v>
      </c>
      <c r="S1906" s="86">
        <f t="shared" si="207"/>
        <v>0.18240246195307194</v>
      </c>
      <c r="T1906" s="87">
        <v>0.39433707699999998</v>
      </c>
      <c r="U1906" s="87">
        <v>0</v>
      </c>
    </row>
    <row r="1907" spans="2:21">
      <c r="B1907" s="87" t="s">
        <v>7673</v>
      </c>
      <c r="C1907" s="87" t="s">
        <v>1578</v>
      </c>
      <c r="D1907" s="87" t="s">
        <v>1579</v>
      </c>
      <c r="E1907" s="87">
        <v>162.385363367667</v>
      </c>
      <c r="F1907" s="86">
        <v>170.82931718416</v>
      </c>
      <c r="G1907" s="86">
        <v>170.637054927799</v>
      </c>
      <c r="H1907" s="86">
        <f t="shared" si="208"/>
        <v>167.95057849320867</v>
      </c>
      <c r="I1907" s="86">
        <f t="shared" si="203"/>
        <v>4.8205762870193842</v>
      </c>
      <c r="J1907" s="86">
        <f t="shared" si="204"/>
        <v>7.3918929546108814</v>
      </c>
      <c r="L1907" s="87">
        <v>176.952757431192</v>
      </c>
      <c r="M1907" s="86">
        <v>183.17599854676999</v>
      </c>
      <c r="N1907" s="86">
        <v>200.13632175993001</v>
      </c>
      <c r="O1907" s="86">
        <f t="shared" si="209"/>
        <v>186.75502591263066</v>
      </c>
      <c r="P1907" s="86">
        <f t="shared" si="205"/>
        <v>11.999020435450893</v>
      </c>
      <c r="Q1907" s="86">
        <f t="shared" si="206"/>
        <v>7.5450032588222253</v>
      </c>
      <c r="S1907" s="86">
        <f t="shared" si="207"/>
        <v>0.1531103042113437</v>
      </c>
      <c r="T1907" s="87">
        <v>0.55478147700000002</v>
      </c>
      <c r="U1907" s="87">
        <v>0</v>
      </c>
    </row>
    <row r="1908" spans="2:21">
      <c r="B1908" s="87" t="s">
        <v>7674</v>
      </c>
      <c r="C1908" s="87" t="s">
        <v>3088</v>
      </c>
      <c r="D1908" s="87" t="s">
        <v>1243</v>
      </c>
      <c r="E1908" s="87">
        <v>211.70991749059601</v>
      </c>
      <c r="F1908" s="86">
        <v>188.15714258839199</v>
      </c>
      <c r="G1908" s="86">
        <v>204.37158943035499</v>
      </c>
      <c r="H1908" s="86">
        <f t="shared" si="208"/>
        <v>201.412883169781</v>
      </c>
      <c r="I1908" s="86">
        <f t="shared" si="203"/>
        <v>12.051919284941411</v>
      </c>
      <c r="J1908" s="86">
        <f t="shared" si="204"/>
        <v>7.6540121565886805</v>
      </c>
      <c r="L1908" s="87">
        <v>240.09981429479899</v>
      </c>
      <c r="M1908" s="86">
        <v>204.59517897819899</v>
      </c>
      <c r="N1908" s="86">
        <v>203.84641462073299</v>
      </c>
      <c r="O1908" s="86">
        <f t="shared" si="209"/>
        <v>216.18046929791032</v>
      </c>
      <c r="P1908" s="86">
        <f t="shared" si="205"/>
        <v>20.71814327650743</v>
      </c>
      <c r="Q1908" s="86">
        <f t="shared" si="206"/>
        <v>7.7560923792680931</v>
      </c>
      <c r="S1908" s="86">
        <f t="shared" si="207"/>
        <v>0.10208022267941175</v>
      </c>
      <c r="T1908" s="87">
        <v>0.86968095300000003</v>
      </c>
      <c r="U1908" s="87">
        <v>0</v>
      </c>
    </row>
    <row r="1909" spans="2:21">
      <c r="B1909" s="87" t="s">
        <v>7675</v>
      </c>
      <c r="C1909" s="87" t="s">
        <v>841</v>
      </c>
      <c r="D1909" s="87"/>
      <c r="E1909" s="87">
        <v>68.859730816456704</v>
      </c>
      <c r="F1909" s="86">
        <v>72.264400041325999</v>
      </c>
      <c r="G1909" s="86">
        <v>72.745331246148297</v>
      </c>
      <c r="H1909" s="86">
        <f t="shared" si="208"/>
        <v>71.289820701310319</v>
      </c>
      <c r="I1909" s="86">
        <f t="shared" si="203"/>
        <v>2.1182130068276659</v>
      </c>
      <c r="J1909" s="86">
        <f t="shared" si="204"/>
        <v>6.1556241873748769</v>
      </c>
      <c r="L1909" s="87">
        <v>69.993383363617596</v>
      </c>
      <c r="M1909" s="86">
        <v>63.912357203910503</v>
      </c>
      <c r="N1909" s="86">
        <v>73.419259503229995</v>
      </c>
      <c r="O1909" s="86">
        <f t="shared" si="209"/>
        <v>69.10833335691936</v>
      </c>
      <c r="P1909" s="86">
        <f t="shared" si="205"/>
        <v>4.8148502539506834</v>
      </c>
      <c r="Q1909" s="86">
        <f t="shared" si="206"/>
        <v>6.1107877818802372</v>
      </c>
      <c r="S1909" s="86">
        <f t="shared" si="207"/>
        <v>-4.4836405494640311E-2</v>
      </c>
      <c r="T1909" s="87">
        <v>0.74508247000000005</v>
      </c>
      <c r="U1909" s="87">
        <v>0</v>
      </c>
    </row>
    <row r="1910" spans="2:21">
      <c r="B1910" s="87" t="s">
        <v>7676</v>
      </c>
      <c r="C1910" s="87" t="s">
        <v>3089</v>
      </c>
      <c r="D1910" s="87" t="s">
        <v>3090</v>
      </c>
      <c r="E1910" s="87">
        <v>42.069102831106697</v>
      </c>
      <c r="F1910" s="86">
        <v>55.234734100568701</v>
      </c>
      <c r="G1910" s="86">
        <v>51.4847762317941</v>
      </c>
      <c r="H1910" s="86">
        <f t="shared" si="208"/>
        <v>49.596204387823171</v>
      </c>
      <c r="I1910" s="86">
        <f t="shared" si="203"/>
        <v>6.782955800256854</v>
      </c>
      <c r="J1910" s="86">
        <f t="shared" si="204"/>
        <v>5.6321578098463707</v>
      </c>
      <c r="L1910" s="87">
        <v>54.157852848450801</v>
      </c>
      <c r="M1910" s="86">
        <v>54.786285644273903</v>
      </c>
      <c r="N1910" s="86">
        <v>56.053217936521698</v>
      </c>
      <c r="O1910" s="86">
        <f t="shared" si="209"/>
        <v>54.999118809748801</v>
      </c>
      <c r="P1910" s="86">
        <f t="shared" si="205"/>
        <v>0.96544066182963728</v>
      </c>
      <c r="Q1910" s="86">
        <f t="shared" si="206"/>
        <v>5.7813365989975747</v>
      </c>
      <c r="S1910" s="86">
        <f t="shared" si="207"/>
        <v>0.14917878915120403</v>
      </c>
      <c r="T1910" s="87">
        <v>0.76674184700000003</v>
      </c>
      <c r="U1910" s="87">
        <v>0</v>
      </c>
    </row>
    <row r="1911" spans="2:21">
      <c r="B1911" s="87" t="s">
        <v>7677</v>
      </c>
      <c r="C1911" s="87" t="s">
        <v>3091</v>
      </c>
      <c r="D1911" s="87" t="s">
        <v>3092</v>
      </c>
      <c r="E1911" s="87">
        <v>66.356252040858394</v>
      </c>
      <c r="F1911" s="86">
        <v>61.0796795080363</v>
      </c>
      <c r="G1911" s="86">
        <v>72.451140568314599</v>
      </c>
      <c r="H1911" s="86">
        <f t="shared" si="208"/>
        <v>66.629024039069762</v>
      </c>
      <c r="I1911" s="86">
        <f t="shared" si="203"/>
        <v>5.6906357363314504</v>
      </c>
      <c r="J1911" s="86">
        <f t="shared" si="204"/>
        <v>6.0580788565062278</v>
      </c>
      <c r="L1911" s="87">
        <v>79.720641465069903</v>
      </c>
      <c r="M1911" s="86">
        <v>75.488199267747405</v>
      </c>
      <c r="N1911" s="86">
        <v>76.901275854670004</v>
      </c>
      <c r="O1911" s="86">
        <f t="shared" si="209"/>
        <v>77.370038862495775</v>
      </c>
      <c r="P1911" s="86">
        <f t="shared" si="205"/>
        <v>2.1548076031396444</v>
      </c>
      <c r="Q1911" s="86">
        <f t="shared" si="206"/>
        <v>6.2737030933926938</v>
      </c>
      <c r="S1911" s="86">
        <f t="shared" si="207"/>
        <v>0.21562423688646778</v>
      </c>
      <c r="T1911" s="87">
        <v>0.44679435299999998</v>
      </c>
      <c r="U1911" s="87">
        <v>0</v>
      </c>
    </row>
    <row r="1912" spans="2:21">
      <c r="B1912" s="87" t="s">
        <v>7678</v>
      </c>
      <c r="C1912" s="87" t="s">
        <v>3093</v>
      </c>
      <c r="D1912" s="87" t="s">
        <v>2002</v>
      </c>
      <c r="E1912" s="87">
        <v>107.641464186107</v>
      </c>
      <c r="F1912" s="86">
        <v>128.49394066173099</v>
      </c>
      <c r="G1912" s="86">
        <v>141.805906699286</v>
      </c>
      <c r="H1912" s="86">
        <f t="shared" si="208"/>
        <v>125.98043718237466</v>
      </c>
      <c r="I1912" s="86">
        <f t="shared" si="203"/>
        <v>17.220353012195524</v>
      </c>
      <c r="J1912" s="86">
        <f t="shared" si="204"/>
        <v>6.9770559126175948</v>
      </c>
      <c r="L1912" s="87">
        <v>128.072335309994</v>
      </c>
      <c r="M1912" s="86">
        <v>138.55454596563101</v>
      </c>
      <c r="N1912" s="86">
        <v>141.820900653775</v>
      </c>
      <c r="O1912" s="86">
        <f t="shared" si="209"/>
        <v>136.14926064313332</v>
      </c>
      <c r="P1912" s="86">
        <f t="shared" si="205"/>
        <v>7.1829527608791226</v>
      </c>
      <c r="Q1912" s="86">
        <f t="shared" si="206"/>
        <v>7.0890453376402291</v>
      </c>
      <c r="S1912" s="86">
        <f t="shared" si="207"/>
        <v>0.11198942502263486</v>
      </c>
      <c r="T1912" s="87">
        <v>0.82346668899999997</v>
      </c>
      <c r="U1912" s="87">
        <v>0</v>
      </c>
    </row>
    <row r="1913" spans="2:21">
      <c r="B1913" s="87" t="s">
        <v>7679</v>
      </c>
      <c r="C1913" s="87" t="s">
        <v>841</v>
      </c>
      <c r="D1913" s="87" t="s">
        <v>3094</v>
      </c>
      <c r="E1913" s="87">
        <v>52.496736915903199</v>
      </c>
      <c r="F1913" s="86">
        <v>50.770753668568403</v>
      </c>
      <c r="G1913" s="86">
        <v>58.506208602012599</v>
      </c>
      <c r="H1913" s="86">
        <f t="shared" si="208"/>
        <v>53.924566395494736</v>
      </c>
      <c r="I1913" s="86">
        <f t="shared" si="203"/>
        <v>4.0605835201273122</v>
      </c>
      <c r="J1913" s="86">
        <f t="shared" si="204"/>
        <v>5.7528707656873808</v>
      </c>
      <c r="L1913" s="87">
        <v>61.230948317423497</v>
      </c>
      <c r="M1913" s="86">
        <v>57.886874660268298</v>
      </c>
      <c r="N1913" s="86">
        <v>62.332779972953503</v>
      </c>
      <c r="O1913" s="86">
        <f t="shared" si="209"/>
        <v>60.483534316881766</v>
      </c>
      <c r="P1913" s="86">
        <f t="shared" si="205"/>
        <v>2.3152730462075048</v>
      </c>
      <c r="Q1913" s="86">
        <f t="shared" si="206"/>
        <v>5.9184705398772115</v>
      </c>
      <c r="S1913" s="86">
        <f t="shared" si="207"/>
        <v>0.16559977418983171</v>
      </c>
      <c r="T1913" s="87">
        <v>0.48692402800000001</v>
      </c>
      <c r="U1913" s="87">
        <v>0</v>
      </c>
    </row>
    <row r="1914" spans="2:21">
      <c r="B1914" s="87" t="s">
        <v>7680</v>
      </c>
      <c r="C1914" s="87" t="s">
        <v>3095</v>
      </c>
      <c r="D1914" s="87" t="s">
        <v>945</v>
      </c>
      <c r="E1914" s="87">
        <v>452.03759999082303</v>
      </c>
      <c r="F1914" s="86">
        <v>466.31042425257903</v>
      </c>
      <c r="G1914" s="86">
        <v>457.20888504880799</v>
      </c>
      <c r="H1914" s="86">
        <f t="shared" si="208"/>
        <v>458.51896976407005</v>
      </c>
      <c r="I1914" s="86">
        <f t="shared" si="203"/>
        <v>7.2260376121782723</v>
      </c>
      <c r="J1914" s="86">
        <f t="shared" si="204"/>
        <v>8.8408376117486416</v>
      </c>
      <c r="L1914" s="87">
        <v>675.01899098795695</v>
      </c>
      <c r="M1914" s="86">
        <v>712.58936229829897</v>
      </c>
      <c r="N1914" s="86">
        <v>692.736324782569</v>
      </c>
      <c r="O1914" s="86">
        <f t="shared" si="209"/>
        <v>693.44822602294153</v>
      </c>
      <c r="P1914" s="86">
        <f t="shared" si="205"/>
        <v>18.795300014399231</v>
      </c>
      <c r="Q1914" s="86">
        <f t="shared" si="206"/>
        <v>9.4376443623765667</v>
      </c>
      <c r="S1914" s="86">
        <f t="shared" si="207"/>
        <v>0.59680675062792465</v>
      </c>
      <c r="T1914" s="91">
        <v>5.2800000000000004E-10</v>
      </c>
      <c r="U1914" s="87">
        <v>0</v>
      </c>
    </row>
    <row r="1915" spans="2:21">
      <c r="B1915" s="87" t="s">
        <v>7681</v>
      </c>
      <c r="C1915" s="87" t="s">
        <v>3096</v>
      </c>
      <c r="D1915" s="87" t="s">
        <v>1797</v>
      </c>
      <c r="E1915" s="87">
        <v>118.41417092358201</v>
      </c>
      <c r="F1915" s="86">
        <v>116.267095762849</v>
      </c>
      <c r="G1915" s="86">
        <v>120.039142371081</v>
      </c>
      <c r="H1915" s="86">
        <f t="shared" si="208"/>
        <v>118.24013635250401</v>
      </c>
      <c r="I1915" s="86">
        <f t="shared" si="203"/>
        <v>1.8920359213335165</v>
      </c>
      <c r="J1915" s="86">
        <f t="shared" si="204"/>
        <v>6.8855760280636451</v>
      </c>
      <c r="L1915" s="87">
        <v>123.126317115067</v>
      </c>
      <c r="M1915" s="86">
        <v>115.75005779168001</v>
      </c>
      <c r="N1915" s="86">
        <v>114.326683019103</v>
      </c>
      <c r="O1915" s="86">
        <f t="shared" si="209"/>
        <v>117.73435264195</v>
      </c>
      <c r="P1915" s="86">
        <f t="shared" si="205"/>
        <v>4.7235007775292086</v>
      </c>
      <c r="Q1915" s="86">
        <f t="shared" si="206"/>
        <v>6.8793915225137914</v>
      </c>
      <c r="S1915" s="86">
        <f t="shared" si="207"/>
        <v>-6.1845055498532453E-3</v>
      </c>
      <c r="T1915" s="87">
        <v>0.86613705299999999</v>
      </c>
      <c r="U1915" s="87">
        <v>0</v>
      </c>
    </row>
    <row r="1916" spans="2:21">
      <c r="B1916" s="87" t="s">
        <v>7682</v>
      </c>
      <c r="C1916" s="87" t="s">
        <v>3097</v>
      </c>
      <c r="D1916" s="87" t="s">
        <v>1536</v>
      </c>
      <c r="E1916" s="87">
        <v>75.976633776608793</v>
      </c>
      <c r="F1916" s="86">
        <v>80.2019646041351</v>
      </c>
      <c r="G1916" s="86">
        <v>85.084412748659503</v>
      </c>
      <c r="H1916" s="86">
        <f t="shared" si="208"/>
        <v>80.421003709801127</v>
      </c>
      <c r="I1916" s="86">
        <f t="shared" si="203"/>
        <v>4.5578386378074534</v>
      </c>
      <c r="J1916" s="86">
        <f t="shared" si="204"/>
        <v>6.3295004369708767</v>
      </c>
      <c r="L1916" s="87">
        <v>79.109581403907995</v>
      </c>
      <c r="M1916" s="86">
        <v>78.323732500679299</v>
      </c>
      <c r="N1916" s="86">
        <v>89.8975114215188</v>
      </c>
      <c r="O1916" s="86">
        <f t="shared" si="209"/>
        <v>82.443608442035369</v>
      </c>
      <c r="P1916" s="86">
        <f t="shared" si="205"/>
        <v>6.467216700044963</v>
      </c>
      <c r="Q1916" s="86">
        <f t="shared" si="206"/>
        <v>6.3653357459011284</v>
      </c>
      <c r="S1916" s="86">
        <f t="shared" si="207"/>
        <v>3.5835308930251775E-2</v>
      </c>
      <c r="T1916" s="87">
        <v>0.99799106900000001</v>
      </c>
      <c r="U1916" s="87">
        <v>0</v>
      </c>
    </row>
    <row r="1917" spans="2:21">
      <c r="B1917" s="87" t="s">
        <v>7683</v>
      </c>
      <c r="C1917" s="87" t="s">
        <v>832</v>
      </c>
      <c r="D1917" s="87" t="s">
        <v>3098</v>
      </c>
      <c r="E1917" s="87">
        <v>27.678911406615001</v>
      </c>
      <c r="F1917" s="86">
        <v>25.701059948836001</v>
      </c>
      <c r="G1917" s="86">
        <v>25.161326336902999</v>
      </c>
      <c r="H1917" s="86">
        <f t="shared" si="208"/>
        <v>26.180432564118004</v>
      </c>
      <c r="I1917" s="86">
        <f t="shared" si="203"/>
        <v>1.3254837698066786</v>
      </c>
      <c r="J1917" s="86">
        <f t="shared" si="204"/>
        <v>4.7104170291816851</v>
      </c>
      <c r="L1917" s="87">
        <v>27.172010233808699</v>
      </c>
      <c r="M1917" s="86">
        <v>27.796202689274701</v>
      </c>
      <c r="N1917" s="86">
        <v>25.135299429929301</v>
      </c>
      <c r="O1917" s="86">
        <f t="shared" si="209"/>
        <v>26.701170784337567</v>
      </c>
      <c r="P1917" s="86">
        <f t="shared" si="205"/>
        <v>1.3915347208325244</v>
      </c>
      <c r="Q1917" s="86">
        <f t="shared" si="206"/>
        <v>4.7388310970146481</v>
      </c>
      <c r="S1917" s="86">
        <f t="shared" si="207"/>
        <v>2.8414067832963293E-2</v>
      </c>
      <c r="T1917" s="87">
        <v>0.99531827500000003</v>
      </c>
      <c r="U1917" s="87">
        <v>0</v>
      </c>
    </row>
    <row r="1918" spans="2:21">
      <c r="B1918" s="87" t="s">
        <v>7684</v>
      </c>
      <c r="C1918" s="87" t="s">
        <v>3099</v>
      </c>
      <c r="D1918" s="87" t="s">
        <v>3100</v>
      </c>
      <c r="E1918" s="87">
        <v>385.72407327479198</v>
      </c>
      <c r="F1918" s="86">
        <v>392.93789077976197</v>
      </c>
      <c r="G1918" s="86">
        <v>414.146054613621</v>
      </c>
      <c r="H1918" s="86">
        <f t="shared" si="208"/>
        <v>397.60267288939167</v>
      </c>
      <c r="I1918" s="86">
        <f t="shared" si="203"/>
        <v>14.774044805127918</v>
      </c>
      <c r="J1918" s="86">
        <f t="shared" si="204"/>
        <v>8.6351836452446129</v>
      </c>
      <c r="L1918" s="87">
        <v>377.50476236676798</v>
      </c>
      <c r="M1918" s="86">
        <v>378.55780805393101</v>
      </c>
      <c r="N1918" s="86">
        <v>409.36025385626999</v>
      </c>
      <c r="O1918" s="86">
        <f t="shared" si="209"/>
        <v>388.47427475898968</v>
      </c>
      <c r="P1918" s="86">
        <f t="shared" si="205"/>
        <v>18.09545021390284</v>
      </c>
      <c r="Q1918" s="86">
        <f t="shared" si="206"/>
        <v>8.6016752545429469</v>
      </c>
      <c r="S1918" s="86">
        <f t="shared" si="207"/>
        <v>-3.3508390701667057E-2</v>
      </c>
      <c r="T1918" s="87">
        <v>0.75417411999999995</v>
      </c>
      <c r="U1918" s="87">
        <v>0</v>
      </c>
    </row>
    <row r="1919" spans="2:21">
      <c r="B1919" s="87" t="s">
        <v>7685</v>
      </c>
      <c r="C1919" s="87" t="s">
        <v>3101</v>
      </c>
      <c r="D1919" s="87" t="s">
        <v>955</v>
      </c>
      <c r="E1919" s="87">
        <v>304.38600453629601</v>
      </c>
      <c r="F1919" s="86">
        <v>298.83375908838298</v>
      </c>
      <c r="G1919" s="86">
        <v>233.97681967494</v>
      </c>
      <c r="H1919" s="86">
        <f t="shared" si="208"/>
        <v>279.06552776653967</v>
      </c>
      <c r="I1919" s="86">
        <f t="shared" si="203"/>
        <v>39.146526734891928</v>
      </c>
      <c r="J1919" s="86">
        <f t="shared" si="204"/>
        <v>8.1244601128464815</v>
      </c>
      <c r="L1919" s="87">
        <v>304.08669529479999</v>
      </c>
      <c r="M1919" s="86">
        <v>238.34594362064999</v>
      </c>
      <c r="N1919" s="86">
        <v>264.70892226499899</v>
      </c>
      <c r="O1919" s="86">
        <f t="shared" si="209"/>
        <v>269.04718706014961</v>
      </c>
      <c r="P1919" s="86">
        <f t="shared" si="205"/>
        <v>33.084392298260475</v>
      </c>
      <c r="Q1919" s="86">
        <f t="shared" si="206"/>
        <v>8.0717154129934023</v>
      </c>
      <c r="S1919" s="86">
        <f t="shared" si="207"/>
        <v>-5.2744699853078059E-2</v>
      </c>
      <c r="T1919" s="87">
        <v>0.80028306400000004</v>
      </c>
      <c r="U1919" s="87">
        <v>0</v>
      </c>
    </row>
    <row r="1920" spans="2:21">
      <c r="B1920" s="87" t="s">
        <v>7686</v>
      </c>
      <c r="C1920" s="87" t="s">
        <v>3102</v>
      </c>
      <c r="D1920" s="87" t="s">
        <v>3103</v>
      </c>
      <c r="E1920" s="87">
        <v>43.327471075523299</v>
      </c>
      <c r="F1920" s="86">
        <v>44.920704030425</v>
      </c>
      <c r="G1920" s="86">
        <v>46.768564844516398</v>
      </c>
      <c r="H1920" s="86">
        <f t="shared" si="208"/>
        <v>45.005579983488225</v>
      </c>
      <c r="I1920" s="86">
        <f t="shared" si="203"/>
        <v>1.7221162932006295</v>
      </c>
      <c r="J1920" s="86">
        <f t="shared" si="204"/>
        <v>5.4920319788949223</v>
      </c>
      <c r="L1920" s="87">
        <v>44.715218224003202</v>
      </c>
      <c r="M1920" s="86">
        <v>53.2723370962985</v>
      </c>
      <c r="N1920" s="86">
        <v>45.571378046710798</v>
      </c>
      <c r="O1920" s="86">
        <f t="shared" si="209"/>
        <v>47.852977789004171</v>
      </c>
      <c r="P1920" s="86">
        <f t="shared" si="205"/>
        <v>4.7127851517624864</v>
      </c>
      <c r="Q1920" s="86">
        <f t="shared" si="206"/>
        <v>5.5805367982352276</v>
      </c>
      <c r="S1920" s="86">
        <f t="shared" si="207"/>
        <v>8.850481934030531E-2</v>
      </c>
      <c r="T1920" s="87">
        <v>0.91156491500000003</v>
      </c>
      <c r="U1920" s="87">
        <v>0</v>
      </c>
    </row>
    <row r="1921" spans="2:21">
      <c r="B1921" s="87" t="s">
        <v>7687</v>
      </c>
      <c r="C1921" s="87" t="s">
        <v>3104</v>
      </c>
      <c r="D1921" s="87" t="s">
        <v>3105</v>
      </c>
      <c r="E1921" s="87">
        <v>37.024956900591697</v>
      </c>
      <c r="F1921" s="86">
        <v>36.754786292784097</v>
      </c>
      <c r="G1921" s="86">
        <v>37.799698969429997</v>
      </c>
      <c r="H1921" s="86">
        <f t="shared" si="208"/>
        <v>37.193147387601933</v>
      </c>
      <c r="I1921" s="86">
        <f t="shared" si="203"/>
        <v>0.54238054481551934</v>
      </c>
      <c r="J1921" s="86">
        <f t="shared" si="204"/>
        <v>5.2169649328710204</v>
      </c>
      <c r="L1921" s="87">
        <v>40.888557824286202</v>
      </c>
      <c r="M1921" s="86">
        <v>39.3900971923699</v>
      </c>
      <c r="N1921" s="86">
        <v>39.564382934134002</v>
      </c>
      <c r="O1921" s="86">
        <f t="shared" si="209"/>
        <v>39.947679316930035</v>
      </c>
      <c r="P1921" s="86">
        <f t="shared" si="205"/>
        <v>0.81947126499294831</v>
      </c>
      <c r="Q1921" s="86">
        <f t="shared" si="206"/>
        <v>5.3200397899003509</v>
      </c>
      <c r="S1921" s="86">
        <f t="shared" si="207"/>
        <v>0.1030748570293305</v>
      </c>
      <c r="T1921" s="87">
        <v>0.82262595800000005</v>
      </c>
      <c r="U1921" s="87">
        <v>0</v>
      </c>
    </row>
    <row r="1922" spans="2:21">
      <c r="B1922" s="87" t="s">
        <v>7688</v>
      </c>
      <c r="C1922" s="87" t="s">
        <v>832</v>
      </c>
      <c r="D1922" s="87" t="s">
        <v>970</v>
      </c>
      <c r="E1922" s="87">
        <v>71.178334328734906</v>
      </c>
      <c r="F1922" s="86">
        <v>65.828193776999598</v>
      </c>
      <c r="G1922" s="86">
        <v>66.311869902675497</v>
      </c>
      <c r="H1922" s="86">
        <f t="shared" si="208"/>
        <v>67.772799336136657</v>
      </c>
      <c r="I1922" s="86">
        <f t="shared" si="203"/>
        <v>2.9591784481500141</v>
      </c>
      <c r="J1922" s="86">
        <f t="shared" si="204"/>
        <v>6.0826344576771962</v>
      </c>
      <c r="L1922" s="87">
        <v>83.672715455751998</v>
      </c>
      <c r="M1922" s="86">
        <v>90.508817623697297</v>
      </c>
      <c r="N1922" s="86">
        <v>70.804163769200201</v>
      </c>
      <c r="O1922" s="86">
        <f t="shared" si="209"/>
        <v>81.661898949549837</v>
      </c>
      <c r="P1922" s="86">
        <f t="shared" si="205"/>
        <v>10.005042885845024</v>
      </c>
      <c r="Q1922" s="86">
        <f t="shared" si="206"/>
        <v>6.3515912109839192</v>
      </c>
      <c r="S1922" s="86">
        <f t="shared" si="207"/>
        <v>0.26895675330672336</v>
      </c>
      <c r="T1922" s="87">
        <v>0.25530181000000002</v>
      </c>
      <c r="U1922" s="87">
        <v>0</v>
      </c>
    </row>
    <row r="1923" spans="2:21">
      <c r="B1923" s="87" t="s">
        <v>7689</v>
      </c>
      <c r="C1923" s="87" t="s">
        <v>3106</v>
      </c>
      <c r="D1923" s="87" t="s">
        <v>3107</v>
      </c>
      <c r="E1923" s="87">
        <v>125.349531775412</v>
      </c>
      <c r="F1923" s="86">
        <v>133.348887080217</v>
      </c>
      <c r="G1923" s="86">
        <v>154.39904797645099</v>
      </c>
      <c r="H1923" s="86">
        <f t="shared" si="208"/>
        <v>137.69915561069334</v>
      </c>
      <c r="I1923" s="86">
        <f t="shared" si="203"/>
        <v>15.005406528783087</v>
      </c>
      <c r="J1923" s="86">
        <f t="shared" si="204"/>
        <v>7.1053759024792633</v>
      </c>
      <c r="L1923" s="87">
        <v>136.988767152099</v>
      </c>
      <c r="M1923" s="86">
        <v>123.939778224904</v>
      </c>
      <c r="N1923" s="86">
        <v>154.36366592524001</v>
      </c>
      <c r="O1923" s="86">
        <f t="shared" si="209"/>
        <v>138.43073710074768</v>
      </c>
      <c r="P1923" s="86">
        <f t="shared" si="205"/>
        <v>15.263115465076865</v>
      </c>
      <c r="Q1923" s="86">
        <f t="shared" si="206"/>
        <v>7.1130205036985323</v>
      </c>
      <c r="S1923" s="86">
        <f t="shared" si="207"/>
        <v>7.6446012192701611E-3</v>
      </c>
      <c r="T1923" s="87">
        <v>0.94203867699999999</v>
      </c>
      <c r="U1923" s="87">
        <v>0</v>
      </c>
    </row>
    <row r="1924" spans="2:21">
      <c r="B1924" s="87" t="s">
        <v>7690</v>
      </c>
      <c r="C1924" s="87" t="s">
        <v>3106</v>
      </c>
      <c r="D1924" s="87" t="s">
        <v>3107</v>
      </c>
      <c r="E1924" s="87">
        <v>60.406362327479897</v>
      </c>
      <c r="F1924" s="86">
        <v>59.027595413892797</v>
      </c>
      <c r="G1924" s="86">
        <v>60.428858283245397</v>
      </c>
      <c r="H1924" s="86">
        <f t="shared" si="208"/>
        <v>59.954272008206033</v>
      </c>
      <c r="I1924" s="86">
        <f t="shared" si="203"/>
        <v>0.80260429219038576</v>
      </c>
      <c r="J1924" s="86">
        <f t="shared" si="204"/>
        <v>5.905790650619779</v>
      </c>
      <c r="L1924" s="87">
        <v>53.826724672067598</v>
      </c>
      <c r="M1924" s="86">
        <v>50.0676942850289</v>
      </c>
      <c r="N1924" s="86">
        <v>61.777330886349603</v>
      </c>
      <c r="O1924" s="86">
        <f t="shared" si="209"/>
        <v>55.223916614482029</v>
      </c>
      <c r="P1924" s="86">
        <f t="shared" si="205"/>
        <v>5.9785455026041436</v>
      </c>
      <c r="Q1924" s="86">
        <f t="shared" si="206"/>
        <v>5.7872213058831132</v>
      </c>
      <c r="S1924" s="86">
        <f t="shared" si="207"/>
        <v>-0.11856934473666488</v>
      </c>
      <c r="T1924" s="87">
        <v>0.54188523499999997</v>
      </c>
      <c r="U1924" s="87">
        <v>0</v>
      </c>
    </row>
    <row r="1925" spans="2:21">
      <c r="B1925" s="87" t="s">
        <v>7691</v>
      </c>
      <c r="C1925" s="87" t="s">
        <v>3108</v>
      </c>
      <c r="D1925" s="87" t="s">
        <v>3109</v>
      </c>
      <c r="E1925" s="87">
        <v>71.074043728985899</v>
      </c>
      <c r="F1925" s="86">
        <v>71.074536154805898</v>
      </c>
      <c r="G1925" s="86">
        <v>73.207478056417898</v>
      </c>
      <c r="H1925" s="86">
        <f t="shared" si="208"/>
        <v>71.78535264673657</v>
      </c>
      <c r="I1925" s="86">
        <f t="shared" si="203"/>
        <v>1.2315967567620383</v>
      </c>
      <c r="J1925" s="86">
        <f t="shared" si="204"/>
        <v>6.1656175960434787</v>
      </c>
      <c r="L1925" s="87">
        <v>86.585995530061794</v>
      </c>
      <c r="M1925" s="86">
        <v>80.608987798896493</v>
      </c>
      <c r="N1925" s="86">
        <v>74.127539418437706</v>
      </c>
      <c r="O1925" s="86">
        <f t="shared" si="209"/>
        <v>80.440840915798674</v>
      </c>
      <c r="P1925" s="86">
        <f t="shared" si="205"/>
        <v>6.2309298826128297</v>
      </c>
      <c r="Q1925" s="86">
        <f t="shared" si="206"/>
        <v>6.329856258314706</v>
      </c>
      <c r="S1925" s="86">
        <f t="shared" si="207"/>
        <v>0.16423866227122835</v>
      </c>
      <c r="T1925" s="87">
        <v>0.60854451200000004</v>
      </c>
      <c r="U1925" s="87">
        <v>0</v>
      </c>
    </row>
    <row r="1926" spans="2:21">
      <c r="B1926" s="87" t="s">
        <v>7692</v>
      </c>
      <c r="C1926" s="87" t="s">
        <v>3110</v>
      </c>
      <c r="D1926" s="87" t="s">
        <v>3111</v>
      </c>
      <c r="E1926" s="87">
        <v>11.792492127588901</v>
      </c>
      <c r="F1926" s="86">
        <v>9.1695932539170393</v>
      </c>
      <c r="G1926" s="86">
        <v>15.4991132088394</v>
      </c>
      <c r="H1926" s="86">
        <f t="shared" si="208"/>
        <v>12.153732863448447</v>
      </c>
      <c r="I1926" s="86">
        <f t="shared" ref="I1926:I1989" si="210">STDEV(E1926:G1926)</f>
        <v>3.1801850365778024</v>
      </c>
      <c r="J1926" s="86">
        <f t="shared" ref="J1926:J1989" si="211">LOG(H1926,2)</f>
        <v>3.6033275820908379</v>
      </c>
      <c r="L1926" s="87">
        <v>17.3466608951517</v>
      </c>
      <c r="M1926" s="86">
        <v>10.564742830785899</v>
      </c>
      <c r="N1926" s="86">
        <v>13.978583244867499</v>
      </c>
      <c r="O1926" s="86">
        <f t="shared" si="209"/>
        <v>13.963328990268366</v>
      </c>
      <c r="P1926" s="86">
        <f t="shared" ref="P1926:P1989" si="212">STDEV(L1926:N1926)</f>
        <v>3.3909847651022225</v>
      </c>
      <c r="Q1926" s="86">
        <f t="shared" ref="Q1926:Q1989" si="213">LOG(O1926,2)</f>
        <v>3.8035710296440297</v>
      </c>
      <c r="S1926" s="86">
        <f t="shared" ref="S1926:S1989" si="214">LOG(O1926/H1926,2)</f>
        <v>0.20024344755319193</v>
      </c>
      <c r="T1926" s="87">
        <v>0.84651602999999997</v>
      </c>
      <c r="U1926" s="87">
        <v>0</v>
      </c>
    </row>
    <row r="1927" spans="2:21">
      <c r="B1927" s="87" t="s">
        <v>7693</v>
      </c>
      <c r="C1927" s="87" t="s">
        <v>832</v>
      </c>
      <c r="D1927" s="87" t="s">
        <v>855</v>
      </c>
      <c r="E1927" s="87">
        <v>96.687025637080893</v>
      </c>
      <c r="F1927" s="86">
        <v>100.094052008406</v>
      </c>
      <c r="G1927" s="86">
        <v>81.516628057589799</v>
      </c>
      <c r="H1927" s="86">
        <f t="shared" ref="H1927:H1990" si="215">AVERAGE(E1927:G1927)</f>
        <v>92.765901901025572</v>
      </c>
      <c r="I1927" s="86">
        <f t="shared" si="210"/>
        <v>9.8899736439073589</v>
      </c>
      <c r="J1927" s="86">
        <f t="shared" si="211"/>
        <v>6.5355227041390531</v>
      </c>
      <c r="L1927" s="87">
        <v>104.12625679979099</v>
      </c>
      <c r="M1927" s="86">
        <v>124.155216004496</v>
      </c>
      <c r="N1927" s="86">
        <v>84.753699513875105</v>
      </c>
      <c r="O1927" s="86">
        <f t="shared" ref="O1927:O1990" si="216">AVERAGE(L1927:N1927)</f>
        <v>104.34505743938736</v>
      </c>
      <c r="P1927" s="86">
        <f t="shared" si="212"/>
        <v>19.701669490936169</v>
      </c>
      <c r="Q1927" s="86">
        <f t="shared" si="213"/>
        <v>6.7052184550874045</v>
      </c>
      <c r="S1927" s="86">
        <f t="shared" si="214"/>
        <v>0.16969575094835185</v>
      </c>
      <c r="T1927" s="87">
        <v>0.71173716399999998</v>
      </c>
      <c r="U1927" s="87">
        <v>0</v>
      </c>
    </row>
    <row r="1928" spans="2:21">
      <c r="B1928" s="87" t="s">
        <v>7694</v>
      </c>
      <c r="C1928" s="87" t="s">
        <v>832</v>
      </c>
      <c r="D1928" s="87" t="s">
        <v>3112</v>
      </c>
      <c r="E1928" s="87">
        <v>48.360133436938199</v>
      </c>
      <c r="F1928" s="86">
        <v>50.058842088727502</v>
      </c>
      <c r="G1928" s="86">
        <v>67.327987079892793</v>
      </c>
      <c r="H1928" s="86">
        <f t="shared" si="215"/>
        <v>55.248987535186167</v>
      </c>
      <c r="I1928" s="86">
        <f t="shared" si="210"/>
        <v>10.495145319226484</v>
      </c>
      <c r="J1928" s="86">
        <f t="shared" si="211"/>
        <v>5.7878761215389476</v>
      </c>
      <c r="L1928" s="87">
        <v>56.444785022984099</v>
      </c>
      <c r="M1928" s="86">
        <v>56.842125876544301</v>
      </c>
      <c r="N1928" s="86">
        <v>57.270968505893698</v>
      </c>
      <c r="O1928" s="86">
        <f t="shared" si="216"/>
        <v>56.852626468474035</v>
      </c>
      <c r="P1928" s="86">
        <f t="shared" si="212"/>
        <v>0.41319182431567414</v>
      </c>
      <c r="Q1928" s="86">
        <f t="shared" si="213"/>
        <v>5.829155094937426</v>
      </c>
      <c r="S1928" s="86">
        <f t="shared" si="214"/>
        <v>4.1278973398478462E-2</v>
      </c>
      <c r="T1928" s="87">
        <v>1</v>
      </c>
      <c r="U1928" s="87">
        <v>0</v>
      </c>
    </row>
    <row r="1929" spans="2:21">
      <c r="B1929" s="87" t="s">
        <v>7695</v>
      </c>
      <c r="C1929" s="87" t="s">
        <v>3113</v>
      </c>
      <c r="D1929" s="87" t="s">
        <v>2117</v>
      </c>
      <c r="E1929" s="87">
        <v>962.27784341136896</v>
      </c>
      <c r="F1929" s="86">
        <v>776.11224054799095</v>
      </c>
      <c r="G1929" s="86">
        <v>616.24351413836996</v>
      </c>
      <c r="H1929" s="86">
        <f t="shared" si="215"/>
        <v>784.87786603257655</v>
      </c>
      <c r="I1929" s="86">
        <f t="shared" si="210"/>
        <v>173.18362047681006</v>
      </c>
      <c r="J1929" s="86">
        <f t="shared" si="211"/>
        <v>9.6163243650812582</v>
      </c>
      <c r="L1929" s="87">
        <v>859.64807057031601</v>
      </c>
      <c r="M1929" s="86">
        <v>688.07144929496906</v>
      </c>
      <c r="N1929" s="86">
        <v>623.89296331349396</v>
      </c>
      <c r="O1929" s="86">
        <f t="shared" si="216"/>
        <v>723.87082772625979</v>
      </c>
      <c r="P1929" s="86">
        <f t="shared" si="212"/>
        <v>121.88648108575777</v>
      </c>
      <c r="Q1929" s="86">
        <f t="shared" si="213"/>
        <v>9.4995884660541048</v>
      </c>
      <c r="S1929" s="86">
        <f t="shared" si="214"/>
        <v>-0.11673589902715518</v>
      </c>
      <c r="T1929" s="87">
        <v>0.70109112100000004</v>
      </c>
      <c r="U1929" s="87">
        <v>0</v>
      </c>
    </row>
    <row r="1930" spans="2:21">
      <c r="B1930" s="87" t="s">
        <v>7696</v>
      </c>
      <c r="C1930" s="87" t="s">
        <v>3114</v>
      </c>
      <c r="D1930" s="87" t="s">
        <v>3115</v>
      </c>
      <c r="E1930" s="87">
        <v>147.014625824886</v>
      </c>
      <c r="F1930" s="86">
        <v>137.996337011767</v>
      </c>
      <c r="G1930" s="86">
        <v>151.146892364747</v>
      </c>
      <c r="H1930" s="86">
        <f t="shared" si="215"/>
        <v>145.3859517338</v>
      </c>
      <c r="I1930" s="86">
        <f t="shared" si="210"/>
        <v>6.724857693228822</v>
      </c>
      <c r="J1930" s="86">
        <f t="shared" si="211"/>
        <v>7.1837440618992217</v>
      </c>
      <c r="L1930" s="87">
        <v>130.376308384456</v>
      </c>
      <c r="M1930" s="86">
        <v>147.73091619629099</v>
      </c>
      <c r="N1930" s="86">
        <v>151.272382133121</v>
      </c>
      <c r="O1930" s="86">
        <f t="shared" si="216"/>
        <v>143.12653557128934</v>
      </c>
      <c r="P1930" s="86">
        <f t="shared" si="212"/>
        <v>11.183099536011012</v>
      </c>
      <c r="Q1930" s="86">
        <f t="shared" si="213"/>
        <v>7.1611473614066652</v>
      </c>
      <c r="S1930" s="86">
        <f t="shared" si="214"/>
        <v>-2.2596700492558127E-2</v>
      </c>
      <c r="T1930" s="87">
        <v>0.81855766200000002</v>
      </c>
      <c r="U1930" s="87">
        <v>0</v>
      </c>
    </row>
    <row r="1931" spans="2:21">
      <c r="B1931" s="87" t="s">
        <v>7697</v>
      </c>
      <c r="C1931" s="87" t="s">
        <v>2879</v>
      </c>
      <c r="D1931" s="87" t="s">
        <v>2164</v>
      </c>
      <c r="E1931" s="87">
        <v>53.116143269508001</v>
      </c>
      <c r="F1931" s="86">
        <v>64.841872295741197</v>
      </c>
      <c r="G1931" s="86">
        <v>65.818221347423901</v>
      </c>
      <c r="H1931" s="86">
        <f t="shared" si="215"/>
        <v>61.258745637557695</v>
      </c>
      <c r="I1931" s="86">
        <f t="shared" si="210"/>
        <v>7.0685779588830204</v>
      </c>
      <c r="J1931" s="86">
        <f t="shared" si="211"/>
        <v>5.9368439208349644</v>
      </c>
      <c r="L1931" s="87">
        <v>63.164454504377801</v>
      </c>
      <c r="M1931" s="86">
        <v>60.5922158979253</v>
      </c>
      <c r="N1931" s="86">
        <v>73.251813523556805</v>
      </c>
      <c r="O1931" s="86">
        <f t="shared" si="216"/>
        <v>65.669494641953307</v>
      </c>
      <c r="P1931" s="86">
        <f t="shared" si="212"/>
        <v>6.6912459661016737</v>
      </c>
      <c r="Q1931" s="86">
        <f t="shared" si="213"/>
        <v>6.0371514479444457</v>
      </c>
      <c r="S1931" s="86">
        <f t="shared" si="214"/>
        <v>0.10030752710948168</v>
      </c>
      <c r="T1931" s="87">
        <v>0.88107078100000003</v>
      </c>
      <c r="U1931" s="87">
        <v>0</v>
      </c>
    </row>
    <row r="1932" spans="2:21">
      <c r="B1932" s="87" t="s">
        <v>7698</v>
      </c>
      <c r="C1932" s="87" t="s">
        <v>832</v>
      </c>
      <c r="D1932" s="87" t="s">
        <v>3116</v>
      </c>
      <c r="E1932" s="87">
        <v>159.72976456346399</v>
      </c>
      <c r="F1932" s="86">
        <v>149.96149957256699</v>
      </c>
      <c r="G1932" s="86">
        <v>180.22415052717099</v>
      </c>
      <c r="H1932" s="86">
        <f t="shared" si="215"/>
        <v>163.30513822106732</v>
      </c>
      <c r="I1932" s="86">
        <f t="shared" si="210"/>
        <v>15.444885344141001</v>
      </c>
      <c r="J1932" s="86">
        <f t="shared" si="211"/>
        <v>7.3514263742409725</v>
      </c>
      <c r="L1932" s="87">
        <v>151.350622497026</v>
      </c>
      <c r="M1932" s="86">
        <v>162.15219334810499</v>
      </c>
      <c r="N1932" s="86">
        <v>157.98918803542099</v>
      </c>
      <c r="O1932" s="86">
        <f t="shared" si="216"/>
        <v>157.16400129351732</v>
      </c>
      <c r="P1932" s="86">
        <f t="shared" si="212"/>
        <v>5.4478604132246291</v>
      </c>
      <c r="Q1932" s="86">
        <f t="shared" si="213"/>
        <v>7.2961269932313657</v>
      </c>
      <c r="S1932" s="86">
        <f t="shared" si="214"/>
        <v>-5.5299381009606588E-2</v>
      </c>
      <c r="T1932" s="87">
        <v>0.66311789499999996</v>
      </c>
      <c r="U1932" s="87">
        <v>0</v>
      </c>
    </row>
    <row r="1933" spans="2:21">
      <c r="B1933" s="87" t="s">
        <v>7699</v>
      </c>
      <c r="C1933" s="87" t="s">
        <v>841</v>
      </c>
      <c r="D1933" s="87"/>
      <c r="E1933" s="87">
        <v>33.790615781526903</v>
      </c>
      <c r="F1933" s="86">
        <v>37.149024704807303</v>
      </c>
      <c r="G1933" s="86">
        <v>36.899037358795901</v>
      </c>
      <c r="H1933" s="86">
        <f t="shared" si="215"/>
        <v>35.946225948376707</v>
      </c>
      <c r="I1933" s="86">
        <f t="shared" si="210"/>
        <v>1.8709930015532186</v>
      </c>
      <c r="J1933" s="86">
        <f t="shared" si="211"/>
        <v>5.1677684026484476</v>
      </c>
      <c r="L1933" s="87">
        <v>39.839570955995299</v>
      </c>
      <c r="M1933" s="86">
        <v>38.303237586990399</v>
      </c>
      <c r="N1933" s="86">
        <v>36.277751754537199</v>
      </c>
      <c r="O1933" s="86">
        <f t="shared" si="216"/>
        <v>38.140186765840973</v>
      </c>
      <c r="P1933" s="86">
        <f t="shared" si="212"/>
        <v>1.7864988619299573</v>
      </c>
      <c r="Q1933" s="86">
        <f t="shared" si="213"/>
        <v>5.2532400031812632</v>
      </c>
      <c r="S1933" s="86">
        <f t="shared" si="214"/>
        <v>8.5471600532815883E-2</v>
      </c>
      <c r="T1933" s="87">
        <v>0.95393430400000001</v>
      </c>
      <c r="U1933" s="87">
        <v>0</v>
      </c>
    </row>
    <row r="1934" spans="2:21">
      <c r="B1934" s="87" t="s">
        <v>7700</v>
      </c>
      <c r="C1934" s="87" t="s">
        <v>3117</v>
      </c>
      <c r="D1934" s="87" t="s">
        <v>3118</v>
      </c>
      <c r="E1934" s="87">
        <v>119.415508292776</v>
      </c>
      <c r="F1934" s="86">
        <v>108.094210204116</v>
      </c>
      <c r="G1934" s="86">
        <v>108.107184749401</v>
      </c>
      <c r="H1934" s="86">
        <f t="shared" si="215"/>
        <v>111.87230108209765</v>
      </c>
      <c r="I1934" s="86">
        <f t="shared" si="210"/>
        <v>6.5326122915820228</v>
      </c>
      <c r="J1934" s="86">
        <f t="shared" si="211"/>
        <v>6.8057090675711409</v>
      </c>
      <c r="L1934" s="87">
        <v>132.56080293781699</v>
      </c>
      <c r="M1934" s="86">
        <v>134.44328863377299</v>
      </c>
      <c r="N1934" s="86">
        <v>117.20716303383099</v>
      </c>
      <c r="O1934" s="86">
        <f t="shared" si="216"/>
        <v>128.070418201807</v>
      </c>
      <c r="P1934" s="86">
        <f t="shared" si="212"/>
        <v>9.4548227234722741</v>
      </c>
      <c r="Q1934" s="86">
        <f t="shared" si="213"/>
        <v>7.0007934691856217</v>
      </c>
      <c r="S1934" s="86">
        <f t="shared" si="214"/>
        <v>0.1950844016144811</v>
      </c>
      <c r="T1934" s="87">
        <v>0.407449483</v>
      </c>
      <c r="U1934" s="87">
        <v>0</v>
      </c>
    </row>
    <row r="1935" spans="2:21">
      <c r="B1935" s="87" t="s">
        <v>7701</v>
      </c>
      <c r="C1935" s="87" t="s">
        <v>841</v>
      </c>
      <c r="D1935" s="87"/>
      <c r="E1935" s="87">
        <v>0</v>
      </c>
      <c r="F1935" s="86">
        <v>0.64069593889548504</v>
      </c>
      <c r="G1935" s="86">
        <v>0</v>
      </c>
      <c r="H1935" s="86">
        <f t="shared" si="215"/>
        <v>0.21356531296516168</v>
      </c>
      <c r="I1935" s="86">
        <f t="shared" si="210"/>
        <v>0.36990597279000831</v>
      </c>
      <c r="J1935" s="86">
        <f t="shared" si="211"/>
        <v>-2.2272507497199139</v>
      </c>
      <c r="L1935" s="87">
        <v>0.43287226134879597</v>
      </c>
      <c r="M1935" s="86">
        <v>0</v>
      </c>
      <c r="N1935" s="86">
        <v>0.34882453610131903</v>
      </c>
      <c r="O1935" s="86">
        <f t="shared" si="216"/>
        <v>0.26056559915003835</v>
      </c>
      <c r="P1935" s="86">
        <f t="shared" si="212"/>
        <v>0.22953611616722258</v>
      </c>
      <c r="Q1935" s="86">
        <f t="shared" si="213"/>
        <v>-1.9402814684320564</v>
      </c>
      <c r="S1935" s="86">
        <f t="shared" si="214"/>
        <v>0.28696928128785759</v>
      </c>
      <c r="T1935" s="87">
        <v>1</v>
      </c>
      <c r="U1935" s="87">
        <v>0</v>
      </c>
    </row>
    <row r="1936" spans="2:21">
      <c r="B1936" s="87" t="s">
        <v>7702</v>
      </c>
      <c r="C1936" s="87" t="s">
        <v>1932</v>
      </c>
      <c r="D1936" s="87" t="s">
        <v>1933</v>
      </c>
      <c r="E1936" s="87">
        <v>60.296549743067999</v>
      </c>
      <c r="F1936" s="86">
        <v>53.861843356432601</v>
      </c>
      <c r="G1936" s="86">
        <v>46.854223166663502</v>
      </c>
      <c r="H1936" s="86">
        <f t="shared" si="215"/>
        <v>53.670872088721374</v>
      </c>
      <c r="I1936" s="86">
        <f t="shared" si="210"/>
        <v>6.7231977856891323</v>
      </c>
      <c r="J1936" s="86">
        <f t="shared" si="211"/>
        <v>5.7460674252910859</v>
      </c>
      <c r="L1936" s="87">
        <v>71.964620880680997</v>
      </c>
      <c r="M1936" s="86">
        <v>66.069398687928697</v>
      </c>
      <c r="N1936" s="86">
        <v>56.851228868053397</v>
      </c>
      <c r="O1936" s="86">
        <f t="shared" si="216"/>
        <v>64.961749478887697</v>
      </c>
      <c r="P1936" s="86">
        <f t="shared" si="212"/>
        <v>7.6173367793183333</v>
      </c>
      <c r="Q1936" s="86">
        <f t="shared" si="213"/>
        <v>6.0215185810208078</v>
      </c>
      <c r="S1936" s="86">
        <f t="shared" si="214"/>
        <v>0.27545115572972251</v>
      </c>
      <c r="T1936" s="87">
        <v>0.244129028</v>
      </c>
      <c r="U1936" s="87">
        <v>0</v>
      </c>
    </row>
    <row r="1937" spans="2:21">
      <c r="B1937" s="87" t="s">
        <v>7703</v>
      </c>
      <c r="C1937" s="87" t="s">
        <v>3119</v>
      </c>
      <c r="D1937" s="87" t="s">
        <v>3120</v>
      </c>
      <c r="E1937" s="87">
        <v>136.40784771259999</v>
      </c>
      <c r="F1937" s="86">
        <v>135.98444417373599</v>
      </c>
      <c r="G1937" s="86">
        <v>133.655791795444</v>
      </c>
      <c r="H1937" s="86">
        <f t="shared" si="215"/>
        <v>135.34936122726</v>
      </c>
      <c r="I1937" s="86">
        <f t="shared" si="210"/>
        <v>1.4818740514857516</v>
      </c>
      <c r="J1937" s="86">
        <f t="shared" si="211"/>
        <v>7.0805442686357738</v>
      </c>
      <c r="L1937" s="87">
        <v>151.65488270253101</v>
      </c>
      <c r="M1937" s="86">
        <v>160.07803414639599</v>
      </c>
      <c r="N1937" s="86">
        <v>130.40247637481301</v>
      </c>
      <c r="O1937" s="86">
        <f t="shared" si="216"/>
        <v>147.37846440791336</v>
      </c>
      <c r="P1937" s="86">
        <f t="shared" si="212"/>
        <v>15.292988502465612</v>
      </c>
      <c r="Q1937" s="86">
        <f t="shared" si="213"/>
        <v>7.2033819166379214</v>
      </c>
      <c r="S1937" s="86">
        <f t="shared" si="214"/>
        <v>0.12283764800214687</v>
      </c>
      <c r="T1937" s="87">
        <v>0.76264420099999997</v>
      </c>
      <c r="U1937" s="87">
        <v>0</v>
      </c>
    </row>
    <row r="1938" spans="2:21">
      <c r="B1938" s="87" t="s">
        <v>7704</v>
      </c>
      <c r="C1938" s="87" t="s">
        <v>3106</v>
      </c>
      <c r="D1938" s="87" t="s">
        <v>3107</v>
      </c>
      <c r="E1938" s="87">
        <v>125.311166115929</v>
      </c>
      <c r="F1938" s="86">
        <v>128.179106529184</v>
      </c>
      <c r="G1938" s="86">
        <v>154.47285127617999</v>
      </c>
      <c r="H1938" s="86">
        <f t="shared" si="215"/>
        <v>135.98770797376434</v>
      </c>
      <c r="I1938" s="86">
        <f t="shared" si="210"/>
        <v>16.072699298395008</v>
      </c>
      <c r="J1938" s="86">
        <f t="shared" si="211"/>
        <v>7.0873324409066125</v>
      </c>
      <c r="L1938" s="87">
        <v>129.58658201424899</v>
      </c>
      <c r="M1938" s="86">
        <v>128.40435421213701</v>
      </c>
      <c r="N1938" s="86">
        <v>146.46718465383199</v>
      </c>
      <c r="O1938" s="86">
        <f t="shared" si="216"/>
        <v>134.81937362673932</v>
      </c>
      <c r="P1938" s="86">
        <f t="shared" si="212"/>
        <v>10.104604986646816</v>
      </c>
      <c r="Q1938" s="86">
        <f t="shared" si="213"/>
        <v>7.0748840173545231</v>
      </c>
      <c r="S1938" s="86">
        <f t="shared" si="214"/>
        <v>-1.2448423552088498E-2</v>
      </c>
      <c r="T1938" s="87">
        <v>0.87988052999999999</v>
      </c>
      <c r="U1938" s="87">
        <v>0</v>
      </c>
    </row>
    <row r="1939" spans="2:21">
      <c r="B1939" s="87" t="s">
        <v>7705</v>
      </c>
      <c r="C1939" s="87" t="s">
        <v>3121</v>
      </c>
      <c r="D1939" s="87" t="s">
        <v>3122</v>
      </c>
      <c r="E1939" s="87">
        <v>87.3532532936037</v>
      </c>
      <c r="F1939" s="86">
        <v>88.748521929806799</v>
      </c>
      <c r="G1939" s="86">
        <v>93.129584493731997</v>
      </c>
      <c r="H1939" s="86">
        <f t="shared" si="215"/>
        <v>89.743786572380827</v>
      </c>
      <c r="I1939" s="86">
        <f t="shared" si="210"/>
        <v>3.0140362165976731</v>
      </c>
      <c r="J1939" s="86">
        <f t="shared" si="211"/>
        <v>6.4877401520233766</v>
      </c>
      <c r="L1939" s="87">
        <v>98.009494507056502</v>
      </c>
      <c r="M1939" s="86">
        <v>102.618827298472</v>
      </c>
      <c r="N1939" s="86">
        <v>102.306008262322</v>
      </c>
      <c r="O1939" s="86">
        <f t="shared" si="216"/>
        <v>100.97811002261683</v>
      </c>
      <c r="P1939" s="86">
        <f t="shared" si="212"/>
        <v>2.5756499173535987</v>
      </c>
      <c r="Q1939" s="86">
        <f t="shared" si="213"/>
        <v>6.6578987700332135</v>
      </c>
      <c r="S1939" s="86">
        <f t="shared" si="214"/>
        <v>0.17015861800983753</v>
      </c>
      <c r="T1939" s="87">
        <v>0.423508936</v>
      </c>
      <c r="U1939" s="87">
        <v>0</v>
      </c>
    </row>
    <row r="1940" spans="2:21">
      <c r="B1940" s="87" t="s">
        <v>7706</v>
      </c>
      <c r="C1940" s="87" t="s">
        <v>841</v>
      </c>
      <c r="D1940" s="87"/>
      <c r="E1940" s="87">
        <v>2777.4225271017199</v>
      </c>
      <c r="F1940" s="86">
        <v>3172.4122724285298</v>
      </c>
      <c r="G1940" s="86">
        <v>2968.9228484599798</v>
      </c>
      <c r="H1940" s="86">
        <f t="shared" si="215"/>
        <v>2972.9192159967438</v>
      </c>
      <c r="I1940" s="86">
        <f t="shared" si="210"/>
        <v>197.52519571804305</v>
      </c>
      <c r="J1940" s="86">
        <f t="shared" si="211"/>
        <v>11.537664545666022</v>
      </c>
      <c r="L1940" s="87">
        <v>2443.8222699047201</v>
      </c>
      <c r="M1940" s="86">
        <v>2716.9964130662602</v>
      </c>
      <c r="N1940" s="86">
        <v>2726.8537751621898</v>
      </c>
      <c r="O1940" s="86">
        <f t="shared" si="216"/>
        <v>2629.2241527110568</v>
      </c>
      <c r="P1940" s="86">
        <f t="shared" si="212"/>
        <v>160.63836872918466</v>
      </c>
      <c r="Q1940" s="86">
        <f t="shared" si="213"/>
        <v>11.360421427842585</v>
      </c>
      <c r="S1940" s="86">
        <f t="shared" si="214"/>
        <v>-0.17724311782343755</v>
      </c>
      <c r="T1940" s="87">
        <v>0.13804217499999999</v>
      </c>
      <c r="U1940" s="87">
        <v>0</v>
      </c>
    </row>
    <row r="1941" spans="2:21">
      <c r="B1941" s="87" t="s">
        <v>7707</v>
      </c>
      <c r="C1941" s="87" t="s">
        <v>841</v>
      </c>
      <c r="D1941" s="87"/>
      <c r="E1941" s="87">
        <v>134.93225104189401</v>
      </c>
      <c r="F1941" s="86">
        <v>131.87211717227601</v>
      </c>
      <c r="G1941" s="86">
        <v>130.487539891426</v>
      </c>
      <c r="H1941" s="86">
        <f t="shared" si="215"/>
        <v>132.43063603519866</v>
      </c>
      <c r="I1941" s="86">
        <f t="shared" si="210"/>
        <v>2.2743838270955901</v>
      </c>
      <c r="J1941" s="86">
        <f t="shared" si="211"/>
        <v>7.0490930985006868</v>
      </c>
      <c r="L1941" s="87">
        <v>142.149126389163</v>
      </c>
      <c r="M1941" s="86">
        <v>129.21339973149301</v>
      </c>
      <c r="N1941" s="86">
        <v>145.111007018149</v>
      </c>
      <c r="O1941" s="86">
        <f t="shared" si="216"/>
        <v>138.82451104626833</v>
      </c>
      <c r="P1941" s="86">
        <f t="shared" si="212"/>
        <v>8.4541871131317112</v>
      </c>
      <c r="Q1941" s="86">
        <f t="shared" si="213"/>
        <v>7.1171185043979301</v>
      </c>
      <c r="S1941" s="86">
        <f t="shared" si="214"/>
        <v>6.8025405897243901E-2</v>
      </c>
      <c r="T1941" s="87">
        <v>0.94234390999999995</v>
      </c>
      <c r="U1941" s="87">
        <v>0</v>
      </c>
    </row>
    <row r="1942" spans="2:21">
      <c r="B1942" s="87" t="s">
        <v>7708</v>
      </c>
      <c r="C1942" s="87" t="s">
        <v>3123</v>
      </c>
      <c r="D1942" s="87" t="s">
        <v>3124</v>
      </c>
      <c r="E1942" s="87">
        <v>103.362147460768</v>
      </c>
      <c r="F1942" s="86">
        <v>107.47353443490501</v>
      </c>
      <c r="G1942" s="86">
        <v>92.709961210134594</v>
      </c>
      <c r="H1942" s="86">
        <f t="shared" si="215"/>
        <v>101.1818810352692</v>
      </c>
      <c r="I1942" s="86">
        <f t="shared" si="210"/>
        <v>7.6194451802875669</v>
      </c>
      <c r="J1942" s="86">
        <f t="shared" si="211"/>
        <v>6.6608071548966423</v>
      </c>
      <c r="L1942" s="87">
        <v>110.619757337324</v>
      </c>
      <c r="M1942" s="86">
        <v>158.69078506445101</v>
      </c>
      <c r="N1942" s="86">
        <v>104.07551732859</v>
      </c>
      <c r="O1942" s="86">
        <f t="shared" si="216"/>
        <v>124.46201991012167</v>
      </c>
      <c r="P1942" s="86">
        <f t="shared" si="212"/>
        <v>29.823028724722999</v>
      </c>
      <c r="Q1942" s="86">
        <f t="shared" si="213"/>
        <v>6.9595617549859314</v>
      </c>
      <c r="S1942" s="86">
        <f t="shared" si="214"/>
        <v>0.29875460008928972</v>
      </c>
      <c r="T1942" s="87">
        <v>0.307605085</v>
      </c>
      <c r="U1942" s="87">
        <v>0</v>
      </c>
    </row>
    <row r="1943" spans="2:21">
      <c r="B1943" s="87" t="s">
        <v>7709</v>
      </c>
      <c r="C1943" s="87" t="s">
        <v>3125</v>
      </c>
      <c r="D1943" s="87" t="s">
        <v>3126</v>
      </c>
      <c r="E1943" s="87">
        <v>114.028259492839</v>
      </c>
      <c r="F1943" s="86">
        <v>97.026093763961896</v>
      </c>
      <c r="G1943" s="86">
        <v>98.714669550024496</v>
      </c>
      <c r="H1943" s="86">
        <f t="shared" si="215"/>
        <v>103.25634093560846</v>
      </c>
      <c r="I1943" s="86">
        <f t="shared" si="210"/>
        <v>9.3668828379042353</v>
      </c>
      <c r="J1943" s="86">
        <f t="shared" si="211"/>
        <v>6.6900865695353042</v>
      </c>
      <c r="L1943" s="87">
        <v>132.32221546914801</v>
      </c>
      <c r="M1943" s="86">
        <v>127.271990335507</v>
      </c>
      <c r="N1943" s="86">
        <v>109.029086582125</v>
      </c>
      <c r="O1943" s="86">
        <f t="shared" si="216"/>
        <v>122.87443079559334</v>
      </c>
      <c r="P1943" s="86">
        <f t="shared" si="212"/>
        <v>12.253422410379095</v>
      </c>
      <c r="Q1943" s="86">
        <f t="shared" si="213"/>
        <v>6.9410409232050627</v>
      </c>
      <c r="S1943" s="86">
        <f t="shared" si="214"/>
        <v>0.25095435366975927</v>
      </c>
      <c r="T1943" s="87">
        <v>0.22133016799999999</v>
      </c>
      <c r="U1943" s="87">
        <v>0</v>
      </c>
    </row>
    <row r="1944" spans="2:21">
      <c r="B1944" s="87" t="s">
        <v>7710</v>
      </c>
      <c r="C1944" s="87" t="s">
        <v>832</v>
      </c>
      <c r="D1944" s="87" t="s">
        <v>3098</v>
      </c>
      <c r="E1944" s="87">
        <v>106.65896376485701</v>
      </c>
      <c r="F1944" s="86">
        <v>125.953283987571</v>
      </c>
      <c r="G1944" s="86">
        <v>131.90585429365501</v>
      </c>
      <c r="H1944" s="86">
        <f t="shared" si="215"/>
        <v>121.50603401536101</v>
      </c>
      <c r="I1944" s="86">
        <f t="shared" si="210"/>
        <v>13.19791250841469</v>
      </c>
      <c r="J1944" s="86">
        <f t="shared" si="211"/>
        <v>6.9248841499257994</v>
      </c>
      <c r="L1944" s="87">
        <v>108.472696079169</v>
      </c>
      <c r="M1944" s="86">
        <v>136.82487619833699</v>
      </c>
      <c r="N1944" s="86">
        <v>136.246759983103</v>
      </c>
      <c r="O1944" s="86">
        <f t="shared" si="216"/>
        <v>127.18144408686966</v>
      </c>
      <c r="P1944" s="86">
        <f t="shared" si="212"/>
        <v>16.204829329595285</v>
      </c>
      <c r="Q1944" s="86">
        <f t="shared" si="213"/>
        <v>6.9907443849513813</v>
      </c>
      <c r="S1944" s="86">
        <f t="shared" si="214"/>
        <v>6.5860235025581609E-2</v>
      </c>
      <c r="T1944" s="87">
        <v>0.95540296700000005</v>
      </c>
      <c r="U1944" s="87">
        <v>0</v>
      </c>
    </row>
    <row r="1945" spans="2:21">
      <c r="B1945" s="87" t="s">
        <v>7711</v>
      </c>
      <c r="C1945" s="87" t="s">
        <v>841</v>
      </c>
      <c r="D1945" s="87" t="s">
        <v>3127</v>
      </c>
      <c r="E1945" s="87">
        <v>97.903761422906499</v>
      </c>
      <c r="F1945" s="86">
        <v>87.669872798445596</v>
      </c>
      <c r="G1945" s="86">
        <v>97.854508884831802</v>
      </c>
      <c r="H1945" s="86">
        <f t="shared" si="215"/>
        <v>94.476047702061308</v>
      </c>
      <c r="I1945" s="86">
        <f t="shared" si="210"/>
        <v>5.8943718127619729</v>
      </c>
      <c r="J1945" s="86">
        <f t="shared" si="211"/>
        <v>6.5618767073796072</v>
      </c>
      <c r="L1945" s="87">
        <v>107.845816463803</v>
      </c>
      <c r="M1945" s="86">
        <v>122.834044176191</v>
      </c>
      <c r="N1945" s="86">
        <v>104.822201629818</v>
      </c>
      <c r="O1945" s="86">
        <f t="shared" si="216"/>
        <v>111.83402075660399</v>
      </c>
      <c r="P1945" s="86">
        <f t="shared" si="212"/>
        <v>9.6455144025433093</v>
      </c>
      <c r="Q1945" s="86">
        <f t="shared" si="213"/>
        <v>6.8052153234888237</v>
      </c>
      <c r="S1945" s="86">
        <f t="shared" si="214"/>
        <v>0.243338616109216</v>
      </c>
      <c r="T1945" s="87">
        <v>0.19354981900000001</v>
      </c>
      <c r="U1945" s="87">
        <v>0</v>
      </c>
    </row>
    <row r="1946" spans="2:21">
      <c r="B1946" s="87" t="s">
        <v>7712</v>
      </c>
      <c r="C1946" s="87" t="s">
        <v>841</v>
      </c>
      <c r="D1946" s="87" t="s">
        <v>916</v>
      </c>
      <c r="E1946" s="87">
        <v>52.574040445285803</v>
      </c>
      <c r="F1946" s="86">
        <v>57.399510625855299</v>
      </c>
      <c r="G1946" s="86">
        <v>57.3075760833351</v>
      </c>
      <c r="H1946" s="86">
        <f t="shared" si="215"/>
        <v>55.760375718158734</v>
      </c>
      <c r="I1946" s="86">
        <f t="shared" si="210"/>
        <v>2.7598301294450645</v>
      </c>
      <c r="J1946" s="86">
        <f t="shared" si="211"/>
        <v>5.8011683771284579</v>
      </c>
      <c r="L1946" s="87">
        <v>56.6679653521321</v>
      </c>
      <c r="M1946" s="86">
        <v>65.032375001617993</v>
      </c>
      <c r="N1946" s="86">
        <v>61.411753387480303</v>
      </c>
      <c r="O1946" s="86">
        <f t="shared" si="216"/>
        <v>61.037364580410134</v>
      </c>
      <c r="P1946" s="86">
        <f t="shared" si="212"/>
        <v>4.1947541561154393</v>
      </c>
      <c r="Q1946" s="86">
        <f t="shared" si="213"/>
        <v>5.9316207669409682</v>
      </c>
      <c r="S1946" s="86">
        <f t="shared" si="214"/>
        <v>0.13045238981251023</v>
      </c>
      <c r="T1946" s="87">
        <v>0.71728467399999996</v>
      </c>
      <c r="U1946" s="87">
        <v>0</v>
      </c>
    </row>
    <row r="1947" spans="2:21">
      <c r="B1947" s="87" t="s">
        <v>7713</v>
      </c>
      <c r="C1947" s="87" t="s">
        <v>841</v>
      </c>
      <c r="D1947" s="87" t="s">
        <v>3128</v>
      </c>
      <c r="E1947" s="87">
        <v>119.34627701675799</v>
      </c>
      <c r="F1947" s="86">
        <v>152.078603095945</v>
      </c>
      <c r="G1947" s="86">
        <v>138.845414240053</v>
      </c>
      <c r="H1947" s="86">
        <f t="shared" si="215"/>
        <v>136.756764784252</v>
      </c>
      <c r="I1947" s="86">
        <f t="shared" si="210"/>
        <v>16.465817169228796</v>
      </c>
      <c r="J1947" s="86">
        <f t="shared" si="211"/>
        <v>7.0954683886375864</v>
      </c>
      <c r="L1947" s="87">
        <v>103.101684961884</v>
      </c>
      <c r="M1947" s="86">
        <v>139.68175805198501</v>
      </c>
      <c r="N1947" s="86">
        <v>156.49226247055299</v>
      </c>
      <c r="O1947" s="86">
        <f t="shared" si="216"/>
        <v>133.09190182814066</v>
      </c>
      <c r="P1947" s="86">
        <f t="shared" si="212"/>
        <v>27.298499875734919</v>
      </c>
      <c r="Q1947" s="86">
        <f t="shared" si="213"/>
        <v>7.0562789808005251</v>
      </c>
      <c r="S1947" s="86">
        <f t="shared" si="214"/>
        <v>-3.9189407837060944E-2</v>
      </c>
      <c r="T1947" s="87">
        <v>0.86537785099999998</v>
      </c>
      <c r="U1947" s="87">
        <v>0</v>
      </c>
    </row>
    <row r="1948" spans="2:21">
      <c r="B1948" s="87" t="s">
        <v>7714</v>
      </c>
      <c r="C1948" s="87" t="s">
        <v>2789</v>
      </c>
      <c r="D1948" s="87" t="s">
        <v>2790</v>
      </c>
      <c r="E1948" s="87">
        <v>145.76059795483499</v>
      </c>
      <c r="F1948" s="86">
        <v>140.39071789953201</v>
      </c>
      <c r="G1948" s="86">
        <v>153.16458174924301</v>
      </c>
      <c r="H1948" s="86">
        <f t="shared" si="215"/>
        <v>146.43863253453665</v>
      </c>
      <c r="I1948" s="86">
        <f t="shared" si="210"/>
        <v>6.4138675992876442</v>
      </c>
      <c r="J1948" s="86">
        <f t="shared" si="211"/>
        <v>7.1941523964944896</v>
      </c>
      <c r="L1948" s="87">
        <v>128.42839025039501</v>
      </c>
      <c r="M1948" s="86">
        <v>138.76040866312499</v>
      </c>
      <c r="N1948" s="86">
        <v>149.44418292216301</v>
      </c>
      <c r="O1948" s="86">
        <f t="shared" si="216"/>
        <v>138.87766061189436</v>
      </c>
      <c r="P1948" s="86">
        <f t="shared" si="212"/>
        <v>10.508386956155642</v>
      </c>
      <c r="Q1948" s="86">
        <f t="shared" si="213"/>
        <v>7.11767074073971</v>
      </c>
      <c r="S1948" s="86">
        <f t="shared" si="214"/>
        <v>-7.648165575478022E-2</v>
      </c>
      <c r="T1948" s="87">
        <v>0.54546373199999998</v>
      </c>
      <c r="U1948" s="87">
        <v>0</v>
      </c>
    </row>
    <row r="1949" spans="2:21">
      <c r="B1949" s="87" t="s">
        <v>7715</v>
      </c>
      <c r="C1949" s="87" t="s">
        <v>3129</v>
      </c>
      <c r="D1949" s="87" t="s">
        <v>3130</v>
      </c>
      <c r="E1949" s="87">
        <v>32.073124426437701</v>
      </c>
      <c r="F1949" s="86">
        <v>29.888349900388</v>
      </c>
      <c r="G1949" s="86">
        <v>31.792289595364899</v>
      </c>
      <c r="H1949" s="86">
        <f t="shared" si="215"/>
        <v>31.251254640730199</v>
      </c>
      <c r="I1949" s="86">
        <f t="shared" si="210"/>
        <v>1.1886332693565966</v>
      </c>
      <c r="J1949" s="86">
        <f t="shared" si="211"/>
        <v>4.9658422055460827</v>
      </c>
      <c r="L1949" s="87">
        <v>33.154577244678897</v>
      </c>
      <c r="M1949" s="86">
        <v>36.985148498364403</v>
      </c>
      <c r="N1949" s="86">
        <v>28.878138129514301</v>
      </c>
      <c r="O1949" s="86">
        <f t="shared" si="216"/>
        <v>33.005954624185868</v>
      </c>
      <c r="P1949" s="86">
        <f t="shared" si="212"/>
        <v>4.0555481494678896</v>
      </c>
      <c r="Q1949" s="86">
        <f t="shared" si="213"/>
        <v>5.0446544203223755</v>
      </c>
      <c r="S1949" s="86">
        <f t="shared" si="214"/>
        <v>7.881221477629273E-2</v>
      </c>
      <c r="T1949" s="87">
        <v>0.94203867699999999</v>
      </c>
      <c r="U1949" s="87">
        <v>0</v>
      </c>
    </row>
    <row r="1950" spans="2:21">
      <c r="B1950" s="87" t="s">
        <v>7716</v>
      </c>
      <c r="C1950" s="87" t="s">
        <v>841</v>
      </c>
      <c r="D1950" s="87" t="s">
        <v>960</v>
      </c>
      <c r="E1950" s="87">
        <v>126.502491907156</v>
      </c>
      <c r="F1950" s="86">
        <v>153.92719931964001</v>
      </c>
      <c r="G1950" s="86">
        <v>166.07166627584999</v>
      </c>
      <c r="H1950" s="86">
        <f t="shared" si="215"/>
        <v>148.83378583421532</v>
      </c>
      <c r="I1950" s="86">
        <f t="shared" si="210"/>
        <v>20.270348683610671</v>
      </c>
      <c r="J1950" s="86">
        <f t="shared" si="211"/>
        <v>7.2175582506472296</v>
      </c>
      <c r="L1950" s="87">
        <v>134.623273279475</v>
      </c>
      <c r="M1950" s="86">
        <v>163.799051561797</v>
      </c>
      <c r="N1950" s="86">
        <v>159.58722526635299</v>
      </c>
      <c r="O1950" s="86">
        <f t="shared" si="216"/>
        <v>152.66985003587502</v>
      </c>
      <c r="P1950" s="86">
        <f t="shared" si="212"/>
        <v>15.770037084744786</v>
      </c>
      <c r="Q1950" s="86">
        <f t="shared" si="213"/>
        <v>7.2542713697977668</v>
      </c>
      <c r="S1950" s="86">
        <f t="shared" si="214"/>
        <v>3.6713119150536364E-2</v>
      </c>
      <c r="T1950" s="87">
        <v>1</v>
      </c>
      <c r="U1950" s="87">
        <v>0</v>
      </c>
    </row>
    <row r="1951" spans="2:21">
      <c r="B1951" s="87" t="s">
        <v>7717</v>
      </c>
      <c r="C1951" s="87" t="s">
        <v>3131</v>
      </c>
      <c r="D1951" s="87" t="s">
        <v>3132</v>
      </c>
      <c r="E1951" s="87">
        <v>63.607488603201503</v>
      </c>
      <c r="F1951" s="86">
        <v>71.879677384684499</v>
      </c>
      <c r="G1951" s="86">
        <v>68.205166748962199</v>
      </c>
      <c r="H1951" s="86">
        <f t="shared" si="215"/>
        <v>67.897444245616057</v>
      </c>
      <c r="I1951" s="86">
        <f t="shared" si="210"/>
        <v>4.1446708751627659</v>
      </c>
      <c r="J1951" s="86">
        <f t="shared" si="211"/>
        <v>6.0852853653283594</v>
      </c>
      <c r="L1951" s="87">
        <v>64.939496647546306</v>
      </c>
      <c r="M1951" s="86">
        <v>78.921361207047696</v>
      </c>
      <c r="N1951" s="86">
        <v>65.844119434484995</v>
      </c>
      <c r="O1951" s="86">
        <f t="shared" si="216"/>
        <v>69.901659096359666</v>
      </c>
      <c r="P1951" s="86">
        <f t="shared" si="212"/>
        <v>7.8243757080565066</v>
      </c>
      <c r="Q1951" s="86">
        <f t="shared" si="213"/>
        <v>6.1272547928583867</v>
      </c>
      <c r="S1951" s="86">
        <f t="shared" si="214"/>
        <v>4.1969427530027255E-2</v>
      </c>
      <c r="T1951" s="87">
        <v>1</v>
      </c>
      <c r="U1951" s="87">
        <v>0</v>
      </c>
    </row>
    <row r="1952" spans="2:21">
      <c r="B1952" s="87" t="s">
        <v>7718</v>
      </c>
      <c r="C1952" s="87" t="s">
        <v>3133</v>
      </c>
      <c r="D1952" s="87" t="s">
        <v>852</v>
      </c>
      <c r="E1952" s="87">
        <v>79.911292552431206</v>
      </c>
      <c r="F1952" s="86">
        <v>89.195722456179993</v>
      </c>
      <c r="G1952" s="86">
        <v>85.107282961180005</v>
      </c>
      <c r="H1952" s="86">
        <f t="shared" si="215"/>
        <v>84.738099323263739</v>
      </c>
      <c r="I1952" s="86">
        <f t="shared" si="210"/>
        <v>4.6532120173365188</v>
      </c>
      <c r="J1952" s="86">
        <f t="shared" si="211"/>
        <v>6.4049388642824141</v>
      </c>
      <c r="L1952" s="87">
        <v>90.275624620762599</v>
      </c>
      <c r="M1952" s="86">
        <v>89.712611854272694</v>
      </c>
      <c r="N1952" s="86">
        <v>91.270216715780094</v>
      </c>
      <c r="O1952" s="86">
        <f t="shared" si="216"/>
        <v>90.419484396938472</v>
      </c>
      <c r="P1952" s="86">
        <f t="shared" si="212"/>
        <v>0.78870460411290799</v>
      </c>
      <c r="Q1952" s="86">
        <f t="shared" si="213"/>
        <v>6.4985617858233882</v>
      </c>
      <c r="S1952" s="86">
        <f t="shared" si="214"/>
        <v>9.362292154097461E-2</v>
      </c>
      <c r="T1952" s="87">
        <v>0.86411935799999995</v>
      </c>
      <c r="U1952" s="87">
        <v>0</v>
      </c>
    </row>
    <row r="1953" spans="2:21">
      <c r="B1953" s="87" t="s">
        <v>7719</v>
      </c>
      <c r="C1953" s="87" t="s">
        <v>3134</v>
      </c>
      <c r="D1953" s="87" t="s">
        <v>3135</v>
      </c>
      <c r="E1953" s="87">
        <v>172.90384542955701</v>
      </c>
      <c r="F1953" s="86">
        <v>144.696780866631</v>
      </c>
      <c r="G1953" s="86">
        <v>139.81451294350501</v>
      </c>
      <c r="H1953" s="86">
        <f t="shared" si="215"/>
        <v>152.47171307989768</v>
      </c>
      <c r="I1953" s="86">
        <f t="shared" si="210"/>
        <v>17.862339132481864</v>
      </c>
      <c r="J1953" s="86">
        <f t="shared" si="211"/>
        <v>7.25239780500993</v>
      </c>
      <c r="L1953" s="87">
        <v>188.12967985874599</v>
      </c>
      <c r="M1953" s="86">
        <v>166.13486691383699</v>
      </c>
      <c r="N1953" s="86">
        <v>145.111007018149</v>
      </c>
      <c r="O1953" s="86">
        <f t="shared" si="216"/>
        <v>166.458517930244</v>
      </c>
      <c r="P1953" s="86">
        <f t="shared" si="212"/>
        <v>21.511162584269787</v>
      </c>
      <c r="Q1953" s="86">
        <f t="shared" si="213"/>
        <v>7.3790188869954596</v>
      </c>
      <c r="S1953" s="86">
        <f t="shared" si="214"/>
        <v>0.12662108198552963</v>
      </c>
      <c r="T1953" s="87">
        <v>0.812955329</v>
      </c>
      <c r="U1953" s="87">
        <v>0</v>
      </c>
    </row>
    <row r="1954" spans="2:21">
      <c r="B1954" s="87" t="s">
        <v>7720</v>
      </c>
      <c r="C1954" s="87" t="s">
        <v>3136</v>
      </c>
      <c r="D1954" s="87" t="s">
        <v>3137</v>
      </c>
      <c r="E1954" s="87">
        <v>115.092539085599</v>
      </c>
      <c r="F1954" s="86">
        <v>119.598469409608</v>
      </c>
      <c r="G1954" s="86">
        <v>110.703459873165</v>
      </c>
      <c r="H1954" s="86">
        <f t="shared" si="215"/>
        <v>115.13148945612402</v>
      </c>
      <c r="I1954" s="86">
        <f t="shared" si="210"/>
        <v>4.4476326862586122</v>
      </c>
      <c r="J1954" s="86">
        <f t="shared" si="211"/>
        <v>6.8471386667628424</v>
      </c>
      <c r="L1954" s="87">
        <v>143.54082578544401</v>
      </c>
      <c r="M1954" s="86">
        <v>163.14971043150399</v>
      </c>
      <c r="N1954" s="86">
        <v>125.96665021642001</v>
      </c>
      <c r="O1954" s="86">
        <f t="shared" si="216"/>
        <v>144.21906214445599</v>
      </c>
      <c r="P1954" s="86">
        <f t="shared" si="212"/>
        <v>18.600806303992734</v>
      </c>
      <c r="Q1954" s="86">
        <f t="shared" si="213"/>
        <v>7.1721180550728292</v>
      </c>
      <c r="S1954" s="86">
        <f t="shared" si="214"/>
        <v>0.32497938830998746</v>
      </c>
      <c r="T1954" s="87">
        <v>4.0048429000000003E-2</v>
      </c>
      <c r="U1954" s="87">
        <v>0</v>
      </c>
    </row>
    <row r="1955" spans="2:21">
      <c r="B1955" s="87" t="s">
        <v>7721</v>
      </c>
      <c r="C1955" s="87" t="s">
        <v>841</v>
      </c>
      <c r="D1955" s="87" t="s">
        <v>3138</v>
      </c>
      <c r="E1955" s="87">
        <v>82.938894306777996</v>
      </c>
      <c r="F1955" s="86">
        <v>78.643105137323403</v>
      </c>
      <c r="G1955" s="86">
        <v>79.573345713497702</v>
      </c>
      <c r="H1955" s="86">
        <f t="shared" si="215"/>
        <v>80.385115052533038</v>
      </c>
      <c r="I1955" s="86">
        <f t="shared" si="210"/>
        <v>2.2600173100994696</v>
      </c>
      <c r="J1955" s="86">
        <f t="shared" si="211"/>
        <v>6.3288564765404782</v>
      </c>
      <c r="L1955" s="87">
        <v>75.438970184337194</v>
      </c>
      <c r="M1955" s="86">
        <v>78.266740491539394</v>
      </c>
      <c r="N1955" s="86">
        <v>80.310530152254401</v>
      </c>
      <c r="O1955" s="86">
        <f t="shared" si="216"/>
        <v>78.005413609377001</v>
      </c>
      <c r="P1955" s="86">
        <f t="shared" si="212"/>
        <v>2.4462712308243573</v>
      </c>
      <c r="Q1955" s="86">
        <f t="shared" si="213"/>
        <v>6.2855023459953268</v>
      </c>
      <c r="S1955" s="86">
        <f t="shared" si="214"/>
        <v>-4.3354130545151318E-2</v>
      </c>
      <c r="T1955" s="87">
        <v>0.69537751999999997</v>
      </c>
      <c r="U1955" s="87">
        <v>0</v>
      </c>
    </row>
    <row r="1956" spans="2:21">
      <c r="B1956" s="87" t="s">
        <v>7722</v>
      </c>
      <c r="C1956" s="87" t="s">
        <v>841</v>
      </c>
      <c r="D1956" s="87" t="s">
        <v>3139</v>
      </c>
      <c r="E1956" s="87">
        <v>184.58539674783901</v>
      </c>
      <c r="F1956" s="86">
        <v>171.067651490077</v>
      </c>
      <c r="G1956" s="86">
        <v>203.51527155841299</v>
      </c>
      <c r="H1956" s="86">
        <f t="shared" si="215"/>
        <v>186.38943993210967</v>
      </c>
      <c r="I1956" s="86">
        <f t="shared" si="210"/>
        <v>16.298863177620859</v>
      </c>
      <c r="J1956" s="86">
        <f t="shared" si="211"/>
        <v>7.5421763148466177</v>
      </c>
      <c r="L1956" s="87">
        <v>185.75057266359801</v>
      </c>
      <c r="M1956" s="86">
        <v>157.811433196987</v>
      </c>
      <c r="N1956" s="86">
        <v>183.883503879015</v>
      </c>
      <c r="O1956" s="86">
        <f t="shared" si="216"/>
        <v>175.81516991320004</v>
      </c>
      <c r="P1956" s="86">
        <f t="shared" si="212"/>
        <v>15.619615496920153</v>
      </c>
      <c r="Q1956" s="86">
        <f t="shared" si="213"/>
        <v>7.4579157461168961</v>
      </c>
      <c r="S1956" s="86">
        <f t="shared" si="214"/>
        <v>-8.4260568729721347E-2</v>
      </c>
      <c r="T1956" s="87">
        <v>0.56935539000000002</v>
      </c>
      <c r="U1956" s="87">
        <v>0</v>
      </c>
    </row>
    <row r="1957" spans="2:21">
      <c r="B1957" s="87" t="s">
        <v>7723</v>
      </c>
      <c r="C1957" s="87" t="s">
        <v>3140</v>
      </c>
      <c r="D1957" s="87" t="s">
        <v>3084</v>
      </c>
      <c r="E1957" s="87">
        <v>68.195021499374803</v>
      </c>
      <c r="F1957" s="86">
        <v>63.172619575094899</v>
      </c>
      <c r="G1957" s="86">
        <v>71.060009544880003</v>
      </c>
      <c r="H1957" s="86">
        <f t="shared" si="215"/>
        <v>67.47588353978324</v>
      </c>
      <c r="I1957" s="86">
        <f t="shared" si="210"/>
        <v>3.9925680567224915</v>
      </c>
      <c r="J1957" s="86">
        <f t="shared" si="211"/>
        <v>6.0763000575779067</v>
      </c>
      <c r="L1957" s="87">
        <v>74.454028951992896</v>
      </c>
      <c r="M1957" s="86">
        <v>63.2287247986797</v>
      </c>
      <c r="N1957" s="86">
        <v>69.764907220263794</v>
      </c>
      <c r="O1957" s="86">
        <f t="shared" si="216"/>
        <v>69.149220323645466</v>
      </c>
      <c r="P1957" s="86">
        <f t="shared" si="212"/>
        <v>5.6379221438042455</v>
      </c>
      <c r="Q1957" s="86">
        <f t="shared" si="213"/>
        <v>6.1116410795740279</v>
      </c>
      <c r="S1957" s="86">
        <f t="shared" si="214"/>
        <v>3.5341021996120145E-2</v>
      </c>
      <c r="T1957" s="87">
        <v>1</v>
      </c>
      <c r="U1957" s="87">
        <v>0</v>
      </c>
    </row>
    <row r="1958" spans="2:21">
      <c r="B1958" s="87" t="s">
        <v>7724</v>
      </c>
      <c r="C1958" s="87" t="s">
        <v>3141</v>
      </c>
      <c r="D1958" s="87" t="s">
        <v>3142</v>
      </c>
      <c r="E1958" s="87">
        <v>62.450066728893802</v>
      </c>
      <c r="F1958" s="86">
        <v>50.454450035059999</v>
      </c>
      <c r="G1958" s="86">
        <v>51.087773778760997</v>
      </c>
      <c r="H1958" s="86">
        <f t="shared" si="215"/>
        <v>54.664096847571606</v>
      </c>
      <c r="I1958" s="86">
        <f t="shared" si="210"/>
        <v>6.750279252425468</v>
      </c>
      <c r="J1958" s="86">
        <f t="shared" si="211"/>
        <v>5.772521682816274</v>
      </c>
      <c r="L1958" s="87">
        <v>70.472755914133003</v>
      </c>
      <c r="M1958" s="86">
        <v>61.544332213503303</v>
      </c>
      <c r="N1958" s="86">
        <v>56.0656163479211</v>
      </c>
      <c r="O1958" s="86">
        <f t="shared" si="216"/>
        <v>62.694234825185795</v>
      </c>
      <c r="P1958" s="86">
        <f t="shared" si="212"/>
        <v>7.2720784258933016</v>
      </c>
      <c r="Q1958" s="86">
        <f t="shared" si="213"/>
        <v>5.9702608780817625</v>
      </c>
      <c r="S1958" s="86">
        <f t="shared" si="214"/>
        <v>0.1977391952654883</v>
      </c>
      <c r="T1958" s="87">
        <v>0.57740433199999996</v>
      </c>
      <c r="U1958" s="87">
        <v>0</v>
      </c>
    </row>
    <row r="1959" spans="2:21">
      <c r="B1959" s="87" t="s">
        <v>7725</v>
      </c>
      <c r="C1959" s="87" t="s">
        <v>3143</v>
      </c>
      <c r="D1959" s="87" t="s">
        <v>3144</v>
      </c>
      <c r="E1959" s="87">
        <v>74.811980400977802</v>
      </c>
      <c r="F1959" s="86">
        <v>80.615792108685994</v>
      </c>
      <c r="G1959" s="86">
        <v>76.749639289225399</v>
      </c>
      <c r="H1959" s="86">
        <f t="shared" si="215"/>
        <v>77.392470599629732</v>
      </c>
      <c r="I1959" s="86">
        <f t="shared" si="210"/>
        <v>2.9548234557854358</v>
      </c>
      <c r="J1959" s="86">
        <f t="shared" si="211"/>
        <v>6.2741213103918989</v>
      </c>
      <c r="L1959" s="87">
        <v>89.276550667361704</v>
      </c>
      <c r="M1959" s="86">
        <v>84.059743746438301</v>
      </c>
      <c r="N1959" s="86">
        <v>81.957061710250201</v>
      </c>
      <c r="O1959" s="86">
        <f t="shared" si="216"/>
        <v>85.097785374683397</v>
      </c>
      <c r="P1959" s="86">
        <f t="shared" si="212"/>
        <v>3.7685378417625865</v>
      </c>
      <c r="Q1959" s="86">
        <f t="shared" si="213"/>
        <v>6.4110496819039371</v>
      </c>
      <c r="S1959" s="86">
        <f t="shared" si="214"/>
        <v>0.13692837151203868</v>
      </c>
      <c r="T1959" s="87">
        <v>0.63052828500000002</v>
      </c>
      <c r="U1959" s="87">
        <v>0</v>
      </c>
    </row>
    <row r="1960" spans="2:21">
      <c r="B1960" s="87" t="s">
        <v>7726</v>
      </c>
      <c r="C1960" s="87" t="s">
        <v>841</v>
      </c>
      <c r="D1960" s="87" t="s">
        <v>2634</v>
      </c>
      <c r="E1960" s="87">
        <v>61.456960566411702</v>
      </c>
      <c r="F1960" s="86">
        <v>67.042675537034</v>
      </c>
      <c r="G1960" s="86">
        <v>67.020140876268798</v>
      </c>
      <c r="H1960" s="86">
        <f t="shared" si="215"/>
        <v>65.173258993238164</v>
      </c>
      <c r="I1960" s="86">
        <f t="shared" si="210"/>
        <v>3.2184285685188962</v>
      </c>
      <c r="J1960" s="86">
        <f t="shared" si="211"/>
        <v>6.0262082337088794</v>
      </c>
      <c r="L1960" s="87">
        <v>69.523976399094295</v>
      </c>
      <c r="M1960" s="86">
        <v>75.212103687727705</v>
      </c>
      <c r="N1960" s="86">
        <v>72.644857577435303</v>
      </c>
      <c r="O1960" s="86">
        <f t="shared" si="216"/>
        <v>72.460312554752434</v>
      </c>
      <c r="P1960" s="86">
        <f t="shared" si="212"/>
        <v>2.8485506247865393</v>
      </c>
      <c r="Q1960" s="86">
        <f t="shared" si="213"/>
        <v>6.17911912370118</v>
      </c>
      <c r="S1960" s="86">
        <f t="shared" si="214"/>
        <v>0.15291088999230126</v>
      </c>
      <c r="T1960" s="87">
        <v>0.61114166400000003</v>
      </c>
      <c r="U1960" s="87">
        <v>0</v>
      </c>
    </row>
    <row r="1961" spans="2:21">
      <c r="B1961" s="87" t="s">
        <v>7727</v>
      </c>
      <c r="C1961" s="87" t="s">
        <v>3145</v>
      </c>
      <c r="D1961" s="87" t="s">
        <v>3146</v>
      </c>
      <c r="E1961" s="87">
        <v>82.238894201472306</v>
      </c>
      <c r="F1961" s="86">
        <v>77.665660956499494</v>
      </c>
      <c r="G1961" s="86">
        <v>62.903315842257598</v>
      </c>
      <c r="H1961" s="86">
        <f t="shared" si="215"/>
        <v>74.269290333409799</v>
      </c>
      <c r="I1961" s="86">
        <f t="shared" si="210"/>
        <v>10.105327687827497</v>
      </c>
      <c r="J1961" s="86">
        <f t="shared" si="211"/>
        <v>6.2146938878554892</v>
      </c>
      <c r="L1961" s="87">
        <v>83.460020675119694</v>
      </c>
      <c r="M1961" s="86">
        <v>83.027618422508795</v>
      </c>
      <c r="N1961" s="86">
        <v>79.033673465241705</v>
      </c>
      <c r="O1961" s="86">
        <f t="shared" si="216"/>
        <v>81.840437520956741</v>
      </c>
      <c r="P1961" s="86">
        <f t="shared" si="212"/>
        <v>2.4403250347763392</v>
      </c>
      <c r="Q1961" s="86">
        <f t="shared" si="213"/>
        <v>6.3547419526737725</v>
      </c>
      <c r="S1961" s="86">
        <f t="shared" si="214"/>
        <v>0.14004806481828383</v>
      </c>
      <c r="T1961" s="87">
        <v>0.77487619799999996</v>
      </c>
      <c r="U1961" s="87">
        <v>0</v>
      </c>
    </row>
    <row r="1962" spans="2:21">
      <c r="B1962" s="87" t="s">
        <v>7728</v>
      </c>
      <c r="C1962" s="87" t="s">
        <v>3147</v>
      </c>
      <c r="D1962" s="87" t="s">
        <v>1345</v>
      </c>
      <c r="E1962" s="87">
        <v>173.30495456366199</v>
      </c>
      <c r="F1962" s="86">
        <v>182.884610983443</v>
      </c>
      <c r="G1962" s="86">
        <v>175.48269597773799</v>
      </c>
      <c r="H1962" s="86">
        <f t="shared" si="215"/>
        <v>177.22408717494764</v>
      </c>
      <c r="I1962" s="86">
        <f t="shared" si="210"/>
        <v>5.021631881824109</v>
      </c>
      <c r="J1962" s="86">
        <f t="shared" si="211"/>
        <v>7.4694308889622869</v>
      </c>
      <c r="L1962" s="87">
        <v>207.50405855821001</v>
      </c>
      <c r="M1962" s="86">
        <v>204.535196909473</v>
      </c>
      <c r="N1962" s="86">
        <v>179.915194388072</v>
      </c>
      <c r="O1962" s="86">
        <f t="shared" si="216"/>
        <v>197.31814995191834</v>
      </c>
      <c r="P1962" s="86">
        <f t="shared" si="212"/>
        <v>15.14432836543909</v>
      </c>
      <c r="Q1962" s="86">
        <f t="shared" si="213"/>
        <v>7.6243798556248699</v>
      </c>
      <c r="S1962" s="86">
        <f t="shared" si="214"/>
        <v>0.1549489666625827</v>
      </c>
      <c r="T1962" s="87">
        <v>0.57193994199999998</v>
      </c>
      <c r="U1962" s="87">
        <v>0</v>
      </c>
    </row>
    <row r="1963" spans="2:21">
      <c r="B1963" s="87" t="s">
        <v>7729</v>
      </c>
      <c r="C1963" s="87" t="s">
        <v>832</v>
      </c>
      <c r="D1963" s="87" t="s">
        <v>3148</v>
      </c>
      <c r="E1963" s="87">
        <v>31.275328720201699</v>
      </c>
      <c r="F1963" s="86">
        <v>31.196067715674701</v>
      </c>
      <c r="G1963" s="86">
        <v>28.755801527889201</v>
      </c>
      <c r="H1963" s="86">
        <f t="shared" si="215"/>
        <v>30.409065987921867</v>
      </c>
      <c r="I1963" s="86">
        <f t="shared" si="210"/>
        <v>1.4323173907395612</v>
      </c>
      <c r="J1963" s="86">
        <f t="shared" si="211"/>
        <v>4.9264295996714917</v>
      </c>
      <c r="L1963" s="87">
        <v>41.744626803527503</v>
      </c>
      <c r="M1963" s="86">
        <v>35.376985240895003</v>
      </c>
      <c r="N1963" s="86">
        <v>38.256538213875601</v>
      </c>
      <c r="O1963" s="86">
        <f t="shared" si="216"/>
        <v>38.459383419432704</v>
      </c>
      <c r="P1963" s="86">
        <f t="shared" si="212"/>
        <v>3.1886634191467027</v>
      </c>
      <c r="Q1963" s="86">
        <f t="shared" si="213"/>
        <v>5.2652637284737214</v>
      </c>
      <c r="S1963" s="86">
        <f t="shared" si="214"/>
        <v>0.33883412880222935</v>
      </c>
      <c r="T1963" s="87">
        <v>0.34705904399999998</v>
      </c>
      <c r="U1963" s="87">
        <v>0</v>
      </c>
    </row>
    <row r="1964" spans="2:21">
      <c r="B1964" s="87" t="s">
        <v>7730</v>
      </c>
      <c r="C1964" s="87" t="s">
        <v>832</v>
      </c>
      <c r="D1964" s="87" t="s">
        <v>882</v>
      </c>
      <c r="E1964" s="87">
        <v>224.78499098275299</v>
      </c>
      <c r="F1964" s="86">
        <v>223.46411442969401</v>
      </c>
      <c r="G1964" s="86">
        <v>246.105599769939</v>
      </c>
      <c r="H1964" s="86">
        <f t="shared" si="215"/>
        <v>231.45156839412866</v>
      </c>
      <c r="I1964" s="86">
        <f t="shared" si="210"/>
        <v>12.707936708590054</v>
      </c>
      <c r="J1964" s="86">
        <f t="shared" si="211"/>
        <v>7.8545665286273207</v>
      </c>
      <c r="L1964" s="87">
        <v>243.97239194471501</v>
      </c>
      <c r="M1964" s="86">
        <v>262.041884470318</v>
      </c>
      <c r="N1964" s="86">
        <v>271.70698635512201</v>
      </c>
      <c r="O1964" s="86">
        <f t="shared" si="216"/>
        <v>259.24042092338499</v>
      </c>
      <c r="P1964" s="86">
        <f t="shared" si="212"/>
        <v>14.077928834918882</v>
      </c>
      <c r="Q1964" s="86">
        <f t="shared" si="213"/>
        <v>8.0181468714201767</v>
      </c>
      <c r="S1964" s="86">
        <f t="shared" si="214"/>
        <v>0.16358034279285569</v>
      </c>
      <c r="T1964" s="87">
        <v>0.53369036000000003</v>
      </c>
      <c r="U1964" s="87">
        <v>0</v>
      </c>
    </row>
    <row r="1965" spans="2:21">
      <c r="B1965" s="87" t="s">
        <v>7731</v>
      </c>
      <c r="C1965" s="87" t="s">
        <v>3149</v>
      </c>
      <c r="D1965" s="87"/>
      <c r="E1965" s="87">
        <v>50.572625023718601</v>
      </c>
      <c r="F1965" s="86">
        <v>48.567877514321196</v>
      </c>
      <c r="G1965" s="86">
        <v>58.132037797937301</v>
      </c>
      <c r="H1965" s="86">
        <f t="shared" si="215"/>
        <v>52.424180111992371</v>
      </c>
      <c r="I1965" s="86">
        <f t="shared" si="210"/>
        <v>5.0437568008736573</v>
      </c>
      <c r="J1965" s="86">
        <f t="shared" si="211"/>
        <v>5.7121604883553969</v>
      </c>
      <c r="L1965" s="87">
        <v>56.927981297383099</v>
      </c>
      <c r="M1965" s="86">
        <v>62.208065520086699</v>
      </c>
      <c r="N1965" s="86">
        <v>58.874775361490897</v>
      </c>
      <c r="O1965" s="86">
        <f t="shared" si="216"/>
        <v>59.336940726320229</v>
      </c>
      <c r="P1965" s="86">
        <f t="shared" si="212"/>
        <v>2.6702097236072571</v>
      </c>
      <c r="Q1965" s="86">
        <f t="shared" si="213"/>
        <v>5.8908586416458526</v>
      </c>
      <c r="S1965" s="86">
        <f t="shared" si="214"/>
        <v>0.1786981532904558</v>
      </c>
      <c r="T1965" s="87">
        <v>0.52316884299999999</v>
      </c>
      <c r="U1965" s="87">
        <v>0</v>
      </c>
    </row>
    <row r="1966" spans="2:21">
      <c r="B1966" s="87" t="s">
        <v>7732</v>
      </c>
      <c r="C1966" s="87" t="s">
        <v>3150</v>
      </c>
      <c r="D1966" s="87" t="s">
        <v>3151</v>
      </c>
      <c r="E1966" s="87">
        <v>32.875602586010999</v>
      </c>
      <c r="F1966" s="86">
        <v>30.7772751951047</v>
      </c>
      <c r="G1966" s="86">
        <v>35.975187770919803</v>
      </c>
      <c r="H1966" s="86">
        <f t="shared" si="215"/>
        <v>33.209355184011834</v>
      </c>
      <c r="I1966" s="86">
        <f t="shared" si="210"/>
        <v>2.6149793276350062</v>
      </c>
      <c r="J1966" s="86">
        <f t="shared" si="211"/>
        <v>5.0535178056274184</v>
      </c>
      <c r="L1966" s="87">
        <v>37.585481090390303</v>
      </c>
      <c r="M1966" s="86">
        <v>39.137268574229701</v>
      </c>
      <c r="N1966" s="86">
        <v>36.154880453082399</v>
      </c>
      <c r="O1966" s="86">
        <f t="shared" si="216"/>
        <v>37.625876705900801</v>
      </c>
      <c r="P1966" s="86">
        <f t="shared" si="212"/>
        <v>1.4916043646371138</v>
      </c>
      <c r="Q1966" s="86">
        <f t="shared" si="213"/>
        <v>5.2336532928266726</v>
      </c>
      <c r="S1966" s="86">
        <f t="shared" si="214"/>
        <v>0.1801354871992539</v>
      </c>
      <c r="T1966" s="87">
        <v>0.43830694599999998</v>
      </c>
      <c r="U1966" s="87">
        <v>0</v>
      </c>
    </row>
    <row r="1967" spans="2:21">
      <c r="B1967" s="87" t="s">
        <v>7733</v>
      </c>
      <c r="C1967" s="87" t="s">
        <v>3152</v>
      </c>
      <c r="D1967" s="87" t="s">
        <v>3153</v>
      </c>
      <c r="E1967" s="87">
        <v>429.18064906256899</v>
      </c>
      <c r="F1967" s="86">
        <v>426.12991989243</v>
      </c>
      <c r="G1967" s="86">
        <v>441.43578655015602</v>
      </c>
      <c r="H1967" s="86">
        <f t="shared" si="215"/>
        <v>432.24878516838498</v>
      </c>
      <c r="I1967" s="86">
        <f t="shared" si="210"/>
        <v>8.101079120023531</v>
      </c>
      <c r="J1967" s="86">
        <f t="shared" si="211"/>
        <v>8.7557180989655681</v>
      </c>
      <c r="L1967" s="87">
        <v>420.38904985008901</v>
      </c>
      <c r="M1967" s="86">
        <v>400.49222650260998</v>
      </c>
      <c r="N1967" s="86">
        <v>478.69357196106</v>
      </c>
      <c r="O1967" s="86">
        <f t="shared" si="216"/>
        <v>433.19161610458633</v>
      </c>
      <c r="P1967" s="86">
        <f t="shared" si="212"/>
        <v>40.642242616562825</v>
      </c>
      <c r="Q1967" s="86">
        <f t="shared" si="213"/>
        <v>8.758861511388135</v>
      </c>
      <c r="S1967" s="86">
        <f t="shared" si="214"/>
        <v>3.1434124225668218E-3</v>
      </c>
      <c r="T1967" s="87">
        <v>0.91555891199999995</v>
      </c>
      <c r="U1967" s="87">
        <v>0</v>
      </c>
    </row>
    <row r="1968" spans="2:21">
      <c r="B1968" s="87" t="s">
        <v>7734</v>
      </c>
      <c r="C1968" s="87" t="s">
        <v>3154</v>
      </c>
      <c r="D1968" s="87" t="s">
        <v>974</v>
      </c>
      <c r="E1968" s="87">
        <v>110.38890906268099</v>
      </c>
      <c r="F1968" s="86">
        <v>101.60844776134699</v>
      </c>
      <c r="G1968" s="86">
        <v>116.596588490529</v>
      </c>
      <c r="H1968" s="86">
        <f t="shared" si="215"/>
        <v>109.53131510485234</v>
      </c>
      <c r="I1968" s="86">
        <f t="shared" si="210"/>
        <v>7.530782905967965</v>
      </c>
      <c r="J1968" s="86">
        <f t="shared" si="211"/>
        <v>6.77519958642878</v>
      </c>
      <c r="L1968" s="87">
        <v>109.582922360526</v>
      </c>
      <c r="M1968" s="86">
        <v>102.381031257649</v>
      </c>
      <c r="N1968" s="86">
        <v>112.319017887713</v>
      </c>
      <c r="O1968" s="86">
        <f t="shared" si="216"/>
        <v>108.094323835296</v>
      </c>
      <c r="P1968" s="86">
        <f t="shared" si="212"/>
        <v>5.1335016062937404</v>
      </c>
      <c r="Q1968" s="86">
        <f t="shared" si="213"/>
        <v>6.7561469571611417</v>
      </c>
      <c r="S1968" s="86">
        <f t="shared" si="214"/>
        <v>-1.905262926763791E-2</v>
      </c>
      <c r="T1968" s="87">
        <v>0.82367909800000005</v>
      </c>
      <c r="U1968" s="87">
        <v>0</v>
      </c>
    </row>
    <row r="1969" spans="2:21">
      <c r="B1969" s="87" t="s">
        <v>7735</v>
      </c>
      <c r="C1969" s="87" t="s">
        <v>856</v>
      </c>
      <c r="D1969" s="87" t="s">
        <v>1958</v>
      </c>
      <c r="E1969" s="87">
        <v>151.305568617007</v>
      </c>
      <c r="F1969" s="86">
        <v>158.49304972160201</v>
      </c>
      <c r="G1969" s="86">
        <v>157.22826893311299</v>
      </c>
      <c r="H1969" s="86">
        <f t="shared" si="215"/>
        <v>155.67562909057401</v>
      </c>
      <c r="I1969" s="86">
        <f t="shared" si="210"/>
        <v>3.8370547321750821</v>
      </c>
      <c r="J1969" s="86">
        <f t="shared" si="211"/>
        <v>7.2823992989819937</v>
      </c>
      <c r="L1969" s="87">
        <v>156.813520137973</v>
      </c>
      <c r="M1969" s="86">
        <v>155.20946776861899</v>
      </c>
      <c r="N1969" s="86">
        <v>178.480074890362</v>
      </c>
      <c r="O1969" s="86">
        <f t="shared" si="216"/>
        <v>163.501020932318</v>
      </c>
      <c r="P1969" s="86">
        <f t="shared" si="212"/>
        <v>12.997010775920858</v>
      </c>
      <c r="Q1969" s="86">
        <f t="shared" si="213"/>
        <v>7.3531558339959044</v>
      </c>
      <c r="S1969" s="86">
        <f t="shared" si="214"/>
        <v>7.0756535013910035E-2</v>
      </c>
      <c r="T1969" s="87">
        <v>0.93158431600000002</v>
      </c>
      <c r="U1969" s="87">
        <v>0</v>
      </c>
    </row>
    <row r="1970" spans="2:21">
      <c r="B1970" s="87" t="s">
        <v>7736</v>
      </c>
      <c r="C1970" s="87" t="s">
        <v>3155</v>
      </c>
      <c r="D1970" s="87" t="s">
        <v>3156</v>
      </c>
      <c r="E1970" s="87">
        <v>116.232650419831</v>
      </c>
      <c r="F1970" s="86">
        <v>104.41646596211299</v>
      </c>
      <c r="G1970" s="86">
        <v>108.31034515885401</v>
      </c>
      <c r="H1970" s="86">
        <f t="shared" si="215"/>
        <v>109.65315384693265</v>
      </c>
      <c r="I1970" s="86">
        <f t="shared" si="210"/>
        <v>6.0214537417710696</v>
      </c>
      <c r="J1970" s="86">
        <f t="shared" si="211"/>
        <v>6.7768034972161866</v>
      </c>
      <c r="L1970" s="87">
        <v>118.58406597983</v>
      </c>
      <c r="M1970" s="86">
        <v>108.67342252925999</v>
      </c>
      <c r="N1970" s="86">
        <v>112.737317952428</v>
      </c>
      <c r="O1970" s="86">
        <f t="shared" si="216"/>
        <v>113.33160215383934</v>
      </c>
      <c r="P1970" s="86">
        <f t="shared" si="212"/>
        <v>4.9819768852451407</v>
      </c>
      <c r="Q1970" s="86">
        <f t="shared" si="213"/>
        <v>6.8244063979181959</v>
      </c>
      <c r="S1970" s="86">
        <f t="shared" si="214"/>
        <v>4.7602900702008309E-2</v>
      </c>
      <c r="T1970" s="87">
        <v>0.99607025699999996</v>
      </c>
      <c r="U1970" s="87">
        <v>0</v>
      </c>
    </row>
    <row r="1971" spans="2:21">
      <c r="B1971" s="87" t="s">
        <v>7737</v>
      </c>
      <c r="C1971" s="87" t="s">
        <v>3157</v>
      </c>
      <c r="D1971" s="87" t="s">
        <v>3158</v>
      </c>
      <c r="E1971" s="87">
        <v>53.837149315070199</v>
      </c>
      <c r="F1971" s="86">
        <v>50.639019580218303</v>
      </c>
      <c r="G1971" s="86">
        <v>55.747548524883399</v>
      </c>
      <c r="H1971" s="86">
        <f t="shared" si="215"/>
        <v>53.407905806723967</v>
      </c>
      <c r="I1971" s="86">
        <f t="shared" si="210"/>
        <v>2.58117308344739</v>
      </c>
      <c r="J1971" s="86">
        <f t="shared" si="211"/>
        <v>5.7389814102822214</v>
      </c>
      <c r="L1971" s="87">
        <v>57.352609750212999</v>
      </c>
      <c r="M1971" s="86">
        <v>57.777693499445299</v>
      </c>
      <c r="N1971" s="86">
        <v>52.353181954284402</v>
      </c>
      <c r="O1971" s="86">
        <f t="shared" si="216"/>
        <v>55.827828401314235</v>
      </c>
      <c r="P1971" s="86">
        <f t="shared" si="212"/>
        <v>3.0166289127697028</v>
      </c>
      <c r="Q1971" s="86">
        <f t="shared" si="213"/>
        <v>5.8029125339433039</v>
      </c>
      <c r="S1971" s="86">
        <f t="shared" si="214"/>
        <v>6.3931123661083E-2</v>
      </c>
      <c r="T1971" s="87">
        <v>0.95192855899999995</v>
      </c>
      <c r="U1971" s="87">
        <v>0</v>
      </c>
    </row>
    <row r="1972" spans="2:21">
      <c r="B1972" s="87" t="s">
        <v>7738</v>
      </c>
      <c r="C1972" s="87" t="s">
        <v>3159</v>
      </c>
      <c r="D1972" s="87" t="s">
        <v>3160</v>
      </c>
      <c r="E1972" s="87">
        <v>88.476000961068706</v>
      </c>
      <c r="F1972" s="86">
        <v>82.973778246312705</v>
      </c>
      <c r="G1972" s="86">
        <v>87.6067907765065</v>
      </c>
      <c r="H1972" s="86">
        <f t="shared" si="215"/>
        <v>86.352189994629313</v>
      </c>
      <c r="I1972" s="86">
        <f t="shared" si="210"/>
        <v>2.9578930072112786</v>
      </c>
      <c r="J1972" s="86">
        <f t="shared" si="211"/>
        <v>6.4321608615741237</v>
      </c>
      <c r="L1972" s="87">
        <v>72.492113607780794</v>
      </c>
      <c r="M1972" s="86">
        <v>89.533667543399702</v>
      </c>
      <c r="N1972" s="86">
        <v>93.522112888122507</v>
      </c>
      <c r="O1972" s="86">
        <f t="shared" si="216"/>
        <v>85.182631346434334</v>
      </c>
      <c r="P1972" s="86">
        <f t="shared" si="212"/>
        <v>11.16977414378959</v>
      </c>
      <c r="Q1972" s="86">
        <f t="shared" si="213"/>
        <v>6.4124873912444684</v>
      </c>
      <c r="S1972" s="86">
        <f t="shared" si="214"/>
        <v>-1.9673470329655527E-2</v>
      </c>
      <c r="T1972" s="87">
        <v>0.858845886</v>
      </c>
      <c r="U1972" s="87">
        <v>0</v>
      </c>
    </row>
    <row r="1973" spans="2:21">
      <c r="B1973" s="87" t="s">
        <v>7739</v>
      </c>
      <c r="C1973" s="87" t="s">
        <v>3161</v>
      </c>
      <c r="D1973" s="87" t="s">
        <v>3162</v>
      </c>
      <c r="E1973" s="87">
        <v>559.060821079064</v>
      </c>
      <c r="F1973" s="86">
        <v>747.42682196886301</v>
      </c>
      <c r="G1973" s="86">
        <v>707.63961083151605</v>
      </c>
      <c r="H1973" s="86">
        <f t="shared" si="215"/>
        <v>671.3757512931478</v>
      </c>
      <c r="I1973" s="86">
        <f t="shared" si="210"/>
        <v>99.281106985507023</v>
      </c>
      <c r="J1973" s="86">
        <f t="shared" si="211"/>
        <v>9.3909766205830785</v>
      </c>
      <c r="L1973" s="87">
        <v>632.08095051092801</v>
      </c>
      <c r="M1973" s="86">
        <v>595.63291477017196</v>
      </c>
      <c r="N1973" s="86">
        <v>775.75758044803297</v>
      </c>
      <c r="O1973" s="86">
        <f t="shared" si="216"/>
        <v>667.82381524304435</v>
      </c>
      <c r="P1973" s="86">
        <f t="shared" si="212"/>
        <v>95.233334924458973</v>
      </c>
      <c r="Q1973" s="86">
        <f t="shared" si="213"/>
        <v>9.3833237319933769</v>
      </c>
      <c r="S1973" s="86">
        <f t="shared" si="214"/>
        <v>-7.6528885897019948E-3</v>
      </c>
      <c r="T1973" s="87">
        <v>0.91869679900000001</v>
      </c>
      <c r="U1973" s="87">
        <v>0</v>
      </c>
    </row>
    <row r="1974" spans="2:21">
      <c r="B1974" s="87" t="s">
        <v>7740</v>
      </c>
      <c r="C1974" s="87" t="s">
        <v>841</v>
      </c>
      <c r="D1974" s="87" t="s">
        <v>916</v>
      </c>
      <c r="E1974" s="87">
        <v>246.219409535767</v>
      </c>
      <c r="F1974" s="86">
        <v>290.23526031965503</v>
      </c>
      <c r="G1974" s="86">
        <v>262.67318703360303</v>
      </c>
      <c r="H1974" s="86">
        <f t="shared" si="215"/>
        <v>266.37595229634167</v>
      </c>
      <c r="I1974" s="86">
        <f t="shared" si="210"/>
        <v>22.240315487883308</v>
      </c>
      <c r="J1974" s="86">
        <f t="shared" si="211"/>
        <v>8.0573200354392167</v>
      </c>
      <c r="L1974" s="87">
        <v>260.87768283954102</v>
      </c>
      <c r="M1974" s="86">
        <v>289.33165802938498</v>
      </c>
      <c r="N1974" s="86">
        <v>310.91893651164202</v>
      </c>
      <c r="O1974" s="86">
        <f t="shared" si="216"/>
        <v>287.04275912685603</v>
      </c>
      <c r="P1974" s="86">
        <f t="shared" si="212"/>
        <v>25.099025098764077</v>
      </c>
      <c r="Q1974" s="86">
        <f t="shared" si="213"/>
        <v>8.1651218527570677</v>
      </c>
      <c r="S1974" s="86">
        <f t="shared" si="214"/>
        <v>0.10780181731785157</v>
      </c>
      <c r="T1974" s="87">
        <v>0.83789916200000003</v>
      </c>
      <c r="U1974" s="87">
        <v>0</v>
      </c>
    </row>
    <row r="1975" spans="2:21">
      <c r="B1975" s="87" t="s">
        <v>7741</v>
      </c>
      <c r="C1975" s="87" t="s">
        <v>832</v>
      </c>
      <c r="D1975" s="87" t="s">
        <v>957</v>
      </c>
      <c r="E1975" s="87">
        <v>6.7244796721953097</v>
      </c>
      <c r="F1975" s="86">
        <v>10.1255083676424</v>
      </c>
      <c r="G1975" s="86">
        <v>8.7093026336219008</v>
      </c>
      <c r="H1975" s="86">
        <f t="shared" si="215"/>
        <v>8.5197635578198714</v>
      </c>
      <c r="I1975" s="86">
        <f t="shared" si="210"/>
        <v>1.7084182282905742</v>
      </c>
      <c r="J1975" s="86">
        <f t="shared" si="211"/>
        <v>3.0908133930457127</v>
      </c>
      <c r="L1975" s="87">
        <v>10.151278913199199</v>
      </c>
      <c r="M1975" s="86">
        <v>10.121866525506199</v>
      </c>
      <c r="N1975" s="86">
        <v>9.8569801685997405</v>
      </c>
      <c r="O1975" s="86">
        <f t="shared" si="216"/>
        <v>10.043375202435046</v>
      </c>
      <c r="P1975" s="86">
        <f t="shared" si="212"/>
        <v>0.16209134343418669</v>
      </c>
      <c r="Q1975" s="86">
        <f t="shared" si="213"/>
        <v>3.3281722814583072</v>
      </c>
      <c r="S1975" s="86">
        <f t="shared" si="214"/>
        <v>0.23735888841259409</v>
      </c>
      <c r="T1975" s="87">
        <v>0.60643830799999998</v>
      </c>
      <c r="U1975" s="87">
        <v>0</v>
      </c>
    </row>
    <row r="1976" spans="2:21">
      <c r="B1976" s="87" t="s">
        <v>7742</v>
      </c>
      <c r="C1976" s="87" t="s">
        <v>2906</v>
      </c>
      <c r="D1976" s="87" t="s">
        <v>3163</v>
      </c>
      <c r="E1976" s="87">
        <v>99.423140751033699</v>
      </c>
      <c r="F1976" s="86">
        <v>121.14977753660099</v>
      </c>
      <c r="G1976" s="86">
        <v>131.641818682869</v>
      </c>
      <c r="H1976" s="86">
        <f t="shared" si="215"/>
        <v>117.40491232350125</v>
      </c>
      <c r="I1976" s="86">
        <f t="shared" si="210"/>
        <v>16.432553469167271</v>
      </c>
      <c r="J1976" s="86">
        <f t="shared" si="211"/>
        <v>6.8753489630990927</v>
      </c>
      <c r="L1976" s="87">
        <v>100.561285857237</v>
      </c>
      <c r="M1976" s="86">
        <v>108.296893594577</v>
      </c>
      <c r="N1976" s="86">
        <v>126.265421691116</v>
      </c>
      <c r="O1976" s="86">
        <f t="shared" si="216"/>
        <v>111.70786704764333</v>
      </c>
      <c r="P1976" s="86">
        <f t="shared" si="212"/>
        <v>13.187179556856279</v>
      </c>
      <c r="Q1976" s="86">
        <f t="shared" si="213"/>
        <v>6.8035869812446359</v>
      </c>
      <c r="S1976" s="86">
        <f t="shared" si="214"/>
        <v>-7.1761981854456397E-2</v>
      </c>
      <c r="T1976" s="87">
        <v>0.77454030200000001</v>
      </c>
      <c r="U1976" s="87">
        <v>0</v>
      </c>
    </row>
    <row r="1977" spans="2:21">
      <c r="B1977" s="87" t="s">
        <v>7743</v>
      </c>
      <c r="C1977" s="87" t="s">
        <v>832</v>
      </c>
      <c r="D1977" s="87" t="s">
        <v>3164</v>
      </c>
      <c r="E1977" s="87">
        <v>118.92165961677</v>
      </c>
      <c r="F1977" s="86">
        <v>113.21035036793999</v>
      </c>
      <c r="G1977" s="86">
        <v>110.975059294524</v>
      </c>
      <c r="H1977" s="86">
        <f t="shared" si="215"/>
        <v>114.369023093078</v>
      </c>
      <c r="I1977" s="86">
        <f t="shared" si="210"/>
        <v>4.0980490520934589</v>
      </c>
      <c r="J1977" s="86">
        <f t="shared" si="211"/>
        <v>6.8375525401284607</v>
      </c>
      <c r="L1977" s="87">
        <v>101.401377881784</v>
      </c>
      <c r="M1977" s="86">
        <v>96.766253467516506</v>
      </c>
      <c r="N1977" s="86">
        <v>102.14124280403701</v>
      </c>
      <c r="O1977" s="86">
        <f t="shared" si="216"/>
        <v>100.10295805111251</v>
      </c>
      <c r="P1977" s="86">
        <f t="shared" si="212"/>
        <v>2.9132538740106426</v>
      </c>
      <c r="Q1977" s="86">
        <f t="shared" si="213"/>
        <v>6.6453407963424045</v>
      </c>
      <c r="S1977" s="86">
        <f t="shared" si="214"/>
        <v>-0.19221174378605654</v>
      </c>
      <c r="T1977" s="87">
        <v>0.244129028</v>
      </c>
      <c r="U1977" s="87">
        <v>0</v>
      </c>
    </row>
    <row r="1978" spans="2:21">
      <c r="B1978" s="87" t="s">
        <v>7744</v>
      </c>
      <c r="C1978" s="87" t="s">
        <v>841</v>
      </c>
      <c r="D1978" s="87" t="s">
        <v>3165</v>
      </c>
      <c r="E1978" s="87">
        <v>91.050271221759999</v>
      </c>
      <c r="F1978" s="86">
        <v>84.816404368896997</v>
      </c>
      <c r="G1978" s="86">
        <v>84.374131391468794</v>
      </c>
      <c r="H1978" s="86">
        <f t="shared" si="215"/>
        <v>86.746935660708587</v>
      </c>
      <c r="I1978" s="86">
        <f t="shared" si="210"/>
        <v>3.7333529246373152</v>
      </c>
      <c r="J1978" s="86">
        <f t="shared" si="211"/>
        <v>6.4387408902130421</v>
      </c>
      <c r="L1978" s="87">
        <v>97.425998119144197</v>
      </c>
      <c r="M1978" s="86">
        <v>81.539569502888597</v>
      </c>
      <c r="N1978" s="86">
        <v>89.586661775517399</v>
      </c>
      <c r="O1978" s="86">
        <f t="shared" si="216"/>
        <v>89.517409799183383</v>
      </c>
      <c r="P1978" s="86">
        <f t="shared" si="212"/>
        <v>7.9434407168440444</v>
      </c>
      <c r="Q1978" s="86">
        <f t="shared" si="213"/>
        <v>6.4840963871898731</v>
      </c>
      <c r="S1978" s="86">
        <f t="shared" si="214"/>
        <v>4.5355496976831555E-2</v>
      </c>
      <c r="T1978" s="87">
        <v>1</v>
      </c>
      <c r="U1978" s="87">
        <v>0</v>
      </c>
    </row>
    <row r="1979" spans="2:21">
      <c r="B1979" s="87" t="s">
        <v>7745</v>
      </c>
      <c r="C1979" s="87" t="s">
        <v>832</v>
      </c>
      <c r="D1979" s="87" t="s">
        <v>3166</v>
      </c>
      <c r="E1979" s="87">
        <v>136.42062037085799</v>
      </c>
      <c r="F1979" s="86">
        <v>142.20869859833201</v>
      </c>
      <c r="G1979" s="86">
        <v>120.057079645242</v>
      </c>
      <c r="H1979" s="86">
        <f t="shared" si="215"/>
        <v>132.89546620481065</v>
      </c>
      <c r="I1979" s="86">
        <f t="shared" si="210"/>
        <v>11.488846307681408</v>
      </c>
      <c r="J1979" s="86">
        <f t="shared" si="211"/>
        <v>7.0541480769666327</v>
      </c>
      <c r="L1979" s="87">
        <v>130.52406011999099</v>
      </c>
      <c r="M1979" s="86">
        <v>147.287005621021</v>
      </c>
      <c r="N1979" s="86">
        <v>140.40382670100499</v>
      </c>
      <c r="O1979" s="86">
        <f t="shared" si="216"/>
        <v>139.404964147339</v>
      </c>
      <c r="P1979" s="86">
        <f t="shared" si="212"/>
        <v>8.4259943192754783</v>
      </c>
      <c r="Q1979" s="86">
        <f t="shared" si="213"/>
        <v>7.1231381256097075</v>
      </c>
      <c r="S1979" s="86">
        <f t="shared" si="214"/>
        <v>6.89900486430743E-2</v>
      </c>
      <c r="T1979" s="87">
        <v>0.94679677699999998</v>
      </c>
      <c r="U1979" s="87">
        <v>0</v>
      </c>
    </row>
    <row r="1980" spans="2:21">
      <c r="B1980" s="87" t="s">
        <v>7746</v>
      </c>
      <c r="C1980" s="87" t="s">
        <v>3167</v>
      </c>
      <c r="D1980" s="87" t="s">
        <v>1055</v>
      </c>
      <c r="E1980" s="87">
        <v>146.938005717875</v>
      </c>
      <c r="F1980" s="86">
        <v>185.61876629714899</v>
      </c>
      <c r="G1980" s="86">
        <v>180.96323375309601</v>
      </c>
      <c r="H1980" s="86">
        <f t="shared" si="215"/>
        <v>171.17333525603999</v>
      </c>
      <c r="I1980" s="86">
        <f t="shared" si="210"/>
        <v>21.117099568472327</v>
      </c>
      <c r="J1980" s="86">
        <f t="shared" si="211"/>
        <v>7.4193141713618687</v>
      </c>
      <c r="L1980" s="87">
        <v>176.08305346373501</v>
      </c>
      <c r="M1980" s="86">
        <v>160.791545465051</v>
      </c>
      <c r="N1980" s="86">
        <v>196.042825983878</v>
      </c>
      <c r="O1980" s="86">
        <f t="shared" si="216"/>
        <v>177.63914163755467</v>
      </c>
      <c r="P1980" s="86">
        <f t="shared" si="212"/>
        <v>17.677082687982882</v>
      </c>
      <c r="Q1980" s="86">
        <f t="shared" si="213"/>
        <v>7.4728056950246611</v>
      </c>
      <c r="S1980" s="86">
        <f t="shared" si="214"/>
        <v>5.3491523662792875E-2</v>
      </c>
      <c r="T1980" s="87">
        <v>0.98604646799999995</v>
      </c>
      <c r="U1980" s="87">
        <v>0</v>
      </c>
    </row>
    <row r="1981" spans="2:21">
      <c r="B1981" s="87" t="s">
        <v>7747</v>
      </c>
      <c r="C1981" s="87" t="s">
        <v>841</v>
      </c>
      <c r="D1981" s="87" t="s">
        <v>880</v>
      </c>
      <c r="E1981" s="87">
        <v>528.13165162340999</v>
      </c>
      <c r="F1981" s="86">
        <v>490.60426650593899</v>
      </c>
      <c r="G1981" s="86">
        <v>387.473556764835</v>
      </c>
      <c r="H1981" s="86">
        <f t="shared" si="215"/>
        <v>468.7364916313947</v>
      </c>
      <c r="I1981" s="86">
        <f t="shared" si="210"/>
        <v>72.834226815307929</v>
      </c>
      <c r="J1981" s="86">
        <f t="shared" si="211"/>
        <v>8.8726333042978904</v>
      </c>
      <c r="L1981" s="87">
        <v>442.11684216999799</v>
      </c>
      <c r="M1981" s="86">
        <v>469.38789669361398</v>
      </c>
      <c r="N1981" s="86">
        <v>394.43240244565902</v>
      </c>
      <c r="O1981" s="86">
        <f t="shared" si="216"/>
        <v>435.31238043642361</v>
      </c>
      <c r="P1981" s="86">
        <f t="shared" si="212"/>
        <v>37.938200459451949</v>
      </c>
      <c r="Q1981" s="86">
        <f t="shared" si="213"/>
        <v>8.7659072412358032</v>
      </c>
      <c r="S1981" s="86">
        <f t="shared" si="214"/>
        <v>-0.10672606306208691</v>
      </c>
      <c r="T1981" s="87">
        <v>0.59883800099999995</v>
      </c>
      <c r="U1981" s="87">
        <v>0</v>
      </c>
    </row>
    <row r="1982" spans="2:21">
      <c r="B1982" s="87" t="s">
        <v>7748</v>
      </c>
      <c r="C1982" s="87" t="s">
        <v>832</v>
      </c>
      <c r="D1982" s="87" t="s">
        <v>3168</v>
      </c>
      <c r="E1982" s="87">
        <v>149.47314570971099</v>
      </c>
      <c r="F1982" s="86">
        <v>137.11633781310101</v>
      </c>
      <c r="G1982" s="86">
        <v>127.780476442571</v>
      </c>
      <c r="H1982" s="86">
        <f t="shared" si="215"/>
        <v>138.12331998846099</v>
      </c>
      <c r="I1982" s="86">
        <f t="shared" si="210"/>
        <v>10.881336535991316</v>
      </c>
      <c r="J1982" s="86">
        <f t="shared" si="211"/>
        <v>7.1098131067019175</v>
      </c>
      <c r="L1982" s="87">
        <v>139.219726135532</v>
      </c>
      <c r="M1982" s="86">
        <v>125.09438865115401</v>
      </c>
      <c r="N1982" s="86">
        <v>148.675872797496</v>
      </c>
      <c r="O1982" s="86">
        <f t="shared" si="216"/>
        <v>137.66332919472734</v>
      </c>
      <c r="P1982" s="86">
        <f t="shared" si="212"/>
        <v>11.867534588702672</v>
      </c>
      <c r="Q1982" s="86">
        <f t="shared" si="213"/>
        <v>7.1050004948199712</v>
      </c>
      <c r="S1982" s="86">
        <f t="shared" si="214"/>
        <v>-4.8126118819459118E-3</v>
      </c>
      <c r="T1982" s="87">
        <v>0.91676302600000004</v>
      </c>
      <c r="U1982" s="87">
        <v>0</v>
      </c>
    </row>
    <row r="1983" spans="2:21">
      <c r="B1983" s="87" t="s">
        <v>7749</v>
      </c>
      <c r="C1983" s="87" t="s">
        <v>841</v>
      </c>
      <c r="D1983" s="87"/>
      <c r="E1983" s="87">
        <v>10.050261042278301</v>
      </c>
      <c r="F1983" s="86">
        <v>7.7754938364874002</v>
      </c>
      <c r="G1983" s="86">
        <v>8.6667408005230193</v>
      </c>
      <c r="H1983" s="86">
        <f t="shared" si="215"/>
        <v>8.8308318930962404</v>
      </c>
      <c r="I1983" s="86">
        <f t="shared" si="210"/>
        <v>1.1462267991684096</v>
      </c>
      <c r="J1983" s="86">
        <f t="shared" si="211"/>
        <v>3.1425493508423541</v>
      </c>
      <c r="L1983" s="87">
        <v>8.6280072370232901</v>
      </c>
      <c r="M1983" s="86">
        <v>8.5309608606959095</v>
      </c>
      <c r="N1983" s="86">
        <v>8.6909606212569805</v>
      </c>
      <c r="O1983" s="86">
        <f t="shared" si="216"/>
        <v>8.616642906325394</v>
      </c>
      <c r="P1983" s="86">
        <f t="shared" si="212"/>
        <v>8.0602989113669851E-2</v>
      </c>
      <c r="Q1983" s="86">
        <f t="shared" si="213"/>
        <v>3.1071258964889559</v>
      </c>
      <c r="S1983" s="86">
        <f t="shared" si="214"/>
        <v>-3.5423454353398963E-2</v>
      </c>
      <c r="T1983" s="87">
        <v>0.89971220399999996</v>
      </c>
      <c r="U1983" s="87">
        <v>0</v>
      </c>
    </row>
    <row r="1984" spans="2:21">
      <c r="B1984" s="87" t="s">
        <v>7750</v>
      </c>
      <c r="C1984" s="87" t="s">
        <v>3169</v>
      </c>
      <c r="D1984" s="87" t="s">
        <v>3170</v>
      </c>
      <c r="E1984" s="87">
        <v>51.952624631284003</v>
      </c>
      <c r="F1984" s="86">
        <v>46.516942884336402</v>
      </c>
      <c r="G1984" s="86">
        <v>43.631051060397901</v>
      </c>
      <c r="H1984" s="86">
        <f t="shared" si="215"/>
        <v>47.366872858672771</v>
      </c>
      <c r="I1984" s="86">
        <f t="shared" si="210"/>
        <v>4.2253913895489115</v>
      </c>
      <c r="J1984" s="86">
        <f t="shared" si="211"/>
        <v>5.5658065238215357</v>
      </c>
      <c r="L1984" s="87">
        <v>51.813992943335101</v>
      </c>
      <c r="M1984" s="86">
        <v>45.0782981618515</v>
      </c>
      <c r="N1984" s="86">
        <v>44.605663320830303</v>
      </c>
      <c r="O1984" s="86">
        <f t="shared" si="216"/>
        <v>47.165984808672306</v>
      </c>
      <c r="P1984" s="86">
        <f t="shared" si="212"/>
        <v>4.0322240312457165</v>
      </c>
      <c r="Q1984" s="86">
        <f t="shared" si="213"/>
        <v>5.5596748858508489</v>
      </c>
      <c r="S1984" s="86">
        <f t="shared" si="214"/>
        <v>-6.1316379706876679E-3</v>
      </c>
      <c r="T1984" s="87">
        <v>0.91869679900000001</v>
      </c>
      <c r="U1984" s="87">
        <v>0</v>
      </c>
    </row>
    <row r="1985" spans="2:21">
      <c r="B1985" s="87" t="s">
        <v>7751</v>
      </c>
      <c r="C1985" s="87" t="s">
        <v>841</v>
      </c>
      <c r="D1985" s="87"/>
      <c r="E1985" s="87">
        <v>5.5408608200012504</v>
      </c>
      <c r="F1985" s="86">
        <v>5.2286106971859896</v>
      </c>
      <c r="G1985" s="86">
        <v>6.6667957498186698</v>
      </c>
      <c r="H1985" s="86">
        <f t="shared" si="215"/>
        <v>5.8120890890019696</v>
      </c>
      <c r="I1985" s="86">
        <f t="shared" si="210"/>
        <v>0.75648373533927749</v>
      </c>
      <c r="J1985" s="86">
        <f t="shared" si="211"/>
        <v>2.5390568170926193</v>
      </c>
      <c r="L1985" s="87">
        <v>6.0141733639018096</v>
      </c>
      <c r="M1985" s="86">
        <v>9.0130358914639004</v>
      </c>
      <c r="N1985" s="86">
        <v>8.8929897297114504</v>
      </c>
      <c r="O1985" s="86">
        <f t="shared" si="216"/>
        <v>7.9733996616923868</v>
      </c>
      <c r="P1985" s="86">
        <f t="shared" si="212"/>
        <v>1.697801088085261</v>
      </c>
      <c r="Q1985" s="86">
        <f t="shared" si="213"/>
        <v>2.9951949851064876</v>
      </c>
      <c r="S1985" s="86">
        <f t="shared" si="214"/>
        <v>0.45613816801386836</v>
      </c>
      <c r="T1985" s="87">
        <v>0.126094922</v>
      </c>
      <c r="U1985" s="87">
        <v>0</v>
      </c>
    </row>
    <row r="1986" spans="2:21">
      <c r="B1986" s="87" t="s">
        <v>7752</v>
      </c>
      <c r="C1986" s="87" t="s">
        <v>841</v>
      </c>
      <c r="D1986" s="87" t="s">
        <v>866</v>
      </c>
      <c r="E1986" s="87">
        <v>58.5406825668992</v>
      </c>
      <c r="F1986" s="86">
        <v>50.528014904029</v>
      </c>
      <c r="G1986" s="86">
        <v>58.298205659899999</v>
      </c>
      <c r="H1986" s="86">
        <f t="shared" si="215"/>
        <v>55.788967710276069</v>
      </c>
      <c r="I1986" s="86">
        <f t="shared" si="210"/>
        <v>4.5577315722600575</v>
      </c>
      <c r="J1986" s="86">
        <f t="shared" si="211"/>
        <v>5.8019079516498744</v>
      </c>
      <c r="L1986" s="87">
        <v>60.669265748486602</v>
      </c>
      <c r="M1986" s="86">
        <v>55.108419261284602</v>
      </c>
      <c r="N1986" s="86">
        <v>55.672782470951802</v>
      </c>
      <c r="O1986" s="86">
        <f t="shared" si="216"/>
        <v>57.150155826907671</v>
      </c>
      <c r="P1986" s="86">
        <f t="shared" si="212"/>
        <v>3.0606743437064532</v>
      </c>
      <c r="Q1986" s="86">
        <f t="shared" si="213"/>
        <v>5.8366855270174129</v>
      </c>
      <c r="S1986" s="86">
        <f t="shared" si="214"/>
        <v>3.477757536753881E-2</v>
      </c>
      <c r="T1986" s="87">
        <v>0.99700645600000004</v>
      </c>
      <c r="U1986" s="87">
        <v>0</v>
      </c>
    </row>
    <row r="1987" spans="2:21">
      <c r="B1987" s="87" t="s">
        <v>7753</v>
      </c>
      <c r="C1987" s="87" t="s">
        <v>3171</v>
      </c>
      <c r="D1987" s="87" t="s">
        <v>2293</v>
      </c>
      <c r="E1987" s="87">
        <v>77.105811354020602</v>
      </c>
      <c r="F1987" s="86">
        <v>67.3225435152778</v>
      </c>
      <c r="G1987" s="86">
        <v>76.357213096654903</v>
      </c>
      <c r="H1987" s="86">
        <f t="shared" si="215"/>
        <v>73.595189321984435</v>
      </c>
      <c r="I1987" s="86">
        <f t="shared" si="210"/>
        <v>5.445150493790643</v>
      </c>
      <c r="J1987" s="86">
        <f t="shared" si="211"/>
        <v>6.2015395599720256</v>
      </c>
      <c r="L1987" s="87">
        <v>69.774769479032202</v>
      </c>
      <c r="M1987" s="86">
        <v>64.536246760409</v>
      </c>
      <c r="N1987" s="86">
        <v>69.207839034550204</v>
      </c>
      <c r="O1987" s="86">
        <f t="shared" si="216"/>
        <v>67.839618424663797</v>
      </c>
      <c r="P1987" s="86">
        <f t="shared" si="212"/>
        <v>2.8748131759074873</v>
      </c>
      <c r="Q1987" s="86">
        <f t="shared" si="213"/>
        <v>6.0840561501305528</v>
      </c>
      <c r="S1987" s="86">
        <f t="shared" si="214"/>
        <v>-0.11748340984147346</v>
      </c>
      <c r="T1987" s="87">
        <v>0.37963089900000002</v>
      </c>
      <c r="U1987" s="87">
        <v>0</v>
      </c>
    </row>
    <row r="1988" spans="2:21">
      <c r="B1988" s="87" t="s">
        <v>7754</v>
      </c>
      <c r="C1988" s="87" t="s">
        <v>3172</v>
      </c>
      <c r="D1988" s="87" t="s">
        <v>3173</v>
      </c>
      <c r="E1988" s="87">
        <v>129.04708226161</v>
      </c>
      <c r="F1988" s="86">
        <v>135.507191076395</v>
      </c>
      <c r="G1988" s="86">
        <v>147.92647901366101</v>
      </c>
      <c r="H1988" s="86">
        <f t="shared" si="215"/>
        <v>137.49358411722201</v>
      </c>
      <c r="I1988" s="86">
        <f t="shared" si="210"/>
        <v>9.59516666946557</v>
      </c>
      <c r="J1988" s="86">
        <f t="shared" si="211"/>
        <v>7.1032204892976649</v>
      </c>
      <c r="L1988" s="87">
        <v>130.294550665987</v>
      </c>
      <c r="M1988" s="86">
        <v>134.39922179429499</v>
      </c>
      <c r="N1988" s="86">
        <v>130.809201037995</v>
      </c>
      <c r="O1988" s="86">
        <f t="shared" si="216"/>
        <v>131.83432449942566</v>
      </c>
      <c r="P1988" s="86">
        <f t="shared" si="212"/>
        <v>2.2361216092317027</v>
      </c>
      <c r="Q1988" s="86">
        <f t="shared" si="213"/>
        <v>7.0425822303637533</v>
      </c>
      <c r="S1988" s="86">
        <f t="shared" si="214"/>
        <v>-6.0638258933912073E-2</v>
      </c>
      <c r="T1988" s="87">
        <v>0.73035853299999998</v>
      </c>
      <c r="U1988" s="87">
        <v>0</v>
      </c>
    </row>
    <row r="1989" spans="2:21">
      <c r="B1989" s="87" t="s">
        <v>7755</v>
      </c>
      <c r="C1989" s="87" t="s">
        <v>841</v>
      </c>
      <c r="D1989" s="87"/>
      <c r="E1989" s="87">
        <v>134.178961312067</v>
      </c>
      <c r="F1989" s="86">
        <v>128.50529974418001</v>
      </c>
      <c r="G1989" s="86">
        <v>138.75815340441801</v>
      </c>
      <c r="H1989" s="86">
        <f t="shared" si="215"/>
        <v>133.81413815355501</v>
      </c>
      <c r="I1989" s="86">
        <f t="shared" si="210"/>
        <v>5.1361536189354728</v>
      </c>
      <c r="J1989" s="86">
        <f t="shared" si="211"/>
        <v>7.064086741975748</v>
      </c>
      <c r="L1989" s="87">
        <v>127.481568066048</v>
      </c>
      <c r="M1989" s="86">
        <v>125.429576761126</v>
      </c>
      <c r="N1989" s="86">
        <v>130.94540871399599</v>
      </c>
      <c r="O1989" s="86">
        <f t="shared" si="216"/>
        <v>127.95218451372334</v>
      </c>
      <c r="P1989" s="86">
        <f t="shared" si="212"/>
        <v>2.787868435506291</v>
      </c>
      <c r="Q1989" s="86">
        <f t="shared" si="213"/>
        <v>6.9994609683377966</v>
      </c>
      <c r="S1989" s="86">
        <f t="shared" si="214"/>
        <v>-6.4625773637952036E-2</v>
      </c>
      <c r="T1989" s="87">
        <v>0.57996568900000001</v>
      </c>
      <c r="U1989" s="87">
        <v>0</v>
      </c>
    </row>
    <row r="1990" spans="2:21">
      <c r="B1990" s="87" t="s">
        <v>7756</v>
      </c>
      <c r="C1990" s="87" t="s">
        <v>3174</v>
      </c>
      <c r="D1990" s="87" t="s">
        <v>3175</v>
      </c>
      <c r="E1990" s="87">
        <v>93.120527618044207</v>
      </c>
      <c r="F1990" s="86">
        <v>94.249744695414805</v>
      </c>
      <c r="G1990" s="86">
        <v>93.456354965639903</v>
      </c>
      <c r="H1990" s="86">
        <f t="shared" si="215"/>
        <v>93.608875759699629</v>
      </c>
      <c r="I1990" s="86">
        <f t="shared" ref="I1990:I2053" si="217">STDEV(E1990:G1990)</f>
        <v>0.57985321109898802</v>
      </c>
      <c r="J1990" s="86">
        <f t="shared" ref="J1990:J2053" si="218">LOG(H1990,2)</f>
        <v>6.5485734239205486</v>
      </c>
      <c r="L1990" s="87">
        <v>88.260375813959698</v>
      </c>
      <c r="M1990" s="86">
        <v>104.810493599032</v>
      </c>
      <c r="N1990" s="86">
        <v>103.773463571531</v>
      </c>
      <c r="O1990" s="86">
        <f t="shared" si="216"/>
        <v>98.948110994840889</v>
      </c>
      <c r="P1990" s="86">
        <f t="shared" ref="P1990:P2053" si="219">STDEV(L1990:N1990)</f>
        <v>9.2703624682085088</v>
      </c>
      <c r="Q1990" s="86">
        <f t="shared" ref="Q1990:Q2053" si="220">LOG(O1990,2)</f>
        <v>6.628600260124891</v>
      </c>
      <c r="S1990" s="86">
        <f t="shared" ref="S1990:S2053" si="221">LOG(O1990/H1990,2)</f>
        <v>8.0026836204341784E-2</v>
      </c>
      <c r="T1990" s="87">
        <v>0.91676302600000004</v>
      </c>
      <c r="U1990" s="87">
        <v>0</v>
      </c>
    </row>
    <row r="1991" spans="2:21">
      <c r="B1991" s="87" t="s">
        <v>7757</v>
      </c>
      <c r="C1991" s="87" t="s">
        <v>832</v>
      </c>
      <c r="D1991" s="87" t="s">
        <v>3176</v>
      </c>
      <c r="E1991" s="87">
        <v>45.985592930297599</v>
      </c>
      <c r="F1991" s="86">
        <v>44.672972229458303</v>
      </c>
      <c r="G1991" s="86">
        <v>46.929200063407698</v>
      </c>
      <c r="H1991" s="86">
        <f t="shared" ref="H1991:H2054" si="222">AVERAGE(E1991:G1991)</f>
        <v>45.862588407721205</v>
      </c>
      <c r="I1991" s="86">
        <f t="shared" si="217"/>
        <v>1.1331322050417072</v>
      </c>
      <c r="J1991" s="86">
        <f t="shared" si="218"/>
        <v>5.5192458753970604</v>
      </c>
      <c r="L1991" s="87">
        <v>52.272063431690498</v>
      </c>
      <c r="M1991" s="86">
        <v>49.569982920287202</v>
      </c>
      <c r="N1991" s="86">
        <v>45.117736536268602</v>
      </c>
      <c r="O1991" s="86">
        <f t="shared" ref="O1991:O2054" si="223">AVERAGE(L1991:N1991)</f>
        <v>48.986594296082103</v>
      </c>
      <c r="P1991" s="86">
        <f t="shared" si="219"/>
        <v>3.6126659196192246</v>
      </c>
      <c r="Q1991" s="86">
        <f t="shared" si="220"/>
        <v>5.6143150892444718</v>
      </c>
      <c r="S1991" s="86">
        <f t="shared" si="221"/>
        <v>9.5069213847411335E-2</v>
      </c>
      <c r="T1991" s="87">
        <v>0.84596525</v>
      </c>
      <c r="U1991" s="87">
        <v>0</v>
      </c>
    </row>
    <row r="1992" spans="2:21">
      <c r="B1992" s="87" t="s">
        <v>7758</v>
      </c>
      <c r="C1992" s="87" t="s">
        <v>3177</v>
      </c>
      <c r="D1992" s="87" t="s">
        <v>3178</v>
      </c>
      <c r="E1992" s="87">
        <v>51.059805086306298</v>
      </c>
      <c r="F1992" s="86">
        <v>46.2798585768967</v>
      </c>
      <c r="G1992" s="86">
        <v>51.601961241115902</v>
      </c>
      <c r="H1992" s="86">
        <f t="shared" si="222"/>
        <v>49.647208301439633</v>
      </c>
      <c r="I1992" s="86">
        <f t="shared" si="217"/>
        <v>2.9287824175899462</v>
      </c>
      <c r="J1992" s="86">
        <f t="shared" si="218"/>
        <v>5.6336406911323884</v>
      </c>
      <c r="L1992" s="87">
        <v>53.867015109465498</v>
      </c>
      <c r="M1992" s="86">
        <v>48.673676877633298</v>
      </c>
      <c r="N1992" s="86">
        <v>47.503138419619702</v>
      </c>
      <c r="O1992" s="86">
        <f t="shared" si="223"/>
        <v>50.014610135572831</v>
      </c>
      <c r="P1992" s="86">
        <f t="shared" si="219"/>
        <v>3.3872272041563614</v>
      </c>
      <c r="Q1992" s="86">
        <f t="shared" si="220"/>
        <v>5.6442776875990726</v>
      </c>
      <c r="S1992" s="86">
        <f t="shared" si="221"/>
        <v>1.063699646668443E-2</v>
      </c>
      <c r="T1992" s="87">
        <v>0.937746941</v>
      </c>
      <c r="U1992" s="87">
        <v>0</v>
      </c>
    </row>
    <row r="1993" spans="2:21">
      <c r="B1993" s="87" t="s">
        <v>7759</v>
      </c>
      <c r="C1993" s="87" t="s">
        <v>3179</v>
      </c>
      <c r="D1993" s="87" t="s">
        <v>3180</v>
      </c>
      <c r="E1993" s="87">
        <v>32.245733231235803</v>
      </c>
      <c r="F1993" s="86">
        <v>36.419167193294399</v>
      </c>
      <c r="G1993" s="86">
        <v>28.896761339300401</v>
      </c>
      <c r="H1993" s="86">
        <f t="shared" si="222"/>
        <v>32.520553921276864</v>
      </c>
      <c r="I1993" s="86">
        <f t="shared" si="217"/>
        <v>3.7687255494141221</v>
      </c>
      <c r="J1993" s="86">
        <f t="shared" si="218"/>
        <v>5.0232799258757419</v>
      </c>
      <c r="L1993" s="87">
        <v>31.115876668719299</v>
      </c>
      <c r="M1993" s="86">
        <v>35.231881559934997</v>
      </c>
      <c r="N1993" s="86">
        <v>33.432437891436201</v>
      </c>
      <c r="O1993" s="86">
        <f t="shared" si="223"/>
        <v>33.260065373363496</v>
      </c>
      <c r="P1993" s="86">
        <f t="shared" si="219"/>
        <v>2.0634093825191191</v>
      </c>
      <c r="Q1993" s="86">
        <f t="shared" si="220"/>
        <v>5.0557190991630145</v>
      </c>
      <c r="S1993" s="86">
        <f t="shared" si="221"/>
        <v>3.2439173287272145E-2</v>
      </c>
      <c r="T1993" s="87">
        <v>1</v>
      </c>
      <c r="U1993" s="87">
        <v>0</v>
      </c>
    </row>
    <row r="1994" spans="2:21">
      <c r="B1994" s="87" t="s">
        <v>7760</v>
      </c>
      <c r="C1994" s="87" t="s">
        <v>3181</v>
      </c>
      <c r="D1994" s="87" t="s">
        <v>3182</v>
      </c>
      <c r="E1994" s="87">
        <v>102.51063999373</v>
      </c>
      <c r="F1994" s="86">
        <v>88.672317943135198</v>
      </c>
      <c r="G1994" s="86">
        <v>97.742075385661806</v>
      </c>
      <c r="H1994" s="86">
        <f t="shared" si="222"/>
        <v>96.308344440842333</v>
      </c>
      <c r="I1994" s="86">
        <f t="shared" si="217"/>
        <v>7.0296854560210766</v>
      </c>
      <c r="J1994" s="86">
        <f t="shared" si="218"/>
        <v>6.5895888977523818</v>
      </c>
      <c r="L1994" s="87">
        <v>106.832874100883</v>
      </c>
      <c r="M1994" s="86">
        <v>98.050341354474398</v>
      </c>
      <c r="N1994" s="86">
        <v>111.344791923541</v>
      </c>
      <c r="O1994" s="86">
        <f t="shared" si="223"/>
        <v>105.40933579296613</v>
      </c>
      <c r="P1994" s="86">
        <f t="shared" si="219"/>
        <v>6.760580594070225</v>
      </c>
      <c r="Q1994" s="86">
        <f t="shared" si="220"/>
        <v>6.7198588376393769</v>
      </c>
      <c r="S1994" s="86">
        <f t="shared" si="221"/>
        <v>0.13026993988699495</v>
      </c>
      <c r="T1994" s="87">
        <v>0.75417411999999995</v>
      </c>
      <c r="U1994" s="87">
        <v>0</v>
      </c>
    </row>
    <row r="1995" spans="2:21">
      <c r="B1995" s="87" t="s">
        <v>7761</v>
      </c>
      <c r="C1995" s="87" t="s">
        <v>3183</v>
      </c>
      <c r="D1995" s="87" t="s">
        <v>1106</v>
      </c>
      <c r="E1995" s="87">
        <v>42.573583793958399</v>
      </c>
      <c r="F1995" s="86">
        <v>35.167088201596599</v>
      </c>
      <c r="G1995" s="86">
        <v>36.376520701571501</v>
      </c>
      <c r="H1995" s="86">
        <f t="shared" si="222"/>
        <v>38.039064232375502</v>
      </c>
      <c r="I1995" s="86">
        <f t="shared" si="217"/>
        <v>3.9732961736802808</v>
      </c>
      <c r="J1995" s="86">
        <f t="shared" si="218"/>
        <v>5.2494098509723637</v>
      </c>
      <c r="L1995" s="87">
        <v>48.668881275972701</v>
      </c>
      <c r="M1995" s="86">
        <v>48.354183571432301</v>
      </c>
      <c r="N1995" s="86">
        <v>46.518318315877998</v>
      </c>
      <c r="O1995" s="86">
        <f t="shared" si="223"/>
        <v>47.847127721094331</v>
      </c>
      <c r="P1995" s="86">
        <f t="shared" si="219"/>
        <v>1.1614902013595692</v>
      </c>
      <c r="Q1995" s="86">
        <f t="shared" si="220"/>
        <v>5.5803604167374665</v>
      </c>
      <c r="S1995" s="86">
        <f t="shared" si="221"/>
        <v>0.33095056576510257</v>
      </c>
      <c r="T1995" s="87">
        <v>4.0810338000000002E-2</v>
      </c>
      <c r="U1995" s="87">
        <v>0</v>
      </c>
    </row>
    <row r="1996" spans="2:21">
      <c r="B1996" s="87" t="s">
        <v>7762</v>
      </c>
      <c r="C1996" s="87" t="s">
        <v>3184</v>
      </c>
      <c r="D1996" s="87" t="s">
        <v>3185</v>
      </c>
      <c r="E1996" s="87">
        <v>104.64189012594299</v>
      </c>
      <c r="F1996" s="86">
        <v>107.21377898352</v>
      </c>
      <c r="G1996" s="86">
        <v>116.62448322156</v>
      </c>
      <c r="H1996" s="86">
        <f t="shared" si="222"/>
        <v>109.49338411034101</v>
      </c>
      <c r="I1996" s="86">
        <f t="shared" si="217"/>
        <v>6.3081759625468212</v>
      </c>
      <c r="J1996" s="86">
        <f t="shared" si="218"/>
        <v>6.7746998906554659</v>
      </c>
      <c r="L1996" s="87">
        <v>127.553026344112</v>
      </c>
      <c r="M1996" s="86">
        <v>134.15657239216</v>
      </c>
      <c r="N1996" s="86">
        <v>128.55433838251099</v>
      </c>
      <c r="O1996" s="86">
        <f t="shared" si="223"/>
        <v>130.08797903959433</v>
      </c>
      <c r="P1996" s="86">
        <f t="shared" si="219"/>
        <v>3.5588966479748834</v>
      </c>
      <c r="Q1996" s="86">
        <f t="shared" si="220"/>
        <v>7.0233438437503271</v>
      </c>
      <c r="S1996" s="86">
        <f t="shared" si="221"/>
        <v>0.24864395309486104</v>
      </c>
      <c r="T1996" s="87">
        <v>8.1235296999999998E-2</v>
      </c>
      <c r="U1996" s="87">
        <v>0</v>
      </c>
    </row>
    <row r="1997" spans="2:21">
      <c r="B1997" s="87" t="s">
        <v>7763</v>
      </c>
      <c r="C1997" s="87" t="s">
        <v>3186</v>
      </c>
      <c r="D1997" s="87" t="s">
        <v>3187</v>
      </c>
      <c r="E1997" s="87">
        <v>90.701052586382403</v>
      </c>
      <c r="F1997" s="86">
        <v>85.9035064738692</v>
      </c>
      <c r="G1997" s="86">
        <v>99.930437732598094</v>
      </c>
      <c r="H1997" s="86">
        <f t="shared" si="222"/>
        <v>92.178332264283242</v>
      </c>
      <c r="I1997" s="86">
        <f t="shared" si="217"/>
        <v>7.1291981715569195</v>
      </c>
      <c r="J1997" s="86">
        <f t="shared" si="218"/>
        <v>6.5263557608499099</v>
      </c>
      <c r="L1997" s="87">
        <v>98.738526571863105</v>
      </c>
      <c r="M1997" s="86">
        <v>107.22504758887899</v>
      </c>
      <c r="N1997" s="86">
        <v>96.740671345432503</v>
      </c>
      <c r="O1997" s="86">
        <f t="shared" si="223"/>
        <v>100.90141516872488</v>
      </c>
      <c r="P1997" s="86">
        <f t="shared" si="219"/>
        <v>5.5667855729641929</v>
      </c>
      <c r="Q1997" s="86">
        <f t="shared" si="220"/>
        <v>6.6568025985359816</v>
      </c>
      <c r="S1997" s="86">
        <f t="shared" si="221"/>
        <v>0.13044683768607221</v>
      </c>
      <c r="T1997" s="87">
        <v>0.68752624799999995</v>
      </c>
      <c r="U1997" s="87">
        <v>0</v>
      </c>
    </row>
    <row r="1998" spans="2:21">
      <c r="B1998" s="87" t="s">
        <v>7764</v>
      </c>
      <c r="C1998" s="87" t="s">
        <v>3149</v>
      </c>
      <c r="D1998" s="87"/>
      <c r="E1998" s="87">
        <v>61.921320681215001</v>
      </c>
      <c r="F1998" s="86">
        <v>56.818791068877701</v>
      </c>
      <c r="G1998" s="86">
        <v>63.257368276641799</v>
      </c>
      <c r="H1998" s="86">
        <f t="shared" si="222"/>
        <v>60.66582667557816</v>
      </c>
      <c r="I1998" s="86">
        <f t="shared" si="217"/>
        <v>3.3979432034287078</v>
      </c>
      <c r="J1998" s="86">
        <f t="shared" si="218"/>
        <v>5.9228121637736795</v>
      </c>
      <c r="L1998" s="87">
        <v>59.884182106594402</v>
      </c>
      <c r="M1998" s="86">
        <v>67.050609542608399</v>
      </c>
      <c r="N1998" s="86">
        <v>62.005688270888101</v>
      </c>
      <c r="O1998" s="86">
        <f t="shared" si="223"/>
        <v>62.980159973363634</v>
      </c>
      <c r="P1998" s="86">
        <f t="shared" si="219"/>
        <v>3.6812520795386603</v>
      </c>
      <c r="Q1998" s="86">
        <f t="shared" si="220"/>
        <v>5.9768255168968123</v>
      </c>
      <c r="S1998" s="86">
        <f t="shared" si="221"/>
        <v>5.4013353123132095E-2</v>
      </c>
      <c r="T1998" s="87">
        <v>0.97666326199999998</v>
      </c>
      <c r="U1998" s="87">
        <v>0</v>
      </c>
    </row>
    <row r="1999" spans="2:21">
      <c r="B1999" s="87" t="s">
        <v>7765</v>
      </c>
      <c r="C1999" s="87" t="s">
        <v>3188</v>
      </c>
      <c r="D1999" s="87" t="s">
        <v>1189</v>
      </c>
      <c r="E1999" s="87">
        <v>42.331783068464198</v>
      </c>
      <c r="F1999" s="86">
        <v>37.810784279235101</v>
      </c>
      <c r="G1999" s="86">
        <v>44.733940825426302</v>
      </c>
      <c r="H1999" s="86">
        <f t="shared" si="222"/>
        <v>41.625502724375202</v>
      </c>
      <c r="I1999" s="86">
        <f t="shared" si="217"/>
        <v>3.5152024243423559</v>
      </c>
      <c r="J1999" s="86">
        <f t="shared" si="218"/>
        <v>5.3793957910612518</v>
      </c>
      <c r="L1999" s="87">
        <v>45.929717848340999</v>
      </c>
      <c r="M1999" s="86">
        <v>46.672978256864504</v>
      </c>
      <c r="N1999" s="86">
        <v>43.435419470019198</v>
      </c>
      <c r="O1999" s="86">
        <f t="shared" si="223"/>
        <v>45.346038525074903</v>
      </c>
      <c r="P1999" s="86">
        <f t="shared" si="219"/>
        <v>1.6958649382766571</v>
      </c>
      <c r="Q1999" s="86">
        <f t="shared" si="220"/>
        <v>5.5029046158756794</v>
      </c>
      <c r="S1999" s="86">
        <f t="shared" si="221"/>
        <v>0.12350882481442754</v>
      </c>
      <c r="T1999" s="87">
        <v>0.774981472</v>
      </c>
      <c r="U1999" s="87">
        <v>0</v>
      </c>
    </row>
    <row r="2000" spans="2:21">
      <c r="B2000" s="87" t="s">
        <v>7766</v>
      </c>
      <c r="C2000" s="87" t="s">
        <v>3189</v>
      </c>
      <c r="D2000" s="87" t="s">
        <v>3190</v>
      </c>
      <c r="E2000" s="87">
        <v>27.559034653315301</v>
      </c>
      <c r="F2000" s="86">
        <v>30.669575691800699</v>
      </c>
      <c r="G2000" s="86">
        <v>36.448650301121198</v>
      </c>
      <c r="H2000" s="86">
        <f t="shared" si="222"/>
        <v>31.559086882079061</v>
      </c>
      <c r="I2000" s="86">
        <f t="shared" si="217"/>
        <v>4.5110685219415529</v>
      </c>
      <c r="J2000" s="86">
        <f t="shared" si="218"/>
        <v>4.9799835584848067</v>
      </c>
      <c r="L2000" s="87">
        <v>27.768553288767599</v>
      </c>
      <c r="M2000" s="86">
        <v>35.812197056275103</v>
      </c>
      <c r="N2000" s="86">
        <v>33.395874278709499</v>
      </c>
      <c r="O2000" s="86">
        <f t="shared" si="223"/>
        <v>32.325541541250736</v>
      </c>
      <c r="P2000" s="86">
        <f t="shared" si="219"/>
        <v>4.1272582171821668</v>
      </c>
      <c r="Q2000" s="86">
        <f t="shared" si="220"/>
        <v>5.0146026342139232</v>
      </c>
      <c r="S2000" s="86">
        <f t="shared" si="221"/>
        <v>3.4619075729115829E-2</v>
      </c>
      <c r="T2000" s="87">
        <v>1</v>
      </c>
      <c r="U2000" s="87">
        <v>0</v>
      </c>
    </row>
    <row r="2001" spans="2:21">
      <c r="B2001" s="87" t="s">
        <v>7767</v>
      </c>
      <c r="C2001" s="87" t="s">
        <v>841</v>
      </c>
      <c r="D2001" s="87"/>
      <c r="E2001" s="87">
        <v>26.686124053436501</v>
      </c>
      <c r="F2001" s="86">
        <v>18.1279262711017</v>
      </c>
      <c r="G2001" s="86">
        <v>24.315567468435699</v>
      </c>
      <c r="H2001" s="86">
        <f t="shared" si="222"/>
        <v>23.043205930991302</v>
      </c>
      <c r="I2001" s="86">
        <f t="shared" si="217"/>
        <v>4.4186949693168316</v>
      </c>
      <c r="J2001" s="86">
        <f t="shared" si="218"/>
        <v>4.5262695433943252</v>
      </c>
      <c r="L2001" s="87">
        <v>25.819557235745801</v>
      </c>
      <c r="M2001" s="86">
        <v>16.3507074642792</v>
      </c>
      <c r="N2001" s="86">
        <v>24.007335719914298</v>
      </c>
      <c r="O2001" s="86">
        <f t="shared" si="223"/>
        <v>22.059200139979765</v>
      </c>
      <c r="P2001" s="86">
        <f t="shared" si="219"/>
        <v>5.0260524447130583</v>
      </c>
      <c r="Q2001" s="86">
        <f t="shared" si="220"/>
        <v>4.4633085750729879</v>
      </c>
      <c r="S2001" s="86">
        <f t="shared" si="221"/>
        <v>-6.2960968321336533E-2</v>
      </c>
      <c r="T2001" s="87">
        <v>0.91676302600000004</v>
      </c>
      <c r="U2001" s="87">
        <v>0</v>
      </c>
    </row>
    <row r="2002" spans="2:21">
      <c r="B2002" s="87" t="s">
        <v>7768</v>
      </c>
      <c r="C2002" s="87" t="s">
        <v>3191</v>
      </c>
      <c r="D2002" s="87" t="s">
        <v>1189</v>
      </c>
      <c r="E2002" s="87">
        <v>94.433259958161699</v>
      </c>
      <c r="F2002" s="86">
        <v>81.525843411150106</v>
      </c>
      <c r="G2002" s="86">
        <v>98.771913616716802</v>
      </c>
      <c r="H2002" s="86">
        <f t="shared" si="222"/>
        <v>91.57700566200954</v>
      </c>
      <c r="I2002" s="86">
        <f t="shared" si="217"/>
        <v>8.9708068665560727</v>
      </c>
      <c r="J2002" s="86">
        <f t="shared" si="218"/>
        <v>6.5169134881670683</v>
      </c>
      <c r="L2002" s="87">
        <v>94.329468884092606</v>
      </c>
      <c r="M2002" s="86">
        <v>88.671905673412496</v>
      </c>
      <c r="N2002" s="86">
        <v>93.000168692775404</v>
      </c>
      <c r="O2002" s="86">
        <f t="shared" si="223"/>
        <v>92.000514416760169</v>
      </c>
      <c r="P2002" s="86">
        <f t="shared" si="219"/>
        <v>2.9582912085149617</v>
      </c>
      <c r="Q2002" s="86">
        <f t="shared" si="220"/>
        <v>6.5235700228443383</v>
      </c>
      <c r="S2002" s="86">
        <f t="shared" si="221"/>
        <v>6.6565346772703661E-3</v>
      </c>
      <c r="T2002" s="87">
        <v>0.92638575400000001</v>
      </c>
      <c r="U2002" s="87">
        <v>0</v>
      </c>
    </row>
    <row r="2003" spans="2:21">
      <c r="B2003" s="87" t="s">
        <v>7769</v>
      </c>
      <c r="C2003" s="87" t="s">
        <v>3192</v>
      </c>
      <c r="D2003" s="87" t="s">
        <v>3193</v>
      </c>
      <c r="E2003" s="87">
        <v>32.5624490505324</v>
      </c>
      <c r="F2003" s="86">
        <v>26.797924342747599</v>
      </c>
      <c r="G2003" s="86">
        <v>29.550991854146201</v>
      </c>
      <c r="H2003" s="86">
        <f t="shared" si="222"/>
        <v>29.637121749142068</v>
      </c>
      <c r="I2003" s="86">
        <f t="shared" si="217"/>
        <v>2.8832273662988079</v>
      </c>
      <c r="J2003" s="86">
        <f t="shared" si="218"/>
        <v>4.8893334399714741</v>
      </c>
      <c r="L2003" s="87">
        <v>38.453953192518398</v>
      </c>
      <c r="M2003" s="86">
        <v>31.042951113582401</v>
      </c>
      <c r="N2003" s="86">
        <v>30.758665123220801</v>
      </c>
      <c r="O2003" s="86">
        <f t="shared" si="223"/>
        <v>33.418523143107201</v>
      </c>
      <c r="P2003" s="86">
        <f t="shared" si="219"/>
        <v>4.3631263410498971</v>
      </c>
      <c r="Q2003" s="86">
        <f t="shared" si="220"/>
        <v>5.0625760730143394</v>
      </c>
      <c r="S2003" s="86">
        <f t="shared" si="221"/>
        <v>0.17324263304286511</v>
      </c>
      <c r="T2003" s="87">
        <v>0.622437507</v>
      </c>
      <c r="U2003" s="87">
        <v>0</v>
      </c>
    </row>
    <row r="2004" spans="2:21">
      <c r="B2004" s="87" t="s">
        <v>7770</v>
      </c>
      <c r="C2004" s="87" t="s">
        <v>841</v>
      </c>
      <c r="D2004" s="87" t="s">
        <v>3194</v>
      </c>
      <c r="E2004" s="87">
        <v>53.146640777918797</v>
      </c>
      <c r="F2004" s="86">
        <v>57.941197952287403</v>
      </c>
      <c r="G2004" s="86">
        <v>54.177597081530401</v>
      </c>
      <c r="H2004" s="86">
        <f t="shared" si="222"/>
        <v>55.088478603912201</v>
      </c>
      <c r="I2004" s="86">
        <f t="shared" si="217"/>
        <v>2.5237320550000564</v>
      </c>
      <c r="J2004" s="86">
        <f t="shared" si="218"/>
        <v>5.7836787149713498</v>
      </c>
      <c r="L2004" s="87">
        <v>59.372508426159399</v>
      </c>
      <c r="M2004" s="86">
        <v>66.872023861153494</v>
      </c>
      <c r="N2004" s="86">
        <v>66.561788001802995</v>
      </c>
      <c r="O2004" s="86">
        <f t="shared" si="223"/>
        <v>64.268773429705291</v>
      </c>
      <c r="P2004" s="86">
        <f t="shared" si="219"/>
        <v>4.2431261837020546</v>
      </c>
      <c r="Q2004" s="86">
        <f t="shared" si="220"/>
        <v>6.0060460336728561</v>
      </c>
      <c r="S2004" s="86">
        <f t="shared" si="221"/>
        <v>0.22236731870150622</v>
      </c>
      <c r="T2004" s="87">
        <v>0.36760596899999998</v>
      </c>
      <c r="U2004" s="87">
        <v>0</v>
      </c>
    </row>
    <row r="2005" spans="2:21">
      <c r="B2005" s="87" t="s">
        <v>7771</v>
      </c>
      <c r="C2005" s="87" t="s">
        <v>832</v>
      </c>
      <c r="D2005" s="87" t="s">
        <v>2503</v>
      </c>
      <c r="E2005" s="87">
        <v>64.907354110057597</v>
      </c>
      <c r="F2005" s="86">
        <v>68.363088752796202</v>
      </c>
      <c r="G2005" s="86">
        <v>59.752314863146403</v>
      </c>
      <c r="H2005" s="86">
        <f t="shared" si="222"/>
        <v>64.340919242000069</v>
      </c>
      <c r="I2005" s="86">
        <f t="shared" si="217"/>
        <v>4.3332427914302469</v>
      </c>
      <c r="J2005" s="86">
        <f t="shared" si="218"/>
        <v>6.0076646428830056</v>
      </c>
      <c r="L2005" s="87">
        <v>59.869044603378399</v>
      </c>
      <c r="M2005" s="86">
        <v>60.336840716978401</v>
      </c>
      <c r="N2005" s="86">
        <v>62.096203652571397</v>
      </c>
      <c r="O2005" s="86">
        <f t="shared" si="223"/>
        <v>60.767362990976068</v>
      </c>
      <c r="P2005" s="86">
        <f t="shared" si="219"/>
        <v>1.1743387198362556</v>
      </c>
      <c r="Q2005" s="86">
        <f t="shared" si="220"/>
        <v>5.9252247821564357</v>
      </c>
      <c r="S2005" s="86">
        <f t="shared" si="221"/>
        <v>-8.2439860726570308E-2</v>
      </c>
      <c r="T2005" s="87">
        <v>0.59883800099999995</v>
      </c>
      <c r="U2005" s="87">
        <v>0</v>
      </c>
    </row>
    <row r="2006" spans="2:21">
      <c r="B2006" s="87" t="s">
        <v>7772</v>
      </c>
      <c r="C2006" s="87" t="s">
        <v>3195</v>
      </c>
      <c r="D2006" s="87" t="s">
        <v>3196</v>
      </c>
      <c r="E2006" s="87">
        <v>90.732821781684095</v>
      </c>
      <c r="F2006" s="86">
        <v>77.182504105609496</v>
      </c>
      <c r="G2006" s="86">
        <v>87.864949112994793</v>
      </c>
      <c r="H2006" s="86">
        <f t="shared" si="222"/>
        <v>85.26009166676279</v>
      </c>
      <c r="I2006" s="86">
        <f t="shared" si="217"/>
        <v>7.1408500206227306</v>
      </c>
      <c r="J2006" s="86">
        <f t="shared" si="218"/>
        <v>6.4137987012930466</v>
      </c>
      <c r="L2006" s="87">
        <v>93.663937972293795</v>
      </c>
      <c r="M2006" s="86">
        <v>82.947398501327598</v>
      </c>
      <c r="N2006" s="86">
        <v>77.493308608997495</v>
      </c>
      <c r="O2006" s="86">
        <f t="shared" si="223"/>
        <v>84.701548360872962</v>
      </c>
      <c r="P2006" s="86">
        <f t="shared" si="219"/>
        <v>8.2267912820602405</v>
      </c>
      <c r="Q2006" s="86">
        <f t="shared" si="220"/>
        <v>6.40431643743345</v>
      </c>
      <c r="S2006" s="86">
        <f t="shared" si="221"/>
        <v>-9.4822638595977102E-3</v>
      </c>
      <c r="T2006" s="87">
        <v>0.90146501800000001</v>
      </c>
      <c r="U2006" s="87">
        <v>0</v>
      </c>
    </row>
    <row r="2007" spans="2:21">
      <c r="B2007" s="87" t="s">
        <v>7773</v>
      </c>
      <c r="C2007" s="87" t="s">
        <v>3197</v>
      </c>
      <c r="D2007" s="87" t="s">
        <v>2557</v>
      </c>
      <c r="E2007" s="87">
        <v>54.811424529487297</v>
      </c>
      <c r="F2007" s="86">
        <v>57.161220287545</v>
      </c>
      <c r="G2007" s="86">
        <v>54.758643795792302</v>
      </c>
      <c r="H2007" s="86">
        <f t="shared" si="222"/>
        <v>55.577096204274859</v>
      </c>
      <c r="I2007" s="86">
        <f t="shared" si="217"/>
        <v>1.372145504259543</v>
      </c>
      <c r="J2007" s="86">
        <f t="shared" si="218"/>
        <v>5.7964185533709305</v>
      </c>
      <c r="L2007" s="87">
        <v>62.258323501818097</v>
      </c>
      <c r="M2007" s="86">
        <v>66.933999786882097</v>
      </c>
      <c r="N2007" s="86">
        <v>59.3911688422941</v>
      </c>
      <c r="O2007" s="86">
        <f t="shared" si="223"/>
        <v>62.861164043664765</v>
      </c>
      <c r="P2007" s="86">
        <f t="shared" si="219"/>
        <v>3.8073793091612314</v>
      </c>
      <c r="Q2007" s="86">
        <f t="shared" si="220"/>
        <v>5.9740970826535769</v>
      </c>
      <c r="S2007" s="86">
        <f t="shared" si="221"/>
        <v>0.17767852928264558</v>
      </c>
      <c r="T2007" s="87">
        <v>0.47202720399999998</v>
      </c>
      <c r="U2007" s="87">
        <v>0</v>
      </c>
    </row>
    <row r="2008" spans="2:21">
      <c r="B2008" s="87" t="s">
        <v>7774</v>
      </c>
      <c r="C2008" s="87" t="s">
        <v>841</v>
      </c>
      <c r="D2008" s="87" t="s">
        <v>3198</v>
      </c>
      <c r="E2008" s="87">
        <v>90.612804821655402</v>
      </c>
      <c r="F2008" s="86">
        <v>119.779631243032</v>
      </c>
      <c r="G2008" s="86">
        <v>125.521355875707</v>
      </c>
      <c r="H2008" s="86">
        <f t="shared" si="222"/>
        <v>111.97126398013147</v>
      </c>
      <c r="I2008" s="86">
        <f t="shared" si="217"/>
        <v>18.718431655926352</v>
      </c>
      <c r="J2008" s="86">
        <f t="shared" si="218"/>
        <v>6.8069847199803375</v>
      </c>
      <c r="L2008" s="87">
        <v>117.19157602484201</v>
      </c>
      <c r="M2008" s="86">
        <v>113.138738837297</v>
      </c>
      <c r="N2008" s="86">
        <v>153.46064829498701</v>
      </c>
      <c r="O2008" s="86">
        <f t="shared" si="223"/>
        <v>127.93032105237535</v>
      </c>
      <c r="P2008" s="86">
        <f t="shared" si="219"/>
        <v>22.202580461588614</v>
      </c>
      <c r="Q2008" s="86">
        <f t="shared" si="220"/>
        <v>6.9992144309102349</v>
      </c>
      <c r="S2008" s="86">
        <f t="shared" si="221"/>
        <v>0.19222971092989682</v>
      </c>
      <c r="T2008" s="87">
        <v>0.71728467399999996</v>
      </c>
      <c r="U2008" s="87">
        <v>0</v>
      </c>
    </row>
    <row r="2009" spans="2:21">
      <c r="B2009" s="87" t="s">
        <v>7775</v>
      </c>
      <c r="C2009" s="87" t="s">
        <v>841</v>
      </c>
      <c r="D2009" s="87" t="s">
        <v>3199</v>
      </c>
      <c r="E2009" s="87">
        <v>24.975818579462899</v>
      </c>
      <c r="F2009" s="86">
        <v>24.083991919926699</v>
      </c>
      <c r="G2009" s="86">
        <v>27.139009474112299</v>
      </c>
      <c r="H2009" s="86">
        <f t="shared" si="222"/>
        <v>25.399606657833967</v>
      </c>
      <c r="I2009" s="86">
        <f t="shared" si="217"/>
        <v>1.5709806859483098</v>
      </c>
      <c r="J2009" s="86">
        <f t="shared" si="218"/>
        <v>4.6667342502632971</v>
      </c>
      <c r="L2009" s="87">
        <v>22.599756616603798</v>
      </c>
      <c r="M2009" s="86">
        <v>23.283107244028098</v>
      </c>
      <c r="N2009" s="86">
        <v>25.7149525488989</v>
      </c>
      <c r="O2009" s="86">
        <f t="shared" si="223"/>
        <v>23.865938803176931</v>
      </c>
      <c r="P2009" s="86">
        <f t="shared" si="219"/>
        <v>1.6373395780661635</v>
      </c>
      <c r="Q2009" s="86">
        <f t="shared" si="220"/>
        <v>4.5768811830079859</v>
      </c>
      <c r="S2009" s="86">
        <f t="shared" si="221"/>
        <v>-8.9853067255310531E-2</v>
      </c>
      <c r="T2009" s="87">
        <v>0.65665948699999999</v>
      </c>
      <c r="U2009" s="87">
        <v>0</v>
      </c>
    </row>
    <row r="2010" spans="2:21">
      <c r="B2010" s="87" t="s">
        <v>7776</v>
      </c>
      <c r="C2010" s="87" t="s">
        <v>3200</v>
      </c>
      <c r="D2010" s="87" t="s">
        <v>3201</v>
      </c>
      <c r="E2010" s="87">
        <v>17.583880190248902</v>
      </c>
      <c r="F2010" s="86">
        <v>13.171516511246701</v>
      </c>
      <c r="G2010" s="86">
        <v>15.8825647973807</v>
      </c>
      <c r="H2010" s="86">
        <f t="shared" si="222"/>
        <v>15.5459871662921</v>
      </c>
      <c r="I2010" s="86">
        <f t="shared" si="217"/>
        <v>2.2253542830876163</v>
      </c>
      <c r="J2010" s="86">
        <f t="shared" si="218"/>
        <v>3.9584703252489164</v>
      </c>
      <c r="L2010" s="87">
        <v>17.798096699178402</v>
      </c>
      <c r="M2010" s="86">
        <v>13.851928250469101</v>
      </c>
      <c r="N2010" s="86">
        <v>22.779053427267499</v>
      </c>
      <c r="O2010" s="86">
        <f t="shared" si="223"/>
        <v>18.143026125638333</v>
      </c>
      <c r="P2010" s="86">
        <f t="shared" si="219"/>
        <v>4.4735470504383246</v>
      </c>
      <c r="Q2010" s="86">
        <f t="shared" si="220"/>
        <v>4.1813432019302761</v>
      </c>
      <c r="S2010" s="86">
        <f t="shared" si="221"/>
        <v>0.22287287668135919</v>
      </c>
      <c r="T2010" s="87">
        <v>0.81456436600000004</v>
      </c>
      <c r="U2010" s="87">
        <v>0</v>
      </c>
    </row>
    <row r="2011" spans="2:21">
      <c r="B2011" s="87" t="s">
        <v>7777</v>
      </c>
      <c r="C2011" s="87" t="s">
        <v>3202</v>
      </c>
      <c r="D2011" s="87" t="s">
        <v>3031</v>
      </c>
      <c r="E2011" s="87">
        <v>146.95109794222901</v>
      </c>
      <c r="F2011" s="86">
        <v>135.71215304736899</v>
      </c>
      <c r="G2011" s="86">
        <v>145.70968941659501</v>
      </c>
      <c r="H2011" s="86">
        <f t="shared" si="222"/>
        <v>142.79098013539769</v>
      </c>
      <c r="I2011" s="86">
        <f t="shared" si="217"/>
        <v>6.1617869557893421</v>
      </c>
      <c r="J2011" s="86">
        <f t="shared" si="218"/>
        <v>7.1577610394153766</v>
      </c>
      <c r="L2011" s="87">
        <v>153.83172343591499</v>
      </c>
      <c r="M2011" s="86">
        <v>145.850081815761</v>
      </c>
      <c r="N2011" s="86">
        <v>151.70175180767799</v>
      </c>
      <c r="O2011" s="86">
        <f t="shared" si="223"/>
        <v>150.46118568645133</v>
      </c>
      <c r="P2011" s="86">
        <f t="shared" si="219"/>
        <v>4.1329050272169505</v>
      </c>
      <c r="Q2011" s="86">
        <f t="shared" si="220"/>
        <v>7.2332475542359633</v>
      </c>
      <c r="S2011" s="86">
        <f t="shared" si="221"/>
        <v>7.5486514820587117E-2</v>
      </c>
      <c r="T2011" s="87">
        <v>0.91676302600000004</v>
      </c>
      <c r="U2011" s="87">
        <v>0</v>
      </c>
    </row>
    <row r="2012" spans="2:21">
      <c r="B2012" s="87" t="s">
        <v>7778</v>
      </c>
      <c r="C2012" s="87" t="s">
        <v>832</v>
      </c>
      <c r="D2012" s="87" t="s">
        <v>1343</v>
      </c>
      <c r="E2012" s="87">
        <v>69.975548874081895</v>
      </c>
      <c r="F2012" s="86">
        <v>70.215439461896906</v>
      </c>
      <c r="G2012" s="86">
        <v>68.566309775226301</v>
      </c>
      <c r="H2012" s="86">
        <f t="shared" si="222"/>
        <v>69.585766037068367</v>
      </c>
      <c r="I2012" s="86">
        <f t="shared" si="217"/>
        <v>0.89098550823641776</v>
      </c>
      <c r="J2012" s="86">
        <f t="shared" si="218"/>
        <v>6.1207203238368884</v>
      </c>
      <c r="L2012" s="87">
        <v>74.323350533472393</v>
      </c>
      <c r="M2012" s="86">
        <v>76.420826800701207</v>
      </c>
      <c r="N2012" s="86">
        <v>70.159802921510604</v>
      </c>
      <c r="O2012" s="86">
        <f t="shared" si="223"/>
        <v>73.634660085228063</v>
      </c>
      <c r="P2012" s="86">
        <f t="shared" si="219"/>
        <v>3.1868206576580307</v>
      </c>
      <c r="Q2012" s="86">
        <f t="shared" si="220"/>
        <v>6.2023131025109226</v>
      </c>
      <c r="S2012" s="86">
        <f t="shared" si="221"/>
        <v>8.1592778674034541E-2</v>
      </c>
      <c r="T2012" s="87">
        <v>0.90375330300000001</v>
      </c>
      <c r="U2012" s="87">
        <v>0</v>
      </c>
    </row>
    <row r="2013" spans="2:21">
      <c r="B2013" s="87" t="s">
        <v>7779</v>
      </c>
      <c r="C2013" s="87" t="s">
        <v>841</v>
      </c>
      <c r="D2013" s="87" t="s">
        <v>992</v>
      </c>
      <c r="E2013" s="87">
        <v>241.694460057762</v>
      </c>
      <c r="F2013" s="86">
        <v>254.19489105461</v>
      </c>
      <c r="G2013" s="86">
        <v>224.311715162685</v>
      </c>
      <c r="H2013" s="86">
        <f t="shared" si="222"/>
        <v>240.06702209168566</v>
      </c>
      <c r="I2013" s="86">
        <f t="shared" si="217"/>
        <v>15.007913449144148</v>
      </c>
      <c r="J2013" s="86">
        <f t="shared" si="218"/>
        <v>7.9072934245281639</v>
      </c>
      <c r="L2013" s="87">
        <v>249.14937790610099</v>
      </c>
      <c r="M2013" s="86">
        <v>238.85940806050601</v>
      </c>
      <c r="N2013" s="86">
        <v>243.42094497891699</v>
      </c>
      <c r="O2013" s="86">
        <f t="shared" si="223"/>
        <v>243.80991031517465</v>
      </c>
      <c r="P2013" s="86">
        <f t="shared" si="219"/>
        <v>5.1560004247886786</v>
      </c>
      <c r="Q2013" s="86">
        <f t="shared" si="220"/>
        <v>7.9296129591781757</v>
      </c>
      <c r="S2013" s="86">
        <f t="shared" si="221"/>
        <v>2.2319534650013025E-2</v>
      </c>
      <c r="T2013" s="87">
        <v>0.95510654299999997</v>
      </c>
      <c r="U2013" s="87">
        <v>0</v>
      </c>
    </row>
    <row r="2014" spans="2:21">
      <c r="B2014" s="87" t="s">
        <v>7780</v>
      </c>
      <c r="C2014" s="87" t="s">
        <v>2711</v>
      </c>
      <c r="D2014" s="87" t="s">
        <v>3203</v>
      </c>
      <c r="E2014" s="87">
        <v>496.63815047494103</v>
      </c>
      <c r="F2014" s="86">
        <v>482.95459656460798</v>
      </c>
      <c r="G2014" s="86">
        <v>462.08663490372697</v>
      </c>
      <c r="H2014" s="86">
        <f t="shared" si="222"/>
        <v>480.55979398109201</v>
      </c>
      <c r="I2014" s="86">
        <f t="shared" si="217"/>
        <v>17.399802200814612</v>
      </c>
      <c r="J2014" s="86">
        <f t="shared" si="218"/>
        <v>8.908572140259734</v>
      </c>
      <c r="L2014" s="87">
        <v>470.76211147498202</v>
      </c>
      <c r="M2014" s="86">
        <v>430.59296130260299</v>
      </c>
      <c r="N2014" s="86">
        <v>466.50921396850202</v>
      </c>
      <c r="O2014" s="86">
        <f t="shared" si="223"/>
        <v>455.95476224869572</v>
      </c>
      <c r="P2014" s="86">
        <f t="shared" si="219"/>
        <v>22.066660253016927</v>
      </c>
      <c r="Q2014" s="86">
        <f t="shared" si="220"/>
        <v>8.8327468836450649</v>
      </c>
      <c r="S2014" s="86">
        <f t="shared" si="221"/>
        <v>-7.5825256614669739E-2</v>
      </c>
      <c r="T2014" s="87">
        <v>0.55178016699999999</v>
      </c>
      <c r="U2014" s="87">
        <v>0</v>
      </c>
    </row>
    <row r="2015" spans="2:21">
      <c r="B2015" s="87" t="s">
        <v>7781</v>
      </c>
      <c r="C2015" s="87" t="s">
        <v>1188</v>
      </c>
      <c r="D2015" s="87" t="s">
        <v>1189</v>
      </c>
      <c r="E2015" s="87">
        <v>83.411787219934496</v>
      </c>
      <c r="F2015" s="86">
        <v>78.9717068386732</v>
      </c>
      <c r="G2015" s="86">
        <v>79.496858721281001</v>
      </c>
      <c r="H2015" s="86">
        <f t="shared" si="222"/>
        <v>80.626784259962903</v>
      </c>
      <c r="I2015" s="86">
        <f t="shared" si="217"/>
        <v>2.4261342172764366</v>
      </c>
      <c r="J2015" s="86">
        <f t="shared" si="218"/>
        <v>6.3331872773123798</v>
      </c>
      <c r="L2015" s="87">
        <v>85.670535589976097</v>
      </c>
      <c r="M2015" s="86">
        <v>81.518719905053402</v>
      </c>
      <c r="N2015" s="86">
        <v>74.027087795413607</v>
      </c>
      <c r="O2015" s="86">
        <f t="shared" si="223"/>
        <v>80.405447763481035</v>
      </c>
      <c r="P2015" s="86">
        <f t="shared" si="219"/>
        <v>5.9010168854254577</v>
      </c>
      <c r="Q2015" s="86">
        <f t="shared" si="220"/>
        <v>6.3292213474743821</v>
      </c>
      <c r="S2015" s="86">
        <f t="shared" si="221"/>
        <v>-3.9659298379985195E-3</v>
      </c>
      <c r="T2015" s="87">
        <v>0.88731874499999996</v>
      </c>
      <c r="U2015" s="87">
        <v>0</v>
      </c>
    </row>
    <row r="2016" spans="2:21">
      <c r="B2016" s="87" t="s">
        <v>7782</v>
      </c>
      <c r="C2016" s="87" t="s">
        <v>3204</v>
      </c>
      <c r="D2016" s="87" t="s">
        <v>1717</v>
      </c>
      <c r="E2016" s="87">
        <v>192.39252949335599</v>
      </c>
      <c r="F2016" s="86">
        <v>211.07315176140301</v>
      </c>
      <c r="G2016" s="86">
        <v>231.15504209124001</v>
      </c>
      <c r="H2016" s="86">
        <f t="shared" si="222"/>
        <v>211.54024111533303</v>
      </c>
      <c r="I2016" s="86">
        <f t="shared" si="217"/>
        <v>19.385477169099946</v>
      </c>
      <c r="J2016" s="86">
        <f t="shared" si="218"/>
        <v>7.7247883218444997</v>
      </c>
      <c r="L2016" s="87">
        <v>187.66148044941201</v>
      </c>
      <c r="M2016" s="86">
        <v>220.82924598474401</v>
      </c>
      <c r="N2016" s="86">
        <v>212.01433298836</v>
      </c>
      <c r="O2016" s="86">
        <f t="shared" si="223"/>
        <v>206.83501980750535</v>
      </c>
      <c r="P2016" s="86">
        <f t="shared" si="219"/>
        <v>17.179759352817499</v>
      </c>
      <c r="Q2016" s="86">
        <f t="shared" si="220"/>
        <v>7.6923366627839238</v>
      </c>
      <c r="S2016" s="86">
        <f t="shared" si="221"/>
        <v>-3.2451659060574983E-2</v>
      </c>
      <c r="T2016" s="87">
        <v>0.80846609700000005</v>
      </c>
      <c r="U2016" s="87">
        <v>0</v>
      </c>
    </row>
    <row r="2017" spans="2:21">
      <c r="B2017" s="87" t="s">
        <v>7783</v>
      </c>
      <c r="C2017" s="87" t="s">
        <v>832</v>
      </c>
      <c r="D2017" s="87" t="s">
        <v>3205</v>
      </c>
      <c r="E2017" s="87">
        <v>57.860615516267103</v>
      </c>
      <c r="F2017" s="86">
        <v>66.632377645130504</v>
      </c>
      <c r="G2017" s="86">
        <v>62.464965209210497</v>
      </c>
      <c r="H2017" s="86">
        <f t="shared" si="222"/>
        <v>62.319319456869373</v>
      </c>
      <c r="I2017" s="86">
        <f t="shared" si="217"/>
        <v>4.3876944088235916</v>
      </c>
      <c r="J2017" s="86">
        <f t="shared" si="218"/>
        <v>5.9616075737689647</v>
      </c>
      <c r="L2017" s="87">
        <v>57.371411418764801</v>
      </c>
      <c r="M2017" s="86">
        <v>68.764125119808398</v>
      </c>
      <c r="N2017" s="86">
        <v>67.910181638066604</v>
      </c>
      <c r="O2017" s="86">
        <f t="shared" si="223"/>
        <v>64.681906058879932</v>
      </c>
      <c r="P2017" s="86">
        <f t="shared" si="219"/>
        <v>6.3454553642639695</v>
      </c>
      <c r="Q2017" s="86">
        <f t="shared" si="220"/>
        <v>6.0152902879409993</v>
      </c>
      <c r="S2017" s="86">
        <f t="shared" si="221"/>
        <v>5.3682714172034393E-2</v>
      </c>
      <c r="T2017" s="87">
        <v>0.98945093900000003</v>
      </c>
      <c r="U2017" s="87">
        <v>0</v>
      </c>
    </row>
    <row r="2018" spans="2:21">
      <c r="B2018" s="87" t="s">
        <v>7784</v>
      </c>
      <c r="C2018" s="87" t="s">
        <v>841</v>
      </c>
      <c r="D2018" s="87"/>
      <c r="E2018" s="87">
        <v>72.6416788697166</v>
      </c>
      <c r="F2018" s="86">
        <v>90.180469221289201</v>
      </c>
      <c r="G2018" s="86">
        <v>90.896938075723</v>
      </c>
      <c r="H2018" s="86">
        <f t="shared" si="222"/>
        <v>84.573028722242938</v>
      </c>
      <c r="I2018" s="86">
        <f t="shared" si="217"/>
        <v>10.33906010633358</v>
      </c>
      <c r="J2018" s="86">
        <f t="shared" si="218"/>
        <v>6.4021257401163414</v>
      </c>
      <c r="L2018" s="87">
        <v>75.659725512398893</v>
      </c>
      <c r="M2018" s="86">
        <v>97.505004197979204</v>
      </c>
      <c r="N2018" s="86">
        <v>101.61569208731601</v>
      </c>
      <c r="O2018" s="86">
        <f t="shared" si="223"/>
        <v>91.593473932564692</v>
      </c>
      <c r="P2018" s="86">
        <f t="shared" si="219"/>
        <v>13.951261332536916</v>
      </c>
      <c r="Q2018" s="86">
        <f t="shared" si="220"/>
        <v>6.5171729043391338</v>
      </c>
      <c r="S2018" s="86">
        <f t="shared" si="221"/>
        <v>0.11504716422279331</v>
      </c>
      <c r="T2018" s="87">
        <v>0.88044703300000005</v>
      </c>
      <c r="U2018" s="87">
        <v>0</v>
      </c>
    </row>
    <row r="2019" spans="2:21">
      <c r="B2019" s="87" t="s">
        <v>7785</v>
      </c>
      <c r="C2019" s="87" t="s">
        <v>841</v>
      </c>
      <c r="D2019" s="87" t="s">
        <v>955</v>
      </c>
      <c r="E2019" s="87">
        <v>2038.16302015376</v>
      </c>
      <c r="F2019" s="86">
        <v>2420.5136629283202</v>
      </c>
      <c r="G2019" s="86">
        <v>2519.9600841251499</v>
      </c>
      <c r="H2019" s="86">
        <f t="shared" si="222"/>
        <v>2326.2122557357434</v>
      </c>
      <c r="I2019" s="86">
        <f t="shared" si="217"/>
        <v>254.36522809090479</v>
      </c>
      <c r="J2019" s="86">
        <f t="shared" si="218"/>
        <v>11.183767026497451</v>
      </c>
      <c r="L2019" s="87">
        <v>2055.6462399215302</v>
      </c>
      <c r="M2019" s="86">
        <v>2116.5190579472201</v>
      </c>
      <c r="N2019" s="86">
        <v>2371.6580209528702</v>
      </c>
      <c r="O2019" s="86">
        <f t="shared" si="223"/>
        <v>2181.2744396072071</v>
      </c>
      <c r="P2019" s="86">
        <f t="shared" si="219"/>
        <v>167.66277472384203</v>
      </c>
      <c r="Q2019" s="86">
        <f t="shared" si="220"/>
        <v>11.090955580432556</v>
      </c>
      <c r="S2019" s="86">
        <f t="shared" si="221"/>
        <v>-9.2811446064893471E-2</v>
      </c>
      <c r="T2019" s="87">
        <v>0.57617753400000005</v>
      </c>
      <c r="U2019" s="87">
        <v>0</v>
      </c>
    </row>
    <row r="2020" spans="2:21">
      <c r="B2020" s="87" t="s">
        <v>7786</v>
      </c>
      <c r="C2020" s="87" t="s">
        <v>841</v>
      </c>
      <c r="D2020" s="87" t="s">
        <v>3206</v>
      </c>
      <c r="E2020" s="87">
        <v>1319.15082676366</v>
      </c>
      <c r="F2020" s="86">
        <v>1181.4797922308301</v>
      </c>
      <c r="G2020" s="86">
        <v>1241.8208239890901</v>
      </c>
      <c r="H2020" s="86">
        <f t="shared" si="222"/>
        <v>1247.48381432786</v>
      </c>
      <c r="I2020" s="86">
        <f t="shared" si="217"/>
        <v>69.01000313010907</v>
      </c>
      <c r="J2020" s="86">
        <f t="shared" si="218"/>
        <v>10.284805381875593</v>
      </c>
      <c r="L2020" s="87">
        <v>1174.8122363592699</v>
      </c>
      <c r="M2020" s="86">
        <v>1140.8172054423701</v>
      </c>
      <c r="N2020" s="86">
        <v>1209.0432212855501</v>
      </c>
      <c r="O2020" s="86">
        <f t="shared" si="223"/>
        <v>1174.89088769573</v>
      </c>
      <c r="P2020" s="86">
        <f t="shared" si="219"/>
        <v>34.113075923800935</v>
      </c>
      <c r="Q2020" s="86">
        <f t="shared" si="220"/>
        <v>10.198311064354781</v>
      </c>
      <c r="S2020" s="86">
        <f t="shared" si="221"/>
        <v>-8.6494317520812533E-2</v>
      </c>
      <c r="T2020" s="87">
        <v>0.49809954699999998</v>
      </c>
      <c r="U2020" s="87">
        <v>0</v>
      </c>
    </row>
    <row r="2021" spans="2:21">
      <c r="B2021" s="87" t="s">
        <v>7787</v>
      </c>
      <c r="C2021" s="87" t="s">
        <v>3207</v>
      </c>
      <c r="D2021" s="87" t="s">
        <v>3208</v>
      </c>
      <c r="E2021" s="87">
        <v>82.474373197186196</v>
      </c>
      <c r="F2021" s="86">
        <v>88.789260502855896</v>
      </c>
      <c r="G2021" s="86">
        <v>83.370885740445701</v>
      </c>
      <c r="H2021" s="86">
        <f t="shared" si="222"/>
        <v>84.878173146829269</v>
      </c>
      <c r="I2021" s="86">
        <f t="shared" si="217"/>
        <v>3.4166338573088204</v>
      </c>
      <c r="J2021" s="86">
        <f t="shared" si="218"/>
        <v>6.4073217000046387</v>
      </c>
      <c r="L2021" s="87">
        <v>89.731477927285496</v>
      </c>
      <c r="M2021" s="86">
        <v>98.770972662859506</v>
      </c>
      <c r="N2021" s="86">
        <v>84.108030281392999</v>
      </c>
      <c r="O2021" s="86">
        <f t="shared" si="223"/>
        <v>90.870160290512672</v>
      </c>
      <c r="P2021" s="86">
        <f t="shared" si="219"/>
        <v>7.3974940326975007</v>
      </c>
      <c r="Q2021" s="86">
        <f t="shared" si="220"/>
        <v>6.5057347185874494</v>
      </c>
      <c r="S2021" s="86">
        <f t="shared" si="221"/>
        <v>9.8413018582810402E-2</v>
      </c>
      <c r="T2021" s="87">
        <v>0.84412383000000002</v>
      </c>
      <c r="U2021" s="87">
        <v>0</v>
      </c>
    </row>
    <row r="2022" spans="2:21">
      <c r="B2022" s="87" t="s">
        <v>7788</v>
      </c>
      <c r="C2022" s="87" t="s">
        <v>841</v>
      </c>
      <c r="D2022" s="87"/>
      <c r="E2022" s="87">
        <v>89.093709033879804</v>
      </c>
      <c r="F2022" s="86">
        <v>102.045389540445</v>
      </c>
      <c r="G2022" s="86">
        <v>107.33153192664901</v>
      </c>
      <c r="H2022" s="86">
        <f t="shared" si="222"/>
        <v>99.490210166991275</v>
      </c>
      <c r="I2022" s="86">
        <f t="shared" si="217"/>
        <v>9.3835628729122202</v>
      </c>
      <c r="J2022" s="86">
        <f t="shared" si="218"/>
        <v>6.6364826663888961</v>
      </c>
      <c r="L2022" s="87">
        <v>80.278128468322095</v>
      </c>
      <c r="M2022" s="86">
        <v>104.964681483974</v>
      </c>
      <c r="N2022" s="86">
        <v>122.53254613595399</v>
      </c>
      <c r="O2022" s="86">
        <f t="shared" si="223"/>
        <v>102.59178536275003</v>
      </c>
      <c r="P2022" s="86">
        <f t="shared" si="219"/>
        <v>21.226915228295969</v>
      </c>
      <c r="Q2022" s="86">
        <f t="shared" si="220"/>
        <v>6.680771407163351</v>
      </c>
      <c r="S2022" s="86">
        <f t="shared" si="221"/>
        <v>4.4288740774455486E-2</v>
      </c>
      <c r="T2022" s="87">
        <v>1</v>
      </c>
      <c r="U2022" s="87">
        <v>0</v>
      </c>
    </row>
    <row r="2023" spans="2:21">
      <c r="B2023" s="87" t="s">
        <v>7789</v>
      </c>
      <c r="C2023" s="87" t="s">
        <v>832</v>
      </c>
      <c r="D2023" s="87" t="s">
        <v>898</v>
      </c>
      <c r="E2023" s="87">
        <v>96.882771633181804</v>
      </c>
      <c r="F2023" s="86">
        <v>88.441024924525607</v>
      </c>
      <c r="G2023" s="86">
        <v>96.620294130964695</v>
      </c>
      <c r="H2023" s="86">
        <f t="shared" si="222"/>
        <v>93.981363562890692</v>
      </c>
      <c r="I2023" s="86">
        <f t="shared" si="217"/>
        <v>4.7998685170130893</v>
      </c>
      <c r="J2023" s="86">
        <f t="shared" si="218"/>
        <v>6.5543027946454311</v>
      </c>
      <c r="L2023" s="87">
        <v>95.9312454398612</v>
      </c>
      <c r="M2023" s="86">
        <v>85.501252203777597</v>
      </c>
      <c r="N2023" s="86">
        <v>91.250166669490497</v>
      </c>
      <c r="O2023" s="86">
        <f t="shared" si="223"/>
        <v>90.89422143770976</v>
      </c>
      <c r="P2023" s="86">
        <f t="shared" si="219"/>
        <v>5.2240992029447533</v>
      </c>
      <c r="Q2023" s="86">
        <f t="shared" si="220"/>
        <v>6.5061166734854554</v>
      </c>
      <c r="S2023" s="86">
        <f t="shared" si="221"/>
        <v>-4.8186121159974865E-2</v>
      </c>
      <c r="T2023" s="87">
        <v>0.71926385000000004</v>
      </c>
      <c r="U2023" s="87">
        <v>0</v>
      </c>
    </row>
    <row r="2024" spans="2:21">
      <c r="B2024" s="87" t="s">
        <v>7790</v>
      </c>
      <c r="C2024" s="87" t="s">
        <v>3209</v>
      </c>
      <c r="D2024" s="87" t="s">
        <v>3210</v>
      </c>
      <c r="E2024" s="87">
        <v>46.938093665150298</v>
      </c>
      <c r="F2024" s="86">
        <v>49.5375541668854</v>
      </c>
      <c r="G2024" s="86">
        <v>48.262897227285897</v>
      </c>
      <c r="H2024" s="86">
        <f t="shared" si="222"/>
        <v>48.246181686440529</v>
      </c>
      <c r="I2024" s="86">
        <f t="shared" si="217"/>
        <v>1.2998108639334962</v>
      </c>
      <c r="J2024" s="86">
        <f t="shared" si="218"/>
        <v>5.5923428635890104</v>
      </c>
      <c r="L2024" s="87">
        <v>54.7137568389481</v>
      </c>
      <c r="M2024" s="86">
        <v>55.250344029243102</v>
      </c>
      <c r="N2024" s="86">
        <v>57.745485002540498</v>
      </c>
      <c r="O2024" s="86">
        <f t="shared" si="223"/>
        <v>55.9031952902439</v>
      </c>
      <c r="P2024" s="86">
        <f t="shared" si="219"/>
        <v>1.6178705112655283</v>
      </c>
      <c r="Q2024" s="86">
        <f t="shared" si="220"/>
        <v>5.8048588412410389</v>
      </c>
      <c r="S2024" s="86">
        <f t="shared" si="221"/>
        <v>0.21251597765202798</v>
      </c>
      <c r="T2024" s="87">
        <v>0.30442993499999998</v>
      </c>
      <c r="U2024" s="87">
        <v>0</v>
      </c>
    </row>
    <row r="2025" spans="2:21">
      <c r="B2025" s="87" t="s">
        <v>7791</v>
      </c>
      <c r="C2025" s="87" t="s">
        <v>3211</v>
      </c>
      <c r="D2025" s="87" t="s">
        <v>3212</v>
      </c>
      <c r="E2025" s="87">
        <v>48.691255736636698</v>
      </c>
      <c r="F2025" s="86">
        <v>50.271749205477903</v>
      </c>
      <c r="G2025" s="86">
        <v>41.882054680686799</v>
      </c>
      <c r="H2025" s="86">
        <f t="shared" si="222"/>
        <v>46.948353207600462</v>
      </c>
      <c r="I2025" s="86">
        <f t="shared" si="217"/>
        <v>4.458141482066055</v>
      </c>
      <c r="J2025" s="86">
        <f t="shared" si="218"/>
        <v>5.5530026487004776</v>
      </c>
      <c r="L2025" s="87">
        <v>50.746542781336501</v>
      </c>
      <c r="M2025" s="86">
        <v>55.751949909291298</v>
      </c>
      <c r="N2025" s="86">
        <v>38.221202741387401</v>
      </c>
      <c r="O2025" s="86">
        <f t="shared" si="223"/>
        <v>48.239898477338407</v>
      </c>
      <c r="P2025" s="86">
        <f t="shared" si="219"/>
        <v>9.0301840134250373</v>
      </c>
      <c r="Q2025" s="86">
        <f t="shared" si="220"/>
        <v>5.592154965923152</v>
      </c>
      <c r="S2025" s="86">
        <f t="shared" si="221"/>
        <v>3.9152317222674024E-2</v>
      </c>
      <c r="T2025" s="87">
        <v>1</v>
      </c>
      <c r="U2025" s="87">
        <v>0</v>
      </c>
    </row>
    <row r="2026" spans="2:21">
      <c r="B2026" s="87" t="s">
        <v>7792</v>
      </c>
      <c r="C2026" s="87" t="s">
        <v>3213</v>
      </c>
      <c r="D2026" s="87" t="s">
        <v>1596</v>
      </c>
      <c r="E2026" s="87">
        <v>51.629684036219501</v>
      </c>
      <c r="F2026" s="86">
        <v>50.595853920835999</v>
      </c>
      <c r="G2026" s="86">
        <v>53.112394613078898</v>
      </c>
      <c r="H2026" s="86">
        <f t="shared" si="222"/>
        <v>51.779310856711469</v>
      </c>
      <c r="I2026" s="86">
        <f t="shared" si="217"/>
        <v>1.2649250582491014</v>
      </c>
      <c r="J2026" s="86">
        <f t="shared" si="218"/>
        <v>5.6943038590782455</v>
      </c>
      <c r="L2026" s="87">
        <v>58.877088323456299</v>
      </c>
      <c r="M2026" s="86">
        <v>56.3776925547389</v>
      </c>
      <c r="N2026" s="86">
        <v>52.386156451514502</v>
      </c>
      <c r="O2026" s="86">
        <f t="shared" si="223"/>
        <v>55.880312443236562</v>
      </c>
      <c r="P2026" s="86">
        <f t="shared" si="219"/>
        <v>3.2739256822713636</v>
      </c>
      <c r="Q2026" s="86">
        <f t="shared" si="220"/>
        <v>5.8042681821889222</v>
      </c>
      <c r="S2026" s="86">
        <f t="shared" si="221"/>
        <v>0.10996432311067687</v>
      </c>
      <c r="T2026" s="87">
        <v>0.81884783999999999</v>
      </c>
      <c r="U2026" s="87">
        <v>0</v>
      </c>
    </row>
    <row r="2027" spans="2:21">
      <c r="B2027" s="87" t="s">
        <v>7793</v>
      </c>
      <c r="C2027" s="87" t="s">
        <v>832</v>
      </c>
      <c r="D2027" s="87" t="s">
        <v>957</v>
      </c>
      <c r="E2027" s="87">
        <v>102.574096112295</v>
      </c>
      <c r="F2027" s="86">
        <v>120.636174988441</v>
      </c>
      <c r="G2027" s="86">
        <v>128.27167078057801</v>
      </c>
      <c r="H2027" s="86">
        <f t="shared" si="222"/>
        <v>117.16064729377133</v>
      </c>
      <c r="I2027" s="86">
        <f t="shared" si="217"/>
        <v>13.196620988923909</v>
      </c>
      <c r="J2027" s="86">
        <f t="shared" si="218"/>
        <v>6.8723442587852013</v>
      </c>
      <c r="L2027" s="87">
        <v>108.112276106246</v>
      </c>
      <c r="M2027" s="86">
        <v>114.769500950728</v>
      </c>
      <c r="N2027" s="86">
        <v>133.71201270126201</v>
      </c>
      <c r="O2027" s="86">
        <f t="shared" si="223"/>
        <v>118.86459658607866</v>
      </c>
      <c r="P2027" s="86">
        <f t="shared" si="219"/>
        <v>13.282092629949227</v>
      </c>
      <c r="Q2027" s="86">
        <f t="shared" si="220"/>
        <v>6.8931752670500943</v>
      </c>
      <c r="S2027" s="86">
        <f t="shared" si="221"/>
        <v>2.0831008264893484E-2</v>
      </c>
      <c r="T2027" s="87">
        <v>0.96660881899999995</v>
      </c>
      <c r="U2027" s="87">
        <v>0</v>
      </c>
    </row>
    <row r="2028" spans="2:21">
      <c r="B2028" s="87" t="s">
        <v>7794</v>
      </c>
      <c r="C2028" s="87" t="s">
        <v>832</v>
      </c>
      <c r="D2028" s="87" t="s">
        <v>1045</v>
      </c>
      <c r="E2028" s="87">
        <v>61.146486133950297</v>
      </c>
      <c r="F2028" s="86">
        <v>61.064340562906203</v>
      </c>
      <c r="G2028" s="86">
        <v>62.108956684028598</v>
      </c>
      <c r="H2028" s="86">
        <f t="shared" si="222"/>
        <v>61.439927793628364</v>
      </c>
      <c r="I2028" s="86">
        <f t="shared" si="217"/>
        <v>0.58084999427835449</v>
      </c>
      <c r="J2028" s="86">
        <f t="shared" si="218"/>
        <v>5.9411046154412972</v>
      </c>
      <c r="L2028" s="87">
        <v>69.269128053627199</v>
      </c>
      <c r="M2028" s="86">
        <v>60.440835366181297</v>
      </c>
      <c r="N2028" s="86">
        <v>64.387998625110896</v>
      </c>
      <c r="O2028" s="86">
        <f t="shared" si="223"/>
        <v>64.699320681639804</v>
      </c>
      <c r="P2028" s="86">
        <f t="shared" si="219"/>
        <v>4.4223725545190939</v>
      </c>
      <c r="Q2028" s="86">
        <f t="shared" si="220"/>
        <v>6.0156786594332052</v>
      </c>
      <c r="S2028" s="86">
        <f t="shared" si="221"/>
        <v>7.4574043991909006E-2</v>
      </c>
      <c r="T2028" s="87">
        <v>0.92208916900000004</v>
      </c>
      <c r="U2028" s="87">
        <v>0</v>
      </c>
    </row>
    <row r="2029" spans="2:21">
      <c r="B2029" s="87" t="s">
        <v>7795</v>
      </c>
      <c r="C2029" s="87" t="s">
        <v>832</v>
      </c>
      <c r="D2029" s="87" t="s">
        <v>3214</v>
      </c>
      <c r="E2029" s="87">
        <v>41.967398454066398</v>
      </c>
      <c r="F2029" s="86">
        <v>39.887730654539098</v>
      </c>
      <c r="G2029" s="86">
        <v>51.938517667919101</v>
      </c>
      <c r="H2029" s="86">
        <f t="shared" si="222"/>
        <v>44.597882258841537</v>
      </c>
      <c r="I2029" s="86">
        <f t="shared" si="217"/>
        <v>6.4416574494340848</v>
      </c>
      <c r="J2029" s="86">
        <f t="shared" si="218"/>
        <v>5.4789032999386418</v>
      </c>
      <c r="L2029" s="87">
        <v>47.083793858268997</v>
      </c>
      <c r="M2029" s="86">
        <v>55.191673753933301</v>
      </c>
      <c r="N2029" s="86">
        <v>42.601396555786799</v>
      </c>
      <c r="O2029" s="86">
        <f t="shared" si="223"/>
        <v>48.292288055996373</v>
      </c>
      <c r="P2029" s="86">
        <f t="shared" si="219"/>
        <v>6.3815447699594623</v>
      </c>
      <c r="Q2029" s="86">
        <f t="shared" si="220"/>
        <v>5.5937209139340505</v>
      </c>
      <c r="S2029" s="86">
        <f t="shared" si="221"/>
        <v>0.1148176139954086</v>
      </c>
      <c r="T2029" s="87">
        <v>0.89489351100000003</v>
      </c>
      <c r="U2029" s="87">
        <v>0</v>
      </c>
    </row>
    <row r="2030" spans="2:21">
      <c r="B2030" s="87" t="s">
        <v>7796</v>
      </c>
      <c r="C2030" s="87" t="s">
        <v>832</v>
      </c>
      <c r="D2030" s="87" t="s">
        <v>2873</v>
      </c>
      <c r="E2030" s="87">
        <v>83.360055771646302</v>
      </c>
      <c r="F2030" s="86">
        <v>88.332577261360697</v>
      </c>
      <c r="G2030" s="86">
        <v>97.849602421289603</v>
      </c>
      <c r="H2030" s="86">
        <f t="shared" si="222"/>
        <v>89.847411818098863</v>
      </c>
      <c r="I2030" s="86">
        <f t="shared" si="217"/>
        <v>7.3625935191862562</v>
      </c>
      <c r="J2030" s="86">
        <f t="shared" si="218"/>
        <v>6.4894050403479655</v>
      </c>
      <c r="L2030" s="87">
        <v>98.489219800524396</v>
      </c>
      <c r="M2030" s="86">
        <v>96.305398480081394</v>
      </c>
      <c r="N2030" s="86">
        <v>100.98002547766799</v>
      </c>
      <c r="O2030" s="86">
        <f t="shared" si="223"/>
        <v>98.591547919424599</v>
      </c>
      <c r="P2030" s="86">
        <f t="shared" si="219"/>
        <v>2.3389928761284455</v>
      </c>
      <c r="Q2030" s="86">
        <f t="shared" si="220"/>
        <v>6.6233920670748105</v>
      </c>
      <c r="S2030" s="86">
        <f t="shared" si="221"/>
        <v>0.13398702672684562</v>
      </c>
      <c r="T2030" s="87">
        <v>0.67086692000000003</v>
      </c>
      <c r="U2030" s="87">
        <v>0</v>
      </c>
    </row>
    <row r="2031" spans="2:21">
      <c r="B2031" s="87" t="s">
        <v>7797</v>
      </c>
      <c r="C2031" s="87" t="s">
        <v>832</v>
      </c>
      <c r="D2031" s="87" t="s">
        <v>3215</v>
      </c>
      <c r="E2031" s="87">
        <v>164.63404763865</v>
      </c>
      <c r="F2031" s="86">
        <v>166.98653249849201</v>
      </c>
      <c r="G2031" s="86">
        <v>193.414021581063</v>
      </c>
      <c r="H2031" s="86">
        <f t="shared" si="222"/>
        <v>175.01153390606837</v>
      </c>
      <c r="I2031" s="86">
        <f t="shared" si="217"/>
        <v>15.98036954282329</v>
      </c>
      <c r="J2031" s="86">
        <f t="shared" si="218"/>
        <v>7.4513061938938092</v>
      </c>
      <c r="L2031" s="87">
        <v>163.71153642079</v>
      </c>
      <c r="M2031" s="86">
        <v>173.130633893197</v>
      </c>
      <c r="N2031" s="86">
        <v>152.17728214251099</v>
      </c>
      <c r="O2031" s="86">
        <f t="shared" si="223"/>
        <v>163.006484152166</v>
      </c>
      <c r="P2031" s="86">
        <f t="shared" si="219"/>
        <v>10.494453841106408</v>
      </c>
      <c r="Q2031" s="86">
        <f t="shared" si="220"/>
        <v>7.3487855436060148</v>
      </c>
      <c r="S2031" s="86">
        <f t="shared" si="221"/>
        <v>-0.10252065028779485</v>
      </c>
      <c r="T2031" s="87">
        <v>0.43603744</v>
      </c>
      <c r="U2031" s="87">
        <v>0</v>
      </c>
    </row>
    <row r="2032" spans="2:21">
      <c r="B2032" s="87" t="s">
        <v>7798</v>
      </c>
      <c r="C2032" s="87" t="s">
        <v>841</v>
      </c>
      <c r="D2032" s="87"/>
      <c r="E2032" s="87">
        <v>90.234973651194807</v>
      </c>
      <c r="F2032" s="86">
        <v>108.860304218588</v>
      </c>
      <c r="G2032" s="86">
        <v>97.627721236660804</v>
      </c>
      <c r="H2032" s="86">
        <f t="shared" si="222"/>
        <v>98.907666368814546</v>
      </c>
      <c r="I2032" s="86">
        <f t="shared" si="217"/>
        <v>9.3784022808877641</v>
      </c>
      <c r="J2032" s="86">
        <f t="shared" si="218"/>
        <v>6.6280104440175318</v>
      </c>
      <c r="L2032" s="87">
        <v>92.260576789205004</v>
      </c>
      <c r="M2032" s="86">
        <v>100.497734590852</v>
      </c>
      <c r="N2032" s="86">
        <v>96.442089026465098</v>
      </c>
      <c r="O2032" s="86">
        <f t="shared" si="223"/>
        <v>96.400133468840707</v>
      </c>
      <c r="P2032" s="86">
        <f t="shared" si="219"/>
        <v>4.1187391716300992</v>
      </c>
      <c r="Q2032" s="86">
        <f t="shared" si="220"/>
        <v>6.5909632387980075</v>
      </c>
      <c r="S2032" s="86">
        <f t="shared" si="221"/>
        <v>-3.7047205219525231E-2</v>
      </c>
      <c r="T2032" s="87">
        <v>0.81268156499999999</v>
      </c>
      <c r="U2032" s="87">
        <v>0</v>
      </c>
    </row>
    <row r="2033" spans="2:21">
      <c r="B2033" s="87" t="s">
        <v>7799</v>
      </c>
      <c r="C2033" s="87" t="s">
        <v>3216</v>
      </c>
      <c r="D2033" s="87" t="s">
        <v>3217</v>
      </c>
      <c r="E2033" s="87">
        <v>76.333079895949794</v>
      </c>
      <c r="F2033" s="86">
        <v>86.897957470321401</v>
      </c>
      <c r="G2033" s="86">
        <v>73.034241141693101</v>
      </c>
      <c r="H2033" s="86">
        <f t="shared" si="222"/>
        <v>78.755092835988094</v>
      </c>
      <c r="I2033" s="86">
        <f t="shared" si="217"/>
        <v>7.2422556998115919</v>
      </c>
      <c r="J2033" s="86">
        <f t="shared" si="218"/>
        <v>6.2993013158050877</v>
      </c>
      <c r="L2033" s="87">
        <v>78.280950600095593</v>
      </c>
      <c r="M2033" s="86">
        <v>77.520801858623201</v>
      </c>
      <c r="N2033" s="86">
        <v>66.085585998711096</v>
      </c>
      <c r="O2033" s="86">
        <f t="shared" si="223"/>
        <v>73.96244615247663</v>
      </c>
      <c r="P2033" s="86">
        <f t="shared" si="219"/>
        <v>6.8321410215813687</v>
      </c>
      <c r="Q2033" s="86">
        <f t="shared" si="220"/>
        <v>6.2087210345252082</v>
      </c>
      <c r="S2033" s="86">
        <f t="shared" si="221"/>
        <v>-9.0580281279879757E-2</v>
      </c>
      <c r="T2033" s="87">
        <v>0.61734120299999995</v>
      </c>
      <c r="U2033" s="87">
        <v>0</v>
      </c>
    </row>
    <row r="2034" spans="2:21">
      <c r="B2034" s="87" t="s">
        <v>7800</v>
      </c>
      <c r="C2034" s="87" t="s">
        <v>3218</v>
      </c>
      <c r="D2034" s="87" t="s">
        <v>3219</v>
      </c>
      <c r="E2034" s="87">
        <v>151.31541277646099</v>
      </c>
      <c r="F2034" s="86">
        <v>136.248294587804</v>
      </c>
      <c r="G2034" s="86">
        <v>138.145874877453</v>
      </c>
      <c r="H2034" s="86">
        <f t="shared" si="222"/>
        <v>141.90319408057266</v>
      </c>
      <c r="I2034" s="86">
        <f t="shared" si="217"/>
        <v>8.2062536107128938</v>
      </c>
      <c r="J2034" s="86">
        <f t="shared" si="218"/>
        <v>7.1487632529740388</v>
      </c>
      <c r="L2034" s="87">
        <v>148.270594275333</v>
      </c>
      <c r="M2034" s="86">
        <v>151.03196130739499</v>
      </c>
      <c r="N2034" s="86">
        <v>134.28182738992899</v>
      </c>
      <c r="O2034" s="86">
        <f t="shared" si="223"/>
        <v>144.52812765755235</v>
      </c>
      <c r="P2034" s="86">
        <f t="shared" si="219"/>
        <v>8.9803278811056373</v>
      </c>
      <c r="Q2034" s="86">
        <f t="shared" si="220"/>
        <v>7.1752064830754856</v>
      </c>
      <c r="S2034" s="86">
        <f t="shared" si="221"/>
        <v>2.6443230101446003E-2</v>
      </c>
      <c r="T2034" s="87">
        <v>0.96687654999999995</v>
      </c>
      <c r="U2034" s="87">
        <v>0</v>
      </c>
    </row>
    <row r="2035" spans="2:21">
      <c r="B2035" s="87" t="s">
        <v>7801</v>
      </c>
      <c r="C2035" s="87" t="s">
        <v>3220</v>
      </c>
      <c r="D2035" s="87" t="s">
        <v>3221</v>
      </c>
      <c r="E2035" s="87">
        <v>66.247679455084807</v>
      </c>
      <c r="F2035" s="86">
        <v>55.111826370037797</v>
      </c>
      <c r="G2035" s="86">
        <v>54.7569585168918</v>
      </c>
      <c r="H2035" s="86">
        <f t="shared" si="222"/>
        <v>58.705488114004801</v>
      </c>
      <c r="I2035" s="86">
        <f t="shared" si="217"/>
        <v>6.5341388466572834</v>
      </c>
      <c r="J2035" s="86">
        <f t="shared" si="218"/>
        <v>5.8754234756460804</v>
      </c>
      <c r="L2035" s="87">
        <v>74.470211092604004</v>
      </c>
      <c r="M2035" s="86">
        <v>66.428842208012895</v>
      </c>
      <c r="N2035" s="86">
        <v>58.146116129935798</v>
      </c>
      <c r="O2035" s="86">
        <f t="shared" si="223"/>
        <v>66.34838981018423</v>
      </c>
      <c r="P2035" s="86">
        <f t="shared" si="219"/>
        <v>8.1623448548067152</v>
      </c>
      <c r="Q2035" s="86">
        <f t="shared" si="220"/>
        <v>6.0519895485604476</v>
      </c>
      <c r="S2035" s="86">
        <f t="shared" si="221"/>
        <v>0.17656607291436802</v>
      </c>
      <c r="T2035" s="87">
        <v>0.70947582600000003</v>
      </c>
      <c r="U2035" s="87">
        <v>0</v>
      </c>
    </row>
    <row r="2036" spans="2:21">
      <c r="B2036" s="87" t="s">
        <v>7802</v>
      </c>
      <c r="C2036" s="87" t="s">
        <v>841</v>
      </c>
      <c r="D2036" s="87" t="s">
        <v>3222</v>
      </c>
      <c r="E2036" s="87">
        <v>35.132237390214399</v>
      </c>
      <c r="F2036" s="86">
        <v>39.878468439131098</v>
      </c>
      <c r="G2036" s="86">
        <v>38.849378326820002</v>
      </c>
      <c r="H2036" s="86">
        <f t="shared" si="222"/>
        <v>37.953361385388497</v>
      </c>
      <c r="I2036" s="86">
        <f t="shared" si="217"/>
        <v>2.496760313270864</v>
      </c>
      <c r="J2036" s="86">
        <f t="shared" si="218"/>
        <v>5.2461557602191524</v>
      </c>
      <c r="L2036" s="87">
        <v>36.151392493250903</v>
      </c>
      <c r="M2036" s="86">
        <v>35.597590024143202</v>
      </c>
      <c r="N2036" s="86">
        <v>42.3240437136267</v>
      </c>
      <c r="O2036" s="86">
        <f t="shared" si="223"/>
        <v>38.024342077006935</v>
      </c>
      <c r="P2036" s="86">
        <f t="shared" si="219"/>
        <v>3.7339322324675988</v>
      </c>
      <c r="Q2036" s="86">
        <f t="shared" si="220"/>
        <v>5.248851380563603</v>
      </c>
      <c r="S2036" s="86">
        <f t="shared" si="221"/>
        <v>2.6956203444509271E-3</v>
      </c>
      <c r="T2036" s="87">
        <v>0.94203867699999999</v>
      </c>
      <c r="U2036" s="87">
        <v>0</v>
      </c>
    </row>
    <row r="2037" spans="2:21">
      <c r="B2037" s="87" t="s">
        <v>7803</v>
      </c>
      <c r="C2037" s="87" t="s">
        <v>841</v>
      </c>
      <c r="D2037" s="87"/>
      <c r="E2037" s="87">
        <v>69.500153643195901</v>
      </c>
      <c r="F2037" s="86">
        <v>63.411477215154399</v>
      </c>
      <c r="G2037" s="86">
        <v>64.776569529402906</v>
      </c>
      <c r="H2037" s="86">
        <f t="shared" si="222"/>
        <v>65.896066795917733</v>
      </c>
      <c r="I2037" s="86">
        <f t="shared" si="217"/>
        <v>3.1949883816138813</v>
      </c>
      <c r="J2037" s="86">
        <f t="shared" si="218"/>
        <v>6.0421204511166211</v>
      </c>
      <c r="L2037" s="87">
        <v>74.0564665125668</v>
      </c>
      <c r="M2037" s="86">
        <v>76.598512805791401</v>
      </c>
      <c r="N2037" s="86">
        <v>66.089076459172006</v>
      </c>
      <c r="O2037" s="86">
        <f t="shared" si="223"/>
        <v>72.248018592510064</v>
      </c>
      <c r="P2037" s="86">
        <f t="shared" si="219"/>
        <v>5.4831492767003294</v>
      </c>
      <c r="Q2037" s="86">
        <f t="shared" si="220"/>
        <v>6.1748861170202973</v>
      </c>
      <c r="S2037" s="86">
        <f t="shared" si="221"/>
        <v>0.13276566590367667</v>
      </c>
      <c r="T2037" s="87">
        <v>0.70215671300000004</v>
      </c>
      <c r="U2037" s="87">
        <v>0</v>
      </c>
    </row>
    <row r="2038" spans="2:21">
      <c r="B2038" s="87" t="s">
        <v>7804</v>
      </c>
      <c r="C2038" s="87" t="s">
        <v>832</v>
      </c>
      <c r="D2038" s="87" t="s">
        <v>3223</v>
      </c>
      <c r="E2038" s="87">
        <v>66.576680917729306</v>
      </c>
      <c r="F2038" s="86">
        <v>60.747959879066997</v>
      </c>
      <c r="G2038" s="86">
        <v>64.140375485908706</v>
      </c>
      <c r="H2038" s="86">
        <f t="shared" si="222"/>
        <v>63.821672094234998</v>
      </c>
      <c r="I2038" s="86">
        <f t="shared" si="217"/>
        <v>2.9274009164332782</v>
      </c>
      <c r="J2038" s="86">
        <f t="shared" si="218"/>
        <v>5.9959745018508697</v>
      </c>
      <c r="L2038" s="87">
        <v>70.392900100066001</v>
      </c>
      <c r="M2038" s="86">
        <v>73.126188151004598</v>
      </c>
      <c r="N2038" s="86">
        <v>66.996055837599798</v>
      </c>
      <c r="O2038" s="86">
        <f t="shared" si="223"/>
        <v>70.171714696223475</v>
      </c>
      <c r="P2038" s="86">
        <f t="shared" si="219"/>
        <v>3.0710458775663318</v>
      </c>
      <c r="Q2038" s="86">
        <f t="shared" si="220"/>
        <v>6.1328177110185917</v>
      </c>
      <c r="S2038" s="86">
        <f t="shared" si="221"/>
        <v>0.13684320916772316</v>
      </c>
      <c r="T2038" s="87">
        <v>0.70563621200000004</v>
      </c>
      <c r="U2038" s="87">
        <v>0</v>
      </c>
    </row>
    <row r="2039" spans="2:21">
      <c r="B2039" s="87" t="s">
        <v>7805</v>
      </c>
      <c r="C2039" s="87" t="s">
        <v>841</v>
      </c>
      <c r="D2039" s="87" t="s">
        <v>3224</v>
      </c>
      <c r="E2039" s="87">
        <v>88.373613713191901</v>
      </c>
      <c r="F2039" s="86">
        <v>89.297610961760498</v>
      </c>
      <c r="G2039" s="86">
        <v>102.134576398609</v>
      </c>
      <c r="H2039" s="86">
        <f t="shared" si="222"/>
        <v>93.268600357853799</v>
      </c>
      <c r="I2039" s="86">
        <f t="shared" si="217"/>
        <v>7.6920472629381651</v>
      </c>
      <c r="J2039" s="86">
        <f t="shared" si="218"/>
        <v>6.543319562540157</v>
      </c>
      <c r="L2039" s="87">
        <v>97.7516347520544</v>
      </c>
      <c r="M2039" s="86">
        <v>89.674998080487896</v>
      </c>
      <c r="N2039" s="86">
        <v>85.730543788215698</v>
      </c>
      <c r="O2039" s="86">
        <f t="shared" si="223"/>
        <v>91.052392206919322</v>
      </c>
      <c r="P2039" s="86">
        <f t="shared" si="219"/>
        <v>6.1277702245488115</v>
      </c>
      <c r="Q2039" s="86">
        <f t="shared" si="220"/>
        <v>6.5086250163148698</v>
      </c>
      <c r="S2039" s="86">
        <f t="shared" si="221"/>
        <v>-3.4694546225286567E-2</v>
      </c>
      <c r="T2039" s="87">
        <v>0.79493078399999995</v>
      </c>
      <c r="U2039" s="87">
        <v>0</v>
      </c>
    </row>
    <row r="2040" spans="2:21">
      <c r="B2040" s="87" t="s">
        <v>7806</v>
      </c>
      <c r="C2040" s="87" t="s">
        <v>3225</v>
      </c>
      <c r="D2040" s="87" t="s">
        <v>1345</v>
      </c>
      <c r="E2040" s="87">
        <v>128.06467262238701</v>
      </c>
      <c r="F2040" s="86">
        <v>132.61277507846901</v>
      </c>
      <c r="G2040" s="86">
        <v>142.231484073855</v>
      </c>
      <c r="H2040" s="86">
        <f t="shared" si="222"/>
        <v>134.30297725823701</v>
      </c>
      <c r="I2040" s="86">
        <f t="shared" si="217"/>
        <v>7.2330646500449944</v>
      </c>
      <c r="J2040" s="86">
        <f t="shared" si="218"/>
        <v>7.0693474768787574</v>
      </c>
      <c r="L2040" s="87">
        <v>124.308037415592</v>
      </c>
      <c r="M2040" s="86">
        <v>132.725507948787</v>
      </c>
      <c r="N2040" s="86">
        <v>129.27942454992601</v>
      </c>
      <c r="O2040" s="86">
        <f t="shared" si="223"/>
        <v>128.770989971435</v>
      </c>
      <c r="P2040" s="86">
        <f t="shared" si="219"/>
        <v>4.2317055467926323</v>
      </c>
      <c r="Q2040" s="86">
        <f t="shared" si="220"/>
        <v>7.0086638038922109</v>
      </c>
      <c r="S2040" s="86">
        <f t="shared" si="221"/>
        <v>-6.0683672986546068E-2</v>
      </c>
      <c r="T2040" s="87">
        <v>0.58867546699999995</v>
      </c>
      <c r="U2040" s="87">
        <v>0</v>
      </c>
    </row>
    <row r="2041" spans="2:21">
      <c r="B2041" s="87" t="s">
        <v>7807</v>
      </c>
      <c r="C2041" s="87" t="s">
        <v>841</v>
      </c>
      <c r="D2041" s="87"/>
      <c r="E2041" s="87">
        <v>143.82467220828599</v>
      </c>
      <c r="F2041" s="86">
        <v>132.29906865772301</v>
      </c>
      <c r="G2041" s="86">
        <v>169.69569470489</v>
      </c>
      <c r="H2041" s="86">
        <f t="shared" si="222"/>
        <v>148.606478523633</v>
      </c>
      <c r="I2041" s="86">
        <f t="shared" si="217"/>
        <v>19.151401088589619</v>
      </c>
      <c r="J2041" s="86">
        <f t="shared" si="218"/>
        <v>7.2153532015474848</v>
      </c>
      <c r="L2041" s="87">
        <v>172.89796409815699</v>
      </c>
      <c r="M2041" s="86">
        <v>136.67905049074</v>
      </c>
      <c r="N2041" s="86">
        <v>142.08786103860399</v>
      </c>
      <c r="O2041" s="86">
        <f t="shared" si="223"/>
        <v>150.55495854250032</v>
      </c>
      <c r="P2041" s="86">
        <f t="shared" si="219"/>
        <v>19.537687448384208</v>
      </c>
      <c r="Q2041" s="86">
        <f t="shared" si="220"/>
        <v>7.2341464139241349</v>
      </c>
      <c r="S2041" s="86">
        <f t="shared" si="221"/>
        <v>1.8793212376650079E-2</v>
      </c>
      <c r="T2041" s="87">
        <v>0.96576678000000005</v>
      </c>
      <c r="U2041" s="87">
        <v>0</v>
      </c>
    </row>
    <row r="2042" spans="2:21">
      <c r="B2042" s="87" t="s">
        <v>7808</v>
      </c>
      <c r="C2042" s="87" t="s">
        <v>832</v>
      </c>
      <c r="D2042" s="87" t="s">
        <v>3226</v>
      </c>
      <c r="E2042" s="87">
        <v>172.48687474122201</v>
      </c>
      <c r="F2042" s="86">
        <v>171.43955498278399</v>
      </c>
      <c r="G2042" s="86">
        <v>152.765195616911</v>
      </c>
      <c r="H2042" s="86">
        <f t="shared" si="222"/>
        <v>165.563875113639</v>
      </c>
      <c r="I2042" s="86">
        <f t="shared" si="217"/>
        <v>11.096344772675277</v>
      </c>
      <c r="J2042" s="86">
        <f t="shared" si="218"/>
        <v>7.3712441109223681</v>
      </c>
      <c r="L2042" s="87">
        <v>169.758071825619</v>
      </c>
      <c r="M2042" s="86">
        <v>174.553534745147</v>
      </c>
      <c r="N2042" s="86">
        <v>194.61502243319401</v>
      </c>
      <c r="O2042" s="86">
        <f t="shared" si="223"/>
        <v>179.64220966798666</v>
      </c>
      <c r="P2042" s="86">
        <f t="shared" si="219"/>
        <v>13.186658323078253</v>
      </c>
      <c r="Q2042" s="86">
        <f t="shared" si="220"/>
        <v>7.4889825628155826</v>
      </c>
      <c r="S2042" s="86">
        <f t="shared" si="221"/>
        <v>0.11773845189321427</v>
      </c>
      <c r="T2042" s="87">
        <v>0.83623554099999997</v>
      </c>
      <c r="U2042" s="87">
        <v>0</v>
      </c>
    </row>
    <row r="2043" spans="2:21">
      <c r="B2043" s="87" t="s">
        <v>7809</v>
      </c>
      <c r="C2043" s="87" t="s">
        <v>841</v>
      </c>
      <c r="D2043" s="87"/>
      <c r="E2043" s="87">
        <v>90.939974342829501</v>
      </c>
      <c r="F2043" s="86">
        <v>94.106823770040407</v>
      </c>
      <c r="G2043" s="86">
        <v>98.478772355784898</v>
      </c>
      <c r="H2043" s="86">
        <f t="shared" si="222"/>
        <v>94.508523489551592</v>
      </c>
      <c r="I2043" s="86">
        <f t="shared" si="217"/>
        <v>3.7854181893849708</v>
      </c>
      <c r="J2043" s="86">
        <f t="shared" si="218"/>
        <v>6.5623725431796096</v>
      </c>
      <c r="L2043" s="87">
        <v>104.714764898776</v>
      </c>
      <c r="M2043" s="86">
        <v>109.98810535756</v>
      </c>
      <c r="N2043" s="86">
        <v>116.088805614519</v>
      </c>
      <c r="O2043" s="86">
        <f t="shared" si="223"/>
        <v>110.26389195695167</v>
      </c>
      <c r="P2043" s="86">
        <f t="shared" si="219"/>
        <v>5.6920334009164018</v>
      </c>
      <c r="Q2043" s="86">
        <f t="shared" si="220"/>
        <v>6.7848166196602868</v>
      </c>
      <c r="S2043" s="86">
        <f t="shared" si="221"/>
        <v>0.22244407648067732</v>
      </c>
      <c r="T2043" s="87">
        <v>0.22133016799999999</v>
      </c>
      <c r="U2043" s="87">
        <v>0</v>
      </c>
    </row>
    <row r="2044" spans="2:21">
      <c r="B2044" s="87" t="s">
        <v>7810</v>
      </c>
      <c r="C2044" s="87" t="s">
        <v>3227</v>
      </c>
      <c r="D2044" s="87" t="s">
        <v>3228</v>
      </c>
      <c r="E2044" s="87">
        <v>32.953319853864798</v>
      </c>
      <c r="F2044" s="86">
        <v>29.693572925637501</v>
      </c>
      <c r="G2044" s="86">
        <v>33.253700964738201</v>
      </c>
      <c r="H2044" s="86">
        <f t="shared" si="222"/>
        <v>31.9668645814135</v>
      </c>
      <c r="I2044" s="86">
        <f t="shared" si="217"/>
        <v>1.9744488894645951</v>
      </c>
      <c r="J2044" s="86">
        <f t="shared" si="218"/>
        <v>4.9985053415182632</v>
      </c>
      <c r="L2044" s="87">
        <v>35.950774332911003</v>
      </c>
      <c r="M2044" s="86">
        <v>31.214986977260299</v>
      </c>
      <c r="N2044" s="86">
        <v>31.880448511562999</v>
      </c>
      <c r="O2044" s="86">
        <f t="shared" si="223"/>
        <v>33.015403273911438</v>
      </c>
      <c r="P2044" s="86">
        <f t="shared" si="219"/>
        <v>2.5637886425987446</v>
      </c>
      <c r="Q2044" s="86">
        <f t="shared" si="220"/>
        <v>5.0450673630617926</v>
      </c>
      <c r="S2044" s="86">
        <f t="shared" si="221"/>
        <v>4.6562021543528814E-2</v>
      </c>
      <c r="T2044" s="87">
        <v>1</v>
      </c>
      <c r="U2044" s="87">
        <v>0</v>
      </c>
    </row>
    <row r="2045" spans="2:21">
      <c r="B2045" s="87" t="s">
        <v>7811</v>
      </c>
      <c r="C2045" s="87" t="s">
        <v>832</v>
      </c>
      <c r="D2045" s="87" t="s">
        <v>1325</v>
      </c>
      <c r="E2045" s="87">
        <v>61.063467808141901</v>
      </c>
      <c r="F2045" s="86">
        <v>49.436925349612899</v>
      </c>
      <c r="G2045" s="86">
        <v>64.683989035948898</v>
      </c>
      <c r="H2045" s="86">
        <f t="shared" si="222"/>
        <v>58.394794064567897</v>
      </c>
      <c r="I2045" s="86">
        <f t="shared" si="217"/>
        <v>7.966153552752246</v>
      </c>
      <c r="J2045" s="86">
        <f t="shared" si="218"/>
        <v>5.8677678524856747</v>
      </c>
      <c r="L2045" s="87">
        <v>62.652774121857</v>
      </c>
      <c r="M2045" s="86">
        <v>58.3738555489047</v>
      </c>
      <c r="N2045" s="86">
        <v>59.849931466010702</v>
      </c>
      <c r="O2045" s="86">
        <f t="shared" si="223"/>
        <v>60.292187045590801</v>
      </c>
      <c r="P2045" s="86">
        <f t="shared" si="219"/>
        <v>2.1734715403568856</v>
      </c>
      <c r="Q2045" s="86">
        <f t="shared" si="220"/>
        <v>5.9138991576947992</v>
      </c>
      <c r="S2045" s="86">
        <f t="shared" si="221"/>
        <v>4.6131305209124264E-2</v>
      </c>
      <c r="T2045" s="87">
        <v>0.99874543999999998</v>
      </c>
      <c r="U2045" s="87">
        <v>0</v>
      </c>
    </row>
    <row r="2046" spans="2:21">
      <c r="B2046" s="87" t="s">
        <v>7812</v>
      </c>
      <c r="C2046" s="87" t="s">
        <v>3229</v>
      </c>
      <c r="D2046" s="87" t="s">
        <v>3230</v>
      </c>
      <c r="E2046" s="87">
        <v>61.7369744112437</v>
      </c>
      <c r="F2046" s="86">
        <v>57.841874724859601</v>
      </c>
      <c r="G2046" s="86">
        <v>61.005519697812097</v>
      </c>
      <c r="H2046" s="86">
        <f t="shared" si="222"/>
        <v>60.194789611305133</v>
      </c>
      <c r="I2046" s="86">
        <f t="shared" si="217"/>
        <v>2.0702446344799617</v>
      </c>
      <c r="J2046" s="86">
        <f t="shared" si="218"/>
        <v>5.911566709326606</v>
      </c>
      <c r="L2046" s="87">
        <v>71.491596515027595</v>
      </c>
      <c r="M2046" s="86">
        <v>68.112785682440204</v>
      </c>
      <c r="N2046" s="86">
        <v>61.749788093433303</v>
      </c>
      <c r="O2046" s="86">
        <f t="shared" si="223"/>
        <v>67.118056763633703</v>
      </c>
      <c r="P2046" s="86">
        <f t="shared" si="219"/>
        <v>4.9464959362354515</v>
      </c>
      <c r="Q2046" s="86">
        <f t="shared" si="220"/>
        <v>6.0686290416237894</v>
      </c>
      <c r="S2046" s="86">
        <f t="shared" si="221"/>
        <v>0.15706233229718244</v>
      </c>
      <c r="T2046" s="87">
        <v>0.56941534500000002</v>
      </c>
      <c r="U2046" s="87">
        <v>0</v>
      </c>
    </row>
    <row r="2047" spans="2:21">
      <c r="B2047" s="87" t="s">
        <v>7813</v>
      </c>
      <c r="C2047" s="87" t="s">
        <v>832</v>
      </c>
      <c r="D2047" s="87" t="s">
        <v>3231</v>
      </c>
      <c r="E2047" s="87">
        <v>121.616450764359</v>
      </c>
      <c r="F2047" s="86">
        <v>128.97774569912201</v>
      </c>
      <c r="G2047" s="86">
        <v>152.50089597051499</v>
      </c>
      <c r="H2047" s="86">
        <f t="shared" si="222"/>
        <v>134.36503081133199</v>
      </c>
      <c r="I2047" s="86">
        <f t="shared" si="217"/>
        <v>16.131626377498101</v>
      </c>
      <c r="J2047" s="86">
        <f t="shared" si="218"/>
        <v>7.0700139079551985</v>
      </c>
      <c r="L2047" s="87">
        <v>128.27023626732699</v>
      </c>
      <c r="M2047" s="86">
        <v>94.162556379107997</v>
      </c>
      <c r="N2047" s="86">
        <v>120.703549036236</v>
      </c>
      <c r="O2047" s="86">
        <f t="shared" si="223"/>
        <v>114.37878056089033</v>
      </c>
      <c r="P2047" s="86">
        <f t="shared" si="219"/>
        <v>17.911880946437368</v>
      </c>
      <c r="Q2047" s="86">
        <f t="shared" si="220"/>
        <v>6.83767561934678</v>
      </c>
      <c r="S2047" s="86">
        <f t="shared" si="221"/>
        <v>-0.2323382886084186</v>
      </c>
      <c r="T2047" s="87">
        <v>0.19554887300000001</v>
      </c>
      <c r="U2047" s="87">
        <v>0</v>
      </c>
    </row>
    <row r="2048" spans="2:21">
      <c r="B2048" s="87" t="s">
        <v>7814</v>
      </c>
      <c r="C2048" s="87" t="s">
        <v>3232</v>
      </c>
      <c r="D2048" s="87" t="s">
        <v>3233</v>
      </c>
      <c r="E2048" s="87">
        <v>280.83968646711799</v>
      </c>
      <c r="F2048" s="86">
        <v>278.59040361206701</v>
      </c>
      <c r="G2048" s="86">
        <v>267.193212654636</v>
      </c>
      <c r="H2048" s="86">
        <f t="shared" si="222"/>
        <v>275.54110091127365</v>
      </c>
      <c r="I2048" s="86">
        <f t="shared" si="217"/>
        <v>7.3164367761560234</v>
      </c>
      <c r="J2048" s="86">
        <f t="shared" si="218"/>
        <v>8.106123723301538</v>
      </c>
      <c r="L2048" s="87">
        <v>287.06739160409001</v>
      </c>
      <c r="M2048" s="86">
        <v>284.795045179071</v>
      </c>
      <c r="N2048" s="86">
        <v>287.92520832456501</v>
      </c>
      <c r="O2048" s="86">
        <f t="shared" si="223"/>
        <v>286.59588170257535</v>
      </c>
      <c r="P2048" s="86">
        <f t="shared" si="219"/>
        <v>1.6174738080636786</v>
      </c>
      <c r="Q2048" s="86">
        <f t="shared" si="220"/>
        <v>8.1628740684258663</v>
      </c>
      <c r="S2048" s="86">
        <f t="shared" si="221"/>
        <v>5.6750345124328493E-2</v>
      </c>
      <c r="T2048" s="87">
        <v>0.96660881899999995</v>
      </c>
      <c r="U2048" s="87">
        <v>0</v>
      </c>
    </row>
    <row r="2049" spans="2:21">
      <c r="B2049" s="87" t="s">
        <v>7815</v>
      </c>
      <c r="C2049" s="87" t="s">
        <v>841</v>
      </c>
      <c r="D2049" s="87" t="s">
        <v>3234</v>
      </c>
      <c r="E2049" s="87">
        <v>9.2413059222085696</v>
      </c>
      <c r="F2049" s="86">
        <v>7.7737773919318904</v>
      </c>
      <c r="G2049" s="86">
        <v>10.7834255729584</v>
      </c>
      <c r="H2049" s="86">
        <f t="shared" si="222"/>
        <v>9.2661696290329534</v>
      </c>
      <c r="I2049" s="86">
        <f t="shared" si="217"/>
        <v>1.5049781381557765</v>
      </c>
      <c r="J2049" s="86">
        <f t="shared" si="218"/>
        <v>3.2119730929825199</v>
      </c>
      <c r="L2049" s="87">
        <v>6.5027033038174604</v>
      </c>
      <c r="M2049" s="86">
        <v>7.05935306394277</v>
      </c>
      <c r="N2049" s="86">
        <v>9.0694379386342998</v>
      </c>
      <c r="O2049" s="86">
        <f t="shared" si="223"/>
        <v>7.5438314354648428</v>
      </c>
      <c r="P2049" s="86">
        <f t="shared" si="219"/>
        <v>1.3502115170396845</v>
      </c>
      <c r="Q2049" s="86">
        <f t="shared" si="220"/>
        <v>2.9152974398072979</v>
      </c>
      <c r="S2049" s="86">
        <f t="shared" si="221"/>
        <v>-0.2966756531752226</v>
      </c>
      <c r="T2049" s="87">
        <v>0.55079054800000005</v>
      </c>
      <c r="U2049" s="87">
        <v>0</v>
      </c>
    </row>
    <row r="2050" spans="2:21">
      <c r="B2050" s="87" t="s">
        <v>7816</v>
      </c>
      <c r="C2050" s="87" t="s">
        <v>3235</v>
      </c>
      <c r="D2050" s="87" t="s">
        <v>3236</v>
      </c>
      <c r="E2050" s="87">
        <v>296.24514215604501</v>
      </c>
      <c r="F2050" s="86">
        <v>267.98595599353001</v>
      </c>
      <c r="G2050" s="86">
        <v>294.236275196571</v>
      </c>
      <c r="H2050" s="86">
        <f t="shared" si="222"/>
        <v>286.15579111538199</v>
      </c>
      <c r="I2050" s="86">
        <f t="shared" si="217"/>
        <v>15.767563790315904</v>
      </c>
      <c r="J2050" s="86">
        <f t="shared" si="218"/>
        <v>8.1606569936872972</v>
      </c>
      <c r="L2050" s="87">
        <v>338.99338534654999</v>
      </c>
      <c r="M2050" s="86">
        <v>325.699455398917</v>
      </c>
      <c r="N2050" s="86">
        <v>347.31486925655298</v>
      </c>
      <c r="O2050" s="86">
        <f t="shared" si="223"/>
        <v>337.33590333400667</v>
      </c>
      <c r="P2050" s="86">
        <f t="shared" si="219"/>
        <v>10.902612715567264</v>
      </c>
      <c r="Q2050" s="86">
        <f t="shared" si="220"/>
        <v>8.3980420652175312</v>
      </c>
      <c r="S2050" s="86">
        <f t="shared" si="221"/>
        <v>0.23738507153023236</v>
      </c>
      <c r="T2050" s="87">
        <v>0.12305218499999999</v>
      </c>
      <c r="U2050" s="87">
        <v>0</v>
      </c>
    </row>
    <row r="2051" spans="2:21">
      <c r="B2051" s="87" t="s">
        <v>7817</v>
      </c>
      <c r="C2051" s="87" t="s">
        <v>3237</v>
      </c>
      <c r="D2051" s="87" t="s">
        <v>2007</v>
      </c>
      <c r="E2051" s="87">
        <v>56.123394916505603</v>
      </c>
      <c r="F2051" s="86">
        <v>52.764943380067898</v>
      </c>
      <c r="G2051" s="86">
        <v>54.0560895345468</v>
      </c>
      <c r="H2051" s="86">
        <f t="shared" si="222"/>
        <v>54.314809277040098</v>
      </c>
      <c r="I2051" s="86">
        <f t="shared" si="217"/>
        <v>1.694107762073312</v>
      </c>
      <c r="J2051" s="86">
        <f t="shared" si="218"/>
        <v>5.7632737065006445</v>
      </c>
      <c r="L2051" s="87">
        <v>55.577228276679399</v>
      </c>
      <c r="M2051" s="86">
        <v>45.695892859945303</v>
      </c>
      <c r="N2051" s="86">
        <v>49.1806634610478</v>
      </c>
      <c r="O2051" s="86">
        <f t="shared" si="223"/>
        <v>50.151261532557498</v>
      </c>
      <c r="P2051" s="86">
        <f t="shared" si="219"/>
        <v>5.011660689513473</v>
      </c>
      <c r="Q2051" s="86">
        <f t="shared" si="220"/>
        <v>5.6482140865298769</v>
      </c>
      <c r="S2051" s="86">
        <f t="shared" si="221"/>
        <v>-0.11505961997076698</v>
      </c>
      <c r="T2051" s="87">
        <v>0.41109098500000002</v>
      </c>
      <c r="U2051" s="87">
        <v>0</v>
      </c>
    </row>
    <row r="2052" spans="2:21">
      <c r="B2052" s="87" t="s">
        <v>7818</v>
      </c>
      <c r="C2052" s="87" t="s">
        <v>3238</v>
      </c>
      <c r="D2052" s="87" t="s">
        <v>1362</v>
      </c>
      <c r="E2052" s="87">
        <v>158.478645187875</v>
      </c>
      <c r="F2052" s="86">
        <v>175.058724304283</v>
      </c>
      <c r="G2052" s="86">
        <v>172.50271563884399</v>
      </c>
      <c r="H2052" s="86">
        <f t="shared" si="222"/>
        <v>168.68002837700067</v>
      </c>
      <c r="I2052" s="86">
        <f t="shared" si="217"/>
        <v>8.9266152209547833</v>
      </c>
      <c r="J2052" s="86">
        <f t="shared" si="218"/>
        <v>7.3981453592086703</v>
      </c>
      <c r="L2052" s="87">
        <v>150.531328884044</v>
      </c>
      <c r="M2052" s="86">
        <v>159.987709994071</v>
      </c>
      <c r="N2052" s="86">
        <v>160.25372929068999</v>
      </c>
      <c r="O2052" s="86">
        <f t="shared" si="223"/>
        <v>156.92425605626832</v>
      </c>
      <c r="P2052" s="86">
        <f t="shared" si="219"/>
        <v>5.538034844470241</v>
      </c>
      <c r="Q2052" s="86">
        <f t="shared" si="220"/>
        <v>7.2939245592088522</v>
      </c>
      <c r="S2052" s="86">
        <f t="shared" si="221"/>
        <v>-0.10422079999981761</v>
      </c>
      <c r="T2052" s="87">
        <v>0.352912964</v>
      </c>
      <c r="U2052" s="87">
        <v>0</v>
      </c>
    </row>
    <row r="2053" spans="2:21">
      <c r="B2053" s="87" t="s">
        <v>7819</v>
      </c>
      <c r="C2053" s="87" t="s">
        <v>832</v>
      </c>
      <c r="D2053" s="87" t="s">
        <v>3239</v>
      </c>
      <c r="E2053" s="87">
        <v>525.54750644672697</v>
      </c>
      <c r="F2053" s="86">
        <v>516.04899517769195</v>
      </c>
      <c r="G2053" s="86">
        <v>459.43468110139901</v>
      </c>
      <c r="H2053" s="86">
        <f t="shared" si="222"/>
        <v>500.34372757527268</v>
      </c>
      <c r="I2053" s="86">
        <f t="shared" si="217"/>
        <v>35.745181376419964</v>
      </c>
      <c r="J2053" s="86">
        <f t="shared" si="218"/>
        <v>8.9667757320498378</v>
      </c>
      <c r="L2053" s="87">
        <v>504.24131333962703</v>
      </c>
      <c r="M2053" s="86">
        <v>428.12863498269098</v>
      </c>
      <c r="N2053" s="86">
        <v>500.99064218765801</v>
      </c>
      <c r="O2053" s="86">
        <f t="shared" si="223"/>
        <v>477.78686350332532</v>
      </c>
      <c r="P2053" s="86">
        <f t="shared" si="219"/>
        <v>43.035990294057584</v>
      </c>
      <c r="Q2053" s="86">
        <f t="shared" si="220"/>
        <v>8.9002233779784685</v>
      </c>
      <c r="S2053" s="86">
        <f t="shared" si="221"/>
        <v>-6.6552354071370584E-2</v>
      </c>
      <c r="T2053" s="87">
        <v>0.673413123</v>
      </c>
      <c r="U2053" s="87">
        <v>0</v>
      </c>
    </row>
    <row r="2054" spans="2:21">
      <c r="B2054" s="87" t="s">
        <v>7820</v>
      </c>
      <c r="C2054" s="87" t="s">
        <v>832</v>
      </c>
      <c r="D2054" s="87" t="s">
        <v>2545</v>
      </c>
      <c r="E2054" s="87">
        <v>92.228417745118506</v>
      </c>
      <c r="F2054" s="86">
        <v>129.60363563943</v>
      </c>
      <c r="G2054" s="86">
        <v>137.45905125969</v>
      </c>
      <c r="H2054" s="86">
        <f t="shared" si="222"/>
        <v>119.7637015480795</v>
      </c>
      <c r="I2054" s="86">
        <f t="shared" ref="I2054:I2117" si="224">STDEV(E2054:G2054)</f>
        <v>24.167556335383996</v>
      </c>
      <c r="J2054" s="86">
        <f t="shared" ref="J2054:J2117" si="225">LOG(H2054,2)</f>
        <v>6.9040469064851946</v>
      </c>
      <c r="L2054" s="87">
        <v>93.500408451339894</v>
      </c>
      <c r="M2054" s="86">
        <v>98.181249687390903</v>
      </c>
      <c r="N2054" s="86">
        <v>132.35399541215801</v>
      </c>
      <c r="O2054" s="86">
        <f t="shared" si="223"/>
        <v>108.01188451696294</v>
      </c>
      <c r="P2054" s="86">
        <f t="shared" ref="P2054:P2117" si="226">STDEV(L2054:N2054)</f>
        <v>21.210406426911298</v>
      </c>
      <c r="Q2054" s="86">
        <f t="shared" ref="Q2054:Q2117" si="227">LOG(O2054,2)</f>
        <v>6.755046250222553</v>
      </c>
      <c r="S2054" s="86">
        <f t="shared" ref="S2054:S2117" si="228">LOG(O2054/H2054,2)</f>
        <v>-0.14900065626264183</v>
      </c>
      <c r="T2054" s="87">
        <v>0.67728764699999999</v>
      </c>
      <c r="U2054" s="87">
        <v>0</v>
      </c>
    </row>
    <row r="2055" spans="2:21">
      <c r="B2055" s="87" t="s">
        <v>7821</v>
      </c>
      <c r="C2055" s="87" t="s">
        <v>3240</v>
      </c>
      <c r="D2055" s="87" t="s">
        <v>3241</v>
      </c>
      <c r="E2055" s="87">
        <v>118.650613099125</v>
      </c>
      <c r="F2055" s="86">
        <v>80.471409925272994</v>
      </c>
      <c r="G2055" s="86">
        <v>75.576145041247202</v>
      </c>
      <c r="H2055" s="86">
        <f t="shared" ref="H2055:H2118" si="229">AVERAGE(E2055:G2055)</f>
        <v>91.566056021881721</v>
      </c>
      <c r="I2055" s="86">
        <f t="shared" si="224"/>
        <v>23.583274340600624</v>
      </c>
      <c r="J2055" s="86">
        <f t="shared" si="225"/>
        <v>6.5167409783118169</v>
      </c>
      <c r="L2055" s="87">
        <v>100.42636463292099</v>
      </c>
      <c r="M2055" s="86">
        <v>77.788640493061706</v>
      </c>
      <c r="N2055" s="86">
        <v>79.997093612569202</v>
      </c>
      <c r="O2055" s="86">
        <f t="shared" ref="O2055:O2118" si="230">AVERAGE(L2055:N2055)</f>
        <v>86.070699579517296</v>
      </c>
      <c r="P2055" s="86">
        <f t="shared" si="226"/>
        <v>12.481312256305547</v>
      </c>
      <c r="Q2055" s="86">
        <f t="shared" si="227"/>
        <v>6.4274502899355985</v>
      </c>
      <c r="S2055" s="86">
        <f t="shared" si="228"/>
        <v>-8.9290688376218647E-2</v>
      </c>
      <c r="T2055" s="87">
        <v>0.81268156499999999</v>
      </c>
      <c r="U2055" s="87">
        <v>0</v>
      </c>
    </row>
    <row r="2056" spans="2:21">
      <c r="B2056" s="87" t="s">
        <v>7822</v>
      </c>
      <c r="C2056" s="87" t="s">
        <v>841</v>
      </c>
      <c r="D2056" s="87" t="s">
        <v>3242</v>
      </c>
      <c r="E2056" s="87">
        <v>11.736009602804801</v>
      </c>
      <c r="F2056" s="86">
        <v>10.172882083226</v>
      </c>
      <c r="G2056" s="86">
        <v>9.6035596705736808</v>
      </c>
      <c r="H2056" s="86">
        <f t="shared" si="229"/>
        <v>10.504150452201493</v>
      </c>
      <c r="I2056" s="86">
        <f t="shared" si="224"/>
        <v>1.1041466060179193</v>
      </c>
      <c r="J2056" s="86">
        <f t="shared" si="225"/>
        <v>3.3928875802721667</v>
      </c>
      <c r="L2056" s="87">
        <v>11.569695249892501</v>
      </c>
      <c r="M2056" s="86">
        <v>11.0133991026206</v>
      </c>
      <c r="N2056" s="86">
        <v>9.7848388956258106</v>
      </c>
      <c r="O2056" s="86">
        <f t="shared" si="230"/>
        <v>10.78931108271297</v>
      </c>
      <c r="P2056" s="86">
        <f t="shared" si="226"/>
        <v>0.91328507698370764</v>
      </c>
      <c r="Q2056" s="86">
        <f t="shared" si="227"/>
        <v>3.4315308439316428</v>
      </c>
      <c r="S2056" s="86">
        <f t="shared" si="228"/>
        <v>3.8643263659476575E-2</v>
      </c>
      <c r="T2056" s="87">
        <v>1</v>
      </c>
      <c r="U2056" s="87">
        <v>0</v>
      </c>
    </row>
    <row r="2057" spans="2:21">
      <c r="B2057" s="87" t="s">
        <v>7823</v>
      </c>
      <c r="C2057" s="87" t="s">
        <v>3243</v>
      </c>
      <c r="D2057" s="87" t="s">
        <v>3244</v>
      </c>
      <c r="E2057" s="87">
        <v>81.579949408970407</v>
      </c>
      <c r="F2057" s="86">
        <v>85.238787192235606</v>
      </c>
      <c r="G2057" s="86">
        <v>80.823140990302605</v>
      </c>
      <c r="H2057" s="86">
        <f t="shared" si="229"/>
        <v>82.547292530502872</v>
      </c>
      <c r="I2057" s="86">
        <f t="shared" si="224"/>
        <v>2.3614185103965504</v>
      </c>
      <c r="J2057" s="86">
        <f t="shared" si="225"/>
        <v>6.3671489918323951</v>
      </c>
      <c r="L2057" s="87">
        <v>76.347528668302203</v>
      </c>
      <c r="M2057" s="86">
        <v>113.321193921187</v>
      </c>
      <c r="N2057" s="86">
        <v>91.649057064093896</v>
      </c>
      <c r="O2057" s="86">
        <f t="shared" si="230"/>
        <v>93.772593217861029</v>
      </c>
      <c r="P2057" s="86">
        <f t="shared" si="226"/>
        <v>18.578079419180096</v>
      </c>
      <c r="Q2057" s="86">
        <f t="shared" si="227"/>
        <v>6.5510944248112635</v>
      </c>
      <c r="S2057" s="86">
        <f t="shared" si="228"/>
        <v>0.18394543297886851</v>
      </c>
      <c r="T2057" s="87">
        <v>0.65461637500000003</v>
      </c>
      <c r="U2057" s="87">
        <v>0</v>
      </c>
    </row>
    <row r="2058" spans="2:21">
      <c r="B2058" s="87" t="s">
        <v>7824</v>
      </c>
      <c r="C2058" s="87" t="s">
        <v>3245</v>
      </c>
      <c r="D2058" s="87" t="s">
        <v>3246</v>
      </c>
      <c r="E2058" s="87">
        <v>424.21746214762601</v>
      </c>
      <c r="F2058" s="86">
        <v>389.63571696679298</v>
      </c>
      <c r="G2058" s="86">
        <v>380.43260547373598</v>
      </c>
      <c r="H2058" s="86">
        <f t="shared" si="229"/>
        <v>398.09526152938497</v>
      </c>
      <c r="I2058" s="86">
        <f t="shared" si="224"/>
        <v>23.085738869335177</v>
      </c>
      <c r="J2058" s="86">
        <f t="shared" si="225"/>
        <v>8.6369698891147078</v>
      </c>
      <c r="L2058" s="87">
        <v>383.24458255346599</v>
      </c>
      <c r="M2058" s="86">
        <v>355.54350095529702</v>
      </c>
      <c r="N2058" s="86">
        <v>392.34493371525502</v>
      </c>
      <c r="O2058" s="86">
        <f t="shared" si="230"/>
        <v>377.04433907467273</v>
      </c>
      <c r="P2058" s="86">
        <f t="shared" si="226"/>
        <v>19.168167040530161</v>
      </c>
      <c r="Q2058" s="86">
        <f t="shared" si="227"/>
        <v>8.5585903790559588</v>
      </c>
      <c r="S2058" s="86">
        <f t="shared" si="228"/>
        <v>-7.8379510058749005E-2</v>
      </c>
      <c r="T2058" s="87">
        <v>0.57047999199999999</v>
      </c>
      <c r="U2058" s="87">
        <v>0</v>
      </c>
    </row>
    <row r="2059" spans="2:21">
      <c r="B2059" s="87" t="s">
        <v>7825</v>
      </c>
      <c r="C2059" s="87" t="s">
        <v>1676</v>
      </c>
      <c r="D2059" s="87" t="s">
        <v>1677</v>
      </c>
      <c r="E2059" s="87">
        <v>46.9362937535901</v>
      </c>
      <c r="F2059" s="86">
        <v>50.6801346919531</v>
      </c>
      <c r="G2059" s="86">
        <v>61.380233134212602</v>
      </c>
      <c r="H2059" s="86">
        <f t="shared" si="229"/>
        <v>52.998887193251932</v>
      </c>
      <c r="I2059" s="86">
        <f t="shared" si="224"/>
        <v>7.4959526465609825</v>
      </c>
      <c r="J2059" s="86">
        <f t="shared" si="225"/>
        <v>5.7278901629097776</v>
      </c>
      <c r="L2059" s="87">
        <v>48.833860534535297</v>
      </c>
      <c r="M2059" s="86">
        <v>44.251823893942102</v>
      </c>
      <c r="N2059" s="86">
        <v>55.185224067283301</v>
      </c>
      <c r="O2059" s="86">
        <f t="shared" si="230"/>
        <v>49.423636165253562</v>
      </c>
      <c r="P2059" s="86">
        <f t="shared" si="226"/>
        <v>5.4905087476978114</v>
      </c>
      <c r="Q2059" s="86">
        <f t="shared" si="227"/>
        <v>5.627129250527779</v>
      </c>
      <c r="S2059" s="86">
        <f t="shared" si="228"/>
        <v>-0.10076091238199876</v>
      </c>
      <c r="T2059" s="87">
        <v>0.70215671300000004</v>
      </c>
      <c r="U2059" s="87">
        <v>0</v>
      </c>
    </row>
    <row r="2060" spans="2:21">
      <c r="B2060" s="87" t="s">
        <v>7826</v>
      </c>
      <c r="C2060" s="87" t="s">
        <v>1451</v>
      </c>
      <c r="D2060" s="87" t="s">
        <v>3247</v>
      </c>
      <c r="E2060" s="87">
        <v>149.382955229716</v>
      </c>
      <c r="F2060" s="86">
        <v>144.522469967213</v>
      </c>
      <c r="G2060" s="86">
        <v>144.540928814593</v>
      </c>
      <c r="H2060" s="86">
        <f t="shared" si="229"/>
        <v>146.14878467050733</v>
      </c>
      <c r="I2060" s="86">
        <f t="shared" si="224"/>
        <v>2.8008890707774801</v>
      </c>
      <c r="J2060" s="86">
        <f t="shared" si="225"/>
        <v>7.1912940219489867</v>
      </c>
      <c r="L2060" s="87">
        <v>136.796270441807</v>
      </c>
      <c r="M2060" s="86">
        <v>127.19708711924901</v>
      </c>
      <c r="N2060" s="86">
        <v>139.36627575527299</v>
      </c>
      <c r="O2060" s="86">
        <f t="shared" si="230"/>
        <v>134.45321110544299</v>
      </c>
      <c r="P2060" s="86">
        <f t="shared" si="226"/>
        <v>6.4140262943860558</v>
      </c>
      <c r="Q2060" s="86">
        <f t="shared" si="227"/>
        <v>7.0709604008470048</v>
      </c>
      <c r="S2060" s="86">
        <f t="shared" si="228"/>
        <v>-0.12033362110198134</v>
      </c>
      <c r="T2060" s="87">
        <v>0.28793675899999999</v>
      </c>
      <c r="U2060" s="87">
        <v>0</v>
      </c>
    </row>
    <row r="2061" spans="2:21">
      <c r="B2061" s="87" t="s">
        <v>7827</v>
      </c>
      <c r="C2061" s="87" t="s">
        <v>3248</v>
      </c>
      <c r="D2061" s="87" t="s">
        <v>3249</v>
      </c>
      <c r="E2061" s="87">
        <v>82.873290070332104</v>
      </c>
      <c r="F2061" s="86">
        <v>87.411158568677706</v>
      </c>
      <c r="G2061" s="86">
        <v>85.416081512118197</v>
      </c>
      <c r="H2061" s="86">
        <f t="shared" si="229"/>
        <v>85.233510050376012</v>
      </c>
      <c r="I2061" s="86">
        <f t="shared" si="224"/>
        <v>2.2744366073934339</v>
      </c>
      <c r="J2061" s="86">
        <f t="shared" si="225"/>
        <v>6.4133488408165897</v>
      </c>
      <c r="L2061" s="87">
        <v>93.828480059941</v>
      </c>
      <c r="M2061" s="86">
        <v>92.061859282898396</v>
      </c>
      <c r="N2061" s="86">
        <v>90.312508315242596</v>
      </c>
      <c r="O2061" s="86">
        <f t="shared" si="230"/>
        <v>92.06761588602734</v>
      </c>
      <c r="P2061" s="86">
        <f t="shared" si="226"/>
        <v>1.7579929411801045</v>
      </c>
      <c r="Q2061" s="86">
        <f t="shared" si="227"/>
        <v>6.524621882947196</v>
      </c>
      <c r="S2061" s="86">
        <f t="shared" si="228"/>
        <v>0.11127304213060656</v>
      </c>
      <c r="T2061" s="87">
        <v>0.79073920799999997</v>
      </c>
      <c r="U2061" s="87">
        <v>0</v>
      </c>
    </row>
    <row r="2062" spans="2:21">
      <c r="B2062" s="87" t="s">
        <v>7828</v>
      </c>
      <c r="C2062" s="87" t="s">
        <v>832</v>
      </c>
      <c r="D2062" s="87" t="s">
        <v>1055</v>
      </c>
      <c r="E2062" s="87">
        <v>151.54121178850099</v>
      </c>
      <c r="F2062" s="86">
        <v>140.81867965950599</v>
      </c>
      <c r="G2062" s="86">
        <v>150.46923219119699</v>
      </c>
      <c r="H2062" s="86">
        <f t="shared" si="229"/>
        <v>147.60970787973466</v>
      </c>
      <c r="I2062" s="86">
        <f t="shared" si="224"/>
        <v>5.9055764562162452</v>
      </c>
      <c r="J2062" s="86">
        <f t="shared" si="225"/>
        <v>7.2056437963314952</v>
      </c>
      <c r="L2062" s="87">
        <v>149.68151493949199</v>
      </c>
      <c r="M2062" s="86">
        <v>160.51517579085601</v>
      </c>
      <c r="N2062" s="86">
        <v>152.72258268238301</v>
      </c>
      <c r="O2062" s="86">
        <f t="shared" si="230"/>
        <v>154.30642447091034</v>
      </c>
      <c r="P2062" s="86">
        <f t="shared" si="226"/>
        <v>5.5877963428267865</v>
      </c>
      <c r="Q2062" s="86">
        <f t="shared" si="227"/>
        <v>7.2696543188212486</v>
      </c>
      <c r="S2062" s="86">
        <f t="shared" si="228"/>
        <v>6.4010522489753086E-2</v>
      </c>
      <c r="T2062" s="87">
        <v>0.94911303899999999</v>
      </c>
      <c r="U2062" s="87">
        <v>0</v>
      </c>
    </row>
    <row r="2063" spans="2:21">
      <c r="B2063" s="87" t="s">
        <v>7829</v>
      </c>
      <c r="C2063" s="87" t="s">
        <v>832</v>
      </c>
      <c r="D2063" s="87" t="s">
        <v>3250</v>
      </c>
      <c r="E2063" s="87">
        <v>26.3933573999247</v>
      </c>
      <c r="F2063" s="86">
        <v>25.695996698255101</v>
      </c>
      <c r="G2063" s="86">
        <v>29.396306415644698</v>
      </c>
      <c r="H2063" s="86">
        <f t="shared" si="229"/>
        <v>27.161886837941498</v>
      </c>
      <c r="I2063" s="86">
        <f t="shared" si="224"/>
        <v>1.9662276378832091</v>
      </c>
      <c r="J2063" s="86">
        <f t="shared" si="225"/>
        <v>4.7635117967524314</v>
      </c>
      <c r="L2063" s="87">
        <v>27.837370423973098</v>
      </c>
      <c r="M2063" s="86">
        <v>35.114883716503897</v>
      </c>
      <c r="N2063" s="86">
        <v>32.997316755456701</v>
      </c>
      <c r="O2063" s="86">
        <f t="shared" si="230"/>
        <v>31.983190298644569</v>
      </c>
      <c r="P2063" s="86">
        <f t="shared" si="226"/>
        <v>3.7432458219498983</v>
      </c>
      <c r="Q2063" s="86">
        <f t="shared" si="227"/>
        <v>4.9992419486046549</v>
      </c>
      <c r="S2063" s="86">
        <f t="shared" si="228"/>
        <v>0.23573015185222321</v>
      </c>
      <c r="T2063" s="87">
        <v>0.36362383199999998</v>
      </c>
      <c r="U2063" s="87">
        <v>0</v>
      </c>
    </row>
    <row r="2064" spans="2:21">
      <c r="B2064" s="87" t="s">
        <v>7830</v>
      </c>
      <c r="C2064" s="87" t="s">
        <v>3251</v>
      </c>
      <c r="D2064" s="87" t="s">
        <v>3252</v>
      </c>
      <c r="E2064" s="87">
        <v>52.682916510703798</v>
      </c>
      <c r="F2064" s="86">
        <v>53.521424631398602</v>
      </c>
      <c r="G2064" s="86">
        <v>59.100535485217002</v>
      </c>
      <c r="H2064" s="86">
        <f t="shared" si="229"/>
        <v>55.101625542439798</v>
      </c>
      <c r="I2064" s="86">
        <f t="shared" si="224"/>
        <v>3.4884429929338894</v>
      </c>
      <c r="J2064" s="86">
        <f t="shared" si="225"/>
        <v>5.7840229749800613</v>
      </c>
      <c r="L2064" s="87">
        <v>61.4001883590809</v>
      </c>
      <c r="M2064" s="86">
        <v>71.604388136791499</v>
      </c>
      <c r="N2064" s="86">
        <v>53.292115111112601</v>
      </c>
      <c r="O2064" s="86">
        <f t="shared" si="230"/>
        <v>62.098897202328338</v>
      </c>
      <c r="P2064" s="86">
        <f t="shared" si="226"/>
        <v>9.1761092723155677</v>
      </c>
      <c r="Q2064" s="86">
        <f t="shared" si="227"/>
        <v>5.9564957431260499</v>
      </c>
      <c r="S2064" s="86">
        <f t="shared" si="228"/>
        <v>0.17247276814598908</v>
      </c>
      <c r="T2064" s="87">
        <v>0.66619965599999997</v>
      </c>
      <c r="U2064" s="87">
        <v>0</v>
      </c>
    </row>
    <row r="2065" spans="2:21">
      <c r="B2065" s="87" t="s">
        <v>7831</v>
      </c>
      <c r="C2065" s="87" t="s">
        <v>832</v>
      </c>
      <c r="D2065" s="87" t="s">
        <v>957</v>
      </c>
      <c r="E2065" s="87">
        <v>77.5399073943898</v>
      </c>
      <c r="F2065" s="86">
        <v>73.432934342965197</v>
      </c>
      <c r="G2065" s="86">
        <v>70.549071461945999</v>
      </c>
      <c r="H2065" s="86">
        <f t="shared" si="229"/>
        <v>73.840637733100337</v>
      </c>
      <c r="I2065" s="86">
        <f t="shared" si="224"/>
        <v>3.513205558935117</v>
      </c>
      <c r="J2065" s="86">
        <f t="shared" si="225"/>
        <v>6.2063431079253313</v>
      </c>
      <c r="L2065" s="87">
        <v>77.269610255447006</v>
      </c>
      <c r="M2065" s="86">
        <v>73.3776106321382</v>
      </c>
      <c r="N2065" s="86">
        <v>68.888566874415602</v>
      </c>
      <c r="O2065" s="86">
        <f t="shared" si="230"/>
        <v>73.178595920666936</v>
      </c>
      <c r="P2065" s="86">
        <f t="shared" si="226"/>
        <v>4.1940645178894265</v>
      </c>
      <c r="Q2065" s="86">
        <f t="shared" si="227"/>
        <v>6.1933498298083656</v>
      </c>
      <c r="S2065" s="86">
        <f t="shared" si="228"/>
        <v>-1.2993278116966244E-2</v>
      </c>
      <c r="T2065" s="87">
        <v>0.84178788000000004</v>
      </c>
      <c r="U2065" s="87">
        <v>0</v>
      </c>
    </row>
    <row r="2066" spans="2:21">
      <c r="B2066" s="87" t="s">
        <v>7832</v>
      </c>
      <c r="C2066" s="87" t="s">
        <v>3253</v>
      </c>
      <c r="D2066" s="87" t="s">
        <v>1014</v>
      </c>
      <c r="E2066" s="87">
        <v>60.955804895466599</v>
      </c>
      <c r="F2066" s="86">
        <v>51.8459792351156</v>
      </c>
      <c r="G2066" s="86">
        <v>52.503570205415699</v>
      </c>
      <c r="H2066" s="86">
        <f t="shared" si="229"/>
        <v>55.101784778665966</v>
      </c>
      <c r="I2066" s="86">
        <f t="shared" si="224"/>
        <v>5.0803809027458691</v>
      </c>
      <c r="J2066" s="86">
        <f t="shared" si="225"/>
        <v>5.7840271441670792</v>
      </c>
      <c r="L2066" s="87">
        <v>78.150466239915104</v>
      </c>
      <c r="M2066" s="86">
        <v>68.709714512813804</v>
      </c>
      <c r="N2066" s="86">
        <v>59.9194326732243</v>
      </c>
      <c r="O2066" s="86">
        <f t="shared" si="230"/>
        <v>68.926537808651076</v>
      </c>
      <c r="P2066" s="86">
        <f t="shared" si="226"/>
        <v>9.1174506022058655</v>
      </c>
      <c r="Q2066" s="86">
        <f t="shared" si="227"/>
        <v>6.1069876452137288</v>
      </c>
      <c r="S2066" s="86">
        <f t="shared" si="228"/>
        <v>0.32296050104664964</v>
      </c>
      <c r="T2066" s="87">
        <v>0.236255037</v>
      </c>
      <c r="U2066" s="87">
        <v>0</v>
      </c>
    </row>
    <row r="2067" spans="2:21">
      <c r="B2067" s="87" t="s">
        <v>7833</v>
      </c>
      <c r="C2067" s="87" t="s">
        <v>3254</v>
      </c>
      <c r="D2067" s="87" t="s">
        <v>2488</v>
      </c>
      <c r="E2067" s="87">
        <v>653.51948686975197</v>
      </c>
      <c r="F2067" s="86">
        <v>685.24201432542498</v>
      </c>
      <c r="G2067" s="86">
        <v>773.98624087314795</v>
      </c>
      <c r="H2067" s="86">
        <f t="shared" si="229"/>
        <v>704.2492473561083</v>
      </c>
      <c r="I2067" s="86">
        <f t="shared" si="224"/>
        <v>62.442100266092147</v>
      </c>
      <c r="J2067" s="86">
        <f t="shared" si="225"/>
        <v>9.4599423065415049</v>
      </c>
      <c r="L2067" s="87">
        <v>633.20293361602501</v>
      </c>
      <c r="M2067" s="86">
        <v>705.87987805677801</v>
      </c>
      <c r="N2067" s="86">
        <v>741.41515771709896</v>
      </c>
      <c r="O2067" s="86">
        <f t="shared" si="230"/>
        <v>693.49932312996737</v>
      </c>
      <c r="P2067" s="86">
        <f t="shared" si="226"/>
        <v>55.158226643421884</v>
      </c>
      <c r="Q2067" s="86">
        <f t="shared" si="227"/>
        <v>9.4377506642233637</v>
      </c>
      <c r="S2067" s="86">
        <f t="shared" si="228"/>
        <v>-2.2191642318141202E-2</v>
      </c>
      <c r="T2067" s="87">
        <v>0.84178788000000004</v>
      </c>
      <c r="U2067" s="87">
        <v>0</v>
      </c>
    </row>
    <row r="2068" spans="2:21">
      <c r="B2068" s="87" t="s">
        <v>7834</v>
      </c>
      <c r="C2068" s="87" t="s">
        <v>841</v>
      </c>
      <c r="D2068" s="87"/>
      <c r="E2068" s="87">
        <v>113.619281756186</v>
      </c>
      <c r="F2068" s="86">
        <v>110.516604857649</v>
      </c>
      <c r="G2068" s="86">
        <v>112.085785525375</v>
      </c>
      <c r="H2068" s="86">
        <f t="shared" si="229"/>
        <v>112.07389071307</v>
      </c>
      <c r="I2068" s="86">
        <f t="shared" si="224"/>
        <v>1.5513726499776319</v>
      </c>
      <c r="J2068" s="86">
        <f t="shared" si="225"/>
        <v>6.8083064097016015</v>
      </c>
      <c r="L2068" s="87">
        <v>117.62954611620199</v>
      </c>
      <c r="M2068" s="86">
        <v>118.05914045444599</v>
      </c>
      <c r="N2068" s="86">
        <v>125.411797732083</v>
      </c>
      <c r="O2068" s="86">
        <f t="shared" si="230"/>
        <v>120.36682810091033</v>
      </c>
      <c r="P2068" s="86">
        <f t="shared" si="226"/>
        <v>4.3743487239192218</v>
      </c>
      <c r="Q2068" s="86">
        <f t="shared" si="227"/>
        <v>6.9112940442630784</v>
      </c>
      <c r="S2068" s="86">
        <f t="shared" si="228"/>
        <v>0.1029876345614775</v>
      </c>
      <c r="T2068" s="87">
        <v>0.84283776799999999</v>
      </c>
      <c r="U2068" s="87">
        <v>0</v>
      </c>
    </row>
    <row r="2069" spans="2:21">
      <c r="B2069" s="87" t="s">
        <v>7835</v>
      </c>
      <c r="C2069" s="87" t="s">
        <v>832</v>
      </c>
      <c r="D2069" s="87" t="s">
        <v>1474</v>
      </c>
      <c r="E2069" s="87">
        <v>80.031470825578197</v>
      </c>
      <c r="F2069" s="86">
        <v>86.380279890763902</v>
      </c>
      <c r="G2069" s="86">
        <v>76.092720776924494</v>
      </c>
      <c r="H2069" s="86">
        <f t="shared" si="229"/>
        <v>80.834823831088869</v>
      </c>
      <c r="I2069" s="86">
        <f t="shared" si="224"/>
        <v>5.1906165499661343</v>
      </c>
      <c r="J2069" s="86">
        <f t="shared" si="225"/>
        <v>6.3369050381747209</v>
      </c>
      <c r="L2069" s="87">
        <v>93.214154213996295</v>
      </c>
      <c r="M2069" s="86">
        <v>94.228486651141395</v>
      </c>
      <c r="N2069" s="86">
        <v>88.865863672908603</v>
      </c>
      <c r="O2069" s="86">
        <f t="shared" si="230"/>
        <v>92.102834846015426</v>
      </c>
      <c r="P2069" s="86">
        <f t="shared" si="226"/>
        <v>2.8488075320920903</v>
      </c>
      <c r="Q2069" s="86">
        <f t="shared" si="227"/>
        <v>6.5251736567994891</v>
      </c>
      <c r="S2069" s="86">
        <f t="shared" si="228"/>
        <v>0.18826861862476751</v>
      </c>
      <c r="T2069" s="87">
        <v>0.407059544</v>
      </c>
      <c r="U2069" s="87">
        <v>0</v>
      </c>
    </row>
    <row r="2070" spans="2:21">
      <c r="B2070" s="87" t="s">
        <v>7836</v>
      </c>
      <c r="C2070" s="87" t="s">
        <v>3255</v>
      </c>
      <c r="D2070" s="87" t="s">
        <v>978</v>
      </c>
      <c r="E2070" s="87">
        <v>61.938164469704503</v>
      </c>
      <c r="F2070" s="86">
        <v>61.261140231470698</v>
      </c>
      <c r="G2070" s="86">
        <v>67.817331490065499</v>
      </c>
      <c r="H2070" s="86">
        <f t="shared" si="229"/>
        <v>63.672212063746905</v>
      </c>
      <c r="I2070" s="86">
        <f t="shared" si="224"/>
        <v>3.6057040572711854</v>
      </c>
      <c r="J2070" s="86">
        <f t="shared" si="225"/>
        <v>5.9925919812696495</v>
      </c>
      <c r="L2070" s="87">
        <v>60.613433510696701</v>
      </c>
      <c r="M2070" s="86">
        <v>74.919114624686799</v>
      </c>
      <c r="N2070" s="86">
        <v>72.476467012877094</v>
      </c>
      <c r="O2070" s="86">
        <f t="shared" si="230"/>
        <v>69.336338382753539</v>
      </c>
      <c r="P2070" s="86">
        <f t="shared" si="226"/>
        <v>7.6523482601149624</v>
      </c>
      <c r="Q2070" s="86">
        <f t="shared" si="227"/>
        <v>6.1155397454384017</v>
      </c>
      <c r="S2070" s="86">
        <f t="shared" si="228"/>
        <v>0.1229477641687524</v>
      </c>
      <c r="T2070" s="87">
        <v>0.79061117999999997</v>
      </c>
      <c r="U2070" s="87">
        <v>0</v>
      </c>
    </row>
    <row r="2071" spans="2:21">
      <c r="B2071" s="87" t="s">
        <v>7837</v>
      </c>
      <c r="C2071" s="87" t="s">
        <v>3256</v>
      </c>
      <c r="D2071" s="87" t="s">
        <v>3257</v>
      </c>
      <c r="E2071" s="87">
        <v>74.682132548374497</v>
      </c>
      <c r="F2071" s="86">
        <v>72.126626328149996</v>
      </c>
      <c r="G2071" s="86">
        <v>74.790308359817104</v>
      </c>
      <c r="H2071" s="86">
        <f t="shared" si="229"/>
        <v>73.866355745447208</v>
      </c>
      <c r="I2071" s="86">
        <f t="shared" si="224"/>
        <v>1.5076204215923403</v>
      </c>
      <c r="J2071" s="86">
        <f t="shared" si="225"/>
        <v>6.2068454978037719</v>
      </c>
      <c r="L2071" s="87">
        <v>68.080934184906695</v>
      </c>
      <c r="M2071" s="86">
        <v>75.516500539282603</v>
      </c>
      <c r="N2071" s="86">
        <v>70.773438510605899</v>
      </c>
      <c r="O2071" s="86">
        <f t="shared" si="230"/>
        <v>71.456957744931728</v>
      </c>
      <c r="P2071" s="86">
        <f t="shared" si="226"/>
        <v>3.7646129496074079</v>
      </c>
      <c r="Q2071" s="86">
        <f t="shared" si="227"/>
        <v>6.159002587879538</v>
      </c>
      <c r="S2071" s="86">
        <f t="shared" si="228"/>
        <v>-4.7842909924235316E-2</v>
      </c>
      <c r="T2071" s="87">
        <v>0.74449119600000002</v>
      </c>
      <c r="U2071" s="87">
        <v>0</v>
      </c>
    </row>
    <row r="2072" spans="2:21">
      <c r="B2072" s="87" t="s">
        <v>7838</v>
      </c>
      <c r="C2072" s="87" t="s">
        <v>3258</v>
      </c>
      <c r="D2072" s="87" t="s">
        <v>1053</v>
      </c>
      <c r="E2072" s="87">
        <v>62.631431318193997</v>
      </c>
      <c r="F2072" s="86">
        <v>62.487045395318198</v>
      </c>
      <c r="G2072" s="86">
        <v>69.9845976125183</v>
      </c>
      <c r="H2072" s="86">
        <f t="shared" si="229"/>
        <v>65.034358108676827</v>
      </c>
      <c r="I2072" s="86">
        <f t="shared" si="224"/>
        <v>4.2876409810903766</v>
      </c>
      <c r="J2072" s="86">
        <f t="shared" si="225"/>
        <v>6.0231302003678753</v>
      </c>
      <c r="L2072" s="87">
        <v>68.461640596731201</v>
      </c>
      <c r="M2072" s="86">
        <v>64.2295401180738</v>
      </c>
      <c r="N2072" s="86">
        <v>65.951949618271499</v>
      </c>
      <c r="O2072" s="86">
        <f t="shared" si="230"/>
        <v>66.214376777692166</v>
      </c>
      <c r="P2072" s="86">
        <f t="shared" si="226"/>
        <v>2.1282198255500417</v>
      </c>
      <c r="Q2072" s="86">
        <f t="shared" si="227"/>
        <v>6.0490725906810709</v>
      </c>
      <c r="S2072" s="86">
        <f t="shared" si="228"/>
        <v>2.5942390313194313E-2</v>
      </c>
      <c r="T2072" s="87">
        <v>0.97188011699999999</v>
      </c>
      <c r="U2072" s="87">
        <v>0</v>
      </c>
    </row>
    <row r="2073" spans="2:21">
      <c r="B2073" s="87" t="s">
        <v>7839</v>
      </c>
      <c r="C2073" s="87" t="s">
        <v>832</v>
      </c>
      <c r="D2073" s="87" t="s">
        <v>1045</v>
      </c>
      <c r="E2073" s="87">
        <v>207.57672147348899</v>
      </c>
      <c r="F2073" s="86">
        <v>213.63384511782999</v>
      </c>
      <c r="G2073" s="86">
        <v>244.37066410361101</v>
      </c>
      <c r="H2073" s="86">
        <f t="shared" si="229"/>
        <v>221.86041023164333</v>
      </c>
      <c r="I2073" s="86">
        <f t="shared" si="224"/>
        <v>19.728300325827249</v>
      </c>
      <c r="J2073" s="86">
        <f t="shared" si="225"/>
        <v>7.7935084392916707</v>
      </c>
      <c r="L2073" s="87">
        <v>221.90195057142901</v>
      </c>
      <c r="M2073" s="86">
        <v>214.17596475131401</v>
      </c>
      <c r="N2073" s="86">
        <v>213.13179155790601</v>
      </c>
      <c r="O2073" s="86">
        <f t="shared" si="230"/>
        <v>216.403235626883</v>
      </c>
      <c r="P2073" s="86">
        <f t="shared" si="226"/>
        <v>4.7905609218011307</v>
      </c>
      <c r="Q2073" s="86">
        <f t="shared" si="227"/>
        <v>7.7575782600483265</v>
      </c>
      <c r="S2073" s="86">
        <f t="shared" si="228"/>
        <v>-3.5930179243343248E-2</v>
      </c>
      <c r="T2073" s="87">
        <v>0.763763419</v>
      </c>
      <c r="U2073" s="87">
        <v>0</v>
      </c>
    </row>
    <row r="2074" spans="2:21">
      <c r="B2074" s="87" t="s">
        <v>7840</v>
      </c>
      <c r="C2074" s="87" t="s">
        <v>832</v>
      </c>
      <c r="D2074" s="87" t="s">
        <v>3259</v>
      </c>
      <c r="E2074" s="87">
        <v>51.5077154219167</v>
      </c>
      <c r="F2074" s="86">
        <v>58.848901217151301</v>
      </c>
      <c r="G2074" s="86">
        <v>47.403122606018201</v>
      </c>
      <c r="H2074" s="86">
        <f t="shared" si="229"/>
        <v>52.586579748362063</v>
      </c>
      <c r="I2074" s="86">
        <f t="shared" si="224"/>
        <v>5.7986570151997521</v>
      </c>
      <c r="J2074" s="86">
        <f t="shared" si="225"/>
        <v>5.7166227613096936</v>
      </c>
      <c r="L2074" s="87">
        <v>64.677542769914396</v>
      </c>
      <c r="M2074" s="86">
        <v>63.464817119616498</v>
      </c>
      <c r="N2074" s="86">
        <v>51.8819375528861</v>
      </c>
      <c r="O2074" s="86">
        <f t="shared" si="230"/>
        <v>60.008099147472329</v>
      </c>
      <c r="P2074" s="86">
        <f t="shared" si="226"/>
        <v>7.063536831624706</v>
      </c>
      <c r="Q2074" s="86">
        <f t="shared" si="227"/>
        <v>5.907085325797472</v>
      </c>
      <c r="S2074" s="86">
        <f t="shared" si="228"/>
        <v>0.19046256448777912</v>
      </c>
      <c r="T2074" s="87">
        <v>0.60643830799999998</v>
      </c>
      <c r="U2074" s="87">
        <v>0</v>
      </c>
    </row>
    <row r="2075" spans="2:21">
      <c r="B2075" s="87" t="s">
        <v>7841</v>
      </c>
      <c r="C2075" s="87" t="s">
        <v>3260</v>
      </c>
      <c r="D2075" s="87" t="s">
        <v>1804</v>
      </c>
      <c r="E2075" s="87">
        <v>316.66172787824502</v>
      </c>
      <c r="F2075" s="86">
        <v>358.32169518444999</v>
      </c>
      <c r="G2075" s="86">
        <v>398.372882223114</v>
      </c>
      <c r="H2075" s="86">
        <f t="shared" si="229"/>
        <v>357.78543509526963</v>
      </c>
      <c r="I2075" s="86">
        <f t="shared" si="224"/>
        <v>40.85821664310847</v>
      </c>
      <c r="J2075" s="86">
        <f t="shared" si="225"/>
        <v>8.4829508484235809</v>
      </c>
      <c r="L2075" s="87">
        <v>355.83894614852898</v>
      </c>
      <c r="M2075" s="86">
        <v>251.894512031137</v>
      </c>
      <c r="N2075" s="86">
        <v>293.51673581459698</v>
      </c>
      <c r="O2075" s="86">
        <f t="shared" si="230"/>
        <v>300.41673133142098</v>
      </c>
      <c r="P2075" s="86">
        <f t="shared" si="226"/>
        <v>52.314613633241883</v>
      </c>
      <c r="Q2075" s="86">
        <f t="shared" si="227"/>
        <v>8.2308213539474231</v>
      </c>
      <c r="S2075" s="86">
        <f t="shared" si="228"/>
        <v>-0.25212949447615612</v>
      </c>
      <c r="T2075" s="87">
        <v>0.158266556</v>
      </c>
      <c r="U2075" s="87">
        <v>0</v>
      </c>
    </row>
    <row r="2076" spans="2:21">
      <c r="B2076" s="87" t="s">
        <v>7842</v>
      </c>
      <c r="C2076" s="87" t="s">
        <v>832</v>
      </c>
      <c r="D2076" s="87" t="s">
        <v>3261</v>
      </c>
      <c r="E2076" s="87">
        <v>68.8826154062927</v>
      </c>
      <c r="F2076" s="86">
        <v>63.244290646225501</v>
      </c>
      <c r="G2076" s="86">
        <v>77.448755704087205</v>
      </c>
      <c r="H2076" s="86">
        <f t="shared" si="229"/>
        <v>69.858553918868466</v>
      </c>
      <c r="I2076" s="86">
        <f t="shared" si="224"/>
        <v>7.1523456907681675</v>
      </c>
      <c r="J2076" s="86">
        <f t="shared" si="225"/>
        <v>6.1263648739546683</v>
      </c>
      <c r="L2076" s="87">
        <v>64.762092388573194</v>
      </c>
      <c r="M2076" s="86">
        <v>61.414128217828399</v>
      </c>
      <c r="N2076" s="86">
        <v>66.944749530088799</v>
      </c>
      <c r="O2076" s="86">
        <f t="shared" si="230"/>
        <v>64.373656712163452</v>
      </c>
      <c r="P2076" s="86">
        <f t="shared" si="226"/>
        <v>2.7856964534812749</v>
      </c>
      <c r="Q2076" s="86">
        <f t="shared" si="227"/>
        <v>6.0083985176058068</v>
      </c>
      <c r="S2076" s="86">
        <f t="shared" si="228"/>
        <v>-0.1179663563488608</v>
      </c>
      <c r="T2076" s="87">
        <v>0.43705037699999999</v>
      </c>
      <c r="U2076" s="87">
        <v>0</v>
      </c>
    </row>
    <row r="2077" spans="2:21">
      <c r="B2077" s="87" t="s">
        <v>7843</v>
      </c>
      <c r="C2077" s="87" t="s">
        <v>3262</v>
      </c>
      <c r="D2077" s="87" t="s">
        <v>1032</v>
      </c>
      <c r="E2077" s="87">
        <v>80.635445518005099</v>
      </c>
      <c r="F2077" s="86">
        <v>80.127542737815105</v>
      </c>
      <c r="G2077" s="86">
        <v>89.861879774653701</v>
      </c>
      <c r="H2077" s="86">
        <f t="shared" si="229"/>
        <v>83.541622676824645</v>
      </c>
      <c r="I2077" s="86">
        <f t="shared" si="224"/>
        <v>5.4793912659642405</v>
      </c>
      <c r="J2077" s="86">
        <f t="shared" si="225"/>
        <v>6.384423260952973</v>
      </c>
      <c r="L2077" s="87">
        <v>82.629287356200507</v>
      </c>
      <c r="M2077" s="86">
        <v>82.810567686401498</v>
      </c>
      <c r="N2077" s="86">
        <v>98.041772146755505</v>
      </c>
      <c r="O2077" s="86">
        <f t="shared" si="230"/>
        <v>87.827209063119156</v>
      </c>
      <c r="P2077" s="86">
        <f t="shared" si="226"/>
        <v>8.8465354733770862</v>
      </c>
      <c r="Q2077" s="86">
        <f t="shared" si="227"/>
        <v>6.4565960540016905</v>
      </c>
      <c r="S2077" s="86">
        <f t="shared" si="228"/>
        <v>7.2172793048717362E-2</v>
      </c>
      <c r="T2077" s="87">
        <v>0.94203867699999999</v>
      </c>
      <c r="U2077" s="87">
        <v>0</v>
      </c>
    </row>
    <row r="2078" spans="2:21">
      <c r="B2078" s="87" t="s">
        <v>7844</v>
      </c>
      <c r="C2078" s="87" t="s">
        <v>3263</v>
      </c>
      <c r="D2078" s="87" t="s">
        <v>3264</v>
      </c>
      <c r="E2078" s="87">
        <v>101.02555677292401</v>
      </c>
      <c r="F2078" s="86">
        <v>106.868277941895</v>
      </c>
      <c r="G2078" s="86">
        <v>112.683509607668</v>
      </c>
      <c r="H2078" s="86">
        <f t="shared" si="229"/>
        <v>106.85911477416234</v>
      </c>
      <c r="I2078" s="86">
        <f t="shared" si="224"/>
        <v>5.8289818190667795</v>
      </c>
      <c r="J2078" s="86">
        <f t="shared" si="225"/>
        <v>6.7395661607452624</v>
      </c>
      <c r="L2078" s="87">
        <v>116.784449021391</v>
      </c>
      <c r="M2078" s="86">
        <v>119.913496357694</v>
      </c>
      <c r="N2078" s="86">
        <v>115.41412791420601</v>
      </c>
      <c r="O2078" s="86">
        <f t="shared" si="230"/>
        <v>117.37069109776367</v>
      </c>
      <c r="P2078" s="86">
        <f t="shared" si="226"/>
        <v>2.3062608106296651</v>
      </c>
      <c r="Q2078" s="86">
        <f t="shared" si="227"/>
        <v>6.8749283845356057</v>
      </c>
      <c r="S2078" s="86">
        <f t="shared" si="228"/>
        <v>0.13536222379034199</v>
      </c>
      <c r="T2078" s="87">
        <v>0.66144740800000001</v>
      </c>
      <c r="U2078" s="87">
        <v>0</v>
      </c>
    </row>
    <row r="2079" spans="2:21">
      <c r="B2079" s="87" t="s">
        <v>7845</v>
      </c>
      <c r="C2079" s="87" t="s">
        <v>841</v>
      </c>
      <c r="D2079" s="87"/>
      <c r="E2079" s="87">
        <v>101.93487458275099</v>
      </c>
      <c r="F2079" s="86">
        <v>94.414501545826695</v>
      </c>
      <c r="G2079" s="86">
        <v>94.867608648006893</v>
      </c>
      <c r="H2079" s="86">
        <f t="shared" si="229"/>
        <v>97.072328258861532</v>
      </c>
      <c r="I2079" s="86">
        <f t="shared" si="224"/>
        <v>4.2171784495666946</v>
      </c>
      <c r="J2079" s="86">
        <f t="shared" si="225"/>
        <v>6.6009881899829006</v>
      </c>
      <c r="L2079" s="87">
        <v>96.004676164646298</v>
      </c>
      <c r="M2079" s="86">
        <v>94.341857641450005</v>
      </c>
      <c r="N2079" s="86">
        <v>96.781250486097505</v>
      </c>
      <c r="O2079" s="86">
        <f t="shared" si="230"/>
        <v>95.709261430731274</v>
      </c>
      <c r="P2079" s="86">
        <f t="shared" si="226"/>
        <v>1.2462390466479218</v>
      </c>
      <c r="Q2079" s="86">
        <f t="shared" si="227"/>
        <v>6.5805866306091039</v>
      </c>
      <c r="S2079" s="86">
        <f t="shared" si="228"/>
        <v>-2.0401559373796903E-2</v>
      </c>
      <c r="T2079" s="87">
        <v>0.79890662899999998</v>
      </c>
      <c r="U2079" s="87">
        <v>0</v>
      </c>
    </row>
    <row r="2080" spans="2:21">
      <c r="B2080" s="87" t="s">
        <v>7846</v>
      </c>
      <c r="C2080" s="87" t="s">
        <v>841</v>
      </c>
      <c r="D2080" s="87" t="s">
        <v>1599</v>
      </c>
      <c r="E2080" s="87">
        <v>160.95712043013401</v>
      </c>
      <c r="F2080" s="86">
        <v>150.65549737241</v>
      </c>
      <c r="G2080" s="86">
        <v>161.023335957314</v>
      </c>
      <c r="H2080" s="86">
        <f t="shared" si="229"/>
        <v>157.54531791995268</v>
      </c>
      <c r="I2080" s="86">
        <f t="shared" si="224"/>
        <v>5.9668514735173233</v>
      </c>
      <c r="J2080" s="86">
        <f t="shared" si="225"/>
        <v>7.2996230693981099</v>
      </c>
      <c r="L2080" s="87">
        <v>167.72597704317599</v>
      </c>
      <c r="M2080" s="86">
        <v>166.763428336695</v>
      </c>
      <c r="N2080" s="86">
        <v>159.722879252615</v>
      </c>
      <c r="O2080" s="86">
        <f t="shared" si="230"/>
        <v>164.73742821082865</v>
      </c>
      <c r="P2080" s="86">
        <f t="shared" si="226"/>
        <v>4.3693135552198976</v>
      </c>
      <c r="Q2080" s="86">
        <f t="shared" si="227"/>
        <v>7.364024561229968</v>
      </c>
      <c r="S2080" s="86">
        <f t="shared" si="228"/>
        <v>6.4401491831858421E-2</v>
      </c>
      <c r="T2080" s="87">
        <v>0.95177636700000001</v>
      </c>
      <c r="U2080" s="87">
        <v>0</v>
      </c>
    </row>
    <row r="2081" spans="2:21">
      <c r="B2081" s="87" t="s">
        <v>7847</v>
      </c>
      <c r="C2081" s="87" t="s">
        <v>3265</v>
      </c>
      <c r="D2081" s="87"/>
      <c r="E2081" s="87">
        <v>103.57628057269901</v>
      </c>
      <c r="F2081" s="86">
        <v>94.243739614516699</v>
      </c>
      <c r="G2081" s="86">
        <v>107.09566493691599</v>
      </c>
      <c r="H2081" s="86">
        <f t="shared" si="229"/>
        <v>101.63856170804389</v>
      </c>
      <c r="I2081" s="86">
        <f t="shared" si="224"/>
        <v>6.6414653444825165</v>
      </c>
      <c r="J2081" s="86">
        <f t="shared" si="225"/>
        <v>6.6673040547792786</v>
      </c>
      <c r="L2081" s="87">
        <v>127.347461434613</v>
      </c>
      <c r="M2081" s="86">
        <v>141.97277694521901</v>
      </c>
      <c r="N2081" s="86">
        <v>137.40819671410301</v>
      </c>
      <c r="O2081" s="86">
        <f t="shared" si="230"/>
        <v>135.57614503131165</v>
      </c>
      <c r="P2081" s="86">
        <f t="shared" si="226"/>
        <v>7.48279850540606</v>
      </c>
      <c r="Q2081" s="86">
        <f t="shared" si="227"/>
        <v>7.0829595447047913</v>
      </c>
      <c r="S2081" s="86">
        <f t="shared" si="228"/>
        <v>0.41565548992551243</v>
      </c>
      <c r="T2081" s="87">
        <v>5.5033169999999998E-3</v>
      </c>
      <c r="U2081" s="87">
        <v>0</v>
      </c>
    </row>
    <row r="2082" spans="2:21">
      <c r="B2082" s="87" t="s">
        <v>7848</v>
      </c>
      <c r="C2082" s="87" t="s">
        <v>832</v>
      </c>
      <c r="D2082" s="87" t="s">
        <v>3266</v>
      </c>
      <c r="E2082" s="87">
        <v>218.02807060553101</v>
      </c>
      <c r="F2082" s="86">
        <v>173.426736336641</v>
      </c>
      <c r="G2082" s="86">
        <v>161.99758052526599</v>
      </c>
      <c r="H2082" s="86">
        <f t="shared" si="229"/>
        <v>184.48412915581267</v>
      </c>
      <c r="I2082" s="86">
        <f t="shared" si="224"/>
        <v>29.606644636411684</v>
      </c>
      <c r="J2082" s="86">
        <f t="shared" si="225"/>
        <v>7.527352898889335</v>
      </c>
      <c r="L2082" s="87">
        <v>208.44281823195701</v>
      </c>
      <c r="M2082" s="86">
        <v>176.78602493178599</v>
      </c>
      <c r="N2082" s="86">
        <v>172.94051521341001</v>
      </c>
      <c r="O2082" s="86">
        <f t="shared" si="230"/>
        <v>186.05645279238433</v>
      </c>
      <c r="P2082" s="86">
        <f t="shared" si="226"/>
        <v>19.482274108637867</v>
      </c>
      <c r="Q2082" s="86">
        <f t="shared" si="227"/>
        <v>7.5395966165197157</v>
      </c>
      <c r="S2082" s="86">
        <f t="shared" si="228"/>
        <v>1.2243717630380077E-2</v>
      </c>
      <c r="T2082" s="87">
        <v>0.95393430400000001</v>
      </c>
      <c r="U2082" s="87">
        <v>0</v>
      </c>
    </row>
    <row r="2083" spans="2:21">
      <c r="B2083" s="87" t="s">
        <v>7849</v>
      </c>
      <c r="C2083" s="87" t="s">
        <v>841</v>
      </c>
      <c r="D2083" s="87" t="s">
        <v>1038</v>
      </c>
      <c r="E2083" s="87">
        <v>37.674073859003698</v>
      </c>
      <c r="F2083" s="86">
        <v>43.264772984859</v>
      </c>
      <c r="G2083" s="86">
        <v>42.247564310722602</v>
      </c>
      <c r="H2083" s="86">
        <f t="shared" si="229"/>
        <v>41.062137051528431</v>
      </c>
      <c r="I2083" s="86">
        <f t="shared" si="224"/>
        <v>2.9779032084824819</v>
      </c>
      <c r="J2083" s="86">
        <f t="shared" si="225"/>
        <v>5.3597368083887122</v>
      </c>
      <c r="L2083" s="87">
        <v>38.766115849681</v>
      </c>
      <c r="M2083" s="86">
        <v>41.708091832865001</v>
      </c>
      <c r="N2083" s="86">
        <v>42.827901376884199</v>
      </c>
      <c r="O2083" s="86">
        <f t="shared" si="230"/>
        <v>41.100703019810062</v>
      </c>
      <c r="P2083" s="86">
        <f t="shared" si="226"/>
        <v>2.0979075992325198</v>
      </c>
      <c r="Q2083" s="86">
        <f t="shared" si="227"/>
        <v>5.3610911660332343</v>
      </c>
      <c r="S2083" s="86">
        <f t="shared" si="228"/>
        <v>1.3543576445225229E-3</v>
      </c>
      <c r="T2083" s="87">
        <v>0.91937540200000001</v>
      </c>
      <c r="U2083" s="87">
        <v>0</v>
      </c>
    </row>
    <row r="2084" spans="2:21">
      <c r="B2084" s="87" t="s">
        <v>7850</v>
      </c>
      <c r="C2084" s="87" t="s">
        <v>832</v>
      </c>
      <c r="D2084" s="87" t="s">
        <v>3267</v>
      </c>
      <c r="E2084" s="87">
        <v>368.49218923690302</v>
      </c>
      <c r="F2084" s="86">
        <v>395.04864595128998</v>
      </c>
      <c r="G2084" s="86">
        <v>461.43030358705897</v>
      </c>
      <c r="H2084" s="86">
        <f t="shared" si="229"/>
        <v>408.32371292508401</v>
      </c>
      <c r="I2084" s="86">
        <f t="shared" si="224"/>
        <v>47.870072353295058</v>
      </c>
      <c r="J2084" s="86">
        <f t="shared" si="225"/>
        <v>8.6735695426085133</v>
      </c>
      <c r="L2084" s="87">
        <v>333.97604982575899</v>
      </c>
      <c r="M2084" s="86">
        <v>356.22542150789701</v>
      </c>
      <c r="N2084" s="86">
        <v>415.29589072490501</v>
      </c>
      <c r="O2084" s="86">
        <f t="shared" si="230"/>
        <v>368.49912068618704</v>
      </c>
      <c r="P2084" s="86">
        <f t="shared" si="226"/>
        <v>42.026323888783949</v>
      </c>
      <c r="Q2084" s="86">
        <f t="shared" si="227"/>
        <v>8.5255173665355279</v>
      </c>
      <c r="S2084" s="86">
        <f t="shared" si="228"/>
        <v>-0.14805217607298335</v>
      </c>
      <c r="T2084" s="87">
        <v>0.37457731700000002</v>
      </c>
      <c r="U2084" s="87">
        <v>0</v>
      </c>
    </row>
    <row r="2085" spans="2:21">
      <c r="B2085" s="87" t="s">
        <v>7851</v>
      </c>
      <c r="C2085" s="87" t="s">
        <v>3268</v>
      </c>
      <c r="D2085" s="87" t="s">
        <v>3269</v>
      </c>
      <c r="E2085" s="87">
        <v>202.00257168464</v>
      </c>
      <c r="F2085" s="86">
        <v>195.63216627721499</v>
      </c>
      <c r="G2085" s="86">
        <v>205.46527019347499</v>
      </c>
      <c r="H2085" s="86">
        <f t="shared" si="229"/>
        <v>201.03333605177667</v>
      </c>
      <c r="I2085" s="86">
        <f t="shared" si="224"/>
        <v>4.9876894892325589</v>
      </c>
      <c r="J2085" s="86">
        <f t="shared" si="225"/>
        <v>7.651290943760138</v>
      </c>
      <c r="L2085" s="87">
        <v>190.18110290442601</v>
      </c>
      <c r="M2085" s="86">
        <v>198.91266170432399</v>
      </c>
      <c r="N2085" s="86">
        <v>205.686102712181</v>
      </c>
      <c r="O2085" s="86">
        <f t="shared" si="230"/>
        <v>198.25995577364367</v>
      </c>
      <c r="P2085" s="86">
        <f t="shared" si="226"/>
        <v>7.7730800544944527</v>
      </c>
      <c r="Q2085" s="86">
        <f t="shared" si="227"/>
        <v>7.6312495035457433</v>
      </c>
      <c r="S2085" s="86">
        <f t="shared" si="228"/>
        <v>-2.0041440214394902E-2</v>
      </c>
      <c r="T2085" s="87">
        <v>0.81412768499999999</v>
      </c>
      <c r="U2085" s="87">
        <v>0</v>
      </c>
    </row>
    <row r="2086" spans="2:21">
      <c r="B2086" s="87" t="s">
        <v>7852</v>
      </c>
      <c r="C2086" s="87" t="s">
        <v>832</v>
      </c>
      <c r="D2086" s="87" t="s">
        <v>1059</v>
      </c>
      <c r="E2086" s="87">
        <v>97.366589411948794</v>
      </c>
      <c r="F2086" s="86">
        <v>81.970396650235998</v>
      </c>
      <c r="G2086" s="86">
        <v>95.965705570667893</v>
      </c>
      <c r="H2086" s="86">
        <f t="shared" si="229"/>
        <v>91.767563877617548</v>
      </c>
      <c r="I2086" s="86">
        <f t="shared" si="224"/>
        <v>8.5134589412970101</v>
      </c>
      <c r="J2086" s="86">
        <f t="shared" si="225"/>
        <v>6.5199124042772185</v>
      </c>
      <c r="L2086" s="87">
        <v>122.99452751139199</v>
      </c>
      <c r="M2086" s="86">
        <v>112.308646445344</v>
      </c>
      <c r="N2086" s="86">
        <v>97.196995266873202</v>
      </c>
      <c r="O2086" s="86">
        <f t="shared" si="230"/>
        <v>110.83338974120306</v>
      </c>
      <c r="P2086" s="86">
        <f t="shared" si="226"/>
        <v>12.961884671377124</v>
      </c>
      <c r="Q2086" s="86">
        <f t="shared" si="227"/>
        <v>6.7922487639170193</v>
      </c>
      <c r="S2086" s="86">
        <f t="shared" si="228"/>
        <v>0.27233635963980074</v>
      </c>
      <c r="T2086" s="87">
        <v>0.17775959099999999</v>
      </c>
      <c r="U2086" s="87">
        <v>0</v>
      </c>
    </row>
    <row r="2087" spans="2:21">
      <c r="B2087" s="87" t="s">
        <v>7853</v>
      </c>
      <c r="C2087" s="87" t="s">
        <v>841</v>
      </c>
      <c r="D2087" s="87" t="s">
        <v>3051</v>
      </c>
      <c r="E2087" s="87">
        <v>315.95403990716198</v>
      </c>
      <c r="F2087" s="86">
        <v>320.64658946795799</v>
      </c>
      <c r="G2087" s="86">
        <v>380.54552565440298</v>
      </c>
      <c r="H2087" s="86">
        <f t="shared" si="229"/>
        <v>339.04871834317436</v>
      </c>
      <c r="I2087" s="86">
        <f t="shared" si="224"/>
        <v>36.013799690036343</v>
      </c>
      <c r="J2087" s="86">
        <f t="shared" si="225"/>
        <v>8.4053487807237612</v>
      </c>
      <c r="L2087" s="87">
        <v>309.92449398455199</v>
      </c>
      <c r="M2087" s="86">
        <v>324.68036507732899</v>
      </c>
      <c r="N2087" s="86">
        <v>339.78057752010398</v>
      </c>
      <c r="O2087" s="86">
        <f t="shared" si="230"/>
        <v>324.79514552732832</v>
      </c>
      <c r="P2087" s="86">
        <f t="shared" si="226"/>
        <v>14.928372715545427</v>
      </c>
      <c r="Q2087" s="86">
        <f t="shared" si="227"/>
        <v>8.3433862595638626</v>
      </c>
      <c r="S2087" s="86">
        <f t="shared" si="228"/>
        <v>-6.1962521159898545E-2</v>
      </c>
      <c r="T2087" s="87">
        <v>0.67522612100000001</v>
      </c>
      <c r="U2087" s="87">
        <v>0</v>
      </c>
    </row>
    <row r="2088" spans="2:21">
      <c r="B2088" s="87" t="s">
        <v>7854</v>
      </c>
      <c r="C2088" s="87" t="s">
        <v>856</v>
      </c>
      <c r="D2088" s="87" t="s">
        <v>1958</v>
      </c>
      <c r="E2088" s="87">
        <v>263.26590967805998</v>
      </c>
      <c r="F2088" s="86">
        <v>283.76564612279498</v>
      </c>
      <c r="G2088" s="86">
        <v>381.67203447505898</v>
      </c>
      <c r="H2088" s="86">
        <f t="shared" si="229"/>
        <v>309.56786342530467</v>
      </c>
      <c r="I2088" s="86">
        <f t="shared" si="224"/>
        <v>63.279684027775033</v>
      </c>
      <c r="J2088" s="86">
        <f t="shared" si="225"/>
        <v>8.2741119012978377</v>
      </c>
      <c r="L2088" s="87">
        <v>218.56089167963</v>
      </c>
      <c r="M2088" s="86">
        <v>228.670428162555</v>
      </c>
      <c r="N2088" s="86">
        <v>262.12678357655301</v>
      </c>
      <c r="O2088" s="86">
        <f t="shared" si="230"/>
        <v>236.45270113957932</v>
      </c>
      <c r="P2088" s="86">
        <f t="shared" si="226"/>
        <v>22.801744751450226</v>
      </c>
      <c r="Q2088" s="86">
        <f t="shared" si="227"/>
        <v>7.8854078124265099</v>
      </c>
      <c r="S2088" s="86">
        <f t="shared" si="228"/>
        <v>-0.38870408887132651</v>
      </c>
      <c r="T2088" s="87">
        <v>1.0088061000000001E-2</v>
      </c>
      <c r="U2088" s="87">
        <v>0</v>
      </c>
    </row>
    <row r="2089" spans="2:21">
      <c r="B2089" s="87" t="s">
        <v>7855</v>
      </c>
      <c r="C2089" s="87" t="s">
        <v>3270</v>
      </c>
      <c r="D2089" s="87" t="s">
        <v>3271</v>
      </c>
      <c r="E2089" s="87">
        <v>59.223578222518803</v>
      </c>
      <c r="F2089" s="86">
        <v>64.605537260487694</v>
      </c>
      <c r="G2089" s="86">
        <v>72.2995200012043</v>
      </c>
      <c r="H2089" s="86">
        <f t="shared" si="229"/>
        <v>65.376211828070268</v>
      </c>
      <c r="I2089" s="86">
        <f t="shared" si="224"/>
        <v>6.5719493163544822</v>
      </c>
      <c r="J2089" s="86">
        <f t="shared" si="225"/>
        <v>6.0306938786124302</v>
      </c>
      <c r="L2089" s="87">
        <v>65.046052351727795</v>
      </c>
      <c r="M2089" s="86">
        <v>71.717524592099196</v>
      </c>
      <c r="N2089" s="86">
        <v>79.038599830227398</v>
      </c>
      <c r="O2089" s="86">
        <f t="shared" si="230"/>
        <v>71.934058924684791</v>
      </c>
      <c r="P2089" s="86">
        <f t="shared" si="226"/>
        <v>6.9987864356906631</v>
      </c>
      <c r="Q2089" s="86">
        <f t="shared" si="227"/>
        <v>6.1686031062673337</v>
      </c>
      <c r="S2089" s="86">
        <f t="shared" si="228"/>
        <v>0.13790922765490266</v>
      </c>
      <c r="T2089" s="87">
        <v>0.77650947000000003</v>
      </c>
      <c r="U2089" s="87">
        <v>0</v>
      </c>
    </row>
    <row r="2090" spans="2:21">
      <c r="B2090" s="87" t="s">
        <v>7856</v>
      </c>
      <c r="C2090" s="87" t="s">
        <v>3272</v>
      </c>
      <c r="D2090" s="87" t="s">
        <v>3273</v>
      </c>
      <c r="E2090" s="87">
        <v>78.331168514998197</v>
      </c>
      <c r="F2090" s="86">
        <v>84.654534377932507</v>
      </c>
      <c r="G2090" s="86">
        <v>88.836161047697402</v>
      </c>
      <c r="H2090" s="86">
        <f t="shared" si="229"/>
        <v>83.940621313542707</v>
      </c>
      <c r="I2090" s="86">
        <f t="shared" si="224"/>
        <v>5.2887589211124331</v>
      </c>
      <c r="J2090" s="86">
        <f t="shared" si="225"/>
        <v>6.3912972367226883</v>
      </c>
      <c r="L2090" s="87">
        <v>81.1007127068969</v>
      </c>
      <c r="M2090" s="86">
        <v>107.105538189442</v>
      </c>
      <c r="N2090" s="86">
        <v>80.117119259399701</v>
      </c>
      <c r="O2090" s="86">
        <f t="shared" si="230"/>
        <v>89.4411233852462</v>
      </c>
      <c r="P2090" s="86">
        <f t="shared" si="226"/>
        <v>15.305735095006444</v>
      </c>
      <c r="Q2090" s="86">
        <f t="shared" si="227"/>
        <v>6.4828664035083765</v>
      </c>
      <c r="S2090" s="86">
        <f t="shared" si="228"/>
        <v>9.1569166785688674E-2</v>
      </c>
      <c r="T2090" s="87">
        <v>0.91489555</v>
      </c>
      <c r="U2090" s="87">
        <v>0</v>
      </c>
    </row>
    <row r="2091" spans="2:21">
      <c r="B2091" s="87" t="s">
        <v>7857</v>
      </c>
      <c r="C2091" s="87" t="s">
        <v>832</v>
      </c>
      <c r="D2091" s="87" t="s">
        <v>1038</v>
      </c>
      <c r="E2091" s="87">
        <v>545.12395650566305</v>
      </c>
      <c r="F2091" s="86">
        <v>503.58700797185202</v>
      </c>
      <c r="G2091" s="86">
        <v>585.34645994751395</v>
      </c>
      <c r="H2091" s="86">
        <f t="shared" si="229"/>
        <v>544.68580814167638</v>
      </c>
      <c r="I2091" s="86">
        <f t="shared" si="224"/>
        <v>40.881486975546657</v>
      </c>
      <c r="J2091" s="86">
        <f t="shared" si="225"/>
        <v>9.0892804678391563</v>
      </c>
      <c r="L2091" s="87">
        <v>628.41509087542499</v>
      </c>
      <c r="M2091" s="86">
        <v>525.17514092043496</v>
      </c>
      <c r="N2091" s="86">
        <v>608.34999096069998</v>
      </c>
      <c r="O2091" s="86">
        <f t="shared" si="230"/>
        <v>587.31340758551994</v>
      </c>
      <c r="P2091" s="86">
        <f t="shared" si="226"/>
        <v>54.740526091305391</v>
      </c>
      <c r="Q2091" s="86">
        <f t="shared" si="227"/>
        <v>9.197986762798811</v>
      </c>
      <c r="S2091" s="86">
        <f t="shared" si="228"/>
        <v>0.10870629495965463</v>
      </c>
      <c r="T2091" s="87">
        <v>0.82933630199999997</v>
      </c>
      <c r="U2091" s="87">
        <v>0</v>
      </c>
    </row>
    <row r="2092" spans="2:21">
      <c r="B2092" s="87" t="s">
        <v>7858</v>
      </c>
      <c r="C2092" s="87" t="s">
        <v>3274</v>
      </c>
      <c r="D2092" s="87" t="s">
        <v>945</v>
      </c>
      <c r="E2092" s="87">
        <v>103.35804775828301</v>
      </c>
      <c r="F2092" s="86">
        <v>107.32461571399401</v>
      </c>
      <c r="G2092" s="86">
        <v>80.482807299568904</v>
      </c>
      <c r="H2092" s="86">
        <f t="shared" si="229"/>
        <v>97.05515692394863</v>
      </c>
      <c r="I2092" s="86">
        <f t="shared" si="224"/>
        <v>14.488460732297646</v>
      </c>
      <c r="J2092" s="86">
        <f t="shared" si="225"/>
        <v>6.6007329659504501</v>
      </c>
      <c r="L2092" s="87">
        <v>108.463695178522</v>
      </c>
      <c r="M2092" s="86">
        <v>95.5598356905695</v>
      </c>
      <c r="N2092" s="86">
        <v>82.173326067253996</v>
      </c>
      <c r="O2092" s="86">
        <f t="shared" si="230"/>
        <v>95.398952312115171</v>
      </c>
      <c r="P2092" s="86">
        <f t="shared" si="226"/>
        <v>13.145922926815476</v>
      </c>
      <c r="Q2092" s="86">
        <f t="shared" si="227"/>
        <v>6.5759015172773152</v>
      </c>
      <c r="S2092" s="86">
        <f t="shared" si="228"/>
        <v>-2.4831448673134783E-2</v>
      </c>
      <c r="T2092" s="87">
        <v>0.88094325399999995</v>
      </c>
      <c r="U2092" s="87">
        <v>0</v>
      </c>
    </row>
    <row r="2093" spans="2:21">
      <c r="B2093" s="87" t="s">
        <v>7859</v>
      </c>
      <c r="C2093" s="87" t="s">
        <v>841</v>
      </c>
      <c r="D2093" s="87"/>
      <c r="E2093" s="87">
        <v>114.689264147617</v>
      </c>
      <c r="F2093" s="86">
        <v>102.322129142878</v>
      </c>
      <c r="G2093" s="86">
        <v>93.726406210558494</v>
      </c>
      <c r="H2093" s="86">
        <f t="shared" si="229"/>
        <v>103.57926650035115</v>
      </c>
      <c r="I2093" s="86">
        <f t="shared" si="224"/>
        <v>10.537819934597008</v>
      </c>
      <c r="J2093" s="86">
        <f t="shared" si="225"/>
        <v>6.6945914369045614</v>
      </c>
      <c r="L2093" s="87">
        <v>121.060690044366</v>
      </c>
      <c r="M2093" s="86">
        <v>107.60484090666699</v>
      </c>
      <c r="N2093" s="86">
        <v>97.061782705954101</v>
      </c>
      <c r="O2093" s="86">
        <f t="shared" si="230"/>
        <v>108.57577121899571</v>
      </c>
      <c r="P2093" s="86">
        <f t="shared" si="226"/>
        <v>12.028878485252443</v>
      </c>
      <c r="Q2093" s="86">
        <f t="shared" si="227"/>
        <v>6.7625583901361273</v>
      </c>
      <c r="S2093" s="86">
        <f t="shared" si="228"/>
        <v>6.7966953231565416E-2</v>
      </c>
      <c r="T2093" s="87">
        <v>0.95510654299999997</v>
      </c>
      <c r="U2093" s="87">
        <v>0</v>
      </c>
    </row>
    <row r="2094" spans="2:21">
      <c r="B2094" s="87" t="s">
        <v>7860</v>
      </c>
      <c r="C2094" s="87" t="s">
        <v>841</v>
      </c>
      <c r="D2094" s="87" t="s">
        <v>3275</v>
      </c>
      <c r="E2094" s="87">
        <v>74.710557617855002</v>
      </c>
      <c r="F2094" s="86">
        <v>83.290472056413094</v>
      </c>
      <c r="G2094" s="86">
        <v>74.456986098998797</v>
      </c>
      <c r="H2094" s="86">
        <f t="shared" si="229"/>
        <v>77.486005257755622</v>
      </c>
      <c r="I2094" s="86">
        <f t="shared" si="224"/>
        <v>5.028414336680239</v>
      </c>
      <c r="J2094" s="86">
        <f t="shared" si="225"/>
        <v>6.2758638637465589</v>
      </c>
      <c r="L2094" s="87">
        <v>93.253052873426299</v>
      </c>
      <c r="M2094" s="86">
        <v>94.072182570844504</v>
      </c>
      <c r="N2094" s="86">
        <v>94.149403362965501</v>
      </c>
      <c r="O2094" s="86">
        <f t="shared" si="230"/>
        <v>93.824879602412082</v>
      </c>
      <c r="P2094" s="86">
        <f t="shared" si="226"/>
        <v>0.49671935604614831</v>
      </c>
      <c r="Q2094" s="86">
        <f t="shared" si="227"/>
        <v>6.5518986287114229</v>
      </c>
      <c r="S2094" s="86">
        <f t="shared" si="228"/>
        <v>0.27603476496486462</v>
      </c>
      <c r="T2094" s="87">
        <v>0.34329383299999999</v>
      </c>
      <c r="U2094" s="87">
        <v>0</v>
      </c>
    </row>
    <row r="2095" spans="2:21">
      <c r="B2095" s="87" t="s">
        <v>7861</v>
      </c>
      <c r="C2095" s="87" t="s">
        <v>3276</v>
      </c>
      <c r="D2095" s="87" t="s">
        <v>3277</v>
      </c>
      <c r="E2095" s="87">
        <v>172.236220508489</v>
      </c>
      <c r="F2095" s="86">
        <v>176.194101849465</v>
      </c>
      <c r="G2095" s="86">
        <v>173.521129092443</v>
      </c>
      <c r="H2095" s="86">
        <f t="shared" si="229"/>
        <v>173.9838171501323</v>
      </c>
      <c r="I2095" s="86">
        <f t="shared" si="224"/>
        <v>2.0191003829323946</v>
      </c>
      <c r="J2095" s="86">
        <f t="shared" si="225"/>
        <v>7.4428093119233969</v>
      </c>
      <c r="L2095" s="87">
        <v>175.61756218839801</v>
      </c>
      <c r="M2095" s="86">
        <v>167.93422113746499</v>
      </c>
      <c r="N2095" s="86">
        <v>167.79101589439401</v>
      </c>
      <c r="O2095" s="86">
        <f t="shared" si="230"/>
        <v>170.44759974008568</v>
      </c>
      <c r="P2095" s="86">
        <f t="shared" si="226"/>
        <v>4.4778913255159027</v>
      </c>
      <c r="Q2095" s="86">
        <f t="shared" si="227"/>
        <v>7.4131844732217411</v>
      </c>
      <c r="S2095" s="86">
        <f t="shared" si="228"/>
        <v>-2.9624838701656296E-2</v>
      </c>
      <c r="T2095" s="87">
        <v>0.762167912</v>
      </c>
      <c r="U2095" s="87">
        <v>0</v>
      </c>
    </row>
    <row r="2096" spans="2:21">
      <c r="B2096" s="87" t="s">
        <v>7862</v>
      </c>
      <c r="C2096" s="87" t="s">
        <v>832</v>
      </c>
      <c r="D2096" s="87" t="s">
        <v>3278</v>
      </c>
      <c r="E2096" s="87">
        <v>96.332864480776493</v>
      </c>
      <c r="F2096" s="86">
        <v>100.750292936688</v>
      </c>
      <c r="G2096" s="86">
        <v>87.266937791856193</v>
      </c>
      <c r="H2096" s="86">
        <f t="shared" si="229"/>
        <v>94.783365069773552</v>
      </c>
      <c r="I2096" s="86">
        <f t="shared" si="224"/>
        <v>6.8739310302722272</v>
      </c>
      <c r="J2096" s="86">
        <f t="shared" si="225"/>
        <v>6.5665619764032934</v>
      </c>
      <c r="L2096" s="87">
        <v>99.1856184720492</v>
      </c>
      <c r="M2096" s="86">
        <v>109.14628099531799</v>
      </c>
      <c r="N2096" s="86">
        <v>93.701358809847406</v>
      </c>
      <c r="O2096" s="86">
        <f t="shared" si="230"/>
        <v>100.67775275907154</v>
      </c>
      <c r="P2096" s="86">
        <f t="shared" si="226"/>
        <v>7.8298310247853449</v>
      </c>
      <c r="Q2096" s="86">
        <f t="shared" si="227"/>
        <v>6.6536011091660878</v>
      </c>
      <c r="S2096" s="86">
        <f t="shared" si="228"/>
        <v>8.7039132762794014E-2</v>
      </c>
      <c r="T2096" s="87">
        <v>0.90802386999999996</v>
      </c>
      <c r="U2096" s="87">
        <v>0</v>
      </c>
    </row>
    <row r="2097" spans="2:21">
      <c r="B2097" s="87" t="s">
        <v>7863</v>
      </c>
      <c r="C2097" s="87" t="s">
        <v>841</v>
      </c>
      <c r="D2097" s="87" t="s">
        <v>3279</v>
      </c>
      <c r="E2097" s="87">
        <v>65.227527395870297</v>
      </c>
      <c r="F2097" s="86">
        <v>76.627234291900095</v>
      </c>
      <c r="G2097" s="86">
        <v>79.787223957664395</v>
      </c>
      <c r="H2097" s="86">
        <f t="shared" si="229"/>
        <v>73.880661881811605</v>
      </c>
      <c r="I2097" s="86">
        <f t="shared" si="224"/>
        <v>7.6585857699561108</v>
      </c>
      <c r="J2097" s="86">
        <f t="shared" si="225"/>
        <v>6.2071248860768247</v>
      </c>
      <c r="L2097" s="87">
        <v>79.004674809327199</v>
      </c>
      <c r="M2097" s="86">
        <v>89.205117282481098</v>
      </c>
      <c r="N2097" s="86">
        <v>85.176073485652793</v>
      </c>
      <c r="O2097" s="86">
        <f t="shared" si="230"/>
        <v>84.461955192487039</v>
      </c>
      <c r="P2097" s="86">
        <f t="shared" si="226"/>
        <v>5.1375802051652677</v>
      </c>
      <c r="Q2097" s="86">
        <f t="shared" si="227"/>
        <v>6.4002297390648959</v>
      </c>
      <c r="S2097" s="86">
        <f t="shared" si="228"/>
        <v>0.19310485298807128</v>
      </c>
      <c r="T2097" s="87">
        <v>0.415033135</v>
      </c>
      <c r="U2097" s="87">
        <v>0</v>
      </c>
    </row>
    <row r="2098" spans="2:21">
      <c r="B2098" s="87" t="s">
        <v>7864</v>
      </c>
      <c r="C2098" s="87" t="s">
        <v>841</v>
      </c>
      <c r="D2098" s="87"/>
      <c r="E2098" s="87">
        <v>75.766262358847996</v>
      </c>
      <c r="F2098" s="86">
        <v>75.544115396022406</v>
      </c>
      <c r="G2098" s="86">
        <v>85.054454107696898</v>
      </c>
      <c r="H2098" s="86">
        <f t="shared" si="229"/>
        <v>78.788277287522433</v>
      </c>
      <c r="I2098" s="86">
        <f t="shared" si="224"/>
        <v>5.4278049222998046</v>
      </c>
      <c r="J2098" s="86">
        <f t="shared" si="225"/>
        <v>6.2999090855174371</v>
      </c>
      <c r="L2098" s="87">
        <v>79.292222622047703</v>
      </c>
      <c r="M2098" s="86">
        <v>80.398187672681601</v>
      </c>
      <c r="N2098" s="86">
        <v>82.856593513449099</v>
      </c>
      <c r="O2098" s="86">
        <f t="shared" si="230"/>
        <v>80.849001269392801</v>
      </c>
      <c r="P2098" s="86">
        <f t="shared" si="226"/>
        <v>1.824447762228933</v>
      </c>
      <c r="Q2098" s="86">
        <f t="shared" si="227"/>
        <v>6.337158047032883</v>
      </c>
      <c r="S2098" s="86">
        <f t="shared" si="228"/>
        <v>3.7248961515446793E-2</v>
      </c>
      <c r="T2098" s="87">
        <v>1</v>
      </c>
      <c r="U2098" s="87">
        <v>0</v>
      </c>
    </row>
    <row r="2099" spans="2:21">
      <c r="B2099" s="87" t="s">
        <v>7865</v>
      </c>
      <c r="C2099" s="87" t="s">
        <v>3280</v>
      </c>
      <c r="D2099" s="87" t="s">
        <v>1309</v>
      </c>
      <c r="E2099" s="87">
        <v>72.611513603992194</v>
      </c>
      <c r="F2099" s="86">
        <v>67.397467576337604</v>
      </c>
      <c r="G2099" s="86">
        <v>68.962895626644496</v>
      </c>
      <c r="H2099" s="86">
        <f t="shared" si="229"/>
        <v>69.657292268991426</v>
      </c>
      <c r="I2099" s="86">
        <f t="shared" si="224"/>
        <v>2.6754829502918112</v>
      </c>
      <c r="J2099" s="86">
        <f t="shared" si="225"/>
        <v>6.1222024881963959</v>
      </c>
      <c r="L2099" s="87">
        <v>72.650243913053004</v>
      </c>
      <c r="M2099" s="86">
        <v>73.200259393467107</v>
      </c>
      <c r="N2099" s="86">
        <v>72.404030641623294</v>
      </c>
      <c r="O2099" s="86">
        <f t="shared" si="230"/>
        <v>72.751511316047811</v>
      </c>
      <c r="P2099" s="86">
        <f t="shared" si="226"/>
        <v>0.40765962701458708</v>
      </c>
      <c r="Q2099" s="86">
        <f t="shared" si="227"/>
        <v>6.1849053132934397</v>
      </c>
      <c r="S2099" s="86">
        <f t="shared" si="228"/>
        <v>6.2702825097044765E-2</v>
      </c>
      <c r="T2099" s="87">
        <v>0.95488321499999995</v>
      </c>
      <c r="U2099" s="87">
        <v>0</v>
      </c>
    </row>
    <row r="2100" spans="2:21">
      <c r="B2100" s="87" t="s">
        <v>7866</v>
      </c>
      <c r="C2100" s="87" t="s">
        <v>3281</v>
      </c>
      <c r="D2100" s="87" t="s">
        <v>1032</v>
      </c>
      <c r="E2100" s="87">
        <v>161.68951559419801</v>
      </c>
      <c r="F2100" s="86">
        <v>153.71278652527499</v>
      </c>
      <c r="G2100" s="86">
        <v>152.27388727951899</v>
      </c>
      <c r="H2100" s="86">
        <f t="shared" si="229"/>
        <v>155.89206313299732</v>
      </c>
      <c r="I2100" s="86">
        <f t="shared" si="224"/>
        <v>5.07202612767035</v>
      </c>
      <c r="J2100" s="86">
        <f t="shared" si="225"/>
        <v>7.2844036683547024</v>
      </c>
      <c r="L2100" s="87">
        <v>169.19732283803401</v>
      </c>
      <c r="M2100" s="86">
        <v>173.22727979823901</v>
      </c>
      <c r="N2100" s="86">
        <v>165.04137680922199</v>
      </c>
      <c r="O2100" s="86">
        <f t="shared" si="230"/>
        <v>169.15532648183168</v>
      </c>
      <c r="P2100" s="86">
        <f t="shared" si="226"/>
        <v>4.0931130825876494</v>
      </c>
      <c r="Q2100" s="86">
        <f t="shared" si="227"/>
        <v>7.4022047962175064</v>
      </c>
      <c r="S2100" s="86">
        <f t="shared" si="228"/>
        <v>0.11780112786280354</v>
      </c>
      <c r="T2100" s="87">
        <v>0.74249469999999995</v>
      </c>
      <c r="U2100" s="87">
        <v>0</v>
      </c>
    </row>
    <row r="2101" spans="2:21">
      <c r="B2101" s="87" t="s">
        <v>7867</v>
      </c>
      <c r="C2101" s="87" t="s">
        <v>841</v>
      </c>
      <c r="D2101" s="87"/>
      <c r="E2101" s="87">
        <v>287.32060230866603</v>
      </c>
      <c r="F2101" s="86">
        <v>240.76499122440501</v>
      </c>
      <c r="G2101" s="86">
        <v>202.96803245101799</v>
      </c>
      <c r="H2101" s="86">
        <f t="shared" si="229"/>
        <v>243.68454199469633</v>
      </c>
      <c r="I2101" s="86">
        <f t="shared" si="224"/>
        <v>42.252004010728122</v>
      </c>
      <c r="J2101" s="86">
        <f t="shared" si="225"/>
        <v>7.9288709271104505</v>
      </c>
      <c r="L2101" s="87">
        <v>310.32900997602701</v>
      </c>
      <c r="M2101" s="86">
        <v>318.46506509711799</v>
      </c>
      <c r="N2101" s="86">
        <v>275.95276501284599</v>
      </c>
      <c r="O2101" s="86">
        <f t="shared" si="230"/>
        <v>301.58228002866366</v>
      </c>
      <c r="P2101" s="86">
        <f t="shared" si="226"/>
        <v>22.565524106319256</v>
      </c>
      <c r="Q2101" s="86">
        <f t="shared" si="227"/>
        <v>8.2364078529111442</v>
      </c>
      <c r="S2101" s="86">
        <f t="shared" si="228"/>
        <v>0.30753692580069208</v>
      </c>
      <c r="T2101" s="87">
        <v>0.19354981900000001</v>
      </c>
      <c r="U2101" s="87">
        <v>0</v>
      </c>
    </row>
    <row r="2102" spans="2:21">
      <c r="B2102" s="87" t="s">
        <v>7868</v>
      </c>
      <c r="C2102" s="87" t="s">
        <v>3282</v>
      </c>
      <c r="D2102" s="87" t="s">
        <v>1903</v>
      </c>
      <c r="E2102" s="87">
        <v>15.1856753542174</v>
      </c>
      <c r="F2102" s="86">
        <v>15.510225720757299</v>
      </c>
      <c r="G2102" s="86">
        <v>13.773787286467901</v>
      </c>
      <c r="H2102" s="86">
        <f t="shared" si="229"/>
        <v>14.8232294538142</v>
      </c>
      <c r="I2102" s="86">
        <f t="shared" si="224"/>
        <v>0.92321713700443708</v>
      </c>
      <c r="J2102" s="86">
        <f t="shared" si="225"/>
        <v>3.8897878886470223</v>
      </c>
      <c r="L2102" s="87">
        <v>28.221816407130198</v>
      </c>
      <c r="M2102" s="86">
        <v>33.502265906400702</v>
      </c>
      <c r="N2102" s="86">
        <v>32.680462084759498</v>
      </c>
      <c r="O2102" s="86">
        <f t="shared" si="230"/>
        <v>31.468181466096798</v>
      </c>
      <c r="P2102" s="86">
        <f t="shared" si="226"/>
        <v>2.8413033897096307</v>
      </c>
      <c r="Q2102" s="86">
        <f t="shared" si="227"/>
        <v>4.9758219031503126</v>
      </c>
      <c r="S2102" s="86">
        <f t="shared" si="228"/>
        <v>1.0860340145032901</v>
      </c>
      <c r="T2102" s="91">
        <v>1.5100000000000001E-17</v>
      </c>
      <c r="U2102" s="87">
        <v>1</v>
      </c>
    </row>
    <row r="2103" spans="2:21">
      <c r="B2103" s="87" t="s">
        <v>7869</v>
      </c>
      <c r="C2103" s="87" t="s">
        <v>841</v>
      </c>
      <c r="D2103" s="87"/>
      <c r="E2103" s="87">
        <v>93.531399076898396</v>
      </c>
      <c r="F2103" s="86">
        <v>91.944027594741698</v>
      </c>
      <c r="G2103" s="86">
        <v>101.29884629142801</v>
      </c>
      <c r="H2103" s="86">
        <f t="shared" si="229"/>
        <v>95.5914243210227</v>
      </c>
      <c r="I2103" s="86">
        <f t="shared" si="224"/>
        <v>5.0060899129749936</v>
      </c>
      <c r="J2103" s="86">
        <f t="shared" si="225"/>
        <v>6.5788092921260493</v>
      </c>
      <c r="L2103" s="87">
        <v>111.085141353925</v>
      </c>
      <c r="M2103" s="86">
        <v>101.59280018157899</v>
      </c>
      <c r="N2103" s="86">
        <v>107.89097599726</v>
      </c>
      <c r="O2103" s="86">
        <f t="shared" si="230"/>
        <v>106.85630584425466</v>
      </c>
      <c r="P2103" s="86">
        <f t="shared" si="226"/>
        <v>4.8300146974097125</v>
      </c>
      <c r="Q2103" s="86">
        <f t="shared" si="227"/>
        <v>6.7395282371435261</v>
      </c>
      <c r="S2103" s="86">
        <f t="shared" si="228"/>
        <v>0.16071894501747755</v>
      </c>
      <c r="T2103" s="87">
        <v>0.65572708300000004</v>
      </c>
      <c r="U2103" s="87">
        <v>0</v>
      </c>
    </row>
    <row r="2104" spans="2:21">
      <c r="B2104" s="87" t="s">
        <v>7870</v>
      </c>
      <c r="C2104" s="87" t="s">
        <v>832</v>
      </c>
      <c r="D2104" s="87" t="s">
        <v>2634</v>
      </c>
      <c r="E2104" s="87">
        <v>369.02214784819199</v>
      </c>
      <c r="F2104" s="86">
        <v>421.912513450208</v>
      </c>
      <c r="G2104" s="86">
        <v>389.501325556582</v>
      </c>
      <c r="H2104" s="86">
        <f t="shared" si="229"/>
        <v>393.47866228499402</v>
      </c>
      <c r="I2104" s="86">
        <f t="shared" si="224"/>
        <v>26.668560121744683</v>
      </c>
      <c r="J2104" s="86">
        <f t="shared" si="225"/>
        <v>8.6201415925969744</v>
      </c>
      <c r="L2104" s="87">
        <v>397.790369412372</v>
      </c>
      <c r="M2104" s="86">
        <v>439.885937796934</v>
      </c>
      <c r="N2104" s="86">
        <v>443.09242906861101</v>
      </c>
      <c r="O2104" s="86">
        <f t="shared" si="230"/>
        <v>426.92291209263902</v>
      </c>
      <c r="P2104" s="86">
        <f t="shared" si="226"/>
        <v>25.280410970394037</v>
      </c>
      <c r="Q2104" s="86">
        <f t="shared" si="227"/>
        <v>8.7378317809744921</v>
      </c>
      <c r="S2104" s="86">
        <f t="shared" si="228"/>
        <v>0.11769018837751759</v>
      </c>
      <c r="T2104" s="87">
        <v>0.774981472</v>
      </c>
      <c r="U2104" s="87">
        <v>0</v>
      </c>
    </row>
    <row r="2105" spans="2:21">
      <c r="B2105" s="87" t="s">
        <v>7871</v>
      </c>
      <c r="C2105" s="87" t="s">
        <v>3283</v>
      </c>
      <c r="D2105" s="87" t="s">
        <v>3284</v>
      </c>
      <c r="E2105" s="87">
        <v>56.239352344019103</v>
      </c>
      <c r="F2105" s="86">
        <v>53.829048882739698</v>
      </c>
      <c r="G2105" s="86">
        <v>53.174467701365302</v>
      </c>
      <c r="H2105" s="86">
        <f t="shared" si="229"/>
        <v>54.414289642708034</v>
      </c>
      <c r="I2105" s="86">
        <f t="shared" si="224"/>
        <v>1.6140816362687533</v>
      </c>
      <c r="J2105" s="86">
        <f t="shared" si="225"/>
        <v>5.765913659773287</v>
      </c>
      <c r="L2105" s="87">
        <v>53.762019368179303</v>
      </c>
      <c r="M2105" s="86">
        <v>50.5385503441358</v>
      </c>
      <c r="N2105" s="86">
        <v>56.815156673428099</v>
      </c>
      <c r="O2105" s="86">
        <f t="shared" si="230"/>
        <v>53.705242128581069</v>
      </c>
      <c r="P2105" s="86">
        <f t="shared" si="226"/>
        <v>3.1386883398053933</v>
      </c>
      <c r="Q2105" s="86">
        <f t="shared" si="227"/>
        <v>5.7469910103568269</v>
      </c>
      <c r="S2105" s="86">
        <f t="shared" si="228"/>
        <v>-1.8922649416459412E-2</v>
      </c>
      <c r="T2105" s="87">
        <v>0.88457101299999996</v>
      </c>
      <c r="U2105" s="87">
        <v>0</v>
      </c>
    </row>
    <row r="2106" spans="2:21">
      <c r="B2106" s="87" t="s">
        <v>7872</v>
      </c>
      <c r="C2106" s="87" t="s">
        <v>832</v>
      </c>
      <c r="D2106" s="87" t="s">
        <v>3285</v>
      </c>
      <c r="E2106" s="87">
        <v>76.563760677121394</v>
      </c>
      <c r="F2106" s="86">
        <v>59.2132263527105</v>
      </c>
      <c r="G2106" s="86">
        <v>57.843865468390497</v>
      </c>
      <c r="H2106" s="86">
        <f t="shared" si="229"/>
        <v>64.54028416607413</v>
      </c>
      <c r="I2106" s="86">
        <f t="shared" si="224"/>
        <v>10.435122321595209</v>
      </c>
      <c r="J2106" s="86">
        <f t="shared" si="225"/>
        <v>6.0121280248052358</v>
      </c>
      <c r="L2106" s="87">
        <v>64.501604522998704</v>
      </c>
      <c r="M2106" s="86">
        <v>56.560100310108702</v>
      </c>
      <c r="N2106" s="86">
        <v>50.301084365534699</v>
      </c>
      <c r="O2106" s="86">
        <f t="shared" si="230"/>
        <v>57.120929732880704</v>
      </c>
      <c r="P2106" s="86">
        <f t="shared" si="226"/>
        <v>7.1168525639302418</v>
      </c>
      <c r="Q2106" s="86">
        <f t="shared" si="227"/>
        <v>5.8359475565740571</v>
      </c>
      <c r="S2106" s="86">
        <f t="shared" si="228"/>
        <v>-0.17618046823117903</v>
      </c>
      <c r="T2106" s="87">
        <v>0.48374310599999998</v>
      </c>
      <c r="U2106" s="87">
        <v>0</v>
      </c>
    </row>
    <row r="2107" spans="2:21">
      <c r="B2107" s="87" t="s">
        <v>7873</v>
      </c>
      <c r="C2107" s="87" t="s">
        <v>3286</v>
      </c>
      <c r="D2107" s="87" t="s">
        <v>3287</v>
      </c>
      <c r="E2107" s="87">
        <v>129.85084969103301</v>
      </c>
      <c r="F2107" s="86">
        <v>117.43956559954199</v>
      </c>
      <c r="G2107" s="86">
        <v>129.95026280745799</v>
      </c>
      <c r="H2107" s="86">
        <f t="shared" si="229"/>
        <v>125.74689269934431</v>
      </c>
      <c r="I2107" s="86">
        <f t="shared" si="224"/>
        <v>7.1945280178245223</v>
      </c>
      <c r="J2107" s="86">
        <f t="shared" si="225"/>
        <v>6.9743789401623166</v>
      </c>
      <c r="L2107" s="87">
        <v>137.182029313226</v>
      </c>
      <c r="M2107" s="86">
        <v>129.21925178763999</v>
      </c>
      <c r="N2107" s="86">
        <v>125.410172384782</v>
      </c>
      <c r="O2107" s="86">
        <f t="shared" si="230"/>
        <v>130.60381782854932</v>
      </c>
      <c r="P2107" s="86">
        <f t="shared" si="226"/>
        <v>6.0068228896121321</v>
      </c>
      <c r="Q2107" s="86">
        <f t="shared" si="227"/>
        <v>7.0290532603329545</v>
      </c>
      <c r="S2107" s="86">
        <f t="shared" si="228"/>
        <v>5.4674320170638745E-2</v>
      </c>
      <c r="T2107" s="87">
        <v>0.96919776700000004</v>
      </c>
      <c r="U2107" s="87">
        <v>0</v>
      </c>
    </row>
    <row r="2108" spans="2:21">
      <c r="B2108" s="87" t="s">
        <v>7874</v>
      </c>
      <c r="C2108" s="87" t="s">
        <v>832</v>
      </c>
      <c r="D2108" s="87" t="s">
        <v>3288</v>
      </c>
      <c r="E2108" s="87">
        <v>69.252824340601293</v>
      </c>
      <c r="F2108" s="86">
        <v>62.836862462812903</v>
      </c>
      <c r="G2108" s="86">
        <v>68.769525353767506</v>
      </c>
      <c r="H2108" s="86">
        <f t="shared" si="229"/>
        <v>66.953070719060563</v>
      </c>
      <c r="I2108" s="86">
        <f t="shared" si="224"/>
        <v>3.572922093227016</v>
      </c>
      <c r="J2108" s="86">
        <f t="shared" si="225"/>
        <v>6.0650783193625397</v>
      </c>
      <c r="L2108" s="87">
        <v>75.872409670915104</v>
      </c>
      <c r="M2108" s="86">
        <v>76.186440334075002</v>
      </c>
      <c r="N2108" s="86">
        <v>63.764872885009297</v>
      </c>
      <c r="O2108" s="86">
        <f t="shared" si="230"/>
        <v>71.941240963333144</v>
      </c>
      <c r="P2108" s="86">
        <f t="shared" si="226"/>
        <v>7.0826831094244183</v>
      </c>
      <c r="Q2108" s="86">
        <f t="shared" si="227"/>
        <v>6.1687471406020409</v>
      </c>
      <c r="S2108" s="86">
        <f t="shared" si="228"/>
        <v>0.10366882123950089</v>
      </c>
      <c r="T2108" s="87">
        <v>0.84575740099999996</v>
      </c>
      <c r="U2108" s="87">
        <v>0</v>
      </c>
    </row>
    <row r="2109" spans="2:21">
      <c r="B2109" s="87" t="s">
        <v>7875</v>
      </c>
      <c r="C2109" s="87" t="s">
        <v>841</v>
      </c>
      <c r="D2109" s="87"/>
      <c r="E2109" s="87">
        <v>76.924673878960107</v>
      </c>
      <c r="F2109" s="86">
        <v>78.344324857829704</v>
      </c>
      <c r="G2109" s="86">
        <v>81.420038834552201</v>
      </c>
      <c r="H2109" s="86">
        <f t="shared" si="229"/>
        <v>78.896345857114</v>
      </c>
      <c r="I2109" s="86">
        <f t="shared" si="224"/>
        <v>2.2979603801479054</v>
      </c>
      <c r="J2109" s="86">
        <f t="shared" si="225"/>
        <v>6.3018865771805643</v>
      </c>
      <c r="L2109" s="87">
        <v>83.778621894572893</v>
      </c>
      <c r="M2109" s="86">
        <v>81.231632203015806</v>
      </c>
      <c r="N2109" s="86">
        <v>83.903558923850099</v>
      </c>
      <c r="O2109" s="86">
        <f t="shared" si="230"/>
        <v>82.971271007146257</v>
      </c>
      <c r="P2109" s="86">
        <f t="shared" si="226"/>
        <v>1.5078659396473202</v>
      </c>
      <c r="Q2109" s="86">
        <f t="shared" si="227"/>
        <v>6.3745399813435322</v>
      </c>
      <c r="S2109" s="86">
        <f t="shared" si="228"/>
        <v>7.2653404162967505E-2</v>
      </c>
      <c r="T2109" s="87">
        <v>0.91764081200000003</v>
      </c>
      <c r="U2109" s="87">
        <v>0</v>
      </c>
    </row>
    <row r="2110" spans="2:21">
      <c r="B2110" s="87" t="s">
        <v>7876</v>
      </c>
      <c r="C2110" s="87" t="s">
        <v>832</v>
      </c>
      <c r="D2110" s="87" t="s">
        <v>3289</v>
      </c>
      <c r="E2110" s="87">
        <v>117.983115571821</v>
      </c>
      <c r="F2110" s="86">
        <v>114.929671508715</v>
      </c>
      <c r="G2110" s="86">
        <v>121.223072716144</v>
      </c>
      <c r="H2110" s="86">
        <f t="shared" si="229"/>
        <v>118.04528659889336</v>
      </c>
      <c r="I2110" s="86">
        <f t="shared" si="224"/>
        <v>3.1471611996961038</v>
      </c>
      <c r="J2110" s="86">
        <f t="shared" si="225"/>
        <v>6.8831966274771696</v>
      </c>
      <c r="L2110" s="87">
        <v>122.215236848464</v>
      </c>
      <c r="M2110" s="86">
        <v>114.862544190579</v>
      </c>
      <c r="N2110" s="86">
        <v>116.746187693292</v>
      </c>
      <c r="O2110" s="86">
        <f t="shared" si="230"/>
        <v>117.94132291077834</v>
      </c>
      <c r="P2110" s="86">
        <f t="shared" si="226"/>
        <v>3.8192647815235432</v>
      </c>
      <c r="Q2110" s="86">
        <f t="shared" si="227"/>
        <v>6.8819254713951263</v>
      </c>
      <c r="S2110" s="86">
        <f t="shared" si="228"/>
        <v>-1.2711560820429506E-3</v>
      </c>
      <c r="T2110" s="87">
        <v>0.89793139799999999</v>
      </c>
      <c r="U2110" s="87">
        <v>0</v>
      </c>
    </row>
    <row r="2111" spans="2:21">
      <c r="B2111" s="87" t="s">
        <v>7877</v>
      </c>
      <c r="C2111" s="87" t="s">
        <v>3290</v>
      </c>
      <c r="D2111" s="87" t="s">
        <v>3291</v>
      </c>
      <c r="E2111" s="87">
        <v>83.460099131810395</v>
      </c>
      <c r="F2111" s="86">
        <v>77.361319808329498</v>
      </c>
      <c r="G2111" s="86">
        <v>72.346428632136494</v>
      </c>
      <c r="H2111" s="86">
        <f t="shared" si="229"/>
        <v>77.722615857425467</v>
      </c>
      <c r="I2111" s="86">
        <f t="shared" si="224"/>
        <v>5.5656373507577506</v>
      </c>
      <c r="J2111" s="86">
        <f t="shared" si="225"/>
        <v>6.2802625524373203</v>
      </c>
      <c r="L2111" s="87">
        <v>92.708032108531896</v>
      </c>
      <c r="M2111" s="86">
        <v>103.646857485431</v>
      </c>
      <c r="N2111" s="86">
        <v>110.216728847471</v>
      </c>
      <c r="O2111" s="86">
        <f t="shared" si="230"/>
        <v>102.19053948047797</v>
      </c>
      <c r="P2111" s="86">
        <f t="shared" si="226"/>
        <v>8.8447307461955571</v>
      </c>
      <c r="Q2111" s="86">
        <f t="shared" si="227"/>
        <v>6.6751178314870865</v>
      </c>
      <c r="S2111" s="86">
        <f t="shared" si="228"/>
        <v>0.39485527904976681</v>
      </c>
      <c r="T2111" s="87">
        <v>1.3593592999999999E-2</v>
      </c>
      <c r="U2111" s="87">
        <v>0</v>
      </c>
    </row>
    <row r="2112" spans="2:21">
      <c r="B2112" s="87" t="s">
        <v>7878</v>
      </c>
      <c r="C2112" s="87" t="s">
        <v>3292</v>
      </c>
      <c r="D2112" s="87" t="s">
        <v>2694</v>
      </c>
      <c r="E2112" s="87">
        <v>110.870839971324</v>
      </c>
      <c r="F2112" s="86">
        <v>106.40391996697799</v>
      </c>
      <c r="G2112" s="86">
        <v>122.412833269381</v>
      </c>
      <c r="H2112" s="86">
        <f t="shared" si="229"/>
        <v>113.22919773589433</v>
      </c>
      <c r="I2112" s="86">
        <f t="shared" si="224"/>
        <v>8.2609148882097685</v>
      </c>
      <c r="J2112" s="86">
        <f t="shared" si="225"/>
        <v>6.8231022150580785</v>
      </c>
      <c r="L2112" s="87">
        <v>119.90206243416399</v>
      </c>
      <c r="M2112" s="86">
        <v>112.54104114869401</v>
      </c>
      <c r="N2112" s="86">
        <v>122.89162868573101</v>
      </c>
      <c r="O2112" s="86">
        <f t="shared" si="230"/>
        <v>118.44491075619634</v>
      </c>
      <c r="P2112" s="86">
        <f t="shared" si="226"/>
        <v>5.3269253655292932</v>
      </c>
      <c r="Q2112" s="86">
        <f t="shared" si="227"/>
        <v>6.8880724011470225</v>
      </c>
      <c r="S2112" s="86">
        <f t="shared" si="228"/>
        <v>6.4970186088944282E-2</v>
      </c>
      <c r="T2112" s="87">
        <v>0.94688645500000002</v>
      </c>
      <c r="U2112" s="87">
        <v>0</v>
      </c>
    </row>
    <row r="2113" spans="2:21">
      <c r="B2113" s="87" t="s">
        <v>7879</v>
      </c>
      <c r="C2113" s="87" t="s">
        <v>3293</v>
      </c>
      <c r="D2113" s="87" t="s">
        <v>3294</v>
      </c>
      <c r="E2113" s="87">
        <v>95.111764608205505</v>
      </c>
      <c r="F2113" s="86">
        <v>85.617021555195606</v>
      </c>
      <c r="G2113" s="86">
        <v>93.777648837459907</v>
      </c>
      <c r="H2113" s="86">
        <f t="shared" si="229"/>
        <v>91.502145000287001</v>
      </c>
      <c r="I2113" s="86">
        <f t="shared" si="224"/>
        <v>5.1401337234950786</v>
      </c>
      <c r="J2113" s="86">
        <f t="shared" si="225"/>
        <v>6.5157336584480294</v>
      </c>
      <c r="L2113" s="87">
        <v>101.187316988066</v>
      </c>
      <c r="M2113" s="86">
        <v>96.573133046535602</v>
      </c>
      <c r="N2113" s="86">
        <v>91.741502574788598</v>
      </c>
      <c r="O2113" s="86">
        <f t="shared" si="230"/>
        <v>96.500650869796729</v>
      </c>
      <c r="P2113" s="86">
        <f t="shared" si="226"/>
        <v>4.7233243305936963</v>
      </c>
      <c r="Q2113" s="86">
        <f t="shared" si="227"/>
        <v>6.5924667678738977</v>
      </c>
      <c r="S2113" s="86">
        <f t="shared" si="228"/>
        <v>7.6733109425868182E-2</v>
      </c>
      <c r="T2113" s="87">
        <v>0.91676302600000004</v>
      </c>
      <c r="U2113" s="87">
        <v>0</v>
      </c>
    </row>
    <row r="2114" spans="2:21">
      <c r="B2114" s="87" t="s">
        <v>7880</v>
      </c>
      <c r="C2114" s="87" t="s">
        <v>3295</v>
      </c>
      <c r="D2114" s="87" t="s">
        <v>3296</v>
      </c>
      <c r="E2114" s="87">
        <v>50.084000627354101</v>
      </c>
      <c r="F2114" s="86">
        <v>36.519668517042703</v>
      </c>
      <c r="G2114" s="86">
        <v>42.780399174770999</v>
      </c>
      <c r="H2114" s="86">
        <f t="shared" si="229"/>
        <v>43.128022773055932</v>
      </c>
      <c r="I2114" s="86">
        <f t="shared" si="224"/>
        <v>6.7888443806196053</v>
      </c>
      <c r="J2114" s="86">
        <f t="shared" si="225"/>
        <v>5.4305536713610296</v>
      </c>
      <c r="L2114" s="87">
        <v>56.369587811198699</v>
      </c>
      <c r="M2114" s="86">
        <v>49.211836263062601</v>
      </c>
      <c r="N2114" s="86">
        <v>41.238811823533702</v>
      </c>
      <c r="O2114" s="86">
        <f t="shared" si="230"/>
        <v>48.940078632598329</v>
      </c>
      <c r="P2114" s="86">
        <f t="shared" si="226"/>
        <v>7.5690478036878925</v>
      </c>
      <c r="Q2114" s="86">
        <f t="shared" si="227"/>
        <v>5.6129445143015699</v>
      </c>
      <c r="S2114" s="86">
        <f t="shared" si="228"/>
        <v>0.18239084294054006</v>
      </c>
      <c r="T2114" s="87">
        <v>0.70947582600000003</v>
      </c>
      <c r="U2114" s="87">
        <v>0</v>
      </c>
    </row>
    <row r="2115" spans="2:21">
      <c r="B2115" s="87" t="s">
        <v>7881</v>
      </c>
      <c r="C2115" s="87" t="s">
        <v>841</v>
      </c>
      <c r="D2115" s="87"/>
      <c r="E2115" s="87">
        <v>70.349747201278802</v>
      </c>
      <c r="F2115" s="86">
        <v>80.864535977100104</v>
      </c>
      <c r="G2115" s="86">
        <v>66.771157269451393</v>
      </c>
      <c r="H2115" s="86">
        <f t="shared" si="229"/>
        <v>72.6618134826101</v>
      </c>
      <c r="I2115" s="86">
        <f t="shared" si="224"/>
        <v>7.3256445939079899</v>
      </c>
      <c r="J2115" s="86">
        <f t="shared" si="225"/>
        <v>6.1831254676558913</v>
      </c>
      <c r="L2115" s="87">
        <v>67.455226952968303</v>
      </c>
      <c r="M2115" s="86">
        <v>83.015935909715395</v>
      </c>
      <c r="N2115" s="86">
        <v>75.490596693098396</v>
      </c>
      <c r="O2115" s="86">
        <f t="shared" si="230"/>
        <v>75.320586518594027</v>
      </c>
      <c r="P2115" s="86">
        <f t="shared" si="226"/>
        <v>7.7817474518082079</v>
      </c>
      <c r="Q2115" s="86">
        <f t="shared" si="227"/>
        <v>6.234972329095644</v>
      </c>
      <c r="S2115" s="86">
        <f t="shared" si="228"/>
        <v>5.1846861439751958E-2</v>
      </c>
      <c r="T2115" s="87">
        <v>0.99531827500000003</v>
      </c>
      <c r="U2115" s="87">
        <v>0</v>
      </c>
    </row>
    <row r="2116" spans="2:21">
      <c r="B2116" s="87" t="s">
        <v>7882</v>
      </c>
      <c r="C2116" s="87" t="s">
        <v>832</v>
      </c>
      <c r="D2116" s="87" t="s">
        <v>1719</v>
      </c>
      <c r="E2116" s="87">
        <v>23.890876105709701</v>
      </c>
      <c r="F2116" s="86">
        <v>19.434443479829699</v>
      </c>
      <c r="G2116" s="86">
        <v>20.967771947419202</v>
      </c>
      <c r="H2116" s="86">
        <f t="shared" si="229"/>
        <v>21.431030510986204</v>
      </c>
      <c r="I2116" s="86">
        <f t="shared" si="224"/>
        <v>2.2640460043449977</v>
      </c>
      <c r="J2116" s="86">
        <f t="shared" si="225"/>
        <v>4.4216293185529905</v>
      </c>
      <c r="L2116" s="87">
        <v>19.695687891370198</v>
      </c>
      <c r="M2116" s="86">
        <v>20.957454408580102</v>
      </c>
      <c r="N2116" s="86">
        <v>25.696740826130501</v>
      </c>
      <c r="O2116" s="86">
        <f t="shared" si="230"/>
        <v>22.116627708693603</v>
      </c>
      <c r="P2116" s="86">
        <f t="shared" si="226"/>
        <v>3.1640039722194797</v>
      </c>
      <c r="Q2116" s="86">
        <f t="shared" si="227"/>
        <v>4.4670595184870381</v>
      </c>
      <c r="S2116" s="86">
        <f t="shared" si="228"/>
        <v>4.5430199934048454E-2</v>
      </c>
      <c r="T2116" s="87">
        <v>1</v>
      </c>
      <c r="U2116" s="87">
        <v>0</v>
      </c>
    </row>
    <row r="2117" spans="2:21">
      <c r="B2117" s="87" t="s">
        <v>7883</v>
      </c>
      <c r="C2117" s="87" t="s">
        <v>841</v>
      </c>
      <c r="D2117" s="87" t="s">
        <v>2606</v>
      </c>
      <c r="E2117" s="87">
        <v>147.26786977637201</v>
      </c>
      <c r="F2117" s="86">
        <v>166.90757341500799</v>
      </c>
      <c r="G2117" s="86">
        <v>190.94181120745</v>
      </c>
      <c r="H2117" s="86">
        <f t="shared" si="229"/>
        <v>168.37241813294335</v>
      </c>
      <c r="I2117" s="86">
        <f t="shared" si="224"/>
        <v>21.873788367977074</v>
      </c>
      <c r="J2117" s="86">
        <f t="shared" si="225"/>
        <v>7.3955120129657477</v>
      </c>
      <c r="L2117" s="87">
        <v>151.01866383186899</v>
      </c>
      <c r="M2117" s="86">
        <v>161.62544560920401</v>
      </c>
      <c r="N2117" s="86">
        <v>162.00505808031099</v>
      </c>
      <c r="O2117" s="86">
        <f t="shared" si="230"/>
        <v>158.21638917379468</v>
      </c>
      <c r="P2117" s="86">
        <f t="shared" si="226"/>
        <v>6.2363021078523966</v>
      </c>
      <c r="Q2117" s="86">
        <f t="shared" si="227"/>
        <v>7.3057552418931353</v>
      </c>
      <c r="S2117" s="86">
        <f t="shared" si="228"/>
        <v>-8.9756771072611832E-2</v>
      </c>
      <c r="T2117" s="87">
        <v>0.55891932499999997</v>
      </c>
      <c r="U2117" s="87">
        <v>0</v>
      </c>
    </row>
    <row r="2118" spans="2:21">
      <c r="B2118" s="87" t="s">
        <v>7884</v>
      </c>
      <c r="C2118" s="87" t="s">
        <v>3297</v>
      </c>
      <c r="D2118" s="87" t="s">
        <v>3298</v>
      </c>
      <c r="E2118" s="87">
        <v>409.979589234988</v>
      </c>
      <c r="F2118" s="86">
        <v>403.139001362812</v>
      </c>
      <c r="G2118" s="86">
        <v>414.213735591199</v>
      </c>
      <c r="H2118" s="86">
        <f t="shared" si="229"/>
        <v>409.11077539633305</v>
      </c>
      <c r="I2118" s="86">
        <f t="shared" ref="I2118:I2181" si="231">STDEV(E2118:G2118)</f>
        <v>5.588252201899131</v>
      </c>
      <c r="J2118" s="86">
        <f t="shared" ref="J2118:J2181" si="232">LOG(H2118,2)</f>
        <v>8.6763477260379052</v>
      </c>
      <c r="L2118" s="87">
        <v>378.75982023719303</v>
      </c>
      <c r="M2118" s="86">
        <v>369.573808534563</v>
      </c>
      <c r="N2118" s="86">
        <v>381.77334818849602</v>
      </c>
      <c r="O2118" s="86">
        <f t="shared" si="230"/>
        <v>376.70232565341735</v>
      </c>
      <c r="P2118" s="86">
        <f t="shared" ref="P2118:P2181" si="233">STDEV(L2118:N2118)</f>
        <v>6.3546955012550139</v>
      </c>
      <c r="Q2118" s="86">
        <f t="shared" ref="Q2118:Q2181" si="234">LOG(O2118,2)</f>
        <v>8.557281129877909</v>
      </c>
      <c r="S2118" s="86">
        <f t="shared" ref="S2118:S2181" si="235">LOG(O2118/H2118,2)</f>
        <v>-0.11906659615999532</v>
      </c>
      <c r="T2118" s="87">
        <v>0.28010851199999998</v>
      </c>
      <c r="U2118" s="87">
        <v>0</v>
      </c>
    </row>
    <row r="2119" spans="2:21">
      <c r="B2119" s="87" t="s">
        <v>7885</v>
      </c>
      <c r="C2119" s="87" t="s">
        <v>841</v>
      </c>
      <c r="D2119" s="87" t="s">
        <v>3299</v>
      </c>
      <c r="E2119" s="87">
        <v>443.84213269430899</v>
      </c>
      <c r="F2119" s="86">
        <v>361.578637515487</v>
      </c>
      <c r="G2119" s="86">
        <v>355.39492452054202</v>
      </c>
      <c r="H2119" s="86">
        <f t="shared" ref="H2119:H2182" si="236">AVERAGE(E2119:G2119)</f>
        <v>386.93856491011269</v>
      </c>
      <c r="I2119" s="86">
        <f t="shared" si="231"/>
        <v>49.376832589069103</v>
      </c>
      <c r="J2119" s="86">
        <f t="shared" si="232"/>
        <v>8.5959607144511256</v>
      </c>
      <c r="L2119" s="87">
        <v>404.06503674060298</v>
      </c>
      <c r="M2119" s="86">
        <v>359.91021549347897</v>
      </c>
      <c r="N2119" s="86">
        <v>394.075970039482</v>
      </c>
      <c r="O2119" s="86">
        <f t="shared" ref="O2119:O2182" si="237">AVERAGE(L2119:N2119)</f>
        <v>386.01707409118802</v>
      </c>
      <c r="P2119" s="86">
        <f t="shared" si="233"/>
        <v>23.154295773580344</v>
      </c>
      <c r="Q2119" s="86">
        <f t="shared" si="234"/>
        <v>8.5925208511590299</v>
      </c>
      <c r="S2119" s="86">
        <f t="shared" si="235"/>
        <v>-3.43986329209436E-3</v>
      </c>
      <c r="T2119" s="87">
        <v>0.91139526000000004</v>
      </c>
      <c r="U2119" s="87">
        <v>0</v>
      </c>
    </row>
    <row r="2120" spans="2:21">
      <c r="B2120" s="87" t="s">
        <v>7886</v>
      </c>
      <c r="C2120" s="87" t="s">
        <v>3300</v>
      </c>
      <c r="D2120" s="87" t="s">
        <v>3301</v>
      </c>
      <c r="E2120" s="87">
        <v>59.235246598604</v>
      </c>
      <c r="F2120" s="86">
        <v>57.610190085404398</v>
      </c>
      <c r="G2120" s="86">
        <v>58.4040921209346</v>
      </c>
      <c r="H2120" s="86">
        <f t="shared" si="236"/>
        <v>58.416509601647668</v>
      </c>
      <c r="I2120" s="86">
        <f t="shared" si="231"/>
        <v>0.81259941739060892</v>
      </c>
      <c r="J2120" s="86">
        <f t="shared" si="232"/>
        <v>5.8683042543069508</v>
      </c>
      <c r="L2120" s="87">
        <v>62.614706857148803</v>
      </c>
      <c r="M2120" s="86">
        <v>65.007685104520803</v>
      </c>
      <c r="N2120" s="86">
        <v>61.147561108773097</v>
      </c>
      <c r="O2120" s="86">
        <f t="shared" si="237"/>
        <v>62.92331769014757</v>
      </c>
      <c r="P2120" s="86">
        <f t="shared" si="233"/>
        <v>1.948478842666749</v>
      </c>
      <c r="Q2120" s="86">
        <f t="shared" si="234"/>
        <v>5.9755228350773377</v>
      </c>
      <c r="S2120" s="86">
        <f t="shared" si="235"/>
        <v>0.10721858077038736</v>
      </c>
      <c r="T2120" s="87">
        <v>0.77454030200000001</v>
      </c>
      <c r="U2120" s="87">
        <v>0</v>
      </c>
    </row>
    <row r="2121" spans="2:21">
      <c r="B2121" s="87" t="s">
        <v>7887</v>
      </c>
      <c r="C2121" s="87" t="s">
        <v>832</v>
      </c>
      <c r="D2121" s="87" t="s">
        <v>3302</v>
      </c>
      <c r="E2121" s="87">
        <v>45.538253356337698</v>
      </c>
      <c r="F2121" s="86">
        <v>46.4722974769305</v>
      </c>
      <c r="G2121" s="86">
        <v>50.240960055829099</v>
      </c>
      <c r="H2121" s="86">
        <f t="shared" si="236"/>
        <v>47.417170296365761</v>
      </c>
      <c r="I2121" s="86">
        <f t="shared" si="231"/>
        <v>2.4896688653395231</v>
      </c>
      <c r="J2121" s="86">
        <f t="shared" si="232"/>
        <v>5.5673376648939117</v>
      </c>
      <c r="L2121" s="87">
        <v>51.924995349976001</v>
      </c>
      <c r="M2121" s="86">
        <v>50.764168872457802</v>
      </c>
      <c r="N2121" s="86">
        <v>46.686993025015198</v>
      </c>
      <c r="O2121" s="86">
        <f t="shared" si="237"/>
        <v>49.792052415816329</v>
      </c>
      <c r="P2121" s="86">
        <f t="shared" si="233"/>
        <v>2.7509861673640903</v>
      </c>
      <c r="Q2121" s="86">
        <f t="shared" si="234"/>
        <v>5.6378435790419408</v>
      </c>
      <c r="S2121" s="86">
        <f t="shared" si="235"/>
        <v>7.0505914148029092E-2</v>
      </c>
      <c r="T2121" s="87">
        <v>0.95313182500000004</v>
      </c>
      <c r="U2121" s="87">
        <v>0</v>
      </c>
    </row>
    <row r="2122" spans="2:21">
      <c r="B2122" s="87" t="s">
        <v>7888</v>
      </c>
      <c r="C2122" s="87" t="s">
        <v>832</v>
      </c>
      <c r="D2122" s="87" t="s">
        <v>3303</v>
      </c>
      <c r="E2122" s="87">
        <v>181.82569444345401</v>
      </c>
      <c r="F2122" s="86">
        <v>180.107817770108</v>
      </c>
      <c r="G2122" s="86">
        <v>186.930727350783</v>
      </c>
      <c r="H2122" s="86">
        <f t="shared" si="236"/>
        <v>182.95474652144836</v>
      </c>
      <c r="I2122" s="86">
        <f t="shared" si="231"/>
        <v>3.5488156802846444</v>
      </c>
      <c r="J2122" s="86">
        <f t="shared" si="232"/>
        <v>7.5153430347718988</v>
      </c>
      <c r="L2122" s="87">
        <v>169.92026331201399</v>
      </c>
      <c r="M2122" s="86">
        <v>194.862029593984</v>
      </c>
      <c r="N2122" s="86">
        <v>175.115162604608</v>
      </c>
      <c r="O2122" s="86">
        <f t="shared" si="237"/>
        <v>179.96581850353536</v>
      </c>
      <c r="P2122" s="86">
        <f t="shared" si="233"/>
        <v>13.159391068869905</v>
      </c>
      <c r="Q2122" s="86">
        <f t="shared" si="234"/>
        <v>7.4915791065614634</v>
      </c>
      <c r="S2122" s="86">
        <f t="shared" si="235"/>
        <v>-2.3763928210435846E-2</v>
      </c>
      <c r="T2122" s="87">
        <v>0.79493078399999995</v>
      </c>
      <c r="U2122" s="87">
        <v>0</v>
      </c>
    </row>
    <row r="2123" spans="2:21">
      <c r="B2123" s="87" t="s">
        <v>7889</v>
      </c>
      <c r="C2123" s="87" t="s">
        <v>841</v>
      </c>
      <c r="D2123" s="87"/>
      <c r="E2123" s="87">
        <v>88.410918862074098</v>
      </c>
      <c r="F2123" s="86">
        <v>75.027007899635095</v>
      </c>
      <c r="G2123" s="86">
        <v>73.587681075307003</v>
      </c>
      <c r="H2123" s="86">
        <f t="shared" si="236"/>
        <v>79.008535945672065</v>
      </c>
      <c r="I2123" s="86">
        <f t="shared" si="231"/>
        <v>8.1744430273134938</v>
      </c>
      <c r="J2123" s="86">
        <f t="shared" si="232"/>
        <v>6.3039366228762601</v>
      </c>
      <c r="L2123" s="87">
        <v>87.910561926835697</v>
      </c>
      <c r="M2123" s="86">
        <v>75.978371805329004</v>
      </c>
      <c r="N2123" s="86">
        <v>74.269413040784798</v>
      </c>
      <c r="O2123" s="86">
        <f t="shared" si="237"/>
        <v>79.386115590983167</v>
      </c>
      <c r="P2123" s="86">
        <f t="shared" si="233"/>
        <v>7.4316737020909596</v>
      </c>
      <c r="Q2123" s="86">
        <f t="shared" si="234"/>
        <v>6.3108148010010341</v>
      </c>
      <c r="S2123" s="86">
        <f t="shared" si="235"/>
        <v>6.8781781247737326E-3</v>
      </c>
      <c r="T2123" s="87">
        <v>0.95320627300000005</v>
      </c>
      <c r="U2123" s="87">
        <v>0</v>
      </c>
    </row>
    <row r="2124" spans="2:21">
      <c r="B2124" s="87" t="s">
        <v>7890</v>
      </c>
      <c r="C2124" s="87" t="s">
        <v>3304</v>
      </c>
      <c r="D2124" s="87" t="s">
        <v>955</v>
      </c>
      <c r="E2124" s="87">
        <v>67.603035916767396</v>
      </c>
      <c r="F2124" s="86">
        <v>63.239690392323404</v>
      </c>
      <c r="G2124" s="86">
        <v>67.716691479881604</v>
      </c>
      <c r="H2124" s="86">
        <f t="shared" si="236"/>
        <v>66.186472596324137</v>
      </c>
      <c r="I2124" s="86">
        <f t="shared" si="231"/>
        <v>2.5526208913816903</v>
      </c>
      <c r="J2124" s="86">
        <f t="shared" si="232"/>
        <v>6.0484644794058617</v>
      </c>
      <c r="L2124" s="87">
        <v>68.399106974511099</v>
      </c>
      <c r="M2124" s="86">
        <v>67.124958487337693</v>
      </c>
      <c r="N2124" s="86">
        <v>72.407732626163806</v>
      </c>
      <c r="O2124" s="86">
        <f t="shared" si="237"/>
        <v>69.310599362670871</v>
      </c>
      <c r="P2124" s="86">
        <f t="shared" si="233"/>
        <v>2.7568169019210167</v>
      </c>
      <c r="Q2124" s="86">
        <f t="shared" si="234"/>
        <v>6.1150040890775612</v>
      </c>
      <c r="S2124" s="86">
        <f t="shared" si="235"/>
        <v>6.6539609671699904E-2</v>
      </c>
      <c r="T2124" s="87">
        <v>0.94634521199999999</v>
      </c>
      <c r="U2124" s="87">
        <v>0</v>
      </c>
    </row>
    <row r="2125" spans="2:21">
      <c r="B2125" s="87" t="s">
        <v>7891</v>
      </c>
      <c r="C2125" s="87" t="s">
        <v>841</v>
      </c>
      <c r="D2125" s="87" t="s">
        <v>3305</v>
      </c>
      <c r="E2125" s="87">
        <v>61.383937543091101</v>
      </c>
      <c r="F2125" s="86">
        <v>59.0923980694973</v>
      </c>
      <c r="G2125" s="86">
        <v>61.957401318313899</v>
      </c>
      <c r="H2125" s="86">
        <f t="shared" si="236"/>
        <v>60.811245643634095</v>
      </c>
      <c r="I2125" s="86">
        <f t="shared" si="231"/>
        <v>1.5159297189217473</v>
      </c>
      <c r="J2125" s="86">
        <f t="shared" si="232"/>
        <v>5.9262662365509398</v>
      </c>
      <c r="L2125" s="87">
        <v>61.723027918218797</v>
      </c>
      <c r="M2125" s="86">
        <v>62.489207549572399</v>
      </c>
      <c r="N2125" s="86">
        <v>65.490888693717096</v>
      </c>
      <c r="O2125" s="86">
        <f t="shared" si="237"/>
        <v>63.234374720502764</v>
      </c>
      <c r="P2125" s="86">
        <f t="shared" si="233"/>
        <v>1.9913938059457086</v>
      </c>
      <c r="Q2125" s="86">
        <f t="shared" si="234"/>
        <v>5.9826371272926826</v>
      </c>
      <c r="S2125" s="86">
        <f t="shared" si="235"/>
        <v>5.6370890741743264E-2</v>
      </c>
      <c r="T2125" s="87">
        <v>0.96919776700000004</v>
      </c>
      <c r="U2125" s="87">
        <v>0</v>
      </c>
    </row>
    <row r="2126" spans="2:21">
      <c r="B2126" s="87" t="s">
        <v>7892</v>
      </c>
      <c r="C2126" s="87" t="s">
        <v>832</v>
      </c>
      <c r="D2126" s="87" t="s">
        <v>3306</v>
      </c>
      <c r="E2126" s="87">
        <v>39.622906947931</v>
      </c>
      <c r="F2126" s="86">
        <v>36.071181359815803</v>
      </c>
      <c r="G2126" s="86">
        <v>39.470102577944097</v>
      </c>
      <c r="H2126" s="86">
        <f t="shared" si="236"/>
        <v>38.388063628563629</v>
      </c>
      <c r="I2126" s="86">
        <f t="shared" si="231"/>
        <v>2.0079329867553706</v>
      </c>
      <c r="J2126" s="86">
        <f t="shared" si="232"/>
        <v>5.2625858844568398</v>
      </c>
      <c r="L2126" s="87">
        <v>46.230757512051397</v>
      </c>
      <c r="M2126" s="86">
        <v>35.203432526801201</v>
      </c>
      <c r="N2126" s="86">
        <v>40.114821651651702</v>
      </c>
      <c r="O2126" s="86">
        <f t="shared" si="237"/>
        <v>40.516337230168098</v>
      </c>
      <c r="P2126" s="86">
        <f t="shared" si="233"/>
        <v>5.5246162900625091</v>
      </c>
      <c r="Q2126" s="86">
        <f t="shared" si="234"/>
        <v>5.3404318519800213</v>
      </c>
      <c r="S2126" s="86">
        <f t="shared" si="235"/>
        <v>7.7845967523181639E-2</v>
      </c>
      <c r="T2126" s="87">
        <v>0.94234390999999995</v>
      </c>
      <c r="U2126" s="87">
        <v>0</v>
      </c>
    </row>
    <row r="2127" spans="2:21">
      <c r="B2127" s="87" t="s">
        <v>7893</v>
      </c>
      <c r="C2127" s="87" t="s">
        <v>841</v>
      </c>
      <c r="D2127" s="87"/>
      <c r="E2127" s="87">
        <v>80.927061094340701</v>
      </c>
      <c r="F2127" s="86">
        <v>72.098314873832607</v>
      </c>
      <c r="G2127" s="86">
        <v>84.807149037329395</v>
      </c>
      <c r="H2127" s="86">
        <f t="shared" si="236"/>
        <v>79.277508335167568</v>
      </c>
      <c r="I2127" s="86">
        <f t="shared" si="231"/>
        <v>6.5130165574630281</v>
      </c>
      <c r="J2127" s="86">
        <f t="shared" si="232"/>
        <v>6.3088397147151563</v>
      </c>
      <c r="L2127" s="87">
        <v>81.068858195729106</v>
      </c>
      <c r="M2127" s="86">
        <v>80.038172922241799</v>
      </c>
      <c r="N2127" s="86">
        <v>74.964572961524098</v>
      </c>
      <c r="O2127" s="86">
        <f t="shared" si="237"/>
        <v>78.690534693164992</v>
      </c>
      <c r="P2127" s="86">
        <f t="shared" si="233"/>
        <v>3.2676706003643115</v>
      </c>
      <c r="Q2127" s="86">
        <f t="shared" si="234"/>
        <v>6.2981182061921857</v>
      </c>
      <c r="S2127" s="86">
        <f t="shared" si="235"/>
        <v>-1.0721508522971462E-2</v>
      </c>
      <c r="T2127" s="87">
        <v>0.89971220399999996</v>
      </c>
      <c r="U2127" s="87">
        <v>0</v>
      </c>
    </row>
    <row r="2128" spans="2:21">
      <c r="B2128" s="87" t="s">
        <v>7894</v>
      </c>
      <c r="C2128" s="87" t="s">
        <v>832</v>
      </c>
      <c r="D2128" s="87" t="s">
        <v>3307</v>
      </c>
      <c r="E2128" s="87">
        <v>61.633653994239801</v>
      </c>
      <c r="F2128" s="86">
        <v>56.837863336492099</v>
      </c>
      <c r="G2128" s="86">
        <v>68.927464130046204</v>
      </c>
      <c r="H2128" s="86">
        <f t="shared" si="236"/>
        <v>62.466327153592694</v>
      </c>
      <c r="I2128" s="86">
        <f t="shared" si="231"/>
        <v>6.0876613144627276</v>
      </c>
      <c r="J2128" s="86">
        <f t="shared" si="232"/>
        <v>5.965006800826135</v>
      </c>
      <c r="L2128" s="87">
        <v>58.5544090540767</v>
      </c>
      <c r="M2128" s="86">
        <v>66.947901481962802</v>
      </c>
      <c r="N2128" s="86">
        <v>66.657338969918001</v>
      </c>
      <c r="O2128" s="86">
        <f t="shared" si="237"/>
        <v>64.05321650198583</v>
      </c>
      <c r="P2128" s="86">
        <f t="shared" si="233"/>
        <v>4.7643225284647945</v>
      </c>
      <c r="Q2128" s="86">
        <f t="shared" si="234"/>
        <v>6.001199113775125</v>
      </c>
      <c r="S2128" s="86">
        <f t="shared" si="235"/>
        <v>3.6192312948990848E-2</v>
      </c>
      <c r="T2128" s="87">
        <v>1</v>
      </c>
      <c r="U2128" s="87">
        <v>0</v>
      </c>
    </row>
    <row r="2129" spans="2:21">
      <c r="B2129" s="87" t="s">
        <v>7895</v>
      </c>
      <c r="C2129" s="87" t="s">
        <v>841</v>
      </c>
      <c r="D2129" s="87" t="s">
        <v>3308</v>
      </c>
      <c r="E2129" s="87">
        <v>110.864746451035</v>
      </c>
      <c r="F2129" s="86">
        <v>122.38078562890099</v>
      </c>
      <c r="G2129" s="86">
        <v>140.030168483203</v>
      </c>
      <c r="H2129" s="86">
        <f t="shared" si="236"/>
        <v>124.42523352104634</v>
      </c>
      <c r="I2129" s="86">
        <f t="shared" si="231"/>
        <v>14.689802107802226</v>
      </c>
      <c r="J2129" s="86">
        <f t="shared" si="232"/>
        <v>6.9591352844395615</v>
      </c>
      <c r="L2129" s="87">
        <v>117.241991374397</v>
      </c>
      <c r="M2129" s="86">
        <v>126.252252793309</v>
      </c>
      <c r="N2129" s="86">
        <v>134.42798809656699</v>
      </c>
      <c r="O2129" s="86">
        <f t="shared" si="237"/>
        <v>125.97407742142434</v>
      </c>
      <c r="P2129" s="86">
        <f t="shared" si="233"/>
        <v>8.5963746420657916</v>
      </c>
      <c r="Q2129" s="86">
        <f t="shared" si="234"/>
        <v>6.9769830804589752</v>
      </c>
      <c r="S2129" s="86">
        <f t="shared" si="235"/>
        <v>1.7847796019413692E-2</v>
      </c>
      <c r="T2129" s="87">
        <v>0.95528714000000003</v>
      </c>
      <c r="U2129" s="87">
        <v>0</v>
      </c>
    </row>
    <row r="2130" spans="2:21">
      <c r="B2130" s="87" t="s">
        <v>7896</v>
      </c>
      <c r="C2130" s="87" t="s">
        <v>841</v>
      </c>
      <c r="D2130" s="87"/>
      <c r="E2130" s="87">
        <v>72.743928995584</v>
      </c>
      <c r="F2130" s="86">
        <v>87.158939478938393</v>
      </c>
      <c r="G2130" s="86">
        <v>82.195937424209305</v>
      </c>
      <c r="H2130" s="86">
        <f t="shared" si="236"/>
        <v>80.699601966243904</v>
      </c>
      <c r="I2130" s="86">
        <f t="shared" si="231"/>
        <v>7.3230728974166075</v>
      </c>
      <c r="J2130" s="86">
        <f t="shared" si="232"/>
        <v>6.3344896526191397</v>
      </c>
      <c r="L2130" s="87">
        <v>78.942770695268507</v>
      </c>
      <c r="M2130" s="86">
        <v>87.415952262478598</v>
      </c>
      <c r="N2130" s="86">
        <v>80.7222959656645</v>
      </c>
      <c r="O2130" s="86">
        <f t="shared" si="237"/>
        <v>82.360339641137202</v>
      </c>
      <c r="P2130" s="86">
        <f t="shared" si="233"/>
        <v>4.4677837660068445</v>
      </c>
      <c r="Q2130" s="86">
        <f t="shared" si="234"/>
        <v>6.363877874318117</v>
      </c>
      <c r="S2130" s="86">
        <f t="shared" si="235"/>
        <v>2.9388221698977618E-2</v>
      </c>
      <c r="T2130" s="87">
        <v>0.98103776399999998</v>
      </c>
      <c r="U2130" s="87">
        <v>0</v>
      </c>
    </row>
    <row r="2131" spans="2:21">
      <c r="B2131" s="87" t="s">
        <v>7897</v>
      </c>
      <c r="C2131" s="87" t="s">
        <v>3309</v>
      </c>
      <c r="D2131" s="87" t="s">
        <v>3310</v>
      </c>
      <c r="E2131" s="87">
        <v>293.48884238593001</v>
      </c>
      <c r="F2131" s="86">
        <v>272.37445598799002</v>
      </c>
      <c r="G2131" s="86">
        <v>267.063200593445</v>
      </c>
      <c r="H2131" s="86">
        <f t="shared" si="236"/>
        <v>277.64216632245501</v>
      </c>
      <c r="I2131" s="86">
        <f t="shared" si="231"/>
        <v>13.978205005008855</v>
      </c>
      <c r="J2131" s="86">
        <f t="shared" si="232"/>
        <v>8.1170828806181738</v>
      </c>
      <c r="L2131" s="87">
        <v>312.76160019980398</v>
      </c>
      <c r="M2131" s="86">
        <v>283.53520036428</v>
      </c>
      <c r="N2131" s="86">
        <v>297.222983673138</v>
      </c>
      <c r="O2131" s="86">
        <f t="shared" si="237"/>
        <v>297.83992807907401</v>
      </c>
      <c r="P2131" s="86">
        <f t="shared" si="233"/>
        <v>14.622964033891719</v>
      </c>
      <c r="Q2131" s="86">
        <f t="shared" si="234"/>
        <v>8.218393362701903</v>
      </c>
      <c r="S2131" s="86">
        <f t="shared" si="235"/>
        <v>0.10131048208373036</v>
      </c>
      <c r="T2131" s="87">
        <v>0.84470930499999997</v>
      </c>
      <c r="U2131" s="87">
        <v>0</v>
      </c>
    </row>
    <row r="2132" spans="2:21">
      <c r="B2132" s="87" t="s">
        <v>7898</v>
      </c>
      <c r="C2132" s="87" t="s">
        <v>3311</v>
      </c>
      <c r="D2132" s="87" t="s">
        <v>3312</v>
      </c>
      <c r="E2132" s="87">
        <v>349.05206552999499</v>
      </c>
      <c r="F2132" s="86">
        <v>310.57077388706398</v>
      </c>
      <c r="G2132" s="86">
        <v>309.96193598983302</v>
      </c>
      <c r="H2132" s="86">
        <f t="shared" si="236"/>
        <v>323.19492513563063</v>
      </c>
      <c r="I2132" s="86">
        <f t="shared" si="231"/>
        <v>22.395009554065314</v>
      </c>
      <c r="J2132" s="86">
        <f t="shared" si="232"/>
        <v>8.3362607345873894</v>
      </c>
      <c r="L2132" s="87">
        <v>379.57560538985098</v>
      </c>
      <c r="M2132" s="86">
        <v>346.50060886630098</v>
      </c>
      <c r="N2132" s="86">
        <v>316.56065572109799</v>
      </c>
      <c r="O2132" s="86">
        <f t="shared" si="237"/>
        <v>347.54562332575</v>
      </c>
      <c r="P2132" s="86">
        <f t="shared" si="233"/>
        <v>31.520469727689836</v>
      </c>
      <c r="Q2132" s="86">
        <f t="shared" si="234"/>
        <v>8.4410585668206313</v>
      </c>
      <c r="S2132" s="86">
        <f t="shared" si="235"/>
        <v>0.10479783223324118</v>
      </c>
      <c r="T2132" s="87">
        <v>0.84161580400000002</v>
      </c>
      <c r="U2132" s="87">
        <v>0</v>
      </c>
    </row>
    <row r="2133" spans="2:21">
      <c r="B2133" s="87" t="s">
        <v>7899</v>
      </c>
      <c r="C2133" s="87" t="s">
        <v>3313</v>
      </c>
      <c r="D2133" s="87" t="s">
        <v>1793</v>
      </c>
      <c r="E2133" s="87">
        <v>113.626056907155</v>
      </c>
      <c r="F2133" s="86">
        <v>100.411291312454</v>
      </c>
      <c r="G2133" s="86">
        <v>110.430265589741</v>
      </c>
      <c r="H2133" s="86">
        <f t="shared" si="236"/>
        <v>108.15587126978333</v>
      </c>
      <c r="I2133" s="86">
        <f t="shared" si="231"/>
        <v>6.8947196877549075</v>
      </c>
      <c r="J2133" s="86">
        <f t="shared" si="232"/>
        <v>6.7569681742783674</v>
      </c>
      <c r="L2133" s="87">
        <v>111.17121609795601</v>
      </c>
      <c r="M2133" s="86">
        <v>101.036990727681</v>
      </c>
      <c r="N2133" s="86">
        <v>95.632184486266098</v>
      </c>
      <c r="O2133" s="86">
        <f t="shared" si="237"/>
        <v>102.61346377063437</v>
      </c>
      <c r="P2133" s="86">
        <f t="shared" si="233"/>
        <v>7.8885566676448198</v>
      </c>
      <c r="Q2133" s="86">
        <f t="shared" si="234"/>
        <v>6.6810762271598909</v>
      </c>
      <c r="S2133" s="86">
        <f t="shared" si="235"/>
        <v>-7.5891947118475411E-2</v>
      </c>
      <c r="T2133" s="87">
        <v>0.59972641000000004</v>
      </c>
      <c r="U2133" s="87">
        <v>0</v>
      </c>
    </row>
    <row r="2134" spans="2:21">
      <c r="B2134" s="87" t="s">
        <v>7900</v>
      </c>
      <c r="C2134" s="87" t="s">
        <v>841</v>
      </c>
      <c r="D2134" s="87"/>
      <c r="E2134" s="87">
        <v>171.384218920959</v>
      </c>
      <c r="F2134" s="86">
        <v>141.161925974128</v>
      </c>
      <c r="G2134" s="86">
        <v>181.587561500189</v>
      </c>
      <c r="H2134" s="86">
        <f t="shared" si="236"/>
        <v>164.71123546509199</v>
      </c>
      <c r="I2134" s="86">
        <f t="shared" si="231"/>
        <v>21.022714693235631</v>
      </c>
      <c r="J2134" s="86">
        <f t="shared" si="232"/>
        <v>7.3637951589064654</v>
      </c>
      <c r="L2134" s="87">
        <v>170.07070179214901</v>
      </c>
      <c r="M2134" s="86">
        <v>178.248664864555</v>
      </c>
      <c r="N2134" s="86">
        <v>171.98341572521301</v>
      </c>
      <c r="O2134" s="86">
        <f t="shared" si="237"/>
        <v>173.43426079397236</v>
      </c>
      <c r="P2134" s="86">
        <f t="shared" si="233"/>
        <v>4.2776726807419996</v>
      </c>
      <c r="Q2134" s="86">
        <f t="shared" si="234"/>
        <v>7.4382451113746333</v>
      </c>
      <c r="S2134" s="86">
        <f t="shared" si="235"/>
        <v>7.4449952468168268E-2</v>
      </c>
      <c r="T2134" s="87">
        <v>0.94203867699999999</v>
      </c>
      <c r="U2134" s="87">
        <v>0</v>
      </c>
    </row>
    <row r="2135" spans="2:21">
      <c r="B2135" s="87" t="s">
        <v>7901</v>
      </c>
      <c r="C2135" s="87" t="s">
        <v>832</v>
      </c>
      <c r="D2135" s="87" t="s">
        <v>3314</v>
      </c>
      <c r="E2135" s="87">
        <v>155.54198019717299</v>
      </c>
      <c r="F2135" s="86">
        <v>141.695790829033</v>
      </c>
      <c r="G2135" s="86">
        <v>144.21914745875</v>
      </c>
      <c r="H2135" s="86">
        <f t="shared" si="236"/>
        <v>147.15230616165201</v>
      </c>
      <c r="I2135" s="86">
        <f t="shared" si="231"/>
        <v>7.3744020087669151</v>
      </c>
      <c r="J2135" s="86">
        <f t="shared" si="232"/>
        <v>7.2011663420558039</v>
      </c>
      <c r="L2135" s="87">
        <v>135.791144972339</v>
      </c>
      <c r="M2135" s="86">
        <v>132.90312656096299</v>
      </c>
      <c r="N2135" s="86">
        <v>147.62823877254499</v>
      </c>
      <c r="O2135" s="86">
        <f t="shared" si="237"/>
        <v>138.77417010194898</v>
      </c>
      <c r="P2135" s="86">
        <f t="shared" si="233"/>
        <v>7.802631710124083</v>
      </c>
      <c r="Q2135" s="86">
        <f t="shared" si="234"/>
        <v>7.116595255287244</v>
      </c>
      <c r="S2135" s="86">
        <f t="shared" si="235"/>
        <v>-8.4571086768559803E-2</v>
      </c>
      <c r="T2135" s="87">
        <v>0.54873509300000001</v>
      </c>
      <c r="U2135" s="87">
        <v>0</v>
      </c>
    </row>
    <row r="2136" spans="2:21">
      <c r="B2136" s="87" t="s">
        <v>7902</v>
      </c>
      <c r="C2136" s="87" t="s">
        <v>3315</v>
      </c>
      <c r="D2136" s="87" t="s">
        <v>3316</v>
      </c>
      <c r="E2136" s="87">
        <v>557.32391873964605</v>
      </c>
      <c r="F2136" s="86">
        <v>552.04566640401094</v>
      </c>
      <c r="G2136" s="86">
        <v>558.68966543768602</v>
      </c>
      <c r="H2136" s="86">
        <f t="shared" si="236"/>
        <v>556.01975019378096</v>
      </c>
      <c r="I2136" s="86">
        <f t="shared" si="231"/>
        <v>3.508749419221417</v>
      </c>
      <c r="J2136" s="86">
        <f t="shared" si="232"/>
        <v>9.1189923191274005</v>
      </c>
      <c r="L2136" s="87">
        <v>514.56875523260305</v>
      </c>
      <c r="M2136" s="86">
        <v>524.96822129743805</v>
      </c>
      <c r="N2136" s="86">
        <v>583.75973656628901</v>
      </c>
      <c r="O2136" s="86">
        <f t="shared" si="237"/>
        <v>541.09890436544345</v>
      </c>
      <c r="P2136" s="86">
        <f t="shared" si="233"/>
        <v>37.309478375607782</v>
      </c>
      <c r="Q2136" s="86">
        <f t="shared" si="234"/>
        <v>9.0797485098824815</v>
      </c>
      <c r="S2136" s="86">
        <f t="shared" si="235"/>
        <v>-3.9243809244917716E-2</v>
      </c>
      <c r="T2136" s="87">
        <v>0.72618917500000002</v>
      </c>
      <c r="U2136" s="87">
        <v>0</v>
      </c>
    </row>
    <row r="2137" spans="2:21">
      <c r="B2137" s="87" t="s">
        <v>7903</v>
      </c>
      <c r="C2137" s="87" t="s">
        <v>832</v>
      </c>
      <c r="D2137" s="87" t="s">
        <v>3317</v>
      </c>
      <c r="E2137" s="87">
        <v>29.300692310450799</v>
      </c>
      <c r="F2137" s="86">
        <v>28.447320505310199</v>
      </c>
      <c r="G2137" s="86">
        <v>28.389861524865999</v>
      </c>
      <c r="H2137" s="86">
        <f t="shared" si="236"/>
        <v>28.712624780209001</v>
      </c>
      <c r="I2137" s="86">
        <f t="shared" si="231"/>
        <v>0.51009111803866913</v>
      </c>
      <c r="J2137" s="86">
        <f t="shared" si="232"/>
        <v>4.8436133162127231</v>
      </c>
      <c r="L2137" s="87">
        <v>30.3081662133213</v>
      </c>
      <c r="M2137" s="86">
        <v>31.167217652998598</v>
      </c>
      <c r="N2137" s="86">
        <v>28.772010012219098</v>
      </c>
      <c r="O2137" s="86">
        <f t="shared" si="237"/>
        <v>30.082464626179668</v>
      </c>
      <c r="P2137" s="86">
        <f t="shared" si="233"/>
        <v>1.2134499641274106</v>
      </c>
      <c r="Q2137" s="86">
        <f t="shared" si="234"/>
        <v>4.9108508653040248</v>
      </c>
      <c r="S2137" s="86">
        <f t="shared" si="235"/>
        <v>6.7237549091301668E-2</v>
      </c>
      <c r="T2137" s="87">
        <v>0.95498737899999997</v>
      </c>
      <c r="U2137" s="87">
        <v>0</v>
      </c>
    </row>
    <row r="2138" spans="2:21">
      <c r="B2138" s="87" t="s">
        <v>7904</v>
      </c>
      <c r="C2138" s="87" t="s">
        <v>1188</v>
      </c>
      <c r="D2138" s="87" t="s">
        <v>3318</v>
      </c>
      <c r="E2138" s="87">
        <v>81.737242283565905</v>
      </c>
      <c r="F2138" s="86">
        <v>93.6088964320071</v>
      </c>
      <c r="G2138" s="86">
        <v>92.5917324747533</v>
      </c>
      <c r="H2138" s="86">
        <f t="shared" si="236"/>
        <v>89.312623730108768</v>
      </c>
      <c r="I2138" s="86">
        <f t="shared" si="231"/>
        <v>6.5801564323694794</v>
      </c>
      <c r="J2138" s="86">
        <f t="shared" si="232"/>
        <v>6.4807921997487563</v>
      </c>
      <c r="L2138" s="87">
        <v>81.318390661603004</v>
      </c>
      <c r="M2138" s="86">
        <v>78.319057831440205</v>
      </c>
      <c r="N2138" s="86">
        <v>87.406644120050899</v>
      </c>
      <c r="O2138" s="86">
        <f t="shared" si="237"/>
        <v>82.348030871031369</v>
      </c>
      <c r="P2138" s="86">
        <f t="shared" si="233"/>
        <v>4.6304616788059088</v>
      </c>
      <c r="Q2138" s="86">
        <f t="shared" si="234"/>
        <v>6.3636622471272339</v>
      </c>
      <c r="S2138" s="86">
        <f t="shared" si="235"/>
        <v>-0.11712995262152168</v>
      </c>
      <c r="T2138" s="87">
        <v>0.38033748299999998</v>
      </c>
      <c r="U2138" s="87">
        <v>0</v>
      </c>
    </row>
    <row r="2139" spans="2:21">
      <c r="B2139" s="87" t="s">
        <v>7905</v>
      </c>
      <c r="C2139" s="87" t="s">
        <v>3319</v>
      </c>
      <c r="D2139" s="87" t="s">
        <v>3320</v>
      </c>
      <c r="E2139" s="87">
        <v>69.009752016492598</v>
      </c>
      <c r="F2139" s="86">
        <v>60.110160785686503</v>
      </c>
      <c r="G2139" s="86">
        <v>57.9109891881102</v>
      </c>
      <c r="H2139" s="86">
        <f t="shared" si="236"/>
        <v>62.343633996763096</v>
      </c>
      <c r="I2139" s="86">
        <f t="shared" si="231"/>
        <v>5.8768134238393444</v>
      </c>
      <c r="J2139" s="86">
        <f t="shared" si="232"/>
        <v>5.9621703466794278</v>
      </c>
      <c r="L2139" s="87">
        <v>58.714885142527599</v>
      </c>
      <c r="M2139" s="86">
        <v>62.2945887934236</v>
      </c>
      <c r="N2139" s="86">
        <v>61.230702696811399</v>
      </c>
      <c r="O2139" s="86">
        <f t="shared" si="237"/>
        <v>60.746725544254197</v>
      </c>
      <c r="P2139" s="86">
        <f t="shared" si="233"/>
        <v>1.8382722785832271</v>
      </c>
      <c r="Q2139" s="86">
        <f t="shared" si="234"/>
        <v>5.9247347395171426</v>
      </c>
      <c r="S2139" s="86">
        <f t="shared" si="235"/>
        <v>-3.743560716228455E-2</v>
      </c>
      <c r="T2139" s="87">
        <v>0.81310592199999998</v>
      </c>
      <c r="U2139" s="87">
        <v>0</v>
      </c>
    </row>
    <row r="2140" spans="2:21">
      <c r="B2140" s="87" t="s">
        <v>7906</v>
      </c>
      <c r="C2140" s="87" t="s">
        <v>3321</v>
      </c>
      <c r="D2140" s="87" t="s">
        <v>3322</v>
      </c>
      <c r="E2140" s="87">
        <v>108.18603914680401</v>
      </c>
      <c r="F2140" s="86">
        <v>120.359670291797</v>
      </c>
      <c r="G2140" s="86">
        <v>122.325815788106</v>
      </c>
      <c r="H2140" s="86">
        <f t="shared" si="236"/>
        <v>116.95717507556901</v>
      </c>
      <c r="I2140" s="86">
        <f t="shared" si="231"/>
        <v>7.6593766808284194</v>
      </c>
      <c r="J2140" s="86">
        <f t="shared" si="232"/>
        <v>6.8698365604724643</v>
      </c>
      <c r="L2140" s="87">
        <v>116.194549457389</v>
      </c>
      <c r="M2140" s="86">
        <v>123.678191525401</v>
      </c>
      <c r="N2140" s="86">
        <v>115.429210128073</v>
      </c>
      <c r="O2140" s="86">
        <f t="shared" si="237"/>
        <v>118.433983703621</v>
      </c>
      <c r="P2140" s="86">
        <f t="shared" si="233"/>
        <v>4.5577102618270287</v>
      </c>
      <c r="Q2140" s="86">
        <f t="shared" si="234"/>
        <v>6.8879393001832643</v>
      </c>
      <c r="S2140" s="86">
        <f t="shared" si="235"/>
        <v>1.8102739710801265E-2</v>
      </c>
      <c r="T2140" s="87">
        <v>0.95488321499999995</v>
      </c>
      <c r="U2140" s="87">
        <v>0</v>
      </c>
    </row>
    <row r="2141" spans="2:21">
      <c r="B2141" s="87" t="s">
        <v>7907</v>
      </c>
      <c r="C2141" s="87" t="s">
        <v>3323</v>
      </c>
      <c r="D2141" s="87" t="s">
        <v>3324</v>
      </c>
      <c r="E2141" s="87">
        <v>341.61453984067799</v>
      </c>
      <c r="F2141" s="86">
        <v>271.07870905428598</v>
      </c>
      <c r="G2141" s="86">
        <v>266.19326313969702</v>
      </c>
      <c r="H2141" s="86">
        <f t="shared" si="236"/>
        <v>292.96217067822033</v>
      </c>
      <c r="I2141" s="86">
        <f t="shared" si="231"/>
        <v>42.204936491909741</v>
      </c>
      <c r="J2141" s="86">
        <f t="shared" si="232"/>
        <v>8.1945705755880898</v>
      </c>
      <c r="L2141" s="87">
        <v>346.22827136637</v>
      </c>
      <c r="M2141" s="86">
        <v>347.49240195025499</v>
      </c>
      <c r="N2141" s="86">
        <v>309.01651193322601</v>
      </c>
      <c r="O2141" s="86">
        <f t="shared" si="237"/>
        <v>334.24572841661694</v>
      </c>
      <c r="P2141" s="86">
        <f t="shared" si="233"/>
        <v>21.85828286502931</v>
      </c>
      <c r="Q2141" s="86">
        <f t="shared" si="234"/>
        <v>8.384765312901008</v>
      </c>
      <c r="S2141" s="86">
        <f t="shared" si="235"/>
        <v>0.19019473731291792</v>
      </c>
      <c r="T2141" s="87">
        <v>0.53369036000000003</v>
      </c>
      <c r="U2141" s="87">
        <v>0</v>
      </c>
    </row>
    <row r="2142" spans="2:21">
      <c r="B2142" s="87" t="s">
        <v>7908</v>
      </c>
      <c r="C2142" s="87" t="s">
        <v>832</v>
      </c>
      <c r="D2142" s="87" t="s">
        <v>3325</v>
      </c>
      <c r="E2142" s="87">
        <v>119.98709363357599</v>
      </c>
      <c r="F2142" s="86">
        <v>102.346515739764</v>
      </c>
      <c r="G2142" s="86">
        <v>105.74252437801501</v>
      </c>
      <c r="H2142" s="86">
        <f t="shared" si="236"/>
        <v>109.35871125045166</v>
      </c>
      <c r="I2142" s="86">
        <f t="shared" si="231"/>
        <v>9.3597597580920588</v>
      </c>
      <c r="J2142" s="86">
        <f t="shared" si="232"/>
        <v>6.7729243363359286</v>
      </c>
      <c r="L2142" s="87">
        <v>117.338213226382</v>
      </c>
      <c r="M2142" s="86">
        <v>113.319238047393</v>
      </c>
      <c r="N2142" s="86">
        <v>103.111037146127</v>
      </c>
      <c r="O2142" s="86">
        <f t="shared" si="237"/>
        <v>111.25616280663399</v>
      </c>
      <c r="P2142" s="86">
        <f t="shared" si="233"/>
        <v>7.3345309591970196</v>
      </c>
      <c r="Q2142" s="86">
        <f t="shared" si="234"/>
        <v>6.7977414431959042</v>
      </c>
      <c r="S2142" s="86">
        <f t="shared" si="235"/>
        <v>2.4817106859975728E-2</v>
      </c>
      <c r="T2142" s="87">
        <v>0.96710870699999996</v>
      </c>
      <c r="U2142" s="87">
        <v>0</v>
      </c>
    </row>
    <row r="2143" spans="2:21">
      <c r="B2143" s="87" t="s">
        <v>7909</v>
      </c>
      <c r="C2143" s="87" t="s">
        <v>832</v>
      </c>
      <c r="D2143" s="87" t="s">
        <v>1029</v>
      </c>
      <c r="E2143" s="87">
        <v>69.635702540780102</v>
      </c>
      <c r="F2143" s="86">
        <v>62.084909343199897</v>
      </c>
      <c r="G2143" s="86">
        <v>63.626342461134101</v>
      </c>
      <c r="H2143" s="86">
        <f t="shared" si="236"/>
        <v>65.115651448371366</v>
      </c>
      <c r="I2143" s="86">
        <f t="shared" si="231"/>
        <v>3.9896303616695046</v>
      </c>
      <c r="J2143" s="86">
        <f t="shared" si="232"/>
        <v>6.0249324516882696</v>
      </c>
      <c r="L2143" s="87">
        <v>75.289920215287097</v>
      </c>
      <c r="M2143" s="86">
        <v>66.523752741572807</v>
      </c>
      <c r="N2143" s="86">
        <v>55.667584588858801</v>
      </c>
      <c r="O2143" s="86">
        <f t="shared" si="237"/>
        <v>65.827085848572906</v>
      </c>
      <c r="P2143" s="86">
        <f t="shared" si="233"/>
        <v>9.8297010345636195</v>
      </c>
      <c r="Q2143" s="86">
        <f t="shared" si="234"/>
        <v>6.0406094262474213</v>
      </c>
      <c r="S2143" s="86">
        <f t="shared" si="235"/>
        <v>1.5676974559152117E-2</v>
      </c>
      <c r="T2143" s="87">
        <v>0.95510654299999997</v>
      </c>
      <c r="U2143" s="87">
        <v>0</v>
      </c>
    </row>
    <row r="2144" spans="2:21">
      <c r="B2144" s="87" t="s">
        <v>7910</v>
      </c>
      <c r="C2144" s="87" t="s">
        <v>3326</v>
      </c>
      <c r="D2144" s="87" t="s">
        <v>2854</v>
      </c>
      <c r="E2144" s="87">
        <v>37.2493814912551</v>
      </c>
      <c r="F2144" s="86">
        <v>35.765908588930301</v>
      </c>
      <c r="G2144" s="86">
        <v>44.2701907713368</v>
      </c>
      <c r="H2144" s="86">
        <f t="shared" si="236"/>
        <v>39.095160283840734</v>
      </c>
      <c r="I2144" s="86">
        <f t="shared" si="231"/>
        <v>4.5426730426994544</v>
      </c>
      <c r="J2144" s="86">
        <f t="shared" si="232"/>
        <v>5.2889181175948972</v>
      </c>
      <c r="L2144" s="87">
        <v>51.3080945069308</v>
      </c>
      <c r="M2144" s="86">
        <v>41.022757120200502</v>
      </c>
      <c r="N2144" s="86">
        <v>42.012837509850101</v>
      </c>
      <c r="O2144" s="86">
        <f t="shared" si="237"/>
        <v>44.781229712327132</v>
      </c>
      <c r="P2144" s="86">
        <f t="shared" si="233"/>
        <v>5.6740671329981387</v>
      </c>
      <c r="Q2144" s="86">
        <f t="shared" si="234"/>
        <v>5.4848222406642302</v>
      </c>
      <c r="S2144" s="86">
        <f t="shared" si="235"/>
        <v>0.1959041230693328</v>
      </c>
      <c r="T2144" s="87">
        <v>0.64792797999999996</v>
      </c>
      <c r="U2144" s="87">
        <v>0</v>
      </c>
    </row>
    <row r="2145" spans="2:21">
      <c r="B2145" s="87" t="s">
        <v>7911</v>
      </c>
      <c r="C2145" s="87" t="s">
        <v>3327</v>
      </c>
      <c r="D2145" s="87" t="s">
        <v>3328</v>
      </c>
      <c r="E2145" s="87">
        <v>46.008388403448301</v>
      </c>
      <c r="F2145" s="86">
        <v>46.8312465524738</v>
      </c>
      <c r="G2145" s="86">
        <v>50.526113533673197</v>
      </c>
      <c r="H2145" s="86">
        <f t="shared" si="236"/>
        <v>47.788582829865099</v>
      </c>
      <c r="I2145" s="86">
        <f t="shared" si="231"/>
        <v>2.4062064851282945</v>
      </c>
      <c r="J2145" s="86">
        <f t="shared" si="232"/>
        <v>5.5785940799933798</v>
      </c>
      <c r="L2145" s="87">
        <v>55.636336685056499</v>
      </c>
      <c r="M2145" s="86">
        <v>55.442560620116602</v>
      </c>
      <c r="N2145" s="86">
        <v>48.598497633436601</v>
      </c>
      <c r="O2145" s="86">
        <f t="shared" si="237"/>
        <v>53.225798312869898</v>
      </c>
      <c r="P2145" s="86">
        <f t="shared" si="233"/>
        <v>4.0085310244837578</v>
      </c>
      <c r="Q2145" s="86">
        <f t="shared" si="234"/>
        <v>5.7340537781441956</v>
      </c>
      <c r="S2145" s="86">
        <f t="shared" si="235"/>
        <v>0.15545969815081573</v>
      </c>
      <c r="T2145" s="87">
        <v>0.72381813500000003</v>
      </c>
      <c r="U2145" s="87">
        <v>0</v>
      </c>
    </row>
    <row r="2146" spans="2:21">
      <c r="B2146" s="87" t="s">
        <v>7912</v>
      </c>
      <c r="C2146" s="87" t="s">
        <v>3329</v>
      </c>
      <c r="D2146" s="87" t="s">
        <v>1053</v>
      </c>
      <c r="E2146" s="87">
        <v>276.01879468322898</v>
      </c>
      <c r="F2146" s="86">
        <v>303.56308468223699</v>
      </c>
      <c r="G2146" s="86">
        <v>287.70936160272299</v>
      </c>
      <c r="H2146" s="86">
        <f t="shared" si="236"/>
        <v>289.09708032272965</v>
      </c>
      <c r="I2146" s="86">
        <f t="shared" si="231"/>
        <v>13.824481918746754</v>
      </c>
      <c r="J2146" s="86">
        <f t="shared" si="232"/>
        <v>8.17541022845759</v>
      </c>
      <c r="L2146" s="87">
        <v>279.495139087643</v>
      </c>
      <c r="M2146" s="86">
        <v>375.68762371609103</v>
      </c>
      <c r="N2146" s="86">
        <v>308.16995437801597</v>
      </c>
      <c r="O2146" s="86">
        <f t="shared" si="237"/>
        <v>321.11757239391665</v>
      </c>
      <c r="P2146" s="86">
        <f t="shared" si="233"/>
        <v>49.386021645429473</v>
      </c>
      <c r="Q2146" s="86">
        <f t="shared" si="234"/>
        <v>8.3269578050467352</v>
      </c>
      <c r="S2146" s="86">
        <f t="shared" si="235"/>
        <v>0.15154757658914514</v>
      </c>
      <c r="T2146" s="87">
        <v>0.70445356699999995</v>
      </c>
      <c r="U2146" s="87">
        <v>0</v>
      </c>
    </row>
    <row r="2147" spans="2:21">
      <c r="B2147" s="87" t="s">
        <v>7913</v>
      </c>
      <c r="C2147" s="87" t="s">
        <v>3330</v>
      </c>
      <c r="D2147" s="87" t="s">
        <v>3331</v>
      </c>
      <c r="E2147" s="87">
        <v>199.84541098575801</v>
      </c>
      <c r="F2147" s="86">
        <v>204.293386786382</v>
      </c>
      <c r="G2147" s="86">
        <v>199.72481387117</v>
      </c>
      <c r="H2147" s="86">
        <f t="shared" si="236"/>
        <v>201.28787054777001</v>
      </c>
      <c r="I2147" s="86">
        <f t="shared" si="231"/>
        <v>2.6035517685331415</v>
      </c>
      <c r="J2147" s="86">
        <f t="shared" si="232"/>
        <v>7.6531164289599012</v>
      </c>
      <c r="L2147" s="87">
        <v>202.262144832204</v>
      </c>
      <c r="M2147" s="86">
        <v>209.40268980314301</v>
      </c>
      <c r="N2147" s="86">
        <v>203.82444308511</v>
      </c>
      <c r="O2147" s="86">
        <f t="shared" si="237"/>
        <v>205.16309257348567</v>
      </c>
      <c r="P2147" s="86">
        <f t="shared" si="233"/>
        <v>3.7537757604906155</v>
      </c>
      <c r="Q2147" s="86">
        <f t="shared" si="234"/>
        <v>7.6806274131649861</v>
      </c>
      <c r="S2147" s="86">
        <f t="shared" si="235"/>
        <v>2.7510984205083765E-2</v>
      </c>
      <c r="T2147" s="87">
        <v>0.96737074300000003</v>
      </c>
      <c r="U2147" s="87">
        <v>0</v>
      </c>
    </row>
    <row r="2148" spans="2:21">
      <c r="B2148" s="87" t="s">
        <v>7914</v>
      </c>
      <c r="C2148" s="87" t="s">
        <v>841</v>
      </c>
      <c r="D2148" s="87"/>
      <c r="E2148" s="87">
        <v>173.33392840368899</v>
      </c>
      <c r="F2148" s="86">
        <v>185.43916420107101</v>
      </c>
      <c r="G2148" s="86">
        <v>196.509280488347</v>
      </c>
      <c r="H2148" s="86">
        <f t="shared" si="236"/>
        <v>185.09412436436901</v>
      </c>
      <c r="I2148" s="86">
        <f t="shared" si="231"/>
        <v>11.591528174863276</v>
      </c>
      <c r="J2148" s="86">
        <f t="shared" si="232"/>
        <v>7.5321152887383249</v>
      </c>
      <c r="L2148" s="87">
        <v>195.364235687985</v>
      </c>
      <c r="M2148" s="86">
        <v>190.11553726154801</v>
      </c>
      <c r="N2148" s="86">
        <v>185.83791700673299</v>
      </c>
      <c r="O2148" s="86">
        <f t="shared" si="237"/>
        <v>190.439229985422</v>
      </c>
      <c r="P2148" s="86">
        <f t="shared" si="233"/>
        <v>4.7714012238345109</v>
      </c>
      <c r="Q2148" s="86">
        <f t="shared" si="234"/>
        <v>7.5731868904563724</v>
      </c>
      <c r="S2148" s="86">
        <f t="shared" si="235"/>
        <v>4.1071601718047662E-2</v>
      </c>
      <c r="T2148" s="87">
        <v>1</v>
      </c>
      <c r="U2148" s="87">
        <v>0</v>
      </c>
    </row>
    <row r="2149" spans="2:21">
      <c r="B2149" s="87" t="s">
        <v>7915</v>
      </c>
      <c r="C2149" s="87" t="s">
        <v>832</v>
      </c>
      <c r="D2149" s="87" t="s">
        <v>3332</v>
      </c>
      <c r="E2149" s="87">
        <v>63.829794665958801</v>
      </c>
      <c r="F2149" s="86">
        <v>80.064432645777401</v>
      </c>
      <c r="G2149" s="86">
        <v>80.812408783262498</v>
      </c>
      <c r="H2149" s="86">
        <f t="shared" si="236"/>
        <v>74.902212031666224</v>
      </c>
      <c r="I2149" s="86">
        <f t="shared" si="231"/>
        <v>9.5962850528669552</v>
      </c>
      <c r="J2149" s="86">
        <f t="shared" si="232"/>
        <v>6.2269364202468456</v>
      </c>
      <c r="L2149" s="87">
        <v>71.808021044593204</v>
      </c>
      <c r="M2149" s="86">
        <v>91.721876077284605</v>
      </c>
      <c r="N2149" s="86">
        <v>83.988104854254203</v>
      </c>
      <c r="O2149" s="86">
        <f t="shared" si="237"/>
        <v>82.506000658710676</v>
      </c>
      <c r="P2149" s="86">
        <f t="shared" si="233"/>
        <v>10.039316719807079</v>
      </c>
      <c r="Q2149" s="86">
        <f t="shared" si="234"/>
        <v>6.3664271452244865</v>
      </c>
      <c r="S2149" s="86">
        <f t="shared" si="235"/>
        <v>0.13949072497764006</v>
      </c>
      <c r="T2149" s="87">
        <v>0.76456006499999996</v>
      </c>
      <c r="U2149" s="87">
        <v>0</v>
      </c>
    </row>
    <row r="2150" spans="2:21">
      <c r="B2150" s="87" t="s">
        <v>7916</v>
      </c>
      <c r="C2150" s="87" t="s">
        <v>841</v>
      </c>
      <c r="D2150" s="87"/>
      <c r="E2150" s="87">
        <v>113.836865918115</v>
      </c>
      <c r="F2150" s="86">
        <v>134.995466397927</v>
      </c>
      <c r="G2150" s="86">
        <v>133.90920563080101</v>
      </c>
      <c r="H2150" s="86">
        <f t="shared" si="236"/>
        <v>127.58051264894766</v>
      </c>
      <c r="I2150" s="86">
        <f t="shared" si="231"/>
        <v>11.914732884542358</v>
      </c>
      <c r="J2150" s="86">
        <f t="shared" si="232"/>
        <v>6.9952641705093175</v>
      </c>
      <c r="L2150" s="87">
        <v>111.586277329957</v>
      </c>
      <c r="M2150" s="86">
        <v>131.282356724854</v>
      </c>
      <c r="N2150" s="86">
        <v>116.8426290276</v>
      </c>
      <c r="O2150" s="86">
        <f t="shared" si="237"/>
        <v>119.90375436080366</v>
      </c>
      <c r="P2150" s="86">
        <f t="shared" si="233"/>
        <v>10.19861520559078</v>
      </c>
      <c r="Q2150" s="86">
        <f t="shared" si="234"/>
        <v>6.9057330221124724</v>
      </c>
      <c r="S2150" s="86">
        <f t="shared" si="235"/>
        <v>-8.9531148396846852E-2</v>
      </c>
      <c r="T2150" s="87">
        <v>0.53904649999999998</v>
      </c>
      <c r="U2150" s="87">
        <v>0</v>
      </c>
    </row>
    <row r="2151" spans="2:21">
      <c r="B2151" s="87" t="s">
        <v>7917</v>
      </c>
      <c r="C2151" s="87" t="s">
        <v>3333</v>
      </c>
      <c r="D2151" s="87" t="s">
        <v>3334</v>
      </c>
      <c r="E2151" s="87">
        <v>75.452503469078295</v>
      </c>
      <c r="F2151" s="86">
        <v>81.757090980897502</v>
      </c>
      <c r="G2151" s="86">
        <v>84.447607520448699</v>
      </c>
      <c r="H2151" s="86">
        <f t="shared" si="236"/>
        <v>80.55240065680816</v>
      </c>
      <c r="I2151" s="86">
        <f t="shared" si="231"/>
        <v>4.6169723094752166</v>
      </c>
      <c r="J2151" s="86">
        <f t="shared" si="232"/>
        <v>6.3318556802693919</v>
      </c>
      <c r="L2151" s="87">
        <v>90.414156010593601</v>
      </c>
      <c r="M2151" s="86">
        <v>82.574493344707193</v>
      </c>
      <c r="N2151" s="86">
        <v>83.408471084176497</v>
      </c>
      <c r="O2151" s="86">
        <f t="shared" si="237"/>
        <v>85.465706813159102</v>
      </c>
      <c r="P2151" s="86">
        <f t="shared" si="233"/>
        <v>4.3057219850073016</v>
      </c>
      <c r="Q2151" s="86">
        <f t="shared" si="234"/>
        <v>6.4172737483931632</v>
      </c>
      <c r="S2151" s="86">
        <f t="shared" si="235"/>
        <v>8.5418068123770743E-2</v>
      </c>
      <c r="T2151" s="87">
        <v>0.89793139799999999</v>
      </c>
      <c r="U2151" s="87">
        <v>0</v>
      </c>
    </row>
    <row r="2152" spans="2:21">
      <c r="B2152" s="87" t="s">
        <v>7918</v>
      </c>
      <c r="C2152" s="87" t="s">
        <v>3335</v>
      </c>
      <c r="D2152" s="87" t="s">
        <v>3336</v>
      </c>
      <c r="E2152" s="87">
        <v>58.234707291186403</v>
      </c>
      <c r="F2152" s="86">
        <v>51.430652853485398</v>
      </c>
      <c r="G2152" s="86">
        <v>55.189111175507598</v>
      </c>
      <c r="H2152" s="86">
        <f t="shared" si="236"/>
        <v>54.951490440059807</v>
      </c>
      <c r="I2152" s="86">
        <f t="shared" si="231"/>
        <v>3.4082454295774753</v>
      </c>
      <c r="J2152" s="86">
        <f t="shared" si="232"/>
        <v>5.7800867065681896</v>
      </c>
      <c r="L2152" s="87">
        <v>49.779228775524501</v>
      </c>
      <c r="M2152" s="86">
        <v>47.7762732080432</v>
      </c>
      <c r="N2152" s="86">
        <v>46.6687147883097</v>
      </c>
      <c r="O2152" s="86">
        <f t="shared" si="237"/>
        <v>48.074738923959131</v>
      </c>
      <c r="P2152" s="86">
        <f t="shared" si="233"/>
        <v>1.5765898813095429</v>
      </c>
      <c r="Q2152" s="86">
        <f t="shared" si="234"/>
        <v>5.5872071177331968</v>
      </c>
      <c r="S2152" s="86">
        <f t="shared" si="235"/>
        <v>-0.19287958883499273</v>
      </c>
      <c r="T2152" s="87">
        <v>4.1263486000000002E-2</v>
      </c>
      <c r="U2152" s="87">
        <v>0</v>
      </c>
    </row>
    <row r="2153" spans="2:21">
      <c r="B2153" s="87" t="s">
        <v>7919</v>
      </c>
      <c r="C2153" s="87" t="s">
        <v>3337</v>
      </c>
      <c r="D2153" s="87" t="s">
        <v>1418</v>
      </c>
      <c r="E2153" s="87">
        <v>90.3065300868642</v>
      </c>
      <c r="F2153" s="86">
        <v>94.708928462959904</v>
      </c>
      <c r="G2153" s="86">
        <v>82.662263294191902</v>
      </c>
      <c r="H2153" s="86">
        <f t="shared" si="236"/>
        <v>89.225907281338664</v>
      </c>
      <c r="I2153" s="86">
        <f t="shared" si="231"/>
        <v>6.0956004345731563</v>
      </c>
      <c r="J2153" s="86">
        <f t="shared" si="232"/>
        <v>6.4793907610818966</v>
      </c>
      <c r="L2153" s="87">
        <v>96.316004881240602</v>
      </c>
      <c r="M2153" s="86">
        <v>80.596026449613703</v>
      </c>
      <c r="N2153" s="86">
        <v>80.521538018972706</v>
      </c>
      <c r="O2153" s="86">
        <f t="shared" si="237"/>
        <v>85.811189783275665</v>
      </c>
      <c r="P2153" s="86">
        <f t="shared" si="233"/>
        <v>9.097512974071476</v>
      </c>
      <c r="Q2153" s="86">
        <f t="shared" si="234"/>
        <v>6.4230938823818997</v>
      </c>
      <c r="S2153" s="86">
        <f t="shared" si="235"/>
        <v>-5.6296878699997194E-2</v>
      </c>
      <c r="T2153" s="87">
        <v>0.73505968300000002</v>
      </c>
      <c r="U2153" s="87">
        <v>0</v>
      </c>
    </row>
    <row r="2154" spans="2:21">
      <c r="B2154" s="87" t="s">
        <v>7920</v>
      </c>
      <c r="C2154" s="87" t="s">
        <v>832</v>
      </c>
      <c r="D2154" s="87" t="s">
        <v>3338</v>
      </c>
      <c r="E2154" s="87">
        <v>142.6182308187</v>
      </c>
      <c r="F2154" s="86">
        <v>145.75832609872299</v>
      </c>
      <c r="G2154" s="86">
        <v>149.769799624423</v>
      </c>
      <c r="H2154" s="86">
        <f t="shared" si="236"/>
        <v>146.04878551394867</v>
      </c>
      <c r="I2154" s="86">
        <f t="shared" si="231"/>
        <v>3.5846211933295704</v>
      </c>
      <c r="J2154" s="86">
        <f t="shared" si="232"/>
        <v>7.1903065510894484</v>
      </c>
      <c r="L2154" s="87">
        <v>179.20911619840101</v>
      </c>
      <c r="M2154" s="86">
        <v>154.76274024797601</v>
      </c>
      <c r="N2154" s="86">
        <v>166.389303720329</v>
      </c>
      <c r="O2154" s="86">
        <f t="shared" si="237"/>
        <v>166.78705338890202</v>
      </c>
      <c r="P2154" s="86">
        <f t="shared" si="233"/>
        <v>12.22804063930591</v>
      </c>
      <c r="Q2154" s="86">
        <f t="shared" si="234"/>
        <v>7.3818634957243532</v>
      </c>
      <c r="S2154" s="86">
        <f t="shared" si="235"/>
        <v>0.19155694463490533</v>
      </c>
      <c r="T2154" s="87">
        <v>0.37665187700000002</v>
      </c>
      <c r="U2154" s="87">
        <v>0</v>
      </c>
    </row>
    <row r="2155" spans="2:21">
      <c r="B2155" s="87" t="s">
        <v>7921</v>
      </c>
      <c r="C2155" s="87" t="s">
        <v>3339</v>
      </c>
      <c r="D2155" s="87" t="s">
        <v>1189</v>
      </c>
      <c r="E2155" s="87">
        <v>48.128320173527399</v>
      </c>
      <c r="F2155" s="86">
        <v>55.426570916383398</v>
      </c>
      <c r="G2155" s="86">
        <v>70.069516381249002</v>
      </c>
      <c r="H2155" s="86">
        <f t="shared" si="236"/>
        <v>57.8748024903866</v>
      </c>
      <c r="I2155" s="86">
        <f t="shared" si="231"/>
        <v>11.173602871786418</v>
      </c>
      <c r="J2155" s="86">
        <f t="shared" si="232"/>
        <v>5.8548634597764178</v>
      </c>
      <c r="L2155" s="87">
        <v>56.7414909234204</v>
      </c>
      <c r="M2155" s="86">
        <v>70.872777200501403</v>
      </c>
      <c r="N2155" s="86">
        <v>69.406620897468997</v>
      </c>
      <c r="O2155" s="86">
        <f t="shared" si="237"/>
        <v>65.673629673796938</v>
      </c>
      <c r="P2155" s="86">
        <f t="shared" si="233"/>
        <v>7.7701177962894459</v>
      </c>
      <c r="Q2155" s="86">
        <f t="shared" si="234"/>
        <v>6.0372422877195433</v>
      </c>
      <c r="S2155" s="86">
        <f t="shared" si="235"/>
        <v>0.18237882794312515</v>
      </c>
      <c r="T2155" s="87">
        <v>0.67123517200000005</v>
      </c>
      <c r="U2155" s="87">
        <v>0</v>
      </c>
    </row>
    <row r="2156" spans="2:21">
      <c r="B2156" s="87" t="s">
        <v>7922</v>
      </c>
      <c r="C2156" s="87" t="s">
        <v>3340</v>
      </c>
      <c r="D2156" s="87" t="s">
        <v>1089</v>
      </c>
      <c r="E2156" s="87">
        <v>97.684392368443497</v>
      </c>
      <c r="F2156" s="86">
        <v>92.544968951570098</v>
      </c>
      <c r="G2156" s="86">
        <v>95.774360753291106</v>
      </c>
      <c r="H2156" s="86">
        <f t="shared" si="236"/>
        <v>95.3345740244349</v>
      </c>
      <c r="I2156" s="86">
        <f t="shared" si="231"/>
        <v>2.5977831971962537</v>
      </c>
      <c r="J2156" s="86">
        <f t="shared" si="232"/>
        <v>6.5749276115179223</v>
      </c>
      <c r="L2156" s="87">
        <v>106.612948585967</v>
      </c>
      <c r="M2156" s="86">
        <v>91.356333768671206</v>
      </c>
      <c r="N2156" s="86">
        <v>94.8437954366985</v>
      </c>
      <c r="O2156" s="86">
        <f t="shared" si="237"/>
        <v>97.604359263778903</v>
      </c>
      <c r="P2156" s="86">
        <f t="shared" si="233"/>
        <v>7.9941608942634517</v>
      </c>
      <c r="Q2156" s="86">
        <f t="shared" si="234"/>
        <v>6.6088736786159972</v>
      </c>
      <c r="S2156" s="86">
        <f t="shared" si="235"/>
        <v>3.3946067098075738E-2</v>
      </c>
      <c r="T2156" s="87">
        <v>0.99531827500000003</v>
      </c>
      <c r="U2156" s="87">
        <v>0</v>
      </c>
    </row>
    <row r="2157" spans="2:21">
      <c r="B2157" s="87" t="s">
        <v>7923</v>
      </c>
      <c r="C2157" s="87" t="s">
        <v>3341</v>
      </c>
      <c r="D2157" s="87" t="s">
        <v>3342</v>
      </c>
      <c r="E2157" s="87">
        <v>3821.44403661255</v>
      </c>
      <c r="F2157" s="86">
        <v>3166.9834090238501</v>
      </c>
      <c r="G2157" s="86">
        <v>2373.92784876224</v>
      </c>
      <c r="H2157" s="86">
        <f t="shared" si="236"/>
        <v>3120.7850981328797</v>
      </c>
      <c r="I2157" s="86">
        <f t="shared" si="231"/>
        <v>724.86308463671764</v>
      </c>
      <c r="J2157" s="86">
        <f t="shared" si="232"/>
        <v>11.607693299230151</v>
      </c>
      <c r="L2157" s="87">
        <v>3039.42048218943</v>
      </c>
      <c r="M2157" s="86">
        <v>2237.6088087716398</v>
      </c>
      <c r="N2157" s="86">
        <v>1922.7870432673999</v>
      </c>
      <c r="O2157" s="86">
        <f t="shared" si="237"/>
        <v>2399.9387780761567</v>
      </c>
      <c r="P2157" s="86">
        <f t="shared" si="233"/>
        <v>575.74371332261546</v>
      </c>
      <c r="Q2157" s="86">
        <f t="shared" si="234"/>
        <v>11.228781888124013</v>
      </c>
      <c r="S2157" s="86">
        <f t="shared" si="235"/>
        <v>-0.37891141110613646</v>
      </c>
      <c r="T2157" s="87">
        <v>0.145515795</v>
      </c>
      <c r="U2157" s="87">
        <v>0</v>
      </c>
    </row>
    <row r="2158" spans="2:21">
      <c r="B2158" s="87" t="s">
        <v>7924</v>
      </c>
      <c r="C2158" s="87" t="s">
        <v>841</v>
      </c>
      <c r="D2158" s="87"/>
      <c r="E2158" s="87">
        <v>114.46353041728</v>
      </c>
      <c r="F2158" s="86">
        <v>123.36221050169</v>
      </c>
      <c r="G2158" s="86">
        <v>133.91004552817401</v>
      </c>
      <c r="H2158" s="86">
        <f t="shared" si="236"/>
        <v>123.91192881571466</v>
      </c>
      <c r="I2158" s="86">
        <f t="shared" si="231"/>
        <v>9.7349052464899675</v>
      </c>
      <c r="J2158" s="86">
        <f t="shared" si="232"/>
        <v>6.9531712700286663</v>
      </c>
      <c r="L2158" s="87">
        <v>114.304445596264</v>
      </c>
      <c r="M2158" s="86">
        <v>117.42620351640301</v>
      </c>
      <c r="N2158" s="86">
        <v>124.733327821016</v>
      </c>
      <c r="O2158" s="86">
        <f t="shared" si="237"/>
        <v>118.821325644561</v>
      </c>
      <c r="P2158" s="86">
        <f t="shared" si="233"/>
        <v>5.3525853966839367</v>
      </c>
      <c r="Q2158" s="86">
        <f t="shared" si="234"/>
        <v>6.8926499791167917</v>
      </c>
      <c r="S2158" s="86">
        <f t="shared" si="235"/>
        <v>-6.052129091187395E-2</v>
      </c>
      <c r="T2158" s="87">
        <v>0.63902203599999996</v>
      </c>
      <c r="U2158" s="87">
        <v>0</v>
      </c>
    </row>
    <row r="2159" spans="2:21">
      <c r="B2159" s="87" t="s">
        <v>7925</v>
      </c>
      <c r="C2159" s="87" t="s">
        <v>3343</v>
      </c>
      <c r="D2159" s="87" t="s">
        <v>3344</v>
      </c>
      <c r="E2159" s="87">
        <v>237.27943245015001</v>
      </c>
      <c r="F2159" s="86">
        <v>225.56698333966301</v>
      </c>
      <c r="G2159" s="86">
        <v>235.95583045279099</v>
      </c>
      <c r="H2159" s="86">
        <f t="shared" si="236"/>
        <v>232.93408208086802</v>
      </c>
      <c r="I2159" s="86">
        <f t="shared" si="231"/>
        <v>6.4143268126009412</v>
      </c>
      <c r="J2159" s="86">
        <f t="shared" si="232"/>
        <v>7.8637779347407788</v>
      </c>
      <c r="L2159" s="87">
        <v>230.681378956537</v>
      </c>
      <c r="M2159" s="86">
        <v>253.96931931886601</v>
      </c>
      <c r="N2159" s="86">
        <v>247.06253419717601</v>
      </c>
      <c r="O2159" s="86">
        <f t="shared" si="237"/>
        <v>243.90441082419298</v>
      </c>
      <c r="P2159" s="86">
        <f t="shared" si="233"/>
        <v>11.96086740203587</v>
      </c>
      <c r="Q2159" s="86">
        <f t="shared" si="234"/>
        <v>7.9301720381779894</v>
      </c>
      <c r="S2159" s="86">
        <f t="shared" si="235"/>
        <v>6.639410343721E-2</v>
      </c>
      <c r="T2159" s="87">
        <v>0.94234390999999995</v>
      </c>
      <c r="U2159" s="87">
        <v>0</v>
      </c>
    </row>
    <row r="2160" spans="2:21">
      <c r="B2160" s="87" t="s">
        <v>7926</v>
      </c>
      <c r="C2160" s="87" t="s">
        <v>841</v>
      </c>
      <c r="D2160" s="87"/>
      <c r="E2160" s="87">
        <v>87.882576071264694</v>
      </c>
      <c r="F2160" s="86">
        <v>91.227051069118403</v>
      </c>
      <c r="G2160" s="86">
        <v>94.786248055498604</v>
      </c>
      <c r="H2160" s="86">
        <f t="shared" si="236"/>
        <v>91.298625065293905</v>
      </c>
      <c r="I2160" s="86">
        <f t="shared" si="231"/>
        <v>3.4523924811890145</v>
      </c>
      <c r="J2160" s="86">
        <f t="shared" si="232"/>
        <v>6.5125212286300656</v>
      </c>
      <c r="L2160" s="87">
        <v>89.408896815275099</v>
      </c>
      <c r="M2160" s="86">
        <v>88.634612913443803</v>
      </c>
      <c r="N2160" s="86">
        <v>94.778000657141604</v>
      </c>
      <c r="O2160" s="86">
        <f t="shared" si="237"/>
        <v>90.940503461953497</v>
      </c>
      <c r="P2160" s="86">
        <f t="shared" si="233"/>
        <v>3.3458433066218429</v>
      </c>
      <c r="Q2160" s="86">
        <f t="shared" si="234"/>
        <v>6.5068510859948097</v>
      </c>
      <c r="S2160" s="86">
        <f t="shared" si="235"/>
        <v>-5.6701426352558822E-3</v>
      </c>
      <c r="T2160" s="87">
        <v>0.86262815400000004</v>
      </c>
      <c r="U2160" s="87">
        <v>0</v>
      </c>
    </row>
    <row r="2161" spans="2:21">
      <c r="B2161" s="87" t="s">
        <v>7927</v>
      </c>
      <c r="C2161" s="87" t="s">
        <v>3345</v>
      </c>
      <c r="D2161" s="87" t="s">
        <v>3346</v>
      </c>
      <c r="E2161" s="87">
        <v>117.311123111672</v>
      </c>
      <c r="F2161" s="86">
        <v>111.962586073409</v>
      </c>
      <c r="G2161" s="86">
        <v>126.678019609603</v>
      </c>
      <c r="H2161" s="86">
        <f t="shared" si="236"/>
        <v>118.65057626489467</v>
      </c>
      <c r="I2161" s="86">
        <f t="shared" si="231"/>
        <v>7.4485969888157033</v>
      </c>
      <c r="J2161" s="86">
        <f t="shared" si="232"/>
        <v>6.8905752972386285</v>
      </c>
      <c r="L2161" s="87">
        <v>114.047411790029</v>
      </c>
      <c r="M2161" s="86">
        <v>108.17656371280501</v>
      </c>
      <c r="N2161" s="86">
        <v>122.794693060055</v>
      </c>
      <c r="O2161" s="86">
        <f t="shared" si="237"/>
        <v>115.00622285429633</v>
      </c>
      <c r="P2161" s="86">
        <f t="shared" si="233"/>
        <v>7.3560801651391721</v>
      </c>
      <c r="Q2161" s="86">
        <f t="shared" si="234"/>
        <v>6.8455681156238803</v>
      </c>
      <c r="S2161" s="86">
        <f t="shared" si="235"/>
        <v>-4.500718161474767E-2</v>
      </c>
      <c r="T2161" s="87">
        <v>0.73035853299999998</v>
      </c>
      <c r="U2161" s="87">
        <v>0</v>
      </c>
    </row>
    <row r="2162" spans="2:21">
      <c r="B2162" s="87" t="s">
        <v>7928</v>
      </c>
      <c r="C2162" s="87" t="s">
        <v>832</v>
      </c>
      <c r="D2162" s="87" t="s">
        <v>3347</v>
      </c>
      <c r="E2162" s="87">
        <v>74.963825347193094</v>
      </c>
      <c r="F2162" s="86">
        <v>78.096693570766007</v>
      </c>
      <c r="G2162" s="86">
        <v>82.344916447496402</v>
      </c>
      <c r="H2162" s="86">
        <f t="shared" si="236"/>
        <v>78.468478455151839</v>
      </c>
      <c r="I2162" s="86">
        <f t="shared" si="231"/>
        <v>3.7045640037577314</v>
      </c>
      <c r="J2162" s="86">
        <f t="shared" si="232"/>
        <v>6.2940413207479322</v>
      </c>
      <c r="L2162" s="87">
        <v>79.938174863833893</v>
      </c>
      <c r="M2162" s="86">
        <v>77.681402952915903</v>
      </c>
      <c r="N2162" s="86">
        <v>72.348596179675894</v>
      </c>
      <c r="O2162" s="86">
        <f t="shared" si="237"/>
        <v>76.656057998808564</v>
      </c>
      <c r="P2162" s="86">
        <f t="shared" si="233"/>
        <v>3.8972971861203249</v>
      </c>
      <c r="Q2162" s="86">
        <f t="shared" si="234"/>
        <v>6.2603279050294995</v>
      </c>
      <c r="S2162" s="86">
        <f t="shared" si="235"/>
        <v>-3.3713415718433455E-2</v>
      </c>
      <c r="T2162" s="87">
        <v>0.75556212499999997</v>
      </c>
      <c r="U2162" s="87">
        <v>0</v>
      </c>
    </row>
    <row r="2163" spans="2:21">
      <c r="B2163" s="87" t="s">
        <v>7929</v>
      </c>
      <c r="C2163" s="87" t="s">
        <v>841</v>
      </c>
      <c r="D2163" s="87"/>
      <c r="E2163" s="87">
        <v>69.473945869910096</v>
      </c>
      <c r="F2163" s="86">
        <v>62.292593529966702</v>
      </c>
      <c r="G2163" s="86">
        <v>62.092938168939099</v>
      </c>
      <c r="H2163" s="86">
        <f t="shared" si="236"/>
        <v>64.619825856271959</v>
      </c>
      <c r="I2163" s="86">
        <f t="shared" si="231"/>
        <v>4.204976384701637</v>
      </c>
      <c r="J2163" s="86">
        <f t="shared" si="232"/>
        <v>6.013904957582386</v>
      </c>
      <c r="L2163" s="87">
        <v>68.655796096571294</v>
      </c>
      <c r="M2163" s="86">
        <v>63.104462446592599</v>
      </c>
      <c r="N2163" s="86">
        <v>53.653268125948799</v>
      </c>
      <c r="O2163" s="86">
        <f t="shared" si="237"/>
        <v>61.804508889704231</v>
      </c>
      <c r="P2163" s="86">
        <f t="shared" si="233"/>
        <v>7.5852732854444751</v>
      </c>
      <c r="Q2163" s="86">
        <f t="shared" si="234"/>
        <v>5.9496401873135998</v>
      </c>
      <c r="S2163" s="86">
        <f t="shared" si="235"/>
        <v>-6.4264770268785701E-2</v>
      </c>
      <c r="T2163" s="87">
        <v>0.71461472400000003</v>
      </c>
      <c r="U2163" s="87">
        <v>0</v>
      </c>
    </row>
    <row r="2164" spans="2:21">
      <c r="B2164" s="87" t="s">
        <v>7930</v>
      </c>
      <c r="C2164" s="87" t="s">
        <v>832</v>
      </c>
      <c r="D2164" s="87" t="s">
        <v>3348</v>
      </c>
      <c r="E2164" s="87">
        <v>135.797717671718</v>
      </c>
      <c r="F2164" s="86">
        <v>130.09665144517001</v>
      </c>
      <c r="G2164" s="86">
        <v>134.296649773654</v>
      </c>
      <c r="H2164" s="86">
        <f t="shared" si="236"/>
        <v>133.39700629684734</v>
      </c>
      <c r="I2164" s="86">
        <f t="shared" si="231"/>
        <v>2.9550901541056454</v>
      </c>
      <c r="J2164" s="86">
        <f t="shared" si="232"/>
        <v>7.0595824796168962</v>
      </c>
      <c r="L2164" s="87">
        <v>138.78468943612299</v>
      </c>
      <c r="M2164" s="86">
        <v>149.090938175601</v>
      </c>
      <c r="N2164" s="86">
        <v>141.995126499354</v>
      </c>
      <c r="O2164" s="86">
        <f t="shared" si="237"/>
        <v>143.29025137035933</v>
      </c>
      <c r="P2164" s="86">
        <f t="shared" si="233"/>
        <v>5.2737749377102192</v>
      </c>
      <c r="Q2164" s="86">
        <f t="shared" si="234"/>
        <v>7.1627966501908791</v>
      </c>
      <c r="S2164" s="86">
        <f t="shared" si="235"/>
        <v>0.10321417057398226</v>
      </c>
      <c r="T2164" s="87">
        <v>0.80781391499999999</v>
      </c>
      <c r="U2164" s="87">
        <v>0</v>
      </c>
    </row>
    <row r="2165" spans="2:21">
      <c r="B2165" s="87" t="s">
        <v>7931</v>
      </c>
      <c r="C2165" s="87" t="s">
        <v>832</v>
      </c>
      <c r="D2165" s="87" t="s">
        <v>3349</v>
      </c>
      <c r="E2165" s="87">
        <v>232.807737609187</v>
      </c>
      <c r="F2165" s="86">
        <v>249.22658670815699</v>
      </c>
      <c r="G2165" s="86">
        <v>263.78809869333799</v>
      </c>
      <c r="H2165" s="86">
        <f t="shared" si="236"/>
        <v>248.607474336894</v>
      </c>
      <c r="I2165" s="86">
        <f t="shared" si="231"/>
        <v>15.499457033144173</v>
      </c>
      <c r="J2165" s="86">
        <f t="shared" si="232"/>
        <v>7.9577258611718484</v>
      </c>
      <c r="L2165" s="87">
        <v>230.90244237624799</v>
      </c>
      <c r="M2165" s="86">
        <v>197.51956012378599</v>
      </c>
      <c r="N2165" s="86">
        <v>202.33623478579</v>
      </c>
      <c r="O2165" s="86">
        <f t="shared" si="237"/>
        <v>210.25274576194133</v>
      </c>
      <c r="P2165" s="86">
        <f t="shared" si="233"/>
        <v>18.044599369259458</v>
      </c>
      <c r="Q2165" s="86">
        <f t="shared" si="234"/>
        <v>7.7159808310221845</v>
      </c>
      <c r="S2165" s="86">
        <f t="shared" si="235"/>
        <v>-0.24174503014966428</v>
      </c>
      <c r="T2165" s="87">
        <v>1.9091192E-2</v>
      </c>
      <c r="U2165" s="87">
        <v>0</v>
      </c>
    </row>
    <row r="2166" spans="2:21">
      <c r="B2166" s="87" t="s">
        <v>7932</v>
      </c>
      <c r="C2166" s="87" t="s">
        <v>832</v>
      </c>
      <c r="D2166" s="87" t="s">
        <v>3350</v>
      </c>
      <c r="E2166" s="87">
        <v>260.70389302877902</v>
      </c>
      <c r="F2166" s="86">
        <v>248.33078316010301</v>
      </c>
      <c r="G2166" s="86">
        <v>262.00191999037798</v>
      </c>
      <c r="H2166" s="86">
        <f t="shared" si="236"/>
        <v>257.01219872641997</v>
      </c>
      <c r="I2166" s="86">
        <f t="shared" si="231"/>
        <v>7.5462872112435351</v>
      </c>
      <c r="J2166" s="86">
        <f t="shared" si="232"/>
        <v>8.0056930263318069</v>
      </c>
      <c r="L2166" s="87">
        <v>292.881872458955</v>
      </c>
      <c r="M2166" s="86">
        <v>261.32103023731798</v>
      </c>
      <c r="N2166" s="86">
        <v>277.954681795601</v>
      </c>
      <c r="O2166" s="86">
        <f t="shared" si="237"/>
        <v>277.38586149729133</v>
      </c>
      <c r="P2166" s="86">
        <f t="shared" si="233"/>
        <v>15.788108114450994</v>
      </c>
      <c r="Q2166" s="86">
        <f t="shared" si="234"/>
        <v>8.1157504443880377</v>
      </c>
      <c r="S2166" s="86">
        <f t="shared" si="235"/>
        <v>0.1100574180562312</v>
      </c>
      <c r="T2166" s="87">
        <v>0.77555976299999996</v>
      </c>
      <c r="U2166" s="87">
        <v>0</v>
      </c>
    </row>
    <row r="2167" spans="2:21">
      <c r="B2167" s="87" t="s">
        <v>7933</v>
      </c>
      <c r="C2167" s="87" t="s">
        <v>3351</v>
      </c>
      <c r="D2167" s="87" t="s">
        <v>3352</v>
      </c>
      <c r="E2167" s="87">
        <v>51.543349350023199</v>
      </c>
      <c r="F2167" s="86">
        <v>73.9146047101721</v>
      </c>
      <c r="G2167" s="86">
        <v>66.782599176791805</v>
      </c>
      <c r="H2167" s="86">
        <f t="shared" si="236"/>
        <v>64.080184412329046</v>
      </c>
      <c r="I2167" s="86">
        <f t="shared" si="231"/>
        <v>11.427841036986637</v>
      </c>
      <c r="J2167" s="86">
        <f t="shared" si="232"/>
        <v>6.0018063944812043</v>
      </c>
      <c r="L2167" s="87">
        <v>60.147955527744102</v>
      </c>
      <c r="M2167" s="86">
        <v>75.728920675697594</v>
      </c>
      <c r="N2167" s="86">
        <v>76.817643742530905</v>
      </c>
      <c r="O2167" s="86">
        <f t="shared" si="237"/>
        <v>70.8981733153242</v>
      </c>
      <c r="P2167" s="86">
        <f t="shared" si="233"/>
        <v>9.3258627664878944</v>
      </c>
      <c r="Q2167" s="86">
        <f t="shared" si="234"/>
        <v>6.1476765519308207</v>
      </c>
      <c r="S2167" s="86">
        <f t="shared" si="235"/>
        <v>0.14587015744961682</v>
      </c>
      <c r="T2167" s="87">
        <v>0.81310592199999998</v>
      </c>
      <c r="U2167" s="87">
        <v>0</v>
      </c>
    </row>
    <row r="2168" spans="2:21">
      <c r="B2168" s="87" t="s">
        <v>7934</v>
      </c>
      <c r="C2168" s="87" t="s">
        <v>3353</v>
      </c>
      <c r="D2168" s="87" t="s">
        <v>3354</v>
      </c>
      <c r="E2168" s="87">
        <v>21.033188102868401</v>
      </c>
      <c r="F2168" s="86">
        <v>18.455730498831102</v>
      </c>
      <c r="G2168" s="86">
        <v>17.670681394536199</v>
      </c>
      <c r="H2168" s="86">
        <f t="shared" si="236"/>
        <v>19.053199998745232</v>
      </c>
      <c r="I2168" s="86">
        <f t="shared" si="231"/>
        <v>1.7590736748045821</v>
      </c>
      <c r="J2168" s="86">
        <f t="shared" si="232"/>
        <v>4.2519614146330653</v>
      </c>
      <c r="L2168" s="87">
        <v>18.137036331621498</v>
      </c>
      <c r="M2168" s="86">
        <v>19.806817949191998</v>
      </c>
      <c r="N2168" s="86">
        <v>20.879281585345101</v>
      </c>
      <c r="O2168" s="86">
        <f t="shared" si="237"/>
        <v>19.607711955386197</v>
      </c>
      <c r="P2168" s="86">
        <f t="shared" si="233"/>
        <v>1.381922449151707</v>
      </c>
      <c r="Q2168" s="86">
        <f t="shared" si="234"/>
        <v>4.2933492906313004</v>
      </c>
      <c r="S2168" s="86">
        <f t="shared" si="235"/>
        <v>4.1387875998235575E-2</v>
      </c>
      <c r="T2168" s="87">
        <v>1</v>
      </c>
      <c r="U2168" s="87">
        <v>0</v>
      </c>
    </row>
    <row r="2169" spans="2:21">
      <c r="B2169" s="87" t="s">
        <v>7935</v>
      </c>
      <c r="C2169" s="87" t="s">
        <v>3355</v>
      </c>
      <c r="D2169" s="87" t="s">
        <v>1259</v>
      </c>
      <c r="E2169" s="87">
        <v>31.504452007529199</v>
      </c>
      <c r="F2169" s="86">
        <v>35.797181607224402</v>
      </c>
      <c r="G2169" s="86">
        <v>38.876416072722499</v>
      </c>
      <c r="H2169" s="86">
        <f t="shared" si="236"/>
        <v>35.392683229158699</v>
      </c>
      <c r="I2169" s="86">
        <f t="shared" si="231"/>
        <v>3.702590680593612</v>
      </c>
      <c r="J2169" s="86">
        <f t="shared" si="232"/>
        <v>5.145379235985283</v>
      </c>
      <c r="L2169" s="87">
        <v>33.205293466301903</v>
      </c>
      <c r="M2169" s="86">
        <v>43.721990552278498</v>
      </c>
      <c r="N2169" s="86">
        <v>39.751153518269497</v>
      </c>
      <c r="O2169" s="86">
        <f t="shared" si="237"/>
        <v>38.892812512283292</v>
      </c>
      <c r="P2169" s="86">
        <f t="shared" si="233"/>
        <v>5.3106300343241424</v>
      </c>
      <c r="Q2169" s="86">
        <f t="shared" si="234"/>
        <v>5.2814316611279475</v>
      </c>
      <c r="S2169" s="86">
        <f t="shared" si="235"/>
        <v>0.13605242514266411</v>
      </c>
      <c r="T2169" s="87">
        <v>0.80028306400000004</v>
      </c>
      <c r="U2169" s="87">
        <v>0</v>
      </c>
    </row>
    <row r="2170" spans="2:21">
      <c r="B2170" s="87" t="s">
        <v>7936</v>
      </c>
      <c r="C2170" s="87" t="s">
        <v>841</v>
      </c>
      <c r="D2170" s="87" t="s">
        <v>2084</v>
      </c>
      <c r="E2170" s="87">
        <v>66.478959598496402</v>
      </c>
      <c r="F2170" s="86">
        <v>53.837029764000299</v>
      </c>
      <c r="G2170" s="86">
        <v>57.390050754633897</v>
      </c>
      <c r="H2170" s="86">
        <f t="shared" si="236"/>
        <v>59.235346705710207</v>
      </c>
      <c r="I2170" s="86">
        <f t="shared" si="231"/>
        <v>6.5198493345609307</v>
      </c>
      <c r="J2170" s="86">
        <f t="shared" si="232"/>
        <v>5.8883864075554238</v>
      </c>
      <c r="L2170" s="87">
        <v>60.568657863316503</v>
      </c>
      <c r="M2170" s="86">
        <v>57.357243644534996</v>
      </c>
      <c r="N2170" s="86">
        <v>58.009351839380699</v>
      </c>
      <c r="O2170" s="86">
        <f t="shared" si="237"/>
        <v>58.645084449077409</v>
      </c>
      <c r="P2170" s="86">
        <f t="shared" si="233"/>
        <v>1.697472322137195</v>
      </c>
      <c r="Q2170" s="86">
        <f t="shared" si="234"/>
        <v>5.8739382834798199</v>
      </c>
      <c r="S2170" s="86">
        <f t="shared" si="235"/>
        <v>-1.4448124075604635E-2</v>
      </c>
      <c r="T2170" s="87">
        <v>0.88970005600000002</v>
      </c>
      <c r="U2170" s="87">
        <v>0</v>
      </c>
    </row>
    <row r="2171" spans="2:21">
      <c r="B2171" s="87" t="s">
        <v>7937</v>
      </c>
      <c r="C2171" s="87" t="s">
        <v>832</v>
      </c>
      <c r="D2171" s="87"/>
      <c r="E2171" s="87">
        <v>69.212857641156504</v>
      </c>
      <c r="F2171" s="86">
        <v>68.216643966762902</v>
      </c>
      <c r="G2171" s="86">
        <v>76.464290426432598</v>
      </c>
      <c r="H2171" s="86">
        <f t="shared" si="236"/>
        <v>71.297930678117339</v>
      </c>
      <c r="I2171" s="86">
        <f t="shared" si="231"/>
        <v>4.5018402024084896</v>
      </c>
      <c r="J2171" s="86">
        <f t="shared" si="232"/>
        <v>6.1557882999753026</v>
      </c>
      <c r="L2171" s="87">
        <v>76.815150377531694</v>
      </c>
      <c r="M2171" s="86">
        <v>83.471913370589107</v>
      </c>
      <c r="N2171" s="86">
        <v>72.200336708680297</v>
      </c>
      <c r="O2171" s="86">
        <f t="shared" si="237"/>
        <v>77.495800152267023</v>
      </c>
      <c r="P2171" s="86">
        <f t="shared" si="233"/>
        <v>5.6665309668444666</v>
      </c>
      <c r="Q2171" s="86">
        <f t="shared" si="234"/>
        <v>6.2760462212267685</v>
      </c>
      <c r="S2171" s="86">
        <f t="shared" si="235"/>
        <v>0.12025792125146546</v>
      </c>
      <c r="T2171" s="87">
        <v>0.73758654099999998</v>
      </c>
      <c r="U2171" s="87">
        <v>0</v>
      </c>
    </row>
    <row r="2172" spans="2:21">
      <c r="B2172" s="87" t="s">
        <v>7938</v>
      </c>
      <c r="C2172" s="87" t="s">
        <v>1646</v>
      </c>
      <c r="D2172" s="87" t="s">
        <v>2678</v>
      </c>
      <c r="E2172" s="87">
        <v>72.8028609786723</v>
      </c>
      <c r="F2172" s="86">
        <v>87.664878811630501</v>
      </c>
      <c r="G2172" s="86">
        <v>90.481616876547903</v>
      </c>
      <c r="H2172" s="86">
        <f t="shared" si="236"/>
        <v>83.649785555616901</v>
      </c>
      <c r="I2172" s="86">
        <f t="shared" si="231"/>
        <v>9.4987016436475304</v>
      </c>
      <c r="J2172" s="86">
        <f t="shared" si="232"/>
        <v>6.386289936666298</v>
      </c>
      <c r="L2172" s="87">
        <v>72.006061680916901</v>
      </c>
      <c r="M2172" s="86">
        <v>90.266561973127693</v>
      </c>
      <c r="N2172" s="86">
        <v>94.302909070149695</v>
      </c>
      <c r="O2172" s="86">
        <f t="shared" si="237"/>
        <v>85.525177574731444</v>
      </c>
      <c r="P2172" s="86">
        <f t="shared" si="233"/>
        <v>11.880567973994262</v>
      </c>
      <c r="Q2172" s="86">
        <f t="shared" si="234"/>
        <v>6.4182772893312077</v>
      </c>
      <c r="S2172" s="86">
        <f t="shared" si="235"/>
        <v>3.1987352664909693E-2</v>
      </c>
      <c r="T2172" s="87">
        <v>0.99607025699999996</v>
      </c>
      <c r="U2172" s="87">
        <v>0</v>
      </c>
    </row>
    <row r="2173" spans="2:21">
      <c r="B2173" s="87" t="s">
        <v>7939</v>
      </c>
      <c r="C2173" s="87" t="s">
        <v>3356</v>
      </c>
      <c r="D2173" s="87" t="s">
        <v>3357</v>
      </c>
      <c r="E2173" s="87">
        <v>674.25153091113896</v>
      </c>
      <c r="F2173" s="86">
        <v>648.10398568896403</v>
      </c>
      <c r="G2173" s="86">
        <v>521.19890269299196</v>
      </c>
      <c r="H2173" s="86">
        <f t="shared" si="236"/>
        <v>614.51813976436495</v>
      </c>
      <c r="I2173" s="86">
        <f t="shared" si="231"/>
        <v>81.867475446442512</v>
      </c>
      <c r="J2173" s="86">
        <f t="shared" si="232"/>
        <v>9.2633117874545725</v>
      </c>
      <c r="L2173" s="87">
        <v>556.302694727681</v>
      </c>
      <c r="M2173" s="86">
        <v>558.05131419538702</v>
      </c>
      <c r="N2173" s="86">
        <v>560.60463258183199</v>
      </c>
      <c r="O2173" s="86">
        <f t="shared" si="237"/>
        <v>558.31954716830001</v>
      </c>
      <c r="P2173" s="86">
        <f t="shared" si="233"/>
        <v>2.1634761429381681</v>
      </c>
      <c r="Q2173" s="86">
        <f t="shared" si="234"/>
        <v>9.1249472565666014</v>
      </c>
      <c r="S2173" s="86">
        <f t="shared" si="235"/>
        <v>-0.13836453088797077</v>
      </c>
      <c r="T2173" s="87">
        <v>0.39879810599999999</v>
      </c>
      <c r="U2173" s="87">
        <v>0</v>
      </c>
    </row>
    <row r="2174" spans="2:21">
      <c r="B2174" s="87" t="s">
        <v>7940</v>
      </c>
      <c r="C2174" s="87" t="s">
        <v>841</v>
      </c>
      <c r="D2174" s="87" t="s">
        <v>3358</v>
      </c>
      <c r="E2174" s="87">
        <v>66.316871475848998</v>
      </c>
      <c r="F2174" s="86">
        <v>62.051401682027802</v>
      </c>
      <c r="G2174" s="86">
        <v>58.559991653149297</v>
      </c>
      <c r="H2174" s="86">
        <f t="shared" si="236"/>
        <v>62.309421603675361</v>
      </c>
      <c r="I2174" s="86">
        <f t="shared" si="231"/>
        <v>3.8848715366053872</v>
      </c>
      <c r="J2174" s="86">
        <f t="shared" si="232"/>
        <v>5.9613784198253885</v>
      </c>
      <c r="L2174" s="87">
        <v>44.268403260603499</v>
      </c>
      <c r="M2174" s="86">
        <v>55.096044616240903</v>
      </c>
      <c r="N2174" s="86">
        <v>56.381672518509902</v>
      </c>
      <c r="O2174" s="86">
        <f t="shared" si="237"/>
        <v>51.915373465118101</v>
      </c>
      <c r="P2174" s="86">
        <f t="shared" si="233"/>
        <v>6.6535948747518798</v>
      </c>
      <c r="Q2174" s="86">
        <f t="shared" si="234"/>
        <v>5.698089915506098</v>
      </c>
      <c r="S2174" s="86">
        <f t="shared" si="235"/>
        <v>-0.26328850431929135</v>
      </c>
      <c r="T2174" s="87">
        <v>0.12419237499999999</v>
      </c>
      <c r="U2174" s="87">
        <v>0</v>
      </c>
    </row>
    <row r="2175" spans="2:21">
      <c r="B2175" s="87" t="s">
        <v>7941</v>
      </c>
      <c r="C2175" s="87" t="s">
        <v>841</v>
      </c>
      <c r="D2175" s="87" t="s">
        <v>3359</v>
      </c>
      <c r="E2175" s="87">
        <v>42.904089247095698</v>
      </c>
      <c r="F2175" s="86">
        <v>38.247861510116003</v>
      </c>
      <c r="G2175" s="86">
        <v>36.535948487326301</v>
      </c>
      <c r="H2175" s="86">
        <f t="shared" si="236"/>
        <v>39.229299748179329</v>
      </c>
      <c r="I2175" s="86">
        <f t="shared" si="231"/>
        <v>3.2955606420469232</v>
      </c>
      <c r="J2175" s="86">
        <f t="shared" si="232"/>
        <v>5.2938596781013612</v>
      </c>
      <c r="L2175" s="87">
        <v>38.947112146092998</v>
      </c>
      <c r="M2175" s="86">
        <v>40.623209757351603</v>
      </c>
      <c r="N2175" s="86">
        <v>33.413718721284297</v>
      </c>
      <c r="O2175" s="86">
        <f t="shared" si="237"/>
        <v>37.661346874909633</v>
      </c>
      <c r="P2175" s="86">
        <f t="shared" si="233"/>
        <v>3.7728085691192486</v>
      </c>
      <c r="Q2175" s="86">
        <f t="shared" si="234"/>
        <v>5.2350126905645844</v>
      </c>
      <c r="S2175" s="86">
        <f t="shared" si="235"/>
        <v>-5.8846987536777313E-2</v>
      </c>
      <c r="T2175" s="87">
        <v>0.79490834399999999</v>
      </c>
      <c r="U2175" s="87">
        <v>0</v>
      </c>
    </row>
    <row r="2176" spans="2:21">
      <c r="B2176" s="87" t="s">
        <v>7942</v>
      </c>
      <c r="C2176" s="87" t="s">
        <v>3360</v>
      </c>
      <c r="D2176" s="87" t="s">
        <v>3361</v>
      </c>
      <c r="E2176" s="87">
        <v>80.988168867631103</v>
      </c>
      <c r="F2176" s="86">
        <v>73.453580098026407</v>
      </c>
      <c r="G2176" s="86">
        <v>93.890170936965802</v>
      </c>
      <c r="H2176" s="86">
        <f t="shared" si="236"/>
        <v>82.777306634207761</v>
      </c>
      <c r="I2176" s="86">
        <f t="shared" si="231"/>
        <v>10.335101438321709</v>
      </c>
      <c r="J2176" s="86">
        <f t="shared" si="232"/>
        <v>6.3711634025436714</v>
      </c>
      <c r="L2176" s="87">
        <v>87.805899220147893</v>
      </c>
      <c r="M2176" s="86">
        <v>77.363815366700393</v>
      </c>
      <c r="N2176" s="86">
        <v>93.899956588791298</v>
      </c>
      <c r="O2176" s="86">
        <f t="shared" si="237"/>
        <v>86.356557058546514</v>
      </c>
      <c r="P2176" s="86">
        <f t="shared" si="233"/>
        <v>8.3628007363131651</v>
      </c>
      <c r="Q2176" s="86">
        <f t="shared" si="234"/>
        <v>6.4322338207214216</v>
      </c>
      <c r="S2176" s="86">
        <f t="shared" si="235"/>
        <v>6.107041817774965E-2</v>
      </c>
      <c r="T2176" s="87">
        <v>0.963009797</v>
      </c>
      <c r="U2176" s="87">
        <v>0</v>
      </c>
    </row>
    <row r="2177" spans="2:21">
      <c r="B2177" s="87" t="s">
        <v>7943</v>
      </c>
      <c r="C2177" s="87" t="s">
        <v>3362</v>
      </c>
      <c r="D2177" s="87" t="s">
        <v>331</v>
      </c>
      <c r="E2177" s="87">
        <v>92.525891743985298</v>
      </c>
      <c r="F2177" s="86">
        <v>77.217874323980794</v>
      </c>
      <c r="G2177" s="86">
        <v>102.59288745416301</v>
      </c>
      <c r="H2177" s="86">
        <f t="shared" si="236"/>
        <v>90.778884507376361</v>
      </c>
      <c r="I2177" s="86">
        <f t="shared" si="231"/>
        <v>12.777396000469169</v>
      </c>
      <c r="J2177" s="86">
        <f t="shared" si="232"/>
        <v>6.5042848554085539</v>
      </c>
      <c r="L2177" s="87">
        <v>0</v>
      </c>
      <c r="M2177" s="86">
        <v>0</v>
      </c>
      <c r="N2177" s="86">
        <v>0</v>
      </c>
      <c r="O2177" s="86">
        <f t="shared" si="237"/>
        <v>0</v>
      </c>
      <c r="P2177" s="86">
        <f t="shared" si="233"/>
        <v>0</v>
      </c>
      <c r="Q2177" s="86" t="e">
        <f t="shared" si="234"/>
        <v>#NUM!</v>
      </c>
      <c r="S2177" s="86" t="e">
        <f t="shared" si="235"/>
        <v>#NUM!</v>
      </c>
      <c r="T2177" s="87">
        <v>0</v>
      </c>
      <c r="U2177" s="87">
        <v>1</v>
      </c>
    </row>
    <row r="2178" spans="2:21">
      <c r="B2178" s="87" t="s">
        <v>7944</v>
      </c>
      <c r="C2178" s="87" t="s">
        <v>832</v>
      </c>
      <c r="D2178" s="87" t="s">
        <v>3363</v>
      </c>
      <c r="E2178" s="87">
        <v>47.0122469181319</v>
      </c>
      <c r="F2178" s="86">
        <v>52.1283471663413</v>
      </c>
      <c r="G2178" s="86">
        <v>50.121238115690502</v>
      </c>
      <c r="H2178" s="86">
        <f t="shared" si="236"/>
        <v>49.753944066721239</v>
      </c>
      <c r="I2178" s="86">
        <f t="shared" si="231"/>
        <v>2.5777507882334643</v>
      </c>
      <c r="J2178" s="86">
        <f t="shared" si="232"/>
        <v>5.6367389895881335</v>
      </c>
      <c r="L2178" s="87">
        <v>48.560058076998899</v>
      </c>
      <c r="M2178" s="86">
        <v>52.4174080886106</v>
      </c>
      <c r="N2178" s="86">
        <v>49.764631447764899</v>
      </c>
      <c r="O2178" s="86">
        <f t="shared" si="237"/>
        <v>50.247365871124799</v>
      </c>
      <c r="P2178" s="86">
        <f t="shared" si="233"/>
        <v>1.9734643829171727</v>
      </c>
      <c r="Q2178" s="86">
        <f t="shared" si="234"/>
        <v>5.6509760624371559</v>
      </c>
      <c r="S2178" s="86">
        <f t="shared" si="235"/>
        <v>1.4237072849022533E-2</v>
      </c>
      <c r="T2178" s="87">
        <v>0.93851396099999995</v>
      </c>
      <c r="U2178" s="87">
        <v>0</v>
      </c>
    </row>
    <row r="2179" spans="2:21">
      <c r="B2179" s="87" t="s">
        <v>7945</v>
      </c>
      <c r="C2179" s="87" t="s">
        <v>3364</v>
      </c>
      <c r="D2179" s="87" t="s">
        <v>974</v>
      </c>
      <c r="E2179" s="87">
        <v>52.677526695564502</v>
      </c>
      <c r="F2179" s="86">
        <v>51.819063937246099</v>
      </c>
      <c r="G2179" s="86">
        <v>51.095019243770103</v>
      </c>
      <c r="H2179" s="86">
        <f t="shared" si="236"/>
        <v>51.863869958860242</v>
      </c>
      <c r="I2179" s="86">
        <f t="shared" si="231"/>
        <v>0.79220460957120487</v>
      </c>
      <c r="J2179" s="86">
        <f t="shared" si="232"/>
        <v>5.6966579555743175</v>
      </c>
      <c r="L2179" s="87">
        <v>52.534236226899097</v>
      </c>
      <c r="M2179" s="86">
        <v>52.573219254094496</v>
      </c>
      <c r="N2179" s="86">
        <v>52.647712463609302</v>
      </c>
      <c r="O2179" s="86">
        <f t="shared" si="237"/>
        <v>52.585055981534303</v>
      </c>
      <c r="P2179" s="86">
        <f t="shared" si="233"/>
        <v>5.7656700927479133E-2</v>
      </c>
      <c r="Q2179" s="86">
        <f t="shared" si="234"/>
        <v>5.7165809566761387</v>
      </c>
      <c r="S2179" s="86">
        <f t="shared" si="235"/>
        <v>1.99230011018207E-2</v>
      </c>
      <c r="T2179" s="87">
        <v>0.95488321499999995</v>
      </c>
      <c r="U2179" s="87">
        <v>0</v>
      </c>
    </row>
    <row r="2180" spans="2:21">
      <c r="B2180" s="87" t="s">
        <v>7946</v>
      </c>
      <c r="C2180" s="87" t="s">
        <v>3365</v>
      </c>
      <c r="D2180" s="87" t="s">
        <v>3366</v>
      </c>
      <c r="E2180" s="87">
        <v>92.208152217158698</v>
      </c>
      <c r="F2180" s="86">
        <v>96.427343258806701</v>
      </c>
      <c r="G2180" s="86">
        <v>91.761399184524507</v>
      </c>
      <c r="H2180" s="86">
        <f t="shared" si="236"/>
        <v>93.465631553496635</v>
      </c>
      <c r="I2180" s="86">
        <f t="shared" si="231"/>
        <v>2.5746260382956501</v>
      </c>
      <c r="J2180" s="86">
        <f t="shared" si="232"/>
        <v>6.5463640609316371</v>
      </c>
      <c r="L2180" s="87">
        <v>92.233465247392203</v>
      </c>
      <c r="M2180" s="86">
        <v>95.882371645929993</v>
      </c>
      <c r="N2180" s="86">
        <v>94.381142776031695</v>
      </c>
      <c r="O2180" s="86">
        <f t="shared" si="237"/>
        <v>94.165659889784635</v>
      </c>
      <c r="P2180" s="86">
        <f t="shared" si="233"/>
        <v>1.8339722277127126</v>
      </c>
      <c r="Q2180" s="86">
        <f t="shared" si="234"/>
        <v>6.557129132017363</v>
      </c>
      <c r="S2180" s="86">
        <f t="shared" si="235"/>
        <v>1.0765071085726843E-2</v>
      </c>
      <c r="T2180" s="87">
        <v>0.95312726199999998</v>
      </c>
      <c r="U2180" s="87">
        <v>0</v>
      </c>
    </row>
    <row r="2181" spans="2:21">
      <c r="B2181" s="87" t="s">
        <v>7947</v>
      </c>
      <c r="C2181" s="87" t="s">
        <v>841</v>
      </c>
      <c r="D2181" s="87" t="s">
        <v>2084</v>
      </c>
      <c r="E2181" s="87">
        <v>24.430167116307899</v>
      </c>
      <c r="F2181" s="86">
        <v>26.881473652863999</v>
      </c>
      <c r="G2181" s="86">
        <v>27.2505339388842</v>
      </c>
      <c r="H2181" s="86">
        <f t="shared" si="236"/>
        <v>26.187391569352034</v>
      </c>
      <c r="I2181" s="86">
        <f t="shared" si="231"/>
        <v>1.5329480446060519</v>
      </c>
      <c r="J2181" s="86">
        <f t="shared" si="232"/>
        <v>4.7108004601363174</v>
      </c>
      <c r="L2181" s="87">
        <v>23.159447340033001</v>
      </c>
      <c r="M2181" s="86">
        <v>27.165448218759899</v>
      </c>
      <c r="N2181" s="86">
        <v>25.276556276627002</v>
      </c>
      <c r="O2181" s="86">
        <f t="shared" si="237"/>
        <v>25.200483945139968</v>
      </c>
      <c r="P2181" s="86">
        <f t="shared" si="233"/>
        <v>2.004083583537267</v>
      </c>
      <c r="Q2181" s="86">
        <f t="shared" si="234"/>
        <v>4.6553795341105522</v>
      </c>
      <c r="S2181" s="86">
        <f t="shared" si="235"/>
        <v>-5.5420926025765288E-2</v>
      </c>
      <c r="T2181" s="87">
        <v>0.76927097799999999</v>
      </c>
      <c r="U2181" s="87">
        <v>0</v>
      </c>
    </row>
    <row r="2182" spans="2:21">
      <c r="B2182" s="87" t="s">
        <v>7948</v>
      </c>
      <c r="C2182" s="87" t="s">
        <v>3367</v>
      </c>
      <c r="D2182" s="87" t="s">
        <v>3368</v>
      </c>
      <c r="E2182" s="87">
        <v>131.316790063892</v>
      </c>
      <c r="F2182" s="86">
        <v>119.84409972216</v>
      </c>
      <c r="G2182" s="86">
        <v>123.39337978950699</v>
      </c>
      <c r="H2182" s="86">
        <f t="shared" si="236"/>
        <v>124.85142319185299</v>
      </c>
      <c r="I2182" s="86">
        <f t="shared" ref="I2182:I2245" si="238">STDEV(E2182:G2182)</f>
        <v>5.8736763480516387</v>
      </c>
      <c r="J2182" s="86">
        <f t="shared" ref="J2182:J2245" si="239">LOG(H2182,2)</f>
        <v>6.9640684565364532</v>
      </c>
      <c r="L2182" s="87">
        <v>127.977230963007</v>
      </c>
      <c r="M2182" s="86">
        <v>123.125531851785</v>
      </c>
      <c r="N2182" s="86">
        <v>132.035633594252</v>
      </c>
      <c r="O2182" s="86">
        <f t="shared" si="237"/>
        <v>127.71279880301468</v>
      </c>
      <c r="P2182" s="86">
        <f t="shared" ref="P2182:P2245" si="240">STDEV(L2182:N2182)</f>
        <v>4.4609328106021788</v>
      </c>
      <c r="Q2182" s="86">
        <f t="shared" ref="Q2182:Q2245" si="241">LOG(O2182,2)</f>
        <v>6.9967593024769084</v>
      </c>
      <c r="S2182" s="86">
        <f t="shared" ref="S2182:S2245" si="242">LOG(O2182/H2182,2)</f>
        <v>3.2690845940455765E-2</v>
      </c>
      <c r="T2182" s="87">
        <v>0.98871275000000003</v>
      </c>
      <c r="U2182" s="87">
        <v>0</v>
      </c>
    </row>
    <row r="2183" spans="2:21">
      <c r="B2183" s="87" t="s">
        <v>7949</v>
      </c>
      <c r="C2183" s="87" t="s">
        <v>841</v>
      </c>
      <c r="D2183" s="87" t="s">
        <v>3369</v>
      </c>
      <c r="E2183" s="87">
        <v>294.765346659984</v>
      </c>
      <c r="F2183" s="86">
        <v>315.42742463702501</v>
      </c>
      <c r="G2183" s="86">
        <v>289.88059924845197</v>
      </c>
      <c r="H2183" s="86">
        <f t="shared" ref="H2183:H2246" si="243">AVERAGE(E2183:G2183)</f>
        <v>300.02445684848698</v>
      </c>
      <c r="I2183" s="86">
        <f t="shared" si="238"/>
        <v>13.561111747923619</v>
      </c>
      <c r="J2183" s="86">
        <f t="shared" si="239"/>
        <v>8.2289362982821785</v>
      </c>
      <c r="L2183" s="87">
        <v>326.76661264697901</v>
      </c>
      <c r="M2183" s="86">
        <v>333.79879449274</v>
      </c>
      <c r="N2183" s="86">
        <v>292.90098647355597</v>
      </c>
      <c r="O2183" s="86">
        <f t="shared" ref="O2183:O2246" si="244">AVERAGE(L2183:N2183)</f>
        <v>317.82213120442498</v>
      </c>
      <c r="P2183" s="86">
        <f t="shared" si="240"/>
        <v>21.866881039614526</v>
      </c>
      <c r="Q2183" s="86">
        <f t="shared" si="241"/>
        <v>8.3120757784863013</v>
      </c>
      <c r="S2183" s="86">
        <f t="shared" si="242"/>
        <v>8.3139480204121222E-2</v>
      </c>
      <c r="T2183" s="87">
        <v>0.90375330300000001</v>
      </c>
      <c r="U2183" s="87">
        <v>0</v>
      </c>
    </row>
    <row r="2184" spans="2:21">
      <c r="B2184" s="87" t="s">
        <v>7950</v>
      </c>
      <c r="C2184" s="87" t="s">
        <v>841</v>
      </c>
      <c r="D2184" s="87" t="s">
        <v>2339</v>
      </c>
      <c r="E2184" s="87">
        <v>334.891466408101</v>
      </c>
      <c r="F2184" s="86">
        <v>366.38729724216199</v>
      </c>
      <c r="G2184" s="86">
        <v>332.709324898636</v>
      </c>
      <c r="H2184" s="86">
        <f t="shared" si="243"/>
        <v>344.66269618296633</v>
      </c>
      <c r="I2184" s="86">
        <f t="shared" si="238"/>
        <v>18.845666710884402</v>
      </c>
      <c r="J2184" s="86">
        <f t="shared" si="239"/>
        <v>8.4290413499705537</v>
      </c>
      <c r="L2184" s="87">
        <v>347.39237436113899</v>
      </c>
      <c r="M2184" s="86">
        <v>364.95364605264098</v>
      </c>
      <c r="N2184" s="86">
        <v>341.72258260336503</v>
      </c>
      <c r="O2184" s="86">
        <f t="shared" si="244"/>
        <v>351.35620100571504</v>
      </c>
      <c r="P2184" s="86">
        <f t="shared" si="240"/>
        <v>12.112164071595929</v>
      </c>
      <c r="Q2184" s="86">
        <f t="shared" si="241"/>
        <v>8.4567905503579635</v>
      </c>
      <c r="S2184" s="86">
        <f t="shared" si="242"/>
        <v>2.7749200387410466E-2</v>
      </c>
      <c r="T2184" s="87">
        <v>0.96793640000000003</v>
      </c>
      <c r="U2184" s="87">
        <v>0</v>
      </c>
    </row>
    <row r="2185" spans="2:21">
      <c r="B2185" s="87" t="s">
        <v>7951</v>
      </c>
      <c r="C2185" s="87" t="s">
        <v>841</v>
      </c>
      <c r="D2185" s="87"/>
      <c r="E2185" s="87">
        <v>13.5019080032268</v>
      </c>
      <c r="F2185" s="86">
        <v>6.5442513758610303</v>
      </c>
      <c r="G2185" s="86">
        <v>12.8374113963791</v>
      </c>
      <c r="H2185" s="86">
        <f t="shared" si="243"/>
        <v>10.961190258488978</v>
      </c>
      <c r="I2185" s="86">
        <f t="shared" si="238"/>
        <v>3.8395834090146983</v>
      </c>
      <c r="J2185" s="86">
        <f t="shared" si="239"/>
        <v>3.4543325616879099</v>
      </c>
      <c r="L2185" s="87">
        <v>8.8429619104111108</v>
      </c>
      <c r="M2185" s="86">
        <v>7.0908680329782303</v>
      </c>
      <c r="N2185" s="86">
        <v>9.7172549342510308</v>
      </c>
      <c r="O2185" s="86">
        <f t="shared" si="244"/>
        <v>8.5503616258801234</v>
      </c>
      <c r="P2185" s="86">
        <f t="shared" si="240"/>
        <v>1.3374184960867934</v>
      </c>
      <c r="Q2185" s="86">
        <f t="shared" si="241"/>
        <v>3.095985438107439</v>
      </c>
      <c r="S2185" s="86">
        <f t="shared" si="242"/>
        <v>-0.35834712358047116</v>
      </c>
      <c r="T2185" s="87">
        <v>0.73286184099999996</v>
      </c>
      <c r="U2185" s="87">
        <v>0</v>
      </c>
    </row>
    <row r="2186" spans="2:21">
      <c r="B2186" s="87" t="s">
        <v>7952</v>
      </c>
      <c r="C2186" s="87" t="s">
        <v>841</v>
      </c>
      <c r="D2186" s="87" t="s">
        <v>3370</v>
      </c>
      <c r="E2186" s="87">
        <v>427.79729568118597</v>
      </c>
      <c r="F2186" s="86">
        <v>429.12526464280199</v>
      </c>
      <c r="G2186" s="86">
        <v>382.66542104996103</v>
      </c>
      <c r="H2186" s="86">
        <f t="shared" si="243"/>
        <v>413.19599379131631</v>
      </c>
      <c r="I2186" s="86">
        <f t="shared" si="238"/>
        <v>26.448587473193054</v>
      </c>
      <c r="J2186" s="86">
        <f t="shared" si="239"/>
        <v>8.6906824561620635</v>
      </c>
      <c r="L2186" s="87">
        <v>436.18611598113102</v>
      </c>
      <c r="M2186" s="86">
        <v>390.43880059097398</v>
      </c>
      <c r="N2186" s="86">
        <v>433.59724345853499</v>
      </c>
      <c r="O2186" s="86">
        <f t="shared" si="244"/>
        <v>420.07405334354667</v>
      </c>
      <c r="P2186" s="86">
        <f t="shared" si="240"/>
        <v>25.697504149551435</v>
      </c>
      <c r="Q2186" s="86">
        <f t="shared" si="241"/>
        <v>8.7144998676043155</v>
      </c>
      <c r="S2186" s="86">
        <f t="shared" si="242"/>
        <v>2.3817411442252277E-2</v>
      </c>
      <c r="T2186" s="87">
        <v>0.96158329600000003</v>
      </c>
      <c r="U2186" s="87">
        <v>0</v>
      </c>
    </row>
    <row r="2187" spans="2:21">
      <c r="B2187" s="87" t="s">
        <v>7953</v>
      </c>
      <c r="C2187" s="87" t="s">
        <v>3371</v>
      </c>
      <c r="D2187" s="87" t="s">
        <v>3372</v>
      </c>
      <c r="E2187" s="87">
        <v>195.957691486832</v>
      </c>
      <c r="F2187" s="86">
        <v>172.68891206363</v>
      </c>
      <c r="G2187" s="86">
        <v>154.262893613156</v>
      </c>
      <c r="H2187" s="86">
        <f t="shared" si="243"/>
        <v>174.303165721206</v>
      </c>
      <c r="I2187" s="86">
        <f t="shared" si="238"/>
        <v>20.89421938204255</v>
      </c>
      <c r="J2187" s="86">
        <f t="shared" si="239"/>
        <v>7.4454549619279939</v>
      </c>
      <c r="L2187" s="87">
        <v>190.20407163666101</v>
      </c>
      <c r="M2187" s="86">
        <v>191.26434707619899</v>
      </c>
      <c r="N2187" s="86">
        <v>180.78412957677699</v>
      </c>
      <c r="O2187" s="86">
        <f t="shared" si="244"/>
        <v>187.41751609654565</v>
      </c>
      <c r="P2187" s="86">
        <f t="shared" si="240"/>
        <v>5.7690907899259498</v>
      </c>
      <c r="Q2187" s="86">
        <f t="shared" si="241"/>
        <v>7.5501119837787432</v>
      </c>
      <c r="S2187" s="86">
        <f t="shared" si="242"/>
        <v>0.10465702185074902</v>
      </c>
      <c r="T2187" s="87">
        <v>0.87233317700000002</v>
      </c>
      <c r="U2187" s="87">
        <v>0</v>
      </c>
    </row>
    <row r="2188" spans="2:21">
      <c r="B2188" s="87" t="s">
        <v>7954</v>
      </c>
      <c r="C2188" s="87" t="s">
        <v>841</v>
      </c>
      <c r="D2188" s="87" t="s">
        <v>3373</v>
      </c>
      <c r="E2188" s="87">
        <v>110.551986135512</v>
      </c>
      <c r="F2188" s="86">
        <v>76.223401700111395</v>
      </c>
      <c r="G2188" s="86">
        <v>88.500336141704395</v>
      </c>
      <c r="H2188" s="86">
        <f t="shared" si="243"/>
        <v>91.758574659109271</v>
      </c>
      <c r="I2188" s="86">
        <f t="shared" si="238"/>
        <v>17.394683555955577</v>
      </c>
      <c r="J2188" s="86">
        <f t="shared" si="239"/>
        <v>6.5197710761691123</v>
      </c>
      <c r="L2188" s="87">
        <v>106.74892311686401</v>
      </c>
      <c r="M2188" s="86">
        <v>109.19936770786499</v>
      </c>
      <c r="N2188" s="86">
        <v>85.472581785311107</v>
      </c>
      <c r="O2188" s="86">
        <f t="shared" si="244"/>
        <v>100.47362420334669</v>
      </c>
      <c r="P2188" s="86">
        <f t="shared" si="240"/>
        <v>13.048931944575887</v>
      </c>
      <c r="Q2188" s="86">
        <f t="shared" si="241"/>
        <v>6.6506730123209392</v>
      </c>
      <c r="S2188" s="86">
        <f t="shared" si="242"/>
        <v>0.13090193615182716</v>
      </c>
      <c r="T2188" s="87">
        <v>0.86613705299999999</v>
      </c>
      <c r="U2188" s="87">
        <v>0</v>
      </c>
    </row>
    <row r="2189" spans="2:21">
      <c r="B2189" s="87" t="s">
        <v>7955</v>
      </c>
      <c r="C2189" s="87" t="s">
        <v>832</v>
      </c>
      <c r="D2189" s="87" t="s">
        <v>3374</v>
      </c>
      <c r="E2189" s="87">
        <v>36.369696494767901</v>
      </c>
      <c r="F2189" s="86">
        <v>46.2841990288169</v>
      </c>
      <c r="G2189" s="86">
        <v>45.044689102231501</v>
      </c>
      <c r="H2189" s="86">
        <f t="shared" si="243"/>
        <v>42.566194875272096</v>
      </c>
      <c r="I2189" s="86">
        <f t="shared" si="238"/>
        <v>5.4019941085880161</v>
      </c>
      <c r="J2189" s="86">
        <f t="shared" si="239"/>
        <v>5.4116362237681912</v>
      </c>
      <c r="L2189" s="87">
        <v>46.585822354271698</v>
      </c>
      <c r="M2189" s="86">
        <v>49.824567659572402</v>
      </c>
      <c r="N2189" s="86">
        <v>50.341120710014401</v>
      </c>
      <c r="O2189" s="86">
        <f t="shared" si="244"/>
        <v>48.917170241286165</v>
      </c>
      <c r="P2189" s="86">
        <f t="shared" si="240"/>
        <v>2.0354591597954883</v>
      </c>
      <c r="Q2189" s="86">
        <f t="shared" si="241"/>
        <v>5.6122690441953722</v>
      </c>
      <c r="S2189" s="86">
        <f t="shared" si="242"/>
        <v>0.2006328204271807</v>
      </c>
      <c r="T2189" s="87">
        <v>0.48911738500000002</v>
      </c>
      <c r="U2189" s="87">
        <v>0</v>
      </c>
    </row>
    <row r="2190" spans="2:21">
      <c r="B2190" s="87" t="s">
        <v>7956</v>
      </c>
      <c r="C2190" s="87" t="s">
        <v>3375</v>
      </c>
      <c r="D2190" s="87" t="s">
        <v>3376</v>
      </c>
      <c r="E2190" s="87">
        <v>29.4633184971822</v>
      </c>
      <c r="F2190" s="86">
        <v>30.813564310072099</v>
      </c>
      <c r="G2190" s="86">
        <v>32.400903130015998</v>
      </c>
      <c r="H2190" s="86">
        <f t="shared" si="243"/>
        <v>30.892595312423435</v>
      </c>
      <c r="I2190" s="86">
        <f t="shared" si="238"/>
        <v>1.4703861034656207</v>
      </c>
      <c r="J2190" s="86">
        <f t="shared" si="239"/>
        <v>4.9491891729451734</v>
      </c>
      <c r="L2190" s="87">
        <v>33.816875252788499</v>
      </c>
      <c r="M2190" s="86">
        <v>30.107892248946101</v>
      </c>
      <c r="N2190" s="86">
        <v>36.107433671182498</v>
      </c>
      <c r="O2190" s="86">
        <f t="shared" si="244"/>
        <v>33.34406705763903</v>
      </c>
      <c r="P2190" s="86">
        <f t="shared" si="240"/>
        <v>3.027587325137453</v>
      </c>
      <c r="Q2190" s="86">
        <f t="shared" si="241"/>
        <v>5.0593581789967601</v>
      </c>
      <c r="S2190" s="86">
        <f t="shared" si="242"/>
        <v>0.11016900605158661</v>
      </c>
      <c r="T2190" s="87">
        <v>0.858845886</v>
      </c>
      <c r="U2190" s="87">
        <v>0</v>
      </c>
    </row>
    <row r="2191" spans="2:21">
      <c r="B2191" s="87" t="s">
        <v>7957</v>
      </c>
      <c r="C2191" s="87" t="s">
        <v>3377</v>
      </c>
      <c r="D2191" s="87" t="s">
        <v>2766</v>
      </c>
      <c r="E2191" s="87">
        <v>481.800160386843</v>
      </c>
      <c r="F2191" s="86">
        <v>490.38356755394199</v>
      </c>
      <c r="G2191" s="86">
        <v>467.88462182039802</v>
      </c>
      <c r="H2191" s="86">
        <f t="shared" si="243"/>
        <v>480.02278325372771</v>
      </c>
      <c r="I2191" s="86">
        <f t="shared" si="238"/>
        <v>11.354291782635761</v>
      </c>
      <c r="J2191" s="86">
        <f t="shared" si="239"/>
        <v>8.9069590716650211</v>
      </c>
      <c r="L2191" s="87">
        <v>469.44043879808498</v>
      </c>
      <c r="M2191" s="86">
        <v>461.18886762079001</v>
      </c>
      <c r="N2191" s="86">
        <v>460.27872875987202</v>
      </c>
      <c r="O2191" s="86">
        <f t="shared" si="244"/>
        <v>463.63601172624902</v>
      </c>
      <c r="P2191" s="86">
        <f t="shared" si="240"/>
        <v>5.0473377547708322</v>
      </c>
      <c r="Q2191" s="86">
        <f t="shared" si="241"/>
        <v>8.8568488180714979</v>
      </c>
      <c r="S2191" s="86">
        <f t="shared" si="242"/>
        <v>-5.0110253593522239E-2</v>
      </c>
      <c r="T2191" s="87">
        <v>0.66648962300000003</v>
      </c>
      <c r="U2191" s="87">
        <v>0</v>
      </c>
    </row>
    <row r="2192" spans="2:21">
      <c r="B2192" s="87" t="s">
        <v>7958</v>
      </c>
      <c r="C2192" s="87" t="s">
        <v>3378</v>
      </c>
      <c r="D2192" s="87" t="s">
        <v>1670</v>
      </c>
      <c r="E2192" s="87">
        <v>47.126494325312301</v>
      </c>
      <c r="F2192" s="86">
        <v>48.414020947391599</v>
      </c>
      <c r="G2192" s="86">
        <v>48.569974688118599</v>
      </c>
      <c r="H2192" s="86">
        <f t="shared" si="243"/>
        <v>48.03682998694083</v>
      </c>
      <c r="I2192" s="86">
        <f t="shared" si="238"/>
        <v>0.79222071099926372</v>
      </c>
      <c r="J2192" s="86">
        <f t="shared" si="239"/>
        <v>5.5860690437448612</v>
      </c>
      <c r="L2192" s="87">
        <v>48.615251654731999</v>
      </c>
      <c r="M2192" s="86">
        <v>53.492101987624203</v>
      </c>
      <c r="N2192" s="86">
        <v>46.871255021702297</v>
      </c>
      <c r="O2192" s="86">
        <f t="shared" si="244"/>
        <v>49.65953622135283</v>
      </c>
      <c r="P2192" s="86">
        <f t="shared" si="240"/>
        <v>3.43173444902154</v>
      </c>
      <c r="Q2192" s="86">
        <f t="shared" si="241"/>
        <v>5.6339988828967051</v>
      </c>
      <c r="S2192" s="86">
        <f t="shared" si="242"/>
        <v>4.7929839151844088E-2</v>
      </c>
      <c r="T2192" s="87">
        <v>0.99700645600000004</v>
      </c>
      <c r="U2192" s="87">
        <v>0</v>
      </c>
    </row>
    <row r="2193" spans="2:21">
      <c r="B2193" s="87" t="s">
        <v>7959</v>
      </c>
      <c r="C2193" s="87" t="s">
        <v>841</v>
      </c>
      <c r="D2193" s="87" t="s">
        <v>3379</v>
      </c>
      <c r="E2193" s="87">
        <v>31.1426186973437</v>
      </c>
      <c r="F2193" s="86">
        <v>36.614821379254899</v>
      </c>
      <c r="G2193" s="86">
        <v>34.022953292898599</v>
      </c>
      <c r="H2193" s="86">
        <f t="shared" si="243"/>
        <v>33.926797789832399</v>
      </c>
      <c r="I2193" s="86">
        <f t="shared" si="238"/>
        <v>2.7373682541003621</v>
      </c>
      <c r="J2193" s="86">
        <f t="shared" si="239"/>
        <v>5.0843533613422549</v>
      </c>
      <c r="L2193" s="87">
        <v>31.557673611519299</v>
      </c>
      <c r="M2193" s="86">
        <v>41.7532775898298</v>
      </c>
      <c r="N2193" s="86">
        <v>34.050800656733898</v>
      </c>
      <c r="O2193" s="86">
        <f t="shared" si="244"/>
        <v>35.787250619360996</v>
      </c>
      <c r="P2193" s="86">
        <f t="shared" si="240"/>
        <v>5.3149815592498824</v>
      </c>
      <c r="Q2193" s="86">
        <f t="shared" si="241"/>
        <v>5.1613738068401851</v>
      </c>
      <c r="S2193" s="86">
        <f t="shared" si="242"/>
        <v>7.7020445497930815E-2</v>
      </c>
      <c r="T2193" s="87">
        <v>0.95297301300000004</v>
      </c>
      <c r="U2193" s="87">
        <v>0</v>
      </c>
    </row>
    <row r="2194" spans="2:21">
      <c r="B2194" s="87" t="s">
        <v>7960</v>
      </c>
      <c r="C2194" s="87" t="s">
        <v>841</v>
      </c>
      <c r="D2194" s="87" t="s">
        <v>2890</v>
      </c>
      <c r="E2194" s="87">
        <v>399.250639198307</v>
      </c>
      <c r="F2194" s="86">
        <v>400.75716150149299</v>
      </c>
      <c r="G2194" s="86">
        <v>379.70539951024199</v>
      </c>
      <c r="H2194" s="86">
        <f t="shared" si="243"/>
        <v>393.23773340334736</v>
      </c>
      <c r="I2194" s="86">
        <f t="shared" si="238"/>
        <v>11.743527911507886</v>
      </c>
      <c r="J2194" s="86">
        <f t="shared" si="239"/>
        <v>8.6192579529130189</v>
      </c>
      <c r="L2194" s="87">
        <v>369.64788967387398</v>
      </c>
      <c r="M2194" s="86">
        <v>347.05085438632</v>
      </c>
      <c r="N2194" s="86">
        <v>356.17203095422798</v>
      </c>
      <c r="O2194" s="86">
        <f t="shared" si="244"/>
        <v>357.623591671474</v>
      </c>
      <c r="P2194" s="86">
        <f t="shared" si="240"/>
        <v>11.368235233915101</v>
      </c>
      <c r="Q2194" s="86">
        <f t="shared" si="241"/>
        <v>8.4822981009737788</v>
      </c>
      <c r="S2194" s="86">
        <f t="shared" si="242"/>
        <v>-0.13695985193923996</v>
      </c>
      <c r="T2194" s="87">
        <v>0.21553327999999999</v>
      </c>
      <c r="U2194" s="87">
        <v>0</v>
      </c>
    </row>
    <row r="2195" spans="2:21">
      <c r="B2195" s="87" t="s">
        <v>7961</v>
      </c>
      <c r="C2195" s="87" t="s">
        <v>3380</v>
      </c>
      <c r="D2195" s="87" t="s">
        <v>3381</v>
      </c>
      <c r="E2195" s="87">
        <v>104.636097979105</v>
      </c>
      <c r="F2195" s="86">
        <v>108.687238945746</v>
      </c>
      <c r="G2195" s="86">
        <v>112.351902144485</v>
      </c>
      <c r="H2195" s="86">
        <f t="shared" si="243"/>
        <v>108.558413023112</v>
      </c>
      <c r="I2195" s="86">
        <f t="shared" si="238"/>
        <v>3.8595149395203396</v>
      </c>
      <c r="J2195" s="86">
        <f t="shared" si="239"/>
        <v>6.7623277255518204</v>
      </c>
      <c r="L2195" s="87">
        <v>112.423785996642</v>
      </c>
      <c r="M2195" s="86">
        <v>106.866743360404</v>
      </c>
      <c r="N2195" s="86">
        <v>106.652625376727</v>
      </c>
      <c r="O2195" s="86">
        <f t="shared" si="244"/>
        <v>108.64771824459099</v>
      </c>
      <c r="P2195" s="86">
        <f t="shared" si="240"/>
        <v>3.2719225814180066</v>
      </c>
      <c r="Q2195" s="86">
        <f t="shared" si="241"/>
        <v>6.763514065980254</v>
      </c>
      <c r="S2195" s="86">
        <f t="shared" si="242"/>
        <v>1.1863404284339048E-3</v>
      </c>
      <c r="T2195" s="87">
        <v>0.90146501800000001</v>
      </c>
      <c r="U2195" s="87">
        <v>0</v>
      </c>
    </row>
    <row r="2196" spans="2:21">
      <c r="B2196" s="87" t="s">
        <v>7962</v>
      </c>
      <c r="C2196" s="87" t="s">
        <v>832</v>
      </c>
      <c r="D2196" s="87" t="s">
        <v>3382</v>
      </c>
      <c r="E2196" s="87">
        <v>43.833761874259601</v>
      </c>
      <c r="F2196" s="86">
        <v>45.292008047973802</v>
      </c>
      <c r="G2196" s="86">
        <v>42.8422583574295</v>
      </c>
      <c r="H2196" s="86">
        <f t="shared" si="243"/>
        <v>43.989342759887641</v>
      </c>
      <c r="I2196" s="86">
        <f t="shared" si="238"/>
        <v>1.2322631397392676</v>
      </c>
      <c r="J2196" s="86">
        <f t="shared" si="239"/>
        <v>5.4590821411425781</v>
      </c>
      <c r="L2196" s="87">
        <v>40.881860271817096</v>
      </c>
      <c r="M2196" s="86">
        <v>49.904379345609001</v>
      </c>
      <c r="N2196" s="86">
        <v>42.945014239154801</v>
      </c>
      <c r="O2196" s="86">
        <f t="shared" si="244"/>
        <v>44.577084618860304</v>
      </c>
      <c r="P2196" s="86">
        <f t="shared" si="240"/>
        <v>4.7274943577405484</v>
      </c>
      <c r="Q2196" s="86">
        <f t="shared" si="241"/>
        <v>5.478230361026351</v>
      </c>
      <c r="S2196" s="86">
        <f t="shared" si="242"/>
        <v>1.9148219883772747E-2</v>
      </c>
      <c r="T2196" s="87">
        <v>0.96424482300000003</v>
      </c>
      <c r="U2196" s="87">
        <v>0</v>
      </c>
    </row>
    <row r="2197" spans="2:21">
      <c r="B2197" s="87" t="s">
        <v>7963</v>
      </c>
      <c r="C2197" s="87" t="s">
        <v>841</v>
      </c>
      <c r="D2197" s="87" t="s">
        <v>3383</v>
      </c>
      <c r="E2197" s="87">
        <v>39.816264877600702</v>
      </c>
      <c r="F2197" s="86">
        <v>50.594531430012601</v>
      </c>
      <c r="G2197" s="86">
        <v>55.8290827536146</v>
      </c>
      <c r="H2197" s="86">
        <f t="shared" si="243"/>
        <v>48.746626353742634</v>
      </c>
      <c r="I2197" s="86">
        <f t="shared" si="238"/>
        <v>8.1647810111953305</v>
      </c>
      <c r="J2197" s="86">
        <f t="shared" si="239"/>
        <v>5.6072304714697454</v>
      </c>
      <c r="L2197" s="87">
        <v>48.011980817261097</v>
      </c>
      <c r="M2197" s="86">
        <v>74.348505673439803</v>
      </c>
      <c r="N2197" s="86">
        <v>57.8900293955381</v>
      </c>
      <c r="O2197" s="86">
        <f t="shared" si="244"/>
        <v>60.083505295413005</v>
      </c>
      <c r="P2197" s="86">
        <f t="shared" si="240"/>
        <v>13.304572062547809</v>
      </c>
      <c r="Q2197" s="86">
        <f t="shared" si="241"/>
        <v>5.9088970775929184</v>
      </c>
      <c r="S2197" s="86">
        <f t="shared" si="242"/>
        <v>0.30166660612317253</v>
      </c>
      <c r="T2197" s="87">
        <v>0.41632253800000002</v>
      </c>
      <c r="U2197" s="87">
        <v>0</v>
      </c>
    </row>
    <row r="2198" spans="2:21">
      <c r="B2198" s="87" t="s">
        <v>7964</v>
      </c>
      <c r="C2198" s="87" t="s">
        <v>841</v>
      </c>
      <c r="D2198" s="87" t="s">
        <v>1165</v>
      </c>
      <c r="E2198" s="87">
        <v>19.7901205568423</v>
      </c>
      <c r="F2198" s="86">
        <v>26.121143349147399</v>
      </c>
      <c r="G2198" s="86">
        <v>28.013280831159701</v>
      </c>
      <c r="H2198" s="86">
        <f t="shared" si="243"/>
        <v>24.641514912383133</v>
      </c>
      <c r="I2198" s="86">
        <f t="shared" si="238"/>
        <v>4.3066305225128119</v>
      </c>
      <c r="J2198" s="86">
        <f t="shared" si="239"/>
        <v>4.623019047730212</v>
      </c>
      <c r="L2198" s="87">
        <v>20.607158357168</v>
      </c>
      <c r="M2198" s="86">
        <v>19.761217203642602</v>
      </c>
      <c r="N2198" s="86">
        <v>27.0805752533869</v>
      </c>
      <c r="O2198" s="86">
        <f t="shared" si="244"/>
        <v>22.4829836047325</v>
      </c>
      <c r="P2198" s="86">
        <f t="shared" si="240"/>
        <v>4.0040343198628321</v>
      </c>
      <c r="Q2198" s="86">
        <f t="shared" si="241"/>
        <v>4.4907615960213381</v>
      </c>
      <c r="S2198" s="86">
        <f t="shared" si="242"/>
        <v>-0.13225745170887396</v>
      </c>
      <c r="T2198" s="87">
        <v>0.69427988299999999</v>
      </c>
      <c r="U2198" s="87">
        <v>0</v>
      </c>
    </row>
    <row r="2199" spans="2:21">
      <c r="B2199" s="87" t="s">
        <v>7965</v>
      </c>
      <c r="C2199" s="87" t="s">
        <v>841</v>
      </c>
      <c r="D2199" s="87"/>
      <c r="E2199" s="87">
        <v>88.933941621254206</v>
      </c>
      <c r="F2199" s="86">
        <v>88.970331219547603</v>
      </c>
      <c r="G2199" s="86">
        <v>87.392393002220501</v>
      </c>
      <c r="H2199" s="86">
        <f t="shared" si="243"/>
        <v>88.432221947674108</v>
      </c>
      <c r="I2199" s="86">
        <f t="shared" si="238"/>
        <v>0.90070207481072873</v>
      </c>
      <c r="J2199" s="86">
        <f t="shared" si="239"/>
        <v>6.4665002334405193</v>
      </c>
      <c r="L2199" s="87">
        <v>86.944541531370305</v>
      </c>
      <c r="M2199" s="86">
        <v>87.500950668527295</v>
      </c>
      <c r="N2199" s="86">
        <v>84.832707029057701</v>
      </c>
      <c r="O2199" s="86">
        <f t="shared" si="244"/>
        <v>86.426066409651767</v>
      </c>
      <c r="P2199" s="86">
        <f t="shared" si="240"/>
        <v>1.4076552734150773</v>
      </c>
      <c r="Q2199" s="86">
        <f t="shared" si="241"/>
        <v>6.4333945948725697</v>
      </c>
      <c r="S2199" s="86">
        <f t="shared" si="242"/>
        <v>-3.3105638567948986E-2</v>
      </c>
      <c r="T2199" s="87">
        <v>0.71728467399999996</v>
      </c>
      <c r="U2199" s="87">
        <v>0</v>
      </c>
    </row>
    <row r="2200" spans="2:21">
      <c r="B2200" s="87" t="s">
        <v>7966</v>
      </c>
      <c r="C2200" s="87" t="s">
        <v>841</v>
      </c>
      <c r="D2200" s="87"/>
      <c r="E2200" s="87">
        <v>64.478499443981093</v>
      </c>
      <c r="F2200" s="86">
        <v>61.581526861534599</v>
      </c>
      <c r="G2200" s="86">
        <v>71.260732649288101</v>
      </c>
      <c r="H2200" s="86">
        <f t="shared" si="243"/>
        <v>65.773586318267931</v>
      </c>
      <c r="I2200" s="86">
        <f t="shared" si="238"/>
        <v>4.9678661092447696</v>
      </c>
      <c r="J2200" s="86">
        <f t="shared" si="239"/>
        <v>6.0394364305469903</v>
      </c>
      <c r="L2200" s="87">
        <v>64.181200359050607</v>
      </c>
      <c r="M2200" s="86">
        <v>68.998487308653495</v>
      </c>
      <c r="N2200" s="86">
        <v>79.641828195820693</v>
      </c>
      <c r="O2200" s="86">
        <f t="shared" si="244"/>
        <v>70.940505287841603</v>
      </c>
      <c r="P2200" s="86">
        <f t="shared" si="240"/>
        <v>7.9111521695891369</v>
      </c>
      <c r="Q2200" s="86">
        <f t="shared" si="241"/>
        <v>6.1485377010790874</v>
      </c>
      <c r="S2200" s="86">
        <f t="shared" si="242"/>
        <v>0.10910127053209806</v>
      </c>
      <c r="T2200" s="87">
        <v>0.84693848299999996</v>
      </c>
      <c r="U2200" s="87">
        <v>0</v>
      </c>
    </row>
    <row r="2201" spans="2:21">
      <c r="B2201" s="87" t="s">
        <v>7967</v>
      </c>
      <c r="C2201" s="87" t="s">
        <v>832</v>
      </c>
      <c r="D2201" s="87" t="s">
        <v>2423</v>
      </c>
      <c r="E2201" s="87">
        <v>400.50750624844397</v>
      </c>
      <c r="F2201" s="86">
        <v>396.058814396738</v>
      </c>
      <c r="G2201" s="86">
        <v>426.32654234908398</v>
      </c>
      <c r="H2201" s="86">
        <f t="shared" si="243"/>
        <v>407.63095433142206</v>
      </c>
      <c r="I2201" s="86">
        <f t="shared" si="238"/>
        <v>16.342933435967634</v>
      </c>
      <c r="J2201" s="86">
        <f t="shared" si="239"/>
        <v>8.6711197995826854</v>
      </c>
      <c r="L2201" s="87">
        <v>376.79300402399701</v>
      </c>
      <c r="M2201" s="86">
        <v>343.42148257657999</v>
      </c>
      <c r="N2201" s="86">
        <v>380.91639342264</v>
      </c>
      <c r="O2201" s="86">
        <f t="shared" si="244"/>
        <v>367.04362667440563</v>
      </c>
      <c r="P2201" s="86">
        <f t="shared" si="240"/>
        <v>20.561003231044946</v>
      </c>
      <c r="Q2201" s="86">
        <f t="shared" si="241"/>
        <v>8.5198077412523538</v>
      </c>
      <c r="S2201" s="86">
        <f t="shared" si="242"/>
        <v>-0.15131205833033148</v>
      </c>
      <c r="T2201" s="87">
        <v>0.18302433200000001</v>
      </c>
      <c r="U2201" s="87">
        <v>0</v>
      </c>
    </row>
    <row r="2202" spans="2:21">
      <c r="B2202" s="87" t="s">
        <v>7968</v>
      </c>
      <c r="C2202" s="87" t="s">
        <v>3384</v>
      </c>
      <c r="D2202" s="87" t="s">
        <v>3385</v>
      </c>
      <c r="E2202" s="87">
        <v>53.349671013765203</v>
      </c>
      <c r="F2202" s="86">
        <v>59.022080705965799</v>
      </c>
      <c r="G2202" s="86">
        <v>57.6575715914529</v>
      </c>
      <c r="H2202" s="86">
        <f t="shared" si="243"/>
        <v>56.676441103727967</v>
      </c>
      <c r="I2202" s="86">
        <f t="shared" si="238"/>
        <v>2.9607466464559806</v>
      </c>
      <c r="J2202" s="86">
        <f t="shared" si="239"/>
        <v>5.8246772645194023</v>
      </c>
      <c r="L2202" s="87">
        <v>50.9602714984836</v>
      </c>
      <c r="M2202" s="86">
        <v>55.028015476229001</v>
      </c>
      <c r="N2202" s="86">
        <v>58.0996481144999</v>
      </c>
      <c r="O2202" s="86">
        <f t="shared" si="244"/>
        <v>54.695978363070829</v>
      </c>
      <c r="P2202" s="86">
        <f t="shared" si="240"/>
        <v>3.5812513315482195</v>
      </c>
      <c r="Q2202" s="86">
        <f t="shared" si="241"/>
        <v>5.773362854615419</v>
      </c>
      <c r="S2202" s="86">
        <f t="shared" si="242"/>
        <v>-5.1314409903983962E-2</v>
      </c>
      <c r="T2202" s="87">
        <v>0.74249469999999995</v>
      </c>
      <c r="U2202" s="87">
        <v>0</v>
      </c>
    </row>
    <row r="2203" spans="2:21">
      <c r="B2203" s="87" t="s">
        <v>7969</v>
      </c>
      <c r="C2203" s="87" t="s">
        <v>3386</v>
      </c>
      <c r="D2203" s="87" t="s">
        <v>1119</v>
      </c>
      <c r="E2203" s="87">
        <v>116.953369206898</v>
      </c>
      <c r="F2203" s="86">
        <v>98.974408899784393</v>
      </c>
      <c r="G2203" s="86">
        <v>105.942426681697</v>
      </c>
      <c r="H2203" s="86">
        <f t="shared" si="243"/>
        <v>107.29006826279313</v>
      </c>
      <c r="I2203" s="86">
        <f t="shared" si="238"/>
        <v>9.0649245338566473</v>
      </c>
      <c r="J2203" s="86">
        <f t="shared" si="239"/>
        <v>6.7453727231740856</v>
      </c>
      <c r="L2203" s="87">
        <v>95.829311845730999</v>
      </c>
      <c r="M2203" s="86">
        <v>105.89029595914199</v>
      </c>
      <c r="N2203" s="86">
        <v>98.437876105878701</v>
      </c>
      <c r="O2203" s="86">
        <f t="shared" si="244"/>
        <v>100.05249463691723</v>
      </c>
      <c r="P2203" s="86">
        <f t="shared" si="240"/>
        <v>5.2212158625321052</v>
      </c>
      <c r="Q2203" s="86">
        <f t="shared" si="241"/>
        <v>6.6446133285870106</v>
      </c>
      <c r="S2203" s="86">
        <f t="shared" si="242"/>
        <v>-0.10075939458707579</v>
      </c>
      <c r="T2203" s="87">
        <v>0.58647718599999998</v>
      </c>
      <c r="U2203" s="87">
        <v>0</v>
      </c>
    </row>
    <row r="2204" spans="2:21">
      <c r="B2204" s="87" t="s">
        <v>7970</v>
      </c>
      <c r="C2204" s="87" t="s">
        <v>3387</v>
      </c>
      <c r="D2204" s="87" t="s">
        <v>1186</v>
      </c>
      <c r="E2204" s="87">
        <v>389.03341049436602</v>
      </c>
      <c r="F2204" s="86">
        <v>431.08251276501801</v>
      </c>
      <c r="G2204" s="86">
        <v>349.007912891751</v>
      </c>
      <c r="H2204" s="86">
        <f t="shared" si="243"/>
        <v>389.70794538371166</v>
      </c>
      <c r="I2204" s="86">
        <f t="shared" si="238"/>
        <v>41.041457504295927</v>
      </c>
      <c r="J2204" s="86">
        <f t="shared" si="239"/>
        <v>8.6062495353151007</v>
      </c>
      <c r="L2204" s="87">
        <v>419.80930573327498</v>
      </c>
      <c r="M2204" s="86">
        <v>497.84552841485998</v>
      </c>
      <c r="N2204" s="86">
        <v>420.44336989954098</v>
      </c>
      <c r="O2204" s="86">
        <f t="shared" si="244"/>
        <v>446.03273468255867</v>
      </c>
      <c r="P2204" s="86">
        <f t="shared" si="240"/>
        <v>44.872315575432907</v>
      </c>
      <c r="Q2204" s="86">
        <f t="shared" si="241"/>
        <v>8.8010057842951213</v>
      </c>
      <c r="S2204" s="86">
        <f t="shared" si="242"/>
        <v>0.19475624898001945</v>
      </c>
      <c r="T2204" s="87">
        <v>0.52861408499999996</v>
      </c>
      <c r="U2204" s="87">
        <v>0</v>
      </c>
    </row>
    <row r="2205" spans="2:21">
      <c r="B2205" s="87" t="s">
        <v>7971</v>
      </c>
      <c r="C2205" s="87" t="s">
        <v>832</v>
      </c>
      <c r="D2205" s="87" t="s">
        <v>3388</v>
      </c>
      <c r="E2205" s="87">
        <v>137.951944817075</v>
      </c>
      <c r="F2205" s="86">
        <v>136.684628977345</v>
      </c>
      <c r="G2205" s="86">
        <v>115.094619525947</v>
      </c>
      <c r="H2205" s="86">
        <f t="shared" si="243"/>
        <v>129.91039777345566</v>
      </c>
      <c r="I2205" s="86">
        <f t="shared" si="238"/>
        <v>12.846477578267162</v>
      </c>
      <c r="J2205" s="86">
        <f t="shared" si="239"/>
        <v>7.0213730956634199</v>
      </c>
      <c r="L2205" s="87">
        <v>135.503351320761</v>
      </c>
      <c r="M2205" s="86">
        <v>133.91879110229999</v>
      </c>
      <c r="N2205" s="86">
        <v>110.454942842043</v>
      </c>
      <c r="O2205" s="86">
        <f t="shared" si="244"/>
        <v>126.625695088368</v>
      </c>
      <c r="P2205" s="86">
        <f t="shared" si="240"/>
        <v>14.02667561935119</v>
      </c>
      <c r="Q2205" s="86">
        <f t="shared" si="241"/>
        <v>6.9844263782308644</v>
      </c>
      <c r="S2205" s="86">
        <f t="shared" si="242"/>
        <v>-3.6946717432554489E-2</v>
      </c>
      <c r="T2205" s="87">
        <v>0.81081575699999997</v>
      </c>
      <c r="U2205" s="87">
        <v>0</v>
      </c>
    </row>
    <row r="2206" spans="2:21">
      <c r="B2206" s="87" t="s">
        <v>7972</v>
      </c>
      <c r="C2206" s="87" t="s">
        <v>873</v>
      </c>
      <c r="D2206" s="87" t="s">
        <v>874</v>
      </c>
      <c r="E2206" s="87">
        <v>84.806578917565105</v>
      </c>
      <c r="F2206" s="86">
        <v>84.090860977075295</v>
      </c>
      <c r="G2206" s="86">
        <v>68.543295683970101</v>
      </c>
      <c r="H2206" s="86">
        <f t="shared" si="243"/>
        <v>79.146911859536829</v>
      </c>
      <c r="I2206" s="86">
        <f t="shared" si="238"/>
        <v>9.1899711665293093</v>
      </c>
      <c r="J2206" s="86">
        <f t="shared" si="239"/>
        <v>6.3064611555233805</v>
      </c>
      <c r="L2206" s="87">
        <v>90.443004371182596</v>
      </c>
      <c r="M2206" s="86">
        <v>102.0148065237</v>
      </c>
      <c r="N2206" s="86">
        <v>75.987182729098194</v>
      </c>
      <c r="O2206" s="86">
        <f t="shared" si="244"/>
        <v>89.481664541326936</v>
      </c>
      <c r="P2206" s="86">
        <f t="shared" si="240"/>
        <v>13.040415284785926</v>
      </c>
      <c r="Q2206" s="86">
        <f t="shared" si="241"/>
        <v>6.4835201886020277</v>
      </c>
      <c r="S2206" s="86">
        <f t="shared" si="242"/>
        <v>0.17705903307864812</v>
      </c>
      <c r="T2206" s="87">
        <v>0.64949704900000005</v>
      </c>
      <c r="U2206" s="87">
        <v>0</v>
      </c>
    </row>
    <row r="2207" spans="2:21">
      <c r="B2207" s="87" t="s">
        <v>7973</v>
      </c>
      <c r="C2207" s="87" t="s">
        <v>841</v>
      </c>
      <c r="D2207" s="87"/>
      <c r="E2207" s="87">
        <v>4.3795802790759604</v>
      </c>
      <c r="F2207" s="86">
        <v>6.0332911849119499</v>
      </c>
      <c r="G2207" s="86">
        <v>6.70075268625913</v>
      </c>
      <c r="H2207" s="86">
        <f t="shared" si="243"/>
        <v>5.7045413834156804</v>
      </c>
      <c r="I2207" s="86">
        <f t="shared" si="238"/>
        <v>1.1949969288475164</v>
      </c>
      <c r="J2207" s="86">
        <f t="shared" si="239"/>
        <v>2.5121109057133291</v>
      </c>
      <c r="L2207" s="87">
        <v>2.2779110211057798</v>
      </c>
      <c r="M2207" s="86">
        <v>2.2736098832771701</v>
      </c>
      <c r="N2207" s="86">
        <v>1.3042600497636501</v>
      </c>
      <c r="O2207" s="86">
        <f t="shared" si="244"/>
        <v>1.9519269847155334</v>
      </c>
      <c r="P2207" s="86">
        <f t="shared" si="240"/>
        <v>0.56090014166438795</v>
      </c>
      <c r="Q2207" s="86">
        <f t="shared" si="241"/>
        <v>0.96489908734804497</v>
      </c>
      <c r="S2207" s="86">
        <f t="shared" si="242"/>
        <v>-1.5472118183652843</v>
      </c>
      <c r="T2207" s="91">
        <v>6.9399999999999999E-12</v>
      </c>
      <c r="U2207" s="87">
        <v>1</v>
      </c>
    </row>
    <row r="2208" spans="2:21">
      <c r="B2208" s="87" t="s">
        <v>7974</v>
      </c>
      <c r="C2208" s="87" t="s">
        <v>3389</v>
      </c>
      <c r="D2208" s="87" t="s">
        <v>1680</v>
      </c>
      <c r="E2208" s="87">
        <v>203.445493801179</v>
      </c>
      <c r="F2208" s="86">
        <v>222.13375198673199</v>
      </c>
      <c r="G2208" s="86">
        <v>219.76454132796701</v>
      </c>
      <c r="H2208" s="86">
        <f t="shared" si="243"/>
        <v>215.11459570529266</v>
      </c>
      <c r="I2208" s="86">
        <f t="shared" si="238"/>
        <v>10.174932148316437</v>
      </c>
      <c r="J2208" s="86">
        <f t="shared" si="239"/>
        <v>7.7489616059222879</v>
      </c>
      <c r="L2208" s="87">
        <v>220.382315010415</v>
      </c>
      <c r="M2208" s="86">
        <v>229.57262420444101</v>
      </c>
      <c r="N2208" s="86">
        <v>243.98897226539901</v>
      </c>
      <c r="O2208" s="86">
        <f t="shared" si="244"/>
        <v>231.31463716008503</v>
      </c>
      <c r="P2208" s="86">
        <f t="shared" si="240"/>
        <v>11.899349710878994</v>
      </c>
      <c r="Q2208" s="86">
        <f t="shared" si="241"/>
        <v>7.8537127496966548</v>
      </c>
      <c r="S2208" s="86">
        <f t="shared" si="242"/>
        <v>0.10475114377436799</v>
      </c>
      <c r="T2208" s="87">
        <v>0.80781391499999999</v>
      </c>
      <c r="U2208" s="87">
        <v>0</v>
      </c>
    </row>
    <row r="2209" spans="2:21">
      <c r="B2209" s="87" t="s">
        <v>7975</v>
      </c>
      <c r="C2209" s="87" t="s">
        <v>841</v>
      </c>
      <c r="D2209" s="87"/>
      <c r="E2209" s="87">
        <v>51.708820961957102</v>
      </c>
      <c r="F2209" s="86">
        <v>48.802431534389903</v>
      </c>
      <c r="G2209" s="86">
        <v>55.5975370146299</v>
      </c>
      <c r="H2209" s="86">
        <f t="shared" si="243"/>
        <v>52.036263170325633</v>
      </c>
      <c r="I2209" s="86">
        <f t="shared" si="238"/>
        <v>3.409366278615845</v>
      </c>
      <c r="J2209" s="86">
        <f t="shared" si="239"/>
        <v>5.7014454578037865</v>
      </c>
      <c r="L2209" s="87">
        <v>50.029703067660598</v>
      </c>
      <c r="M2209" s="86">
        <v>52.5090459147346</v>
      </c>
      <c r="N2209" s="86">
        <v>45.872134898880503</v>
      </c>
      <c r="O2209" s="86">
        <f t="shared" si="244"/>
        <v>49.470294627091903</v>
      </c>
      <c r="P2209" s="86">
        <f t="shared" si="240"/>
        <v>3.3536324054114801</v>
      </c>
      <c r="Q2209" s="86">
        <f t="shared" si="241"/>
        <v>5.6284905865767154</v>
      </c>
      <c r="S2209" s="86">
        <f t="shared" si="242"/>
        <v>-7.2954871227071158E-2</v>
      </c>
      <c r="T2209" s="87">
        <v>0.55853046200000001</v>
      </c>
      <c r="U2209" s="87">
        <v>0</v>
      </c>
    </row>
    <row r="2210" spans="2:21">
      <c r="B2210" s="87" t="s">
        <v>7976</v>
      </c>
      <c r="C2210" s="87" t="s">
        <v>3390</v>
      </c>
      <c r="D2210" s="87" t="s">
        <v>2890</v>
      </c>
      <c r="E2210" s="87">
        <v>41.573104574800396</v>
      </c>
      <c r="F2210" s="86">
        <v>53.069537262971302</v>
      </c>
      <c r="G2210" s="86">
        <v>50.638383602744099</v>
      </c>
      <c r="H2210" s="86">
        <f t="shared" si="243"/>
        <v>48.427008480171935</v>
      </c>
      <c r="I2210" s="86">
        <f t="shared" si="238"/>
        <v>6.0588469272592906</v>
      </c>
      <c r="J2210" s="86">
        <f t="shared" si="239"/>
        <v>5.5977399798396776</v>
      </c>
      <c r="L2210" s="87">
        <v>54.828536562463</v>
      </c>
      <c r="M2210" s="86">
        <v>62.984156190224198</v>
      </c>
      <c r="N2210" s="86">
        <v>50.433428537135299</v>
      </c>
      <c r="O2210" s="86">
        <f t="shared" si="244"/>
        <v>56.082040429940832</v>
      </c>
      <c r="P2210" s="86">
        <f t="shared" si="240"/>
        <v>6.3685669592804786</v>
      </c>
      <c r="Q2210" s="86">
        <f t="shared" si="241"/>
        <v>5.8094669346889249</v>
      </c>
      <c r="S2210" s="86">
        <f t="shared" si="242"/>
        <v>0.21172695484924678</v>
      </c>
      <c r="T2210" s="87">
        <v>0.50449033300000001</v>
      </c>
      <c r="U2210" s="87">
        <v>0</v>
      </c>
    </row>
    <row r="2211" spans="2:21">
      <c r="B2211" s="87" t="s">
        <v>7977</v>
      </c>
      <c r="C2211" s="87" t="s">
        <v>832</v>
      </c>
      <c r="D2211" s="87" t="s">
        <v>866</v>
      </c>
      <c r="E2211" s="87">
        <v>75.977726977381096</v>
      </c>
      <c r="F2211" s="86">
        <v>64.174095751426606</v>
      </c>
      <c r="G2211" s="86">
        <v>78.031519680048802</v>
      </c>
      <c r="H2211" s="86">
        <f t="shared" si="243"/>
        <v>72.727780802952168</v>
      </c>
      <c r="I2211" s="86">
        <f t="shared" si="238"/>
        <v>7.4785467897781901</v>
      </c>
      <c r="J2211" s="86">
        <f t="shared" si="239"/>
        <v>6.1844346498283409</v>
      </c>
      <c r="L2211" s="87">
        <v>82.170082076618002</v>
      </c>
      <c r="M2211" s="86">
        <v>71.784368110165602</v>
      </c>
      <c r="N2211" s="86">
        <v>66.638355650081905</v>
      </c>
      <c r="O2211" s="86">
        <f t="shared" si="244"/>
        <v>73.53093527895517</v>
      </c>
      <c r="P2211" s="86">
        <f t="shared" si="240"/>
        <v>7.9117952516170522</v>
      </c>
      <c r="Q2211" s="86">
        <f t="shared" si="241"/>
        <v>6.2002794303331825</v>
      </c>
      <c r="S2211" s="86">
        <f t="shared" si="242"/>
        <v>1.5844780504841872E-2</v>
      </c>
      <c r="T2211" s="87">
        <v>0.95528714000000003</v>
      </c>
      <c r="U2211" s="87">
        <v>0</v>
      </c>
    </row>
    <row r="2212" spans="2:21">
      <c r="B2212" s="87" t="s">
        <v>7978</v>
      </c>
      <c r="C2212" s="87" t="s">
        <v>3391</v>
      </c>
      <c r="D2212" s="87" t="s">
        <v>880</v>
      </c>
      <c r="E2212" s="87">
        <v>108.08134187901101</v>
      </c>
      <c r="F2212" s="86">
        <v>115.818594422327</v>
      </c>
      <c r="G2212" s="86">
        <v>105.019658516414</v>
      </c>
      <c r="H2212" s="86">
        <f t="shared" si="243"/>
        <v>109.63986493925067</v>
      </c>
      <c r="I2212" s="86">
        <f t="shared" si="238"/>
        <v>5.565608661411467</v>
      </c>
      <c r="J2212" s="86">
        <f t="shared" si="239"/>
        <v>6.7766286458566576</v>
      </c>
      <c r="L2212" s="87">
        <v>111.665508045037</v>
      </c>
      <c r="M2212" s="86">
        <v>107.33700269430901</v>
      </c>
      <c r="N2212" s="86">
        <v>106.14053470108099</v>
      </c>
      <c r="O2212" s="86">
        <f t="shared" si="244"/>
        <v>108.38101514680899</v>
      </c>
      <c r="P2212" s="86">
        <f t="shared" si="240"/>
        <v>2.9066826647550283</v>
      </c>
      <c r="Q2212" s="86">
        <f t="shared" si="241"/>
        <v>6.7599682550248525</v>
      </c>
      <c r="S2212" s="86">
        <f t="shared" si="242"/>
        <v>-1.6660390831805181E-2</v>
      </c>
      <c r="T2212" s="87">
        <v>0.83255116799999995</v>
      </c>
      <c r="U2212" s="87">
        <v>0</v>
      </c>
    </row>
    <row r="2213" spans="2:21">
      <c r="B2213" s="87" t="s">
        <v>7979</v>
      </c>
      <c r="C2213" s="87" t="s">
        <v>3392</v>
      </c>
      <c r="D2213" s="87" t="s">
        <v>3393</v>
      </c>
      <c r="E2213" s="87">
        <v>253.06433286047999</v>
      </c>
      <c r="F2213" s="86">
        <v>272.76213093848497</v>
      </c>
      <c r="G2213" s="86">
        <v>271.175033115894</v>
      </c>
      <c r="H2213" s="86">
        <f t="shared" si="243"/>
        <v>265.66716563828635</v>
      </c>
      <c r="I2213" s="86">
        <f t="shared" si="238"/>
        <v>10.943183512745749</v>
      </c>
      <c r="J2213" s="86">
        <f t="shared" si="239"/>
        <v>8.053476122917516</v>
      </c>
      <c r="L2213" s="87">
        <v>237.956065952881</v>
      </c>
      <c r="M2213" s="86">
        <v>243.385603722415</v>
      </c>
      <c r="N2213" s="86">
        <v>259.00340453324299</v>
      </c>
      <c r="O2213" s="86">
        <f t="shared" si="244"/>
        <v>246.78169140284635</v>
      </c>
      <c r="P2213" s="86">
        <f t="shared" si="240"/>
        <v>10.926924268932295</v>
      </c>
      <c r="Q2213" s="86">
        <f t="shared" si="241"/>
        <v>7.9470915554852946</v>
      </c>
      <c r="S2213" s="86">
        <f t="shared" si="242"/>
        <v>-0.10638456743222183</v>
      </c>
      <c r="T2213" s="87">
        <v>0.330999928</v>
      </c>
      <c r="U2213" s="87">
        <v>0</v>
      </c>
    </row>
    <row r="2214" spans="2:21">
      <c r="B2214" s="87" t="s">
        <v>7980</v>
      </c>
      <c r="C2214" s="87" t="s">
        <v>3394</v>
      </c>
      <c r="D2214" s="87" t="s">
        <v>3395</v>
      </c>
      <c r="E2214" s="87">
        <v>120.153613002973</v>
      </c>
      <c r="F2214" s="86">
        <v>130.95571250057799</v>
      </c>
      <c r="G2214" s="86">
        <v>162.99699380907501</v>
      </c>
      <c r="H2214" s="86">
        <f t="shared" si="243"/>
        <v>138.03543977087534</v>
      </c>
      <c r="I2214" s="86">
        <f t="shared" si="238"/>
        <v>22.281847396266588</v>
      </c>
      <c r="J2214" s="86">
        <f t="shared" si="239"/>
        <v>7.1088949076305346</v>
      </c>
      <c r="L2214" s="87">
        <v>129.70738730158399</v>
      </c>
      <c r="M2214" s="86">
        <v>130.52813709815001</v>
      </c>
      <c r="N2214" s="86">
        <v>159.11924779465301</v>
      </c>
      <c r="O2214" s="86">
        <f t="shared" si="244"/>
        <v>139.78492406479566</v>
      </c>
      <c r="P2214" s="86">
        <f t="shared" si="240"/>
        <v>16.749043648081347</v>
      </c>
      <c r="Q2214" s="86">
        <f t="shared" si="241"/>
        <v>7.1270649628643863</v>
      </c>
      <c r="S2214" s="86">
        <f t="shared" si="242"/>
        <v>1.8170055233851866E-2</v>
      </c>
      <c r="T2214" s="87">
        <v>0.96710870699999996</v>
      </c>
      <c r="U2214" s="87">
        <v>0</v>
      </c>
    </row>
    <row r="2215" spans="2:21">
      <c r="B2215" s="87" t="s">
        <v>7981</v>
      </c>
      <c r="C2215" s="87" t="s">
        <v>830</v>
      </c>
      <c r="D2215" s="87" t="s">
        <v>831</v>
      </c>
      <c r="E2215" s="87">
        <v>0.67812273379435095</v>
      </c>
      <c r="F2215" s="86">
        <v>0.298799899753948</v>
      </c>
      <c r="G2215" s="86">
        <v>1.2894978263627399</v>
      </c>
      <c r="H2215" s="86">
        <f t="shared" si="243"/>
        <v>0.75547348663701308</v>
      </c>
      <c r="I2215" s="86">
        <f t="shared" si="238"/>
        <v>0.49985792948670399</v>
      </c>
      <c r="J2215" s="86">
        <f t="shared" si="239"/>
        <v>-0.40454697003133511</v>
      </c>
      <c r="L2215" s="87">
        <v>1.00938823274159</v>
      </c>
      <c r="M2215" s="86">
        <v>1.2464664883082801</v>
      </c>
      <c r="N2215" s="86">
        <v>1.4641245102728</v>
      </c>
      <c r="O2215" s="86">
        <f t="shared" si="244"/>
        <v>1.2399930771075567</v>
      </c>
      <c r="P2215" s="86">
        <f t="shared" si="240"/>
        <v>0.22743724258609418</v>
      </c>
      <c r="Q2215" s="86">
        <f t="shared" si="241"/>
        <v>0.31033206605531422</v>
      </c>
      <c r="S2215" s="86">
        <f t="shared" si="242"/>
        <v>0.71487903608664938</v>
      </c>
      <c r="T2215" s="87">
        <v>0.63610600699999997</v>
      </c>
      <c r="U2215" s="87">
        <v>0</v>
      </c>
    </row>
    <row r="2216" spans="2:21">
      <c r="B2216" s="87" t="s">
        <v>7982</v>
      </c>
      <c r="C2216" s="87" t="s">
        <v>832</v>
      </c>
      <c r="D2216" s="87" t="s">
        <v>2981</v>
      </c>
      <c r="E2216" s="87">
        <v>78.911151218858905</v>
      </c>
      <c r="F2216" s="86">
        <v>74.168182259758296</v>
      </c>
      <c r="G2216" s="86">
        <v>77.595019995891505</v>
      </c>
      <c r="H2216" s="86">
        <f t="shared" si="243"/>
        <v>76.891451158169573</v>
      </c>
      <c r="I2216" s="86">
        <f t="shared" si="238"/>
        <v>2.4485088255524063</v>
      </c>
      <c r="J2216" s="86">
        <f t="shared" si="239"/>
        <v>6.2647513022122423</v>
      </c>
      <c r="L2216" s="87">
        <v>98.701746575800797</v>
      </c>
      <c r="M2216" s="86">
        <v>96.120655558149394</v>
      </c>
      <c r="N2216" s="86">
        <v>92.061993043756104</v>
      </c>
      <c r="O2216" s="86">
        <f t="shared" si="244"/>
        <v>95.628131725902108</v>
      </c>
      <c r="P2216" s="86">
        <f t="shared" si="240"/>
        <v>3.3471654478937349</v>
      </c>
      <c r="Q2216" s="86">
        <f t="shared" si="241"/>
        <v>6.5793631851768311</v>
      </c>
      <c r="S2216" s="86">
        <f t="shared" si="242"/>
        <v>0.31461188296458781</v>
      </c>
      <c r="T2216" s="87">
        <v>1.1489111E-2</v>
      </c>
      <c r="U2216" s="87">
        <v>0</v>
      </c>
    </row>
    <row r="2217" spans="2:21">
      <c r="B2217" s="87" t="s">
        <v>7983</v>
      </c>
      <c r="C2217" s="87" t="s">
        <v>3396</v>
      </c>
      <c r="D2217" s="87" t="s">
        <v>3397</v>
      </c>
      <c r="E2217" s="87">
        <v>63.6967458096615</v>
      </c>
      <c r="F2217" s="86">
        <v>56.2360797942167</v>
      </c>
      <c r="G2217" s="86">
        <v>65.781487274792894</v>
      </c>
      <c r="H2217" s="86">
        <f t="shared" si="243"/>
        <v>61.904770959557027</v>
      </c>
      <c r="I2217" s="86">
        <f t="shared" si="238"/>
        <v>5.0186732699106038</v>
      </c>
      <c r="J2217" s="86">
        <f t="shared" si="239"/>
        <v>5.9519786961597099</v>
      </c>
      <c r="L2217" s="87">
        <v>64.723096180909906</v>
      </c>
      <c r="M2217" s="86">
        <v>63.673219931147102</v>
      </c>
      <c r="N2217" s="86">
        <v>62.393249670522202</v>
      </c>
      <c r="O2217" s="86">
        <f t="shared" si="244"/>
        <v>63.596521927526403</v>
      </c>
      <c r="P2217" s="86">
        <f t="shared" si="240"/>
        <v>1.1668153788457669</v>
      </c>
      <c r="Q2217" s="86">
        <f t="shared" si="241"/>
        <v>5.9908759620460836</v>
      </c>
      <c r="S2217" s="86">
        <f t="shared" si="242"/>
        <v>3.8897265886374134E-2</v>
      </c>
      <c r="T2217" s="87">
        <v>1</v>
      </c>
      <c r="U2217" s="87">
        <v>0</v>
      </c>
    </row>
    <row r="2218" spans="2:21">
      <c r="B2218" s="87" t="s">
        <v>7984</v>
      </c>
      <c r="C2218" s="87" t="s">
        <v>832</v>
      </c>
      <c r="D2218" s="87" t="s">
        <v>957</v>
      </c>
      <c r="E2218" s="87">
        <v>84.017334430482293</v>
      </c>
      <c r="F2218" s="86">
        <v>80.994297794259694</v>
      </c>
      <c r="G2218" s="86">
        <v>86.075761563081798</v>
      </c>
      <c r="H2218" s="86">
        <f t="shared" si="243"/>
        <v>83.69579792927459</v>
      </c>
      <c r="I2218" s="86">
        <f t="shared" si="238"/>
        <v>2.5559455783857374</v>
      </c>
      <c r="J2218" s="86">
        <f t="shared" si="239"/>
        <v>6.3870832868532093</v>
      </c>
      <c r="L2218" s="87">
        <v>84.505221538005998</v>
      </c>
      <c r="M2218" s="86">
        <v>86.724358938578504</v>
      </c>
      <c r="N2218" s="86">
        <v>79.183623302978802</v>
      </c>
      <c r="O2218" s="86">
        <f t="shared" si="244"/>
        <v>83.471067926521087</v>
      </c>
      <c r="P2218" s="86">
        <f t="shared" si="240"/>
        <v>3.8752778933401992</v>
      </c>
      <c r="Q2218" s="86">
        <f t="shared" si="241"/>
        <v>6.3832043237086049</v>
      </c>
      <c r="S2218" s="86">
        <f t="shared" si="242"/>
        <v>-3.8789631446048177E-3</v>
      </c>
      <c r="T2218" s="87">
        <v>0.87715088399999996</v>
      </c>
      <c r="U2218" s="87">
        <v>0</v>
      </c>
    </row>
    <row r="2219" spans="2:21">
      <c r="B2219" s="87" t="s">
        <v>7985</v>
      </c>
      <c r="C2219" s="87" t="s">
        <v>832</v>
      </c>
      <c r="D2219" s="87" t="s">
        <v>3398</v>
      </c>
      <c r="E2219" s="87">
        <v>94.513356022587601</v>
      </c>
      <c r="F2219" s="86">
        <v>111.71697147467199</v>
      </c>
      <c r="G2219" s="86">
        <v>117.66988436163599</v>
      </c>
      <c r="H2219" s="86">
        <f t="shared" si="243"/>
        <v>107.96673728629854</v>
      </c>
      <c r="I2219" s="86">
        <f t="shared" si="238"/>
        <v>12.025156694614074</v>
      </c>
      <c r="J2219" s="86">
        <f t="shared" si="239"/>
        <v>6.7544431008349486</v>
      </c>
      <c r="L2219" s="87">
        <v>106.611484705526</v>
      </c>
      <c r="M2219" s="86">
        <v>111.125543800405</v>
      </c>
      <c r="N2219" s="86">
        <v>120.564866527517</v>
      </c>
      <c r="O2219" s="86">
        <f t="shared" si="244"/>
        <v>112.76729834448265</v>
      </c>
      <c r="P2219" s="86">
        <f t="shared" si="240"/>
        <v>7.1200937181203576</v>
      </c>
      <c r="Q2219" s="86">
        <f t="shared" si="241"/>
        <v>6.8172049476152674</v>
      </c>
      <c r="S2219" s="86">
        <f t="shared" si="242"/>
        <v>6.2761846780318167E-2</v>
      </c>
      <c r="T2219" s="87">
        <v>0.95697388000000005</v>
      </c>
      <c r="U2219" s="87">
        <v>0</v>
      </c>
    </row>
    <row r="2220" spans="2:21">
      <c r="B2220" s="87" t="s">
        <v>7986</v>
      </c>
      <c r="C2220" s="87" t="s">
        <v>3399</v>
      </c>
      <c r="D2220" s="87" t="s">
        <v>1514</v>
      </c>
      <c r="E2220" s="87">
        <v>106.909469779853</v>
      </c>
      <c r="F2220" s="86">
        <v>117.644702370483</v>
      </c>
      <c r="G2220" s="86">
        <v>113.487287929058</v>
      </c>
      <c r="H2220" s="86">
        <f t="shared" si="243"/>
        <v>112.68048669313134</v>
      </c>
      <c r="I2220" s="86">
        <f t="shared" si="238"/>
        <v>5.4129013356471543</v>
      </c>
      <c r="J2220" s="86">
        <f t="shared" si="239"/>
        <v>6.8160938899478332</v>
      </c>
      <c r="L2220" s="87">
        <v>97.785458492466205</v>
      </c>
      <c r="M2220" s="86">
        <v>114.413365033004</v>
      </c>
      <c r="N2220" s="86">
        <v>129.932481803342</v>
      </c>
      <c r="O2220" s="86">
        <f t="shared" si="244"/>
        <v>114.04376844293741</v>
      </c>
      <c r="P2220" s="86">
        <f t="shared" si="240"/>
        <v>16.076698298065985</v>
      </c>
      <c r="Q2220" s="86">
        <f t="shared" si="241"/>
        <v>6.8334438071210659</v>
      </c>
      <c r="S2220" s="86">
        <f t="shared" si="242"/>
        <v>1.7349917173231911E-2</v>
      </c>
      <c r="T2220" s="87">
        <v>0.95898821999999995</v>
      </c>
      <c r="U2220" s="87">
        <v>0</v>
      </c>
    </row>
    <row r="2221" spans="2:21">
      <c r="B2221" s="87" t="s">
        <v>7987</v>
      </c>
      <c r="C2221" s="87" t="s">
        <v>841</v>
      </c>
      <c r="D2221" s="87" t="s">
        <v>3400</v>
      </c>
      <c r="E2221" s="87">
        <v>91.409293367259195</v>
      </c>
      <c r="F2221" s="86">
        <v>88.780285729893507</v>
      </c>
      <c r="G2221" s="86">
        <v>89.190205475092299</v>
      </c>
      <c r="H2221" s="86">
        <f t="shared" si="243"/>
        <v>89.793261524081672</v>
      </c>
      <c r="I2221" s="86">
        <f t="shared" si="238"/>
        <v>1.4144531586442801</v>
      </c>
      <c r="J2221" s="86">
        <f t="shared" si="239"/>
        <v>6.4885352778208718</v>
      </c>
      <c r="L2221" s="87">
        <v>85.754789278847198</v>
      </c>
      <c r="M2221" s="86">
        <v>89.131327827442803</v>
      </c>
      <c r="N2221" s="86">
        <v>89.318043391125499</v>
      </c>
      <c r="O2221" s="86">
        <f t="shared" si="244"/>
        <v>88.0680534991385</v>
      </c>
      <c r="P2221" s="86">
        <f t="shared" si="240"/>
        <v>2.0055196808035269</v>
      </c>
      <c r="Q2221" s="86">
        <f t="shared" si="241"/>
        <v>6.4605468743428078</v>
      </c>
      <c r="S2221" s="86">
        <f t="shared" si="242"/>
        <v>-2.7988403478063233E-2</v>
      </c>
      <c r="T2221" s="87">
        <v>0.74832795600000002</v>
      </c>
      <c r="U2221" s="87">
        <v>0</v>
      </c>
    </row>
    <row r="2222" spans="2:21">
      <c r="B2222" s="87" t="s">
        <v>7988</v>
      </c>
      <c r="C2222" s="87" t="s">
        <v>841</v>
      </c>
      <c r="D2222" s="87"/>
      <c r="E2222" s="87">
        <v>66.531449042671895</v>
      </c>
      <c r="F2222" s="86">
        <v>65.976547156497304</v>
      </c>
      <c r="G2222" s="86">
        <v>71.040415191931004</v>
      </c>
      <c r="H2222" s="86">
        <f t="shared" si="243"/>
        <v>67.849470463700072</v>
      </c>
      <c r="I2222" s="86">
        <f t="shared" si="238"/>
        <v>2.7773323927446336</v>
      </c>
      <c r="J2222" s="86">
        <f t="shared" si="239"/>
        <v>6.0842656509533786</v>
      </c>
      <c r="L2222" s="87">
        <v>61.856423613842097</v>
      </c>
      <c r="M2222" s="86">
        <v>70.350344264193495</v>
      </c>
      <c r="N2222" s="86">
        <v>70.555942388745507</v>
      </c>
      <c r="O2222" s="86">
        <f t="shared" si="244"/>
        <v>67.587570088927023</v>
      </c>
      <c r="P2222" s="86">
        <f t="shared" si="240"/>
        <v>4.9643829008612634</v>
      </c>
      <c r="Q2222" s="86">
        <f t="shared" si="241"/>
        <v>6.078686042283338</v>
      </c>
      <c r="S2222" s="86">
        <f t="shared" si="242"/>
        <v>-5.579608670040463E-3</v>
      </c>
      <c r="T2222" s="87">
        <v>0.91612093100000003</v>
      </c>
      <c r="U2222" s="87">
        <v>0</v>
      </c>
    </row>
    <row r="2223" spans="2:21">
      <c r="B2223" s="87" t="s">
        <v>7989</v>
      </c>
      <c r="C2223" s="87" t="s">
        <v>841</v>
      </c>
      <c r="D2223" s="87" t="s">
        <v>3401</v>
      </c>
      <c r="E2223" s="87">
        <v>86.342071438816603</v>
      </c>
      <c r="F2223" s="86">
        <v>73.555222075793395</v>
      </c>
      <c r="G2223" s="86">
        <v>81.425866571318906</v>
      </c>
      <c r="H2223" s="86">
        <f t="shared" si="243"/>
        <v>80.441053361976302</v>
      </c>
      <c r="I2223" s="86">
        <f t="shared" si="238"/>
        <v>6.4500598408955492</v>
      </c>
      <c r="J2223" s="86">
        <f t="shared" si="239"/>
        <v>6.3298600685016551</v>
      </c>
      <c r="L2223" s="87">
        <v>77.341985634386702</v>
      </c>
      <c r="M2223" s="86">
        <v>78.312651626554398</v>
      </c>
      <c r="N2223" s="86">
        <v>75.247729984364696</v>
      </c>
      <c r="O2223" s="86">
        <f t="shared" si="244"/>
        <v>76.96745574843527</v>
      </c>
      <c r="P2223" s="86">
        <f t="shared" si="240"/>
        <v>1.5664101138570967</v>
      </c>
      <c r="Q2223" s="86">
        <f t="shared" si="241"/>
        <v>6.266176652964889</v>
      </c>
      <c r="S2223" s="86">
        <f t="shared" si="242"/>
        <v>-6.3683415536765736E-2</v>
      </c>
      <c r="T2223" s="87">
        <v>0.62260960499999995</v>
      </c>
      <c r="U2223" s="87">
        <v>0</v>
      </c>
    </row>
    <row r="2224" spans="2:21">
      <c r="B2224" s="87" t="s">
        <v>7990</v>
      </c>
      <c r="C2224" s="87" t="s">
        <v>3402</v>
      </c>
      <c r="D2224" s="87" t="s">
        <v>3403</v>
      </c>
      <c r="E2224" s="87">
        <v>50.126122954003598</v>
      </c>
      <c r="F2224" s="86">
        <v>48.4027648931608</v>
      </c>
      <c r="G2224" s="86">
        <v>51.851691863110702</v>
      </c>
      <c r="H2224" s="86">
        <f t="shared" si="243"/>
        <v>50.126859903425036</v>
      </c>
      <c r="I2224" s="86">
        <f t="shared" si="238"/>
        <v>1.7244636030756899</v>
      </c>
      <c r="J2224" s="86">
        <f t="shared" si="239"/>
        <v>5.6475119571016483</v>
      </c>
      <c r="L2224" s="87">
        <v>52.200088270781698</v>
      </c>
      <c r="M2224" s="86">
        <v>52.581887959127798</v>
      </c>
      <c r="N2224" s="86">
        <v>45.051616244056497</v>
      </c>
      <c r="O2224" s="86">
        <f t="shared" si="244"/>
        <v>49.944530824655338</v>
      </c>
      <c r="P2224" s="86">
        <f t="shared" si="240"/>
        <v>4.2416862885275703</v>
      </c>
      <c r="Q2224" s="86">
        <f t="shared" si="241"/>
        <v>5.6422547992484358</v>
      </c>
      <c r="S2224" s="86">
        <f t="shared" si="242"/>
        <v>-5.257157853212369E-3</v>
      </c>
      <c r="T2224" s="87">
        <v>0.90146501800000001</v>
      </c>
      <c r="U2224" s="87">
        <v>0</v>
      </c>
    </row>
    <row r="2225" spans="2:21">
      <c r="B2225" s="87" t="s">
        <v>7991</v>
      </c>
      <c r="C2225" s="87" t="s">
        <v>841</v>
      </c>
      <c r="D2225" s="87"/>
      <c r="E2225" s="87">
        <v>57.975231794861003</v>
      </c>
      <c r="F2225" s="86">
        <v>61.607030727760304</v>
      </c>
      <c r="G2225" s="86">
        <v>61.547857320516997</v>
      </c>
      <c r="H2225" s="86">
        <f t="shared" si="243"/>
        <v>60.37670661437943</v>
      </c>
      <c r="I2225" s="86">
        <f t="shared" si="238"/>
        <v>2.0799486423027389</v>
      </c>
      <c r="J2225" s="86">
        <f t="shared" si="239"/>
        <v>5.9159201587828418</v>
      </c>
      <c r="L2225" s="87">
        <v>58.725530696056701</v>
      </c>
      <c r="M2225" s="86">
        <v>63.7781985089104</v>
      </c>
      <c r="N2225" s="86">
        <v>64.651412344677993</v>
      </c>
      <c r="O2225" s="86">
        <f t="shared" si="244"/>
        <v>62.385047183215029</v>
      </c>
      <c r="P2225" s="86">
        <f t="shared" si="240"/>
        <v>3.1991672808063232</v>
      </c>
      <c r="Q2225" s="86">
        <f t="shared" si="241"/>
        <v>5.9631283717359249</v>
      </c>
      <c r="S2225" s="86">
        <f t="shared" si="242"/>
        <v>4.7208212953082945E-2</v>
      </c>
      <c r="T2225" s="87">
        <v>0.99728423799999999</v>
      </c>
      <c r="U2225" s="87">
        <v>0</v>
      </c>
    </row>
    <row r="2226" spans="2:21">
      <c r="B2226" s="87" t="s">
        <v>7992</v>
      </c>
      <c r="C2226" s="87" t="s">
        <v>3404</v>
      </c>
      <c r="D2226" s="87" t="s">
        <v>3405</v>
      </c>
      <c r="E2226" s="87">
        <v>53.029459101690797</v>
      </c>
      <c r="F2226" s="86">
        <v>48.0163954514042</v>
      </c>
      <c r="G2226" s="86">
        <v>55.198395514758403</v>
      </c>
      <c r="H2226" s="86">
        <f t="shared" si="243"/>
        <v>52.08141668928446</v>
      </c>
      <c r="I2226" s="86">
        <f t="shared" si="238"/>
        <v>3.6836625170196919</v>
      </c>
      <c r="J2226" s="86">
        <f t="shared" si="239"/>
        <v>5.7026967873004173</v>
      </c>
      <c r="L2226" s="87">
        <v>55.514407929433197</v>
      </c>
      <c r="M2226" s="86">
        <v>51.3384310611156</v>
      </c>
      <c r="N2226" s="86">
        <v>59.064933010758999</v>
      </c>
      <c r="O2226" s="86">
        <f t="shared" si="244"/>
        <v>55.305924000435937</v>
      </c>
      <c r="P2226" s="86">
        <f t="shared" si="240"/>
        <v>3.8674678092969841</v>
      </c>
      <c r="Q2226" s="86">
        <f t="shared" si="241"/>
        <v>5.7893621154614765</v>
      </c>
      <c r="S2226" s="86">
        <f t="shared" si="242"/>
        <v>8.6665328161059013E-2</v>
      </c>
      <c r="T2226" s="87">
        <v>0.90375330300000001</v>
      </c>
      <c r="U2226" s="87">
        <v>0</v>
      </c>
    </row>
    <row r="2227" spans="2:21">
      <c r="B2227" s="87" t="s">
        <v>7993</v>
      </c>
      <c r="C2227" s="87" t="s">
        <v>841</v>
      </c>
      <c r="D2227" s="87"/>
      <c r="E2227" s="87">
        <v>5.4175880087713804</v>
      </c>
      <c r="F2227" s="86">
        <v>5.7602756375463304</v>
      </c>
      <c r="G2227" s="86">
        <v>7.27853231819625</v>
      </c>
      <c r="H2227" s="86">
        <f t="shared" si="243"/>
        <v>6.1521319881713197</v>
      </c>
      <c r="I2227" s="86">
        <f t="shared" si="238"/>
        <v>0.99042515130577546</v>
      </c>
      <c r="J2227" s="86">
        <f t="shared" si="239"/>
        <v>2.6210864552889426</v>
      </c>
      <c r="L2227" s="87">
        <v>7.6433644153426004</v>
      </c>
      <c r="M2227" s="86">
        <v>5.81406998841081</v>
      </c>
      <c r="N2227" s="86">
        <v>6.3853363680104396</v>
      </c>
      <c r="O2227" s="86">
        <f t="shared" si="244"/>
        <v>6.6142569239212827</v>
      </c>
      <c r="P2227" s="86">
        <f t="shared" si="240"/>
        <v>0.93588620611152995</v>
      </c>
      <c r="Q2227" s="86">
        <f t="shared" si="241"/>
        <v>2.7255790866037213</v>
      </c>
      <c r="S2227" s="86">
        <f t="shared" si="242"/>
        <v>0.10449263131477832</v>
      </c>
      <c r="T2227" s="87">
        <v>0.93221407499999998</v>
      </c>
      <c r="U2227" s="87">
        <v>0</v>
      </c>
    </row>
    <row r="2228" spans="2:21">
      <c r="B2228" s="87" t="s">
        <v>7994</v>
      </c>
      <c r="C2228" s="87" t="s">
        <v>3406</v>
      </c>
      <c r="D2228" s="87" t="s">
        <v>3407</v>
      </c>
      <c r="E2228" s="87">
        <v>108.470560923598</v>
      </c>
      <c r="F2228" s="86">
        <v>127.841189667983</v>
      </c>
      <c r="G2228" s="86">
        <v>132.076065157165</v>
      </c>
      <c r="H2228" s="86">
        <f t="shared" si="243"/>
        <v>122.79593858291533</v>
      </c>
      <c r="I2228" s="86">
        <f t="shared" si="238"/>
        <v>12.585542356758797</v>
      </c>
      <c r="J2228" s="86">
        <f t="shared" si="239"/>
        <v>6.9401190348217083</v>
      </c>
      <c r="L2228" s="87">
        <v>121.576704658358</v>
      </c>
      <c r="M2228" s="86">
        <v>114.740139008052</v>
      </c>
      <c r="N2228" s="86">
        <v>140.15445372610401</v>
      </c>
      <c r="O2228" s="86">
        <f t="shared" si="244"/>
        <v>125.49043246417132</v>
      </c>
      <c r="P2228" s="86">
        <f t="shared" si="240"/>
        <v>13.1514180661458</v>
      </c>
      <c r="Q2228" s="86">
        <f t="shared" si="241"/>
        <v>6.9714335654036814</v>
      </c>
      <c r="S2228" s="86">
        <f t="shared" si="242"/>
        <v>3.1314530581972769E-2</v>
      </c>
      <c r="T2228" s="87">
        <v>0.99402886899999998</v>
      </c>
      <c r="U2228" s="87">
        <v>0</v>
      </c>
    </row>
    <row r="2229" spans="2:21">
      <c r="B2229" s="87" t="s">
        <v>7995</v>
      </c>
      <c r="C2229" s="87" t="s">
        <v>3408</v>
      </c>
      <c r="D2229" s="87" t="s">
        <v>3409</v>
      </c>
      <c r="E2229" s="87">
        <v>118.376025663001</v>
      </c>
      <c r="F2229" s="86">
        <v>115.092288659771</v>
      </c>
      <c r="G2229" s="86">
        <v>116.931842731564</v>
      </c>
      <c r="H2229" s="86">
        <f t="shared" si="243"/>
        <v>116.80005235144534</v>
      </c>
      <c r="I2229" s="86">
        <f t="shared" si="238"/>
        <v>1.6458307035701925</v>
      </c>
      <c r="J2229" s="86">
        <f t="shared" si="239"/>
        <v>6.8678971106292446</v>
      </c>
      <c r="L2229" s="87">
        <v>116.73241229596</v>
      </c>
      <c r="M2229" s="86">
        <v>119.659863111886</v>
      </c>
      <c r="N2229" s="86">
        <v>112.01880164701601</v>
      </c>
      <c r="O2229" s="86">
        <f t="shared" si="244"/>
        <v>116.137025684954</v>
      </c>
      <c r="P2229" s="86">
        <f t="shared" si="240"/>
        <v>3.855167829019146</v>
      </c>
      <c r="Q2229" s="86">
        <f t="shared" si="241"/>
        <v>6.8596841814119163</v>
      </c>
      <c r="S2229" s="86">
        <f t="shared" si="242"/>
        <v>-8.212929217328583E-3</v>
      </c>
      <c r="T2229" s="87">
        <v>0.85116730299999999</v>
      </c>
      <c r="U2229" s="87">
        <v>0</v>
      </c>
    </row>
    <row r="2230" spans="2:21">
      <c r="B2230" s="87" t="s">
        <v>7996</v>
      </c>
      <c r="C2230" s="87" t="s">
        <v>841</v>
      </c>
      <c r="D2230" s="87" t="s">
        <v>1202</v>
      </c>
      <c r="E2230" s="87">
        <v>56.653539056767201</v>
      </c>
      <c r="F2230" s="86">
        <v>65.864281072852293</v>
      </c>
      <c r="G2230" s="86">
        <v>61.737960052672797</v>
      </c>
      <c r="H2230" s="86">
        <f t="shared" si="243"/>
        <v>61.418593394097428</v>
      </c>
      <c r="I2230" s="86">
        <f t="shared" si="238"/>
        <v>4.6136686507242821</v>
      </c>
      <c r="J2230" s="86">
        <f t="shared" si="239"/>
        <v>5.9406035670416344</v>
      </c>
      <c r="L2230" s="87">
        <v>51.505561748037699</v>
      </c>
      <c r="M2230" s="86">
        <v>59.620508855957603</v>
      </c>
      <c r="N2230" s="86">
        <v>61.7871795012435</v>
      </c>
      <c r="O2230" s="86">
        <f t="shared" si="244"/>
        <v>57.637750035079598</v>
      </c>
      <c r="P2230" s="86">
        <f t="shared" si="240"/>
        <v>5.420001412553904</v>
      </c>
      <c r="Q2230" s="86">
        <f t="shared" si="241"/>
        <v>5.8489421140123037</v>
      </c>
      <c r="S2230" s="86">
        <f t="shared" si="242"/>
        <v>-9.1661453029331624E-2</v>
      </c>
      <c r="T2230" s="87">
        <v>0.61734120299999995</v>
      </c>
      <c r="U2230" s="87">
        <v>0</v>
      </c>
    </row>
    <row r="2231" spans="2:21">
      <c r="B2231" s="87" t="s">
        <v>7997</v>
      </c>
      <c r="C2231" s="87" t="s">
        <v>3410</v>
      </c>
      <c r="D2231" s="87" t="s">
        <v>2432</v>
      </c>
      <c r="E2231" s="87">
        <v>221.07597788441399</v>
      </c>
      <c r="F2231" s="86">
        <v>195.63867270995101</v>
      </c>
      <c r="G2231" s="86">
        <v>207.22284606681399</v>
      </c>
      <c r="H2231" s="86">
        <f t="shared" si="243"/>
        <v>207.97916555372635</v>
      </c>
      <c r="I2231" s="86">
        <f t="shared" si="238"/>
        <v>12.73550697889184</v>
      </c>
      <c r="J2231" s="86">
        <f t="shared" si="239"/>
        <v>7.700295202478614</v>
      </c>
      <c r="L2231" s="87">
        <v>217.308384554409</v>
      </c>
      <c r="M2231" s="86">
        <v>201.231370704309</v>
      </c>
      <c r="N2231" s="86">
        <v>201.36879874275999</v>
      </c>
      <c r="O2231" s="86">
        <f t="shared" si="244"/>
        <v>206.63618466715934</v>
      </c>
      <c r="P2231" s="86">
        <f t="shared" si="240"/>
        <v>9.2426516455775314</v>
      </c>
      <c r="Q2231" s="86">
        <f t="shared" si="241"/>
        <v>7.6909491006517134</v>
      </c>
      <c r="S2231" s="86">
        <f t="shared" si="242"/>
        <v>-9.3461018269002244E-3</v>
      </c>
      <c r="T2231" s="87">
        <v>0.86312233699999996</v>
      </c>
      <c r="U2231" s="87">
        <v>0</v>
      </c>
    </row>
    <row r="2232" spans="2:21">
      <c r="B2232" s="87" t="s">
        <v>7998</v>
      </c>
      <c r="C2232" s="87" t="s">
        <v>3411</v>
      </c>
      <c r="D2232" s="87" t="s">
        <v>3412</v>
      </c>
      <c r="E2232" s="87">
        <v>56.173032353047397</v>
      </c>
      <c r="F2232" s="86">
        <v>49.8171313997792</v>
      </c>
      <c r="G2232" s="86">
        <v>60.868707243586201</v>
      </c>
      <c r="H2232" s="86">
        <f t="shared" si="243"/>
        <v>55.619623665470932</v>
      </c>
      <c r="I2232" s="86">
        <f t="shared" si="238"/>
        <v>5.5465329747030649</v>
      </c>
      <c r="J2232" s="86">
        <f t="shared" si="239"/>
        <v>5.7975220780150467</v>
      </c>
      <c r="L2232" s="87">
        <v>49.265763782187499</v>
      </c>
      <c r="M2232" s="86">
        <v>55.817172516198497</v>
      </c>
      <c r="N2232" s="86">
        <v>52.020927044242001</v>
      </c>
      <c r="O2232" s="86">
        <f t="shared" si="244"/>
        <v>52.367954447542665</v>
      </c>
      <c r="P2232" s="86">
        <f t="shared" si="240"/>
        <v>3.289461979412454</v>
      </c>
      <c r="Q2232" s="86">
        <f t="shared" si="241"/>
        <v>5.7106123474496471</v>
      </c>
      <c r="S2232" s="86">
        <f t="shared" si="242"/>
        <v>-8.6909730565400301E-2</v>
      </c>
      <c r="T2232" s="87">
        <v>0.69032347299999997</v>
      </c>
      <c r="U2232" s="87">
        <v>0</v>
      </c>
    </row>
    <row r="2233" spans="2:21">
      <c r="B2233" s="87" t="s">
        <v>7999</v>
      </c>
      <c r="C2233" s="87" t="s">
        <v>841</v>
      </c>
      <c r="D2233" s="87"/>
      <c r="E2233" s="87">
        <v>129.04303680794601</v>
      </c>
      <c r="F2233" s="86">
        <v>164.833035955204</v>
      </c>
      <c r="G2233" s="86">
        <v>112.29163354988501</v>
      </c>
      <c r="H2233" s="86">
        <f t="shared" si="243"/>
        <v>135.38923543767831</v>
      </c>
      <c r="I2233" s="86">
        <f t="shared" si="238"/>
        <v>26.839437763586542</v>
      </c>
      <c r="J2233" s="86">
        <f t="shared" si="239"/>
        <v>7.0809692270772704</v>
      </c>
      <c r="L2233" s="87">
        <v>157.816004725764</v>
      </c>
      <c r="M2233" s="86">
        <v>225.87965755672201</v>
      </c>
      <c r="N2233" s="86">
        <v>159.01074974126999</v>
      </c>
      <c r="O2233" s="86">
        <f t="shared" si="244"/>
        <v>180.902137341252</v>
      </c>
      <c r="P2233" s="86">
        <f t="shared" si="240"/>
        <v>38.956255562653737</v>
      </c>
      <c r="Q2233" s="86">
        <f t="shared" si="241"/>
        <v>7.4990656431369143</v>
      </c>
      <c r="S2233" s="86">
        <f t="shared" si="242"/>
        <v>0.41809641605964387</v>
      </c>
      <c r="T2233" s="87">
        <v>0.12764663600000001</v>
      </c>
      <c r="U2233" s="87">
        <v>0</v>
      </c>
    </row>
    <row r="2234" spans="2:21">
      <c r="B2234" s="87" t="s">
        <v>8000</v>
      </c>
      <c r="C2234" s="87" t="s">
        <v>2263</v>
      </c>
      <c r="D2234" s="87" t="s">
        <v>1119</v>
      </c>
      <c r="E2234" s="87">
        <v>48.148313445469199</v>
      </c>
      <c r="F2234" s="86">
        <v>55.003141924046403</v>
      </c>
      <c r="G2234" s="86">
        <v>51.543417833008903</v>
      </c>
      <c r="H2234" s="86">
        <f t="shared" si="243"/>
        <v>51.564957734174833</v>
      </c>
      <c r="I2234" s="86">
        <f t="shared" si="238"/>
        <v>3.4274650024741238</v>
      </c>
      <c r="J2234" s="86">
        <f t="shared" si="239"/>
        <v>5.6883190737664666</v>
      </c>
      <c r="L2234" s="87">
        <v>54.362222104482697</v>
      </c>
      <c r="M2234" s="86">
        <v>55.817172516198497</v>
      </c>
      <c r="N2234" s="86">
        <v>52.020927044242001</v>
      </c>
      <c r="O2234" s="86">
        <f t="shared" si="244"/>
        <v>54.066773888307729</v>
      </c>
      <c r="P2234" s="86">
        <f t="shared" si="240"/>
        <v>1.915290358449151</v>
      </c>
      <c r="Q2234" s="86">
        <f t="shared" si="241"/>
        <v>5.7566703696687389</v>
      </c>
      <c r="S2234" s="86">
        <f t="shared" si="242"/>
        <v>6.8351295902271791E-2</v>
      </c>
      <c r="T2234" s="87">
        <v>0.96793640000000003</v>
      </c>
      <c r="U2234" s="87">
        <v>0</v>
      </c>
    </row>
    <row r="2235" spans="2:21">
      <c r="B2235" s="87" t="s">
        <v>8001</v>
      </c>
      <c r="C2235" s="87" t="s">
        <v>832</v>
      </c>
      <c r="D2235" s="87" t="s">
        <v>2262</v>
      </c>
      <c r="E2235" s="87">
        <v>60.510275062737101</v>
      </c>
      <c r="F2235" s="86">
        <v>55.526981370942103</v>
      </c>
      <c r="G2235" s="86">
        <v>51.231600423250903</v>
      </c>
      <c r="H2235" s="86">
        <f t="shared" si="243"/>
        <v>55.756285618976705</v>
      </c>
      <c r="I2235" s="86">
        <f t="shared" si="238"/>
        <v>4.6435854783761776</v>
      </c>
      <c r="J2235" s="86">
        <f t="shared" si="239"/>
        <v>5.8010625496092594</v>
      </c>
      <c r="L2235" s="87">
        <v>55.238480982693403</v>
      </c>
      <c r="M2235" s="86">
        <v>64.127528371807699</v>
      </c>
      <c r="N2235" s="86">
        <v>58.377991329140301</v>
      </c>
      <c r="O2235" s="86">
        <f t="shared" si="244"/>
        <v>59.24800022788046</v>
      </c>
      <c r="P2235" s="86">
        <f t="shared" si="240"/>
        <v>4.5079349467794261</v>
      </c>
      <c r="Q2235" s="86">
        <f t="shared" si="241"/>
        <v>5.8886945550584571</v>
      </c>
      <c r="S2235" s="86">
        <f t="shared" si="242"/>
        <v>8.7632005449196554E-2</v>
      </c>
      <c r="T2235" s="87">
        <v>0.91676302600000004</v>
      </c>
      <c r="U2235" s="87">
        <v>0</v>
      </c>
    </row>
    <row r="2236" spans="2:21">
      <c r="B2236" s="87" t="s">
        <v>8002</v>
      </c>
      <c r="C2236" s="87" t="s">
        <v>3413</v>
      </c>
      <c r="D2236" s="87" t="s">
        <v>3414</v>
      </c>
      <c r="E2236" s="87">
        <v>279.16521403352999</v>
      </c>
      <c r="F2236" s="86">
        <v>268.34807983939601</v>
      </c>
      <c r="G2236" s="86">
        <v>268.25144547577798</v>
      </c>
      <c r="H2236" s="86">
        <f t="shared" si="243"/>
        <v>271.92157978290129</v>
      </c>
      <c r="I2236" s="86">
        <f t="shared" si="238"/>
        <v>6.2733573481604319</v>
      </c>
      <c r="J2236" s="86">
        <f t="shared" si="239"/>
        <v>8.0870468384171996</v>
      </c>
      <c r="L2236" s="87">
        <v>301.36982694917498</v>
      </c>
      <c r="M2236" s="86">
        <v>309.607734882719</v>
      </c>
      <c r="N2236" s="86">
        <v>312.79659755167501</v>
      </c>
      <c r="O2236" s="86">
        <f t="shared" si="244"/>
        <v>307.92471979452301</v>
      </c>
      <c r="P2236" s="86">
        <f t="shared" si="240"/>
        <v>5.8963697679895608</v>
      </c>
      <c r="Q2236" s="86">
        <f t="shared" si="241"/>
        <v>8.2664338794810579</v>
      </c>
      <c r="S2236" s="86">
        <f t="shared" si="242"/>
        <v>0.17938704106385747</v>
      </c>
      <c r="T2236" s="87">
        <v>0.39962688000000002</v>
      </c>
      <c r="U2236" s="87">
        <v>0</v>
      </c>
    </row>
    <row r="2237" spans="2:21">
      <c r="B2237" s="87" t="s">
        <v>8003</v>
      </c>
      <c r="C2237" s="87" t="s">
        <v>3415</v>
      </c>
      <c r="D2237" s="87" t="s">
        <v>2261</v>
      </c>
      <c r="E2237" s="87">
        <v>99.4598494219006</v>
      </c>
      <c r="F2237" s="86">
        <v>117.38507650567399</v>
      </c>
      <c r="G2237" s="86">
        <v>113.54510416386201</v>
      </c>
      <c r="H2237" s="86">
        <f t="shared" si="243"/>
        <v>110.13001003047886</v>
      </c>
      <c r="I2237" s="86">
        <f t="shared" si="238"/>
        <v>9.437986673868096</v>
      </c>
      <c r="J2237" s="86">
        <f t="shared" si="239"/>
        <v>6.7830638414445215</v>
      </c>
      <c r="L2237" s="87">
        <v>86.250809457535695</v>
      </c>
      <c r="M2237" s="86">
        <v>89.252159502944707</v>
      </c>
      <c r="N2237" s="86">
        <v>123.07312043829</v>
      </c>
      <c r="O2237" s="86">
        <f t="shared" si="244"/>
        <v>99.525363132923474</v>
      </c>
      <c r="P2237" s="86">
        <f t="shared" si="240"/>
        <v>20.44809724908653</v>
      </c>
      <c r="Q2237" s="86">
        <f t="shared" si="241"/>
        <v>6.6369923250986078</v>
      </c>
      <c r="S2237" s="86">
        <f t="shared" si="242"/>
        <v>-0.14607151634591303</v>
      </c>
      <c r="T2237" s="87">
        <v>0.55527161300000005</v>
      </c>
      <c r="U2237" s="87">
        <v>0</v>
      </c>
    </row>
    <row r="2238" spans="2:21">
      <c r="B2238" s="87" t="s">
        <v>8004</v>
      </c>
      <c r="C2238" s="87" t="s">
        <v>3416</v>
      </c>
      <c r="D2238" s="87" t="s">
        <v>2914</v>
      </c>
      <c r="E2238" s="87">
        <v>96.490866240906399</v>
      </c>
      <c r="F2238" s="86">
        <v>95.540578408094802</v>
      </c>
      <c r="G2238" s="86">
        <v>107.55775763797</v>
      </c>
      <c r="H2238" s="86">
        <f t="shared" si="243"/>
        <v>99.863067428990405</v>
      </c>
      <c r="I2238" s="86">
        <f t="shared" si="238"/>
        <v>6.6807151413918495</v>
      </c>
      <c r="J2238" s="86">
        <f t="shared" si="239"/>
        <v>6.6418793165626431</v>
      </c>
      <c r="L2238" s="87">
        <v>104.23564053279</v>
      </c>
      <c r="M2238" s="86">
        <v>107.030652992548</v>
      </c>
      <c r="N2238" s="86">
        <v>117.093420278491</v>
      </c>
      <c r="O2238" s="86">
        <f t="shared" si="244"/>
        <v>109.45323793460966</v>
      </c>
      <c r="P2238" s="86">
        <f t="shared" si="240"/>
        <v>6.7625670679385967</v>
      </c>
      <c r="Q2238" s="86">
        <f t="shared" si="241"/>
        <v>6.7741708239016925</v>
      </c>
      <c r="S2238" s="86">
        <f t="shared" si="242"/>
        <v>0.13229150733904949</v>
      </c>
      <c r="T2238" s="87">
        <v>0.67637404099999998</v>
      </c>
      <c r="U2238" s="87">
        <v>0</v>
      </c>
    </row>
    <row r="2239" spans="2:21">
      <c r="B2239" s="87" t="s">
        <v>8005</v>
      </c>
      <c r="C2239" s="87" t="s">
        <v>3417</v>
      </c>
      <c r="D2239" s="87" t="s">
        <v>861</v>
      </c>
      <c r="E2239" s="87">
        <v>51.894508120952402</v>
      </c>
      <c r="F2239" s="86">
        <v>52.265545290418302</v>
      </c>
      <c r="G2239" s="86">
        <v>59.662943225848203</v>
      </c>
      <c r="H2239" s="86">
        <f t="shared" si="243"/>
        <v>54.607665545739643</v>
      </c>
      <c r="I2239" s="86">
        <f t="shared" si="238"/>
        <v>4.381927824888745</v>
      </c>
      <c r="J2239" s="86">
        <f t="shared" si="239"/>
        <v>5.7710315784240986</v>
      </c>
      <c r="L2239" s="87">
        <v>56.733622476256997</v>
      </c>
      <c r="M2239" s="86">
        <v>60.559703416223698</v>
      </c>
      <c r="N2239" s="86">
        <v>53.472596917003699</v>
      </c>
      <c r="O2239" s="86">
        <f t="shared" si="244"/>
        <v>56.921974269828127</v>
      </c>
      <c r="P2239" s="86">
        <f t="shared" si="240"/>
        <v>3.5473055875449591</v>
      </c>
      <c r="Q2239" s="86">
        <f t="shared" si="241"/>
        <v>5.8309137957520294</v>
      </c>
      <c r="S2239" s="86">
        <f t="shared" si="242"/>
        <v>5.9882217327931204E-2</v>
      </c>
      <c r="T2239" s="87">
        <v>0.95898821999999995</v>
      </c>
      <c r="U2239" s="87">
        <v>0</v>
      </c>
    </row>
    <row r="2240" spans="2:21">
      <c r="B2240" s="87" t="s">
        <v>8006</v>
      </c>
      <c r="C2240" s="87" t="s">
        <v>3418</v>
      </c>
      <c r="D2240" s="87" t="s">
        <v>3419</v>
      </c>
      <c r="E2240" s="87">
        <v>7.4714115432875594E-2</v>
      </c>
      <c r="F2240" s="86">
        <v>0.32921135200163298</v>
      </c>
      <c r="G2240" s="86">
        <v>0</v>
      </c>
      <c r="H2240" s="86">
        <f t="shared" si="243"/>
        <v>0.13464182247816953</v>
      </c>
      <c r="I2240" s="86">
        <f t="shared" si="238"/>
        <v>0.17259352863148056</v>
      </c>
      <c r="J2240" s="86">
        <f t="shared" si="239"/>
        <v>-2.8928014850140031</v>
      </c>
      <c r="L2240" s="87">
        <v>0.26690937853917801</v>
      </c>
      <c r="M2240" s="86">
        <v>7.8476009851142503E-2</v>
      </c>
      <c r="N2240" s="86">
        <v>0.28678064628092598</v>
      </c>
      <c r="O2240" s="86">
        <f t="shared" si="244"/>
        <v>0.21072201155708217</v>
      </c>
      <c r="P2240" s="86">
        <f t="shared" si="240"/>
        <v>0.11495856012416637</v>
      </c>
      <c r="Q2240" s="86">
        <f t="shared" si="241"/>
        <v>-2.2465870721151147</v>
      </c>
      <c r="S2240" s="86">
        <f t="shared" si="242"/>
        <v>0.6462144128988887</v>
      </c>
      <c r="T2240" s="87">
        <v>0.91422976600000005</v>
      </c>
      <c r="U2240" s="87">
        <v>0</v>
      </c>
    </row>
    <row r="2241" spans="2:21">
      <c r="B2241" s="87" t="s">
        <v>8007</v>
      </c>
      <c r="C2241" s="87" t="s">
        <v>841</v>
      </c>
      <c r="D2241" s="87"/>
      <c r="E2241" s="87">
        <v>0</v>
      </c>
      <c r="F2241" s="86">
        <v>0</v>
      </c>
      <c r="G2241" s="86">
        <v>0</v>
      </c>
      <c r="H2241" s="86">
        <f t="shared" si="243"/>
        <v>0</v>
      </c>
      <c r="I2241" s="86">
        <f t="shared" si="238"/>
        <v>0</v>
      </c>
      <c r="J2241" s="86" t="e">
        <f t="shared" si="239"/>
        <v>#NUM!</v>
      </c>
      <c r="L2241" s="87">
        <v>0</v>
      </c>
      <c r="M2241" s="86">
        <v>0</v>
      </c>
      <c r="N2241" s="86">
        <v>0</v>
      </c>
      <c r="O2241" s="86">
        <f t="shared" si="244"/>
        <v>0</v>
      </c>
      <c r="P2241" s="86">
        <f t="shared" si="240"/>
        <v>0</v>
      </c>
      <c r="Q2241" s="86" t="e">
        <f t="shared" si="241"/>
        <v>#NUM!</v>
      </c>
      <c r="S2241" s="86" t="e">
        <f t="shared" si="242"/>
        <v>#DIV/0!</v>
      </c>
      <c r="T2241" s="87">
        <v>1</v>
      </c>
      <c r="U2241" s="87">
        <v>0</v>
      </c>
    </row>
    <row r="2242" spans="2:21">
      <c r="B2242" s="87" t="s">
        <v>8008</v>
      </c>
      <c r="C2242" s="87" t="s">
        <v>3420</v>
      </c>
      <c r="D2242" s="87" t="s">
        <v>3115</v>
      </c>
      <c r="E2242" s="87">
        <v>375.215937022123</v>
      </c>
      <c r="F2242" s="86">
        <v>438.69992566578702</v>
      </c>
      <c r="G2242" s="86">
        <v>500.68738311528898</v>
      </c>
      <c r="H2242" s="86">
        <f t="shared" si="243"/>
        <v>438.20108193439972</v>
      </c>
      <c r="I2242" s="86">
        <f t="shared" si="238"/>
        <v>62.737210489300523</v>
      </c>
      <c r="J2242" s="86">
        <f t="shared" si="239"/>
        <v>8.7754492361737544</v>
      </c>
      <c r="L2242" s="87">
        <v>329.64034934430799</v>
      </c>
      <c r="M2242" s="86">
        <v>409.88660919283598</v>
      </c>
      <c r="N2242" s="86">
        <v>448.386605019103</v>
      </c>
      <c r="O2242" s="86">
        <f t="shared" si="244"/>
        <v>395.97118785208232</v>
      </c>
      <c r="P2242" s="86">
        <f t="shared" si="240"/>
        <v>60.583805777732046</v>
      </c>
      <c r="Q2242" s="86">
        <f t="shared" si="241"/>
        <v>8.6292516487281912</v>
      </c>
      <c r="S2242" s="86">
        <f t="shared" si="242"/>
        <v>-0.14619758744556338</v>
      </c>
      <c r="T2242" s="87">
        <v>0.487433795</v>
      </c>
      <c r="U2242" s="87">
        <v>0</v>
      </c>
    </row>
    <row r="2243" spans="2:21">
      <c r="B2243" s="87" t="s">
        <v>8009</v>
      </c>
      <c r="C2243" s="87" t="s">
        <v>832</v>
      </c>
      <c r="D2243" s="87" t="s">
        <v>2833</v>
      </c>
      <c r="E2243" s="87">
        <v>185.80923609547</v>
      </c>
      <c r="F2243" s="86">
        <v>152.58105625653499</v>
      </c>
      <c r="G2243" s="86">
        <v>144.54378959497501</v>
      </c>
      <c r="H2243" s="86">
        <f t="shared" si="243"/>
        <v>160.97802731566</v>
      </c>
      <c r="I2243" s="86">
        <f t="shared" si="238"/>
        <v>21.876725325037604</v>
      </c>
      <c r="J2243" s="86">
        <f t="shared" si="239"/>
        <v>7.3307199709961672</v>
      </c>
      <c r="L2243" s="87">
        <v>189.653310759455</v>
      </c>
      <c r="M2243" s="86">
        <v>158.624226593049</v>
      </c>
      <c r="N2243" s="86">
        <v>143.953206430238</v>
      </c>
      <c r="O2243" s="86">
        <f t="shared" si="244"/>
        <v>164.07691459424734</v>
      </c>
      <c r="P2243" s="86">
        <f t="shared" si="240"/>
        <v>23.332889635750995</v>
      </c>
      <c r="Q2243" s="86">
        <f t="shared" si="241"/>
        <v>7.3582284576130332</v>
      </c>
      <c r="S2243" s="86">
        <f t="shared" si="242"/>
        <v>2.7508486616867028E-2</v>
      </c>
      <c r="T2243" s="87">
        <v>0.984038737</v>
      </c>
      <c r="U2243" s="87">
        <v>0</v>
      </c>
    </row>
    <row r="2244" spans="2:21">
      <c r="B2244" s="87" t="s">
        <v>8010</v>
      </c>
      <c r="C2244" s="87" t="s">
        <v>3421</v>
      </c>
      <c r="D2244" s="87" t="s">
        <v>3422</v>
      </c>
      <c r="E2244" s="87">
        <v>39.322613676287297</v>
      </c>
      <c r="F2244" s="86">
        <v>44.347301509635301</v>
      </c>
      <c r="G2244" s="86">
        <v>36.064968471432898</v>
      </c>
      <c r="H2244" s="86">
        <f t="shared" si="243"/>
        <v>39.911627885785173</v>
      </c>
      <c r="I2244" s="86">
        <f t="shared" si="238"/>
        <v>4.172464912155351</v>
      </c>
      <c r="J2244" s="86">
        <f t="shared" si="239"/>
        <v>5.3187372185086197</v>
      </c>
      <c r="L2244" s="87">
        <v>29.0589031096757</v>
      </c>
      <c r="M2244" s="86">
        <v>35.990305440962402</v>
      </c>
      <c r="N2244" s="86">
        <v>37.248393941949601</v>
      </c>
      <c r="O2244" s="86">
        <f t="shared" si="244"/>
        <v>34.099200830862564</v>
      </c>
      <c r="P2244" s="86">
        <f t="shared" si="240"/>
        <v>4.4101187634496259</v>
      </c>
      <c r="Q2244" s="86">
        <f t="shared" si="241"/>
        <v>5.0916660226745813</v>
      </c>
      <c r="S2244" s="86">
        <f t="shared" si="242"/>
        <v>-0.2270711958340387</v>
      </c>
      <c r="T2244" s="87">
        <v>0.28010851199999998</v>
      </c>
      <c r="U2244" s="87">
        <v>0</v>
      </c>
    </row>
    <row r="2245" spans="2:21">
      <c r="B2245" s="87" t="s">
        <v>8011</v>
      </c>
      <c r="C2245" s="87" t="s">
        <v>3423</v>
      </c>
      <c r="D2245" s="87" t="s">
        <v>3424</v>
      </c>
      <c r="E2245" s="87">
        <v>65.285696345014301</v>
      </c>
      <c r="F2245" s="86">
        <v>74.331496910849296</v>
      </c>
      <c r="G2245" s="86">
        <v>70.983333603508001</v>
      </c>
      <c r="H2245" s="86">
        <f t="shared" si="243"/>
        <v>70.200175619790528</v>
      </c>
      <c r="I2245" s="86">
        <f t="shared" si="238"/>
        <v>4.5734701584038442</v>
      </c>
      <c r="J2245" s="86">
        <f t="shared" si="239"/>
        <v>6.1334027346121269</v>
      </c>
      <c r="L2245" s="87">
        <v>73.959317796165607</v>
      </c>
      <c r="M2245" s="86">
        <v>85.590948256890201</v>
      </c>
      <c r="N2245" s="86">
        <v>94.657495124233606</v>
      </c>
      <c r="O2245" s="86">
        <f t="shared" si="244"/>
        <v>84.735920392429804</v>
      </c>
      <c r="P2245" s="86">
        <f t="shared" si="240"/>
        <v>10.375545318815286</v>
      </c>
      <c r="Q2245" s="86">
        <f t="shared" si="241"/>
        <v>6.4049017667648824</v>
      </c>
      <c r="S2245" s="86">
        <f t="shared" si="242"/>
        <v>0.27149903215275628</v>
      </c>
      <c r="T2245" s="87">
        <v>0.28364933599999997</v>
      </c>
      <c r="U2245" s="87">
        <v>0</v>
      </c>
    </row>
    <row r="2246" spans="2:21">
      <c r="B2246" s="87" t="s">
        <v>8012</v>
      </c>
      <c r="C2246" s="87" t="s">
        <v>3425</v>
      </c>
      <c r="D2246" s="87" t="s">
        <v>3217</v>
      </c>
      <c r="E2246" s="87">
        <v>101.292245006277</v>
      </c>
      <c r="F2246" s="86">
        <v>111.207140621528</v>
      </c>
      <c r="G2246" s="86">
        <v>113.535837067011</v>
      </c>
      <c r="H2246" s="86">
        <f t="shared" si="243"/>
        <v>108.67840756493867</v>
      </c>
      <c r="I2246" s="86">
        <f t="shared" ref="I2246:I2309" si="245">STDEV(E2246:G2246)</f>
        <v>6.5017116816291454</v>
      </c>
      <c r="J2246" s="86">
        <f t="shared" ref="J2246:J2309" si="246">LOG(H2246,2)</f>
        <v>6.7639215211852202</v>
      </c>
      <c r="L2246" s="87">
        <v>87.708876127086995</v>
      </c>
      <c r="M2246" s="86">
        <v>100.641423530132</v>
      </c>
      <c r="N2246" s="86">
        <v>109.45873374213799</v>
      </c>
      <c r="O2246" s="86">
        <f t="shared" si="244"/>
        <v>99.269677799785669</v>
      </c>
      <c r="P2246" s="86">
        <f t="shared" ref="P2246:P2309" si="247">STDEV(L2246:N2246)</f>
        <v>10.939622540576551</v>
      </c>
      <c r="Q2246" s="86">
        <f t="shared" ref="Q2246:Q2309" si="248">LOG(O2246,2)</f>
        <v>6.6332812047022491</v>
      </c>
      <c r="S2246" s="86">
        <f t="shared" ref="S2246:S2309" si="249">LOG(O2246/H2246,2)</f>
        <v>-0.13064031648297164</v>
      </c>
      <c r="T2246" s="87">
        <v>0.41173241799999999</v>
      </c>
      <c r="U2246" s="87">
        <v>0</v>
      </c>
    </row>
    <row r="2247" spans="2:21">
      <c r="B2247" s="87" t="s">
        <v>8013</v>
      </c>
      <c r="C2247" s="87" t="s">
        <v>841</v>
      </c>
      <c r="D2247" s="87" t="s">
        <v>3426</v>
      </c>
      <c r="E2247" s="87">
        <v>63.3594403378126</v>
      </c>
      <c r="F2247" s="86">
        <v>65.427619773939</v>
      </c>
      <c r="G2247" s="86">
        <v>70.039773888339298</v>
      </c>
      <c r="H2247" s="86">
        <f t="shared" ref="H2247:H2310" si="250">AVERAGE(E2247:G2247)</f>
        <v>66.275611333363642</v>
      </c>
      <c r="I2247" s="86">
        <f t="shared" si="245"/>
        <v>3.4199461034078773</v>
      </c>
      <c r="J2247" s="86">
        <f t="shared" si="246"/>
        <v>6.0504061676154208</v>
      </c>
      <c r="L2247" s="87">
        <v>71.942286150397294</v>
      </c>
      <c r="M2247" s="86">
        <v>69.697611352800806</v>
      </c>
      <c r="N2247" s="86">
        <v>71.395019099680297</v>
      </c>
      <c r="O2247" s="86">
        <f t="shared" ref="O2247:O2310" si="251">AVERAGE(L2247:N2247)</f>
        <v>71.011638867626132</v>
      </c>
      <c r="P2247" s="86">
        <f t="shared" si="247"/>
        <v>1.1704172497398686</v>
      </c>
      <c r="Q2247" s="86">
        <f t="shared" si="248"/>
        <v>6.1499835978212101</v>
      </c>
      <c r="S2247" s="86">
        <f t="shared" si="249"/>
        <v>9.9577430205788992E-2</v>
      </c>
      <c r="T2247" s="87">
        <v>0.82262595800000005</v>
      </c>
      <c r="U2247" s="87">
        <v>0</v>
      </c>
    </row>
    <row r="2248" spans="2:21">
      <c r="B2248" s="87" t="s">
        <v>8014</v>
      </c>
      <c r="C2248" s="87" t="s">
        <v>841</v>
      </c>
      <c r="D2248" s="87" t="s">
        <v>866</v>
      </c>
      <c r="E2248" s="87">
        <v>23.6283390056469</v>
      </c>
      <c r="F2248" s="86">
        <v>31.630548316661599</v>
      </c>
      <c r="G2248" s="86">
        <v>25.139930651242398</v>
      </c>
      <c r="H2248" s="86">
        <f t="shared" si="250"/>
        <v>26.799605991183629</v>
      </c>
      <c r="I2248" s="86">
        <f t="shared" si="245"/>
        <v>4.2514385965023482</v>
      </c>
      <c r="J2248" s="86">
        <f t="shared" si="246"/>
        <v>4.7441398851695151</v>
      </c>
      <c r="L2248" s="87">
        <v>26.7968542739731</v>
      </c>
      <c r="M2248" s="86">
        <v>26.118030588136499</v>
      </c>
      <c r="N2248" s="86">
        <v>29.907551297639301</v>
      </c>
      <c r="O2248" s="86">
        <f t="shared" si="251"/>
        <v>27.607478719916301</v>
      </c>
      <c r="P2248" s="86">
        <f t="shared" si="247"/>
        <v>2.0206312865558123</v>
      </c>
      <c r="Q2248" s="86">
        <f t="shared" si="248"/>
        <v>4.7869872332890893</v>
      </c>
      <c r="S2248" s="86">
        <f t="shared" si="249"/>
        <v>4.284734811957417E-2</v>
      </c>
      <c r="T2248" s="87">
        <v>1</v>
      </c>
      <c r="U2248" s="87">
        <v>0</v>
      </c>
    </row>
    <row r="2249" spans="2:21">
      <c r="B2249" s="87" t="s">
        <v>8015</v>
      </c>
      <c r="C2249" s="87" t="s">
        <v>841</v>
      </c>
      <c r="D2249" s="87" t="s">
        <v>3427</v>
      </c>
      <c r="E2249" s="87">
        <v>102.211621311524</v>
      </c>
      <c r="F2249" s="86">
        <v>103.105544037576</v>
      </c>
      <c r="G2249" s="86">
        <v>92.253365284785602</v>
      </c>
      <c r="H2249" s="86">
        <f t="shared" si="250"/>
        <v>99.190176877961861</v>
      </c>
      <c r="I2249" s="86">
        <f t="shared" si="245"/>
        <v>6.0240593265219848</v>
      </c>
      <c r="J2249" s="86">
        <f t="shared" si="246"/>
        <v>6.6321253478466371</v>
      </c>
      <c r="L2249" s="87">
        <v>97.116986376802402</v>
      </c>
      <c r="M2249" s="86">
        <v>96.630232275214595</v>
      </c>
      <c r="N2249" s="86">
        <v>89.889832472431806</v>
      </c>
      <c r="O2249" s="86">
        <f t="shared" si="251"/>
        <v>94.54568370814961</v>
      </c>
      <c r="P2249" s="86">
        <f t="shared" si="247"/>
        <v>4.0394238989866276</v>
      </c>
      <c r="Q2249" s="86">
        <f t="shared" si="248"/>
        <v>6.5629396912433817</v>
      </c>
      <c r="S2249" s="86">
        <f t="shared" si="249"/>
        <v>-6.9185656603255527E-2</v>
      </c>
      <c r="T2249" s="87">
        <v>0.588742663</v>
      </c>
      <c r="U2249" s="87">
        <v>0</v>
      </c>
    </row>
    <row r="2250" spans="2:21">
      <c r="B2250" s="87" t="s">
        <v>8016</v>
      </c>
      <c r="C2250" s="87" t="s">
        <v>3428</v>
      </c>
      <c r="D2250" s="87" t="s">
        <v>3429</v>
      </c>
      <c r="E2250" s="87">
        <v>113.353539057834</v>
      </c>
      <c r="F2250" s="86">
        <v>112.28381654415</v>
      </c>
      <c r="G2250" s="86">
        <v>117.93443395219001</v>
      </c>
      <c r="H2250" s="86">
        <f t="shared" si="250"/>
        <v>114.52392985139132</v>
      </c>
      <c r="I2250" s="86">
        <f t="shared" si="245"/>
        <v>3.0016212669562456</v>
      </c>
      <c r="J2250" s="86">
        <f t="shared" si="246"/>
        <v>6.8395052716849651</v>
      </c>
      <c r="L2250" s="87">
        <v>109.756371720505</v>
      </c>
      <c r="M2250" s="86">
        <v>111.972424528696</v>
      </c>
      <c r="N2250" s="86">
        <v>118.427371430101</v>
      </c>
      <c r="O2250" s="86">
        <f t="shared" si="251"/>
        <v>113.38538922643401</v>
      </c>
      <c r="P2250" s="86">
        <f t="shared" si="247"/>
        <v>4.5048763488850483</v>
      </c>
      <c r="Q2250" s="86">
        <f t="shared" si="248"/>
        <v>6.8250909372099331</v>
      </c>
      <c r="S2250" s="86">
        <f t="shared" si="249"/>
        <v>-1.44143344750319E-2</v>
      </c>
      <c r="T2250" s="87">
        <v>0.82459503899999997</v>
      </c>
      <c r="U2250" s="87">
        <v>0</v>
      </c>
    </row>
    <row r="2251" spans="2:21">
      <c r="B2251" s="87" t="s">
        <v>8017</v>
      </c>
      <c r="C2251" s="87" t="s">
        <v>841</v>
      </c>
      <c r="D2251" s="87" t="s">
        <v>2239</v>
      </c>
      <c r="E2251" s="87">
        <v>362.58760219574498</v>
      </c>
      <c r="F2251" s="86">
        <v>374.738289152986</v>
      </c>
      <c r="G2251" s="86">
        <v>357.59086869004801</v>
      </c>
      <c r="H2251" s="86">
        <f t="shared" si="250"/>
        <v>364.97225334625961</v>
      </c>
      <c r="I2251" s="86">
        <f t="shared" si="245"/>
        <v>8.8189244222543586</v>
      </c>
      <c r="J2251" s="86">
        <f t="shared" si="246"/>
        <v>8.5116429784760559</v>
      </c>
      <c r="L2251" s="87">
        <v>346.476681914305</v>
      </c>
      <c r="M2251" s="86">
        <v>370.01438644813697</v>
      </c>
      <c r="N2251" s="86">
        <v>389.68601523107202</v>
      </c>
      <c r="O2251" s="86">
        <f t="shared" si="251"/>
        <v>368.72569453117131</v>
      </c>
      <c r="P2251" s="86">
        <f t="shared" si="247"/>
        <v>21.63347328938438</v>
      </c>
      <c r="Q2251" s="86">
        <f t="shared" si="248"/>
        <v>8.526404143448346</v>
      </c>
      <c r="S2251" s="86">
        <f t="shared" si="249"/>
        <v>1.4761164972290099E-2</v>
      </c>
      <c r="T2251" s="87">
        <v>0.94203867699999999</v>
      </c>
      <c r="U2251" s="87">
        <v>0</v>
      </c>
    </row>
    <row r="2252" spans="2:21">
      <c r="B2252" s="87" t="s">
        <v>8018</v>
      </c>
      <c r="C2252" s="87" t="s">
        <v>3430</v>
      </c>
      <c r="D2252" s="87" t="s">
        <v>3170</v>
      </c>
      <c r="E2252" s="87">
        <v>124.590349673669</v>
      </c>
      <c r="F2252" s="86">
        <v>120.940713761206</v>
      </c>
      <c r="G2252" s="86">
        <v>133.53634382088401</v>
      </c>
      <c r="H2252" s="86">
        <f t="shared" si="250"/>
        <v>126.35580241858634</v>
      </c>
      <c r="I2252" s="86">
        <f t="shared" si="245"/>
        <v>6.4807477729015366</v>
      </c>
      <c r="J2252" s="86">
        <f t="shared" si="246"/>
        <v>6.9813481059633125</v>
      </c>
      <c r="L2252" s="87">
        <v>120.31550428710599</v>
      </c>
      <c r="M2252" s="86">
        <v>116.38561732854301</v>
      </c>
      <c r="N2252" s="86">
        <v>142.28583697000801</v>
      </c>
      <c r="O2252" s="86">
        <f t="shared" si="251"/>
        <v>126.328986195219</v>
      </c>
      <c r="P2252" s="86">
        <f t="shared" si="247"/>
        <v>13.958037751182442</v>
      </c>
      <c r="Q2252" s="86">
        <f t="shared" si="248"/>
        <v>6.9810418933667817</v>
      </c>
      <c r="S2252" s="86">
        <f t="shared" si="249"/>
        <v>-3.0621259653109583E-4</v>
      </c>
      <c r="T2252" s="87">
        <v>0.91422976600000005</v>
      </c>
      <c r="U2252" s="87">
        <v>0</v>
      </c>
    </row>
    <row r="2253" spans="2:21">
      <c r="B2253" s="87" t="s">
        <v>8019</v>
      </c>
      <c r="C2253" s="87" t="s">
        <v>3431</v>
      </c>
      <c r="D2253" s="87" t="s">
        <v>1490</v>
      </c>
      <c r="E2253" s="87">
        <v>82.109716427170497</v>
      </c>
      <c r="F2253" s="86">
        <v>83.441803452182995</v>
      </c>
      <c r="G2253" s="86">
        <v>85.528917018223893</v>
      </c>
      <c r="H2253" s="86">
        <f t="shared" si="250"/>
        <v>83.693478965859128</v>
      </c>
      <c r="I2253" s="86">
        <f t="shared" si="245"/>
        <v>1.7234380155964657</v>
      </c>
      <c r="J2253" s="86">
        <f t="shared" si="246"/>
        <v>6.3870433134799827</v>
      </c>
      <c r="L2253" s="87">
        <v>93.5609077191734</v>
      </c>
      <c r="M2253" s="86">
        <v>89.240878355503</v>
      </c>
      <c r="N2253" s="86">
        <v>94.687213698949293</v>
      </c>
      <c r="O2253" s="86">
        <f t="shared" si="251"/>
        <v>92.496333257875222</v>
      </c>
      <c r="P2253" s="86">
        <f t="shared" si="247"/>
        <v>2.8750010880092338</v>
      </c>
      <c r="Q2253" s="86">
        <f t="shared" si="248"/>
        <v>6.5313242702943528</v>
      </c>
      <c r="S2253" s="86">
        <f t="shared" si="249"/>
        <v>0.14428095681437064</v>
      </c>
      <c r="T2253" s="87">
        <v>0.59732202999999995</v>
      </c>
      <c r="U2253" s="87">
        <v>0</v>
      </c>
    </row>
    <row r="2254" spans="2:21">
      <c r="B2254" s="87" t="s">
        <v>8020</v>
      </c>
      <c r="C2254" s="87" t="s">
        <v>3432</v>
      </c>
      <c r="D2254" s="87" t="s">
        <v>3303</v>
      </c>
      <c r="E2254" s="87">
        <v>51.782373232865403</v>
      </c>
      <c r="F2254" s="86">
        <v>45.188327378490499</v>
      </c>
      <c r="G2254" s="86">
        <v>48.593461936048797</v>
      </c>
      <c r="H2254" s="86">
        <f t="shared" si="250"/>
        <v>48.521387515801564</v>
      </c>
      <c r="I2254" s="86">
        <f t="shared" si="245"/>
        <v>3.2976137166048116</v>
      </c>
      <c r="J2254" s="86">
        <f t="shared" si="246"/>
        <v>5.600548901189657</v>
      </c>
      <c r="L2254" s="87">
        <v>51.134843523251902</v>
      </c>
      <c r="M2254" s="86">
        <v>50.586789494957401</v>
      </c>
      <c r="N2254" s="86">
        <v>43.145477587801501</v>
      </c>
      <c r="O2254" s="86">
        <f t="shared" si="251"/>
        <v>48.289036868670273</v>
      </c>
      <c r="P2254" s="86">
        <f t="shared" si="247"/>
        <v>4.4628737783339645</v>
      </c>
      <c r="Q2254" s="86">
        <f t="shared" si="248"/>
        <v>5.5936237839384164</v>
      </c>
      <c r="S2254" s="86">
        <f t="shared" si="249"/>
        <v>-6.9251172512408013E-3</v>
      </c>
      <c r="T2254" s="87">
        <v>0.90904980400000002</v>
      </c>
      <c r="U2254" s="87">
        <v>0</v>
      </c>
    </row>
    <row r="2255" spans="2:21">
      <c r="B2255" s="87" t="s">
        <v>8021</v>
      </c>
      <c r="C2255" s="87" t="s">
        <v>3433</v>
      </c>
      <c r="D2255" s="87" t="s">
        <v>3434</v>
      </c>
      <c r="E2255" s="87">
        <v>46.388176901897097</v>
      </c>
      <c r="F2255" s="86">
        <v>44.841789280101302</v>
      </c>
      <c r="G2255" s="86">
        <v>61.203226224899304</v>
      </c>
      <c r="H2255" s="86">
        <f t="shared" si="250"/>
        <v>50.81106413563257</v>
      </c>
      <c r="I2255" s="86">
        <f t="shared" si="245"/>
        <v>9.0330284698103647</v>
      </c>
      <c r="J2255" s="86">
        <f t="shared" si="246"/>
        <v>5.6670707736878914</v>
      </c>
      <c r="L2255" s="87">
        <v>51.102325339771298</v>
      </c>
      <c r="M2255" s="86">
        <v>56.665617837594702</v>
      </c>
      <c r="N2255" s="86">
        <v>50.5927565009221</v>
      </c>
      <c r="O2255" s="86">
        <f t="shared" si="251"/>
        <v>52.786899892762698</v>
      </c>
      <c r="P2255" s="86">
        <f t="shared" si="247"/>
        <v>3.3687170810343918</v>
      </c>
      <c r="Q2255" s="86">
        <f t="shared" si="248"/>
        <v>5.7221080357459266</v>
      </c>
      <c r="S2255" s="86">
        <f t="shared" si="249"/>
        <v>5.5037262058034934E-2</v>
      </c>
      <c r="T2255" s="87">
        <v>0.99027509899999999</v>
      </c>
      <c r="U2255" s="87">
        <v>0</v>
      </c>
    </row>
    <row r="2256" spans="2:21">
      <c r="B2256" s="87" t="s">
        <v>8022</v>
      </c>
      <c r="C2256" s="87" t="s">
        <v>1989</v>
      </c>
      <c r="D2256" s="87" t="s">
        <v>3435</v>
      </c>
      <c r="E2256" s="87">
        <v>208.08141545777201</v>
      </c>
      <c r="F2256" s="86">
        <v>212.997332293683</v>
      </c>
      <c r="G2256" s="86">
        <v>179.04919315957801</v>
      </c>
      <c r="H2256" s="86">
        <f t="shared" si="250"/>
        <v>200.04264697034432</v>
      </c>
      <c r="I2256" s="86">
        <f t="shared" si="245"/>
        <v>18.346263564087998</v>
      </c>
      <c r="J2256" s="86">
        <f t="shared" si="246"/>
        <v>7.6441637898434864</v>
      </c>
      <c r="L2256" s="87">
        <v>215.679474603622</v>
      </c>
      <c r="M2256" s="86">
        <v>235.62720012355899</v>
      </c>
      <c r="N2256" s="86">
        <v>181.972315101177</v>
      </c>
      <c r="O2256" s="86">
        <f t="shared" si="251"/>
        <v>211.09299660945263</v>
      </c>
      <c r="P2256" s="86">
        <f t="shared" si="247"/>
        <v>27.119891352741785</v>
      </c>
      <c r="Q2256" s="86">
        <f t="shared" si="248"/>
        <v>7.7217349052460778</v>
      </c>
      <c r="S2256" s="86">
        <f t="shared" si="249"/>
        <v>7.7571115402591567E-2</v>
      </c>
      <c r="T2256" s="87">
        <v>0.94234390999999995</v>
      </c>
      <c r="U2256" s="87">
        <v>0</v>
      </c>
    </row>
    <row r="2257" spans="2:21">
      <c r="B2257" s="87" t="s">
        <v>8023</v>
      </c>
      <c r="C2257" s="87" t="s">
        <v>841</v>
      </c>
      <c r="D2257" s="87"/>
      <c r="E2257" s="87">
        <v>82.6261091826333</v>
      </c>
      <c r="F2257" s="86">
        <v>84.149136716788504</v>
      </c>
      <c r="G2257" s="86">
        <v>75.595148346512801</v>
      </c>
      <c r="H2257" s="86">
        <f t="shared" si="250"/>
        <v>80.790131415311535</v>
      </c>
      <c r="I2257" s="86">
        <f t="shared" si="245"/>
        <v>4.5629803890963476</v>
      </c>
      <c r="J2257" s="86">
        <f t="shared" si="246"/>
        <v>6.3361071721749767</v>
      </c>
      <c r="L2257" s="87">
        <v>111.850622252023</v>
      </c>
      <c r="M2257" s="86">
        <v>125.676498168002</v>
      </c>
      <c r="N2257" s="86">
        <v>95.369347395948296</v>
      </c>
      <c r="O2257" s="86">
        <f t="shared" si="251"/>
        <v>110.9654892719911</v>
      </c>
      <c r="P2257" s="86">
        <f t="shared" si="247"/>
        <v>15.172951007442496</v>
      </c>
      <c r="Q2257" s="86">
        <f t="shared" si="248"/>
        <v>6.7939672519576577</v>
      </c>
      <c r="S2257" s="86">
        <f t="shared" si="249"/>
        <v>0.45786007978268173</v>
      </c>
      <c r="T2257" s="87">
        <v>2.7004367000000001E-2</v>
      </c>
      <c r="U2257" s="87">
        <v>0</v>
      </c>
    </row>
    <row r="2258" spans="2:21">
      <c r="B2258" s="87" t="s">
        <v>8024</v>
      </c>
      <c r="C2258" s="87" t="s">
        <v>832</v>
      </c>
      <c r="D2258" s="87" t="s">
        <v>2691</v>
      </c>
      <c r="E2258" s="87">
        <v>108.160576040199</v>
      </c>
      <c r="F2258" s="86">
        <v>131.77075579149101</v>
      </c>
      <c r="G2258" s="86">
        <v>122.17991904787</v>
      </c>
      <c r="H2258" s="86">
        <f t="shared" si="250"/>
        <v>120.70375029318667</v>
      </c>
      <c r="I2258" s="86">
        <f t="shared" si="245"/>
        <v>11.874108497748674</v>
      </c>
      <c r="J2258" s="86">
        <f t="shared" si="246"/>
        <v>6.915326691429617</v>
      </c>
      <c r="L2258" s="87">
        <v>118.70405617041099</v>
      </c>
      <c r="M2258" s="86">
        <v>123.756315624894</v>
      </c>
      <c r="N2258" s="86">
        <v>146.41245102728001</v>
      </c>
      <c r="O2258" s="86">
        <f t="shared" si="251"/>
        <v>129.62427427419502</v>
      </c>
      <c r="P2258" s="86">
        <f t="shared" si="247"/>
        <v>14.756811661685976</v>
      </c>
      <c r="Q2258" s="86">
        <f t="shared" si="248"/>
        <v>7.0181921016371343</v>
      </c>
      <c r="S2258" s="86">
        <f t="shared" si="249"/>
        <v>0.10286541020751845</v>
      </c>
      <c r="T2258" s="87">
        <v>0.87585109500000002</v>
      </c>
      <c r="U2258" s="87">
        <v>0</v>
      </c>
    </row>
    <row r="2259" spans="2:21">
      <c r="B2259" s="87" t="s">
        <v>8025</v>
      </c>
      <c r="C2259" s="87" t="s">
        <v>3436</v>
      </c>
      <c r="D2259" s="87" t="s">
        <v>3437</v>
      </c>
      <c r="E2259" s="87">
        <v>176.063055779915</v>
      </c>
      <c r="F2259" s="86">
        <v>176.542034352005</v>
      </c>
      <c r="G2259" s="86">
        <v>144.26474753011999</v>
      </c>
      <c r="H2259" s="86">
        <f t="shared" si="250"/>
        <v>165.62327922068002</v>
      </c>
      <c r="I2259" s="86">
        <f t="shared" si="245"/>
        <v>18.498581353731492</v>
      </c>
      <c r="J2259" s="86">
        <f t="shared" si="246"/>
        <v>7.3717616552198084</v>
      </c>
      <c r="L2259" s="87">
        <v>156.34878109906199</v>
      </c>
      <c r="M2259" s="86">
        <v>162.72583910275199</v>
      </c>
      <c r="N2259" s="86">
        <v>154.91580478964499</v>
      </c>
      <c r="O2259" s="86">
        <f t="shared" si="251"/>
        <v>157.99680833048635</v>
      </c>
      <c r="P2259" s="86">
        <f t="shared" si="247"/>
        <v>4.1576621206652034</v>
      </c>
      <c r="Q2259" s="86">
        <f t="shared" si="248"/>
        <v>7.3037516048081939</v>
      </c>
      <c r="S2259" s="86">
        <f t="shared" si="249"/>
        <v>-6.8010050411614578E-2</v>
      </c>
      <c r="T2259" s="87">
        <v>0.64501935899999996</v>
      </c>
      <c r="U2259" s="87">
        <v>0</v>
      </c>
    </row>
    <row r="2260" spans="2:21">
      <c r="B2260" s="87" t="s">
        <v>8026</v>
      </c>
      <c r="C2260" s="87" t="s">
        <v>3438</v>
      </c>
      <c r="D2260" s="87" t="s">
        <v>3439</v>
      </c>
      <c r="E2260" s="87">
        <v>114.033257307253</v>
      </c>
      <c r="F2260" s="86">
        <v>110.55535311324699</v>
      </c>
      <c r="G2260" s="86">
        <v>121.038450308717</v>
      </c>
      <c r="H2260" s="86">
        <f t="shared" si="250"/>
        <v>115.20902024307235</v>
      </c>
      <c r="I2260" s="86">
        <f t="shared" si="245"/>
        <v>5.3395360812857771</v>
      </c>
      <c r="J2260" s="86">
        <f t="shared" si="246"/>
        <v>6.8481098661946467</v>
      </c>
      <c r="L2260" s="87">
        <v>120.723656626288</v>
      </c>
      <c r="M2260" s="86">
        <v>127.06835515097001</v>
      </c>
      <c r="N2260" s="86">
        <v>120.97519666717101</v>
      </c>
      <c r="O2260" s="86">
        <f t="shared" si="251"/>
        <v>122.92240281480967</v>
      </c>
      <c r="P2260" s="86">
        <f t="shared" si="247"/>
        <v>3.5927021416096903</v>
      </c>
      <c r="Q2260" s="86">
        <f t="shared" si="248"/>
        <v>6.9416040630477287</v>
      </c>
      <c r="S2260" s="86">
        <f t="shared" si="249"/>
        <v>9.3494196853082287E-2</v>
      </c>
      <c r="T2260" s="87">
        <v>0.86280782600000006</v>
      </c>
      <c r="U2260" s="87">
        <v>0</v>
      </c>
    </row>
    <row r="2261" spans="2:21">
      <c r="B2261" s="87" t="s">
        <v>8027</v>
      </c>
      <c r="C2261" s="87" t="s">
        <v>3440</v>
      </c>
      <c r="D2261" s="87" t="s">
        <v>1032</v>
      </c>
      <c r="E2261" s="87">
        <v>77.224845505197493</v>
      </c>
      <c r="F2261" s="86">
        <v>78.760967733345296</v>
      </c>
      <c r="G2261" s="86">
        <v>89.417618795992496</v>
      </c>
      <c r="H2261" s="86">
        <f t="shared" si="250"/>
        <v>81.801144011511767</v>
      </c>
      <c r="I2261" s="86">
        <f t="shared" si="245"/>
        <v>6.6406275292268564</v>
      </c>
      <c r="J2261" s="86">
        <f t="shared" si="246"/>
        <v>6.3540491146826712</v>
      </c>
      <c r="L2261" s="87">
        <v>81.640681237037597</v>
      </c>
      <c r="M2261" s="86">
        <v>93.070431476447794</v>
      </c>
      <c r="N2261" s="86">
        <v>89.430772302758001</v>
      </c>
      <c r="O2261" s="86">
        <f t="shared" si="251"/>
        <v>88.047295005414469</v>
      </c>
      <c r="P2261" s="86">
        <f t="shared" si="247"/>
        <v>5.8391184872395847</v>
      </c>
      <c r="Q2261" s="86">
        <f t="shared" si="248"/>
        <v>6.4602067770560581</v>
      </c>
      <c r="S2261" s="86">
        <f t="shared" si="249"/>
        <v>0.10615766237338771</v>
      </c>
      <c r="T2261" s="87">
        <v>0.82459503899999997</v>
      </c>
      <c r="U2261" s="87">
        <v>0</v>
      </c>
    </row>
    <row r="2262" spans="2:21">
      <c r="B2262" s="87" t="s">
        <v>8028</v>
      </c>
      <c r="C2262" s="87" t="s">
        <v>3441</v>
      </c>
      <c r="D2262" s="87" t="s">
        <v>1078</v>
      </c>
      <c r="E2262" s="87">
        <v>49.430485199813297</v>
      </c>
      <c r="F2262" s="86">
        <v>41.145493195868099</v>
      </c>
      <c r="G2262" s="86">
        <v>44.7212621678527</v>
      </c>
      <c r="H2262" s="86">
        <f t="shared" si="250"/>
        <v>45.099080187844699</v>
      </c>
      <c r="I2262" s="86">
        <f t="shared" si="245"/>
        <v>4.1553980517553279</v>
      </c>
      <c r="J2262" s="86">
        <f t="shared" si="246"/>
        <v>5.4950261043776125</v>
      </c>
      <c r="L2262" s="87">
        <v>58.336751754439398</v>
      </c>
      <c r="M2262" s="86">
        <v>51.323702822696397</v>
      </c>
      <c r="N2262" s="86">
        <v>46.435522245807597</v>
      </c>
      <c r="O2262" s="86">
        <f t="shared" si="251"/>
        <v>52.031992274314462</v>
      </c>
      <c r="P2262" s="86">
        <f t="shared" si="247"/>
        <v>5.9821460542799478</v>
      </c>
      <c r="Q2262" s="86">
        <f t="shared" si="248"/>
        <v>5.7013270432022818</v>
      </c>
      <c r="S2262" s="86">
        <f t="shared" si="249"/>
        <v>0.20630093882466885</v>
      </c>
      <c r="T2262" s="87">
        <v>0.43035957499999999</v>
      </c>
      <c r="U2262" s="87">
        <v>0</v>
      </c>
    </row>
    <row r="2263" spans="2:21">
      <c r="B2263" s="87" t="s">
        <v>8029</v>
      </c>
      <c r="C2263" s="87" t="s">
        <v>3442</v>
      </c>
      <c r="D2263" s="87" t="s">
        <v>1018</v>
      </c>
      <c r="E2263" s="87">
        <v>72.294426712014399</v>
      </c>
      <c r="F2263" s="86">
        <v>58.960886797829303</v>
      </c>
      <c r="G2263" s="86">
        <v>70.470632033807405</v>
      </c>
      <c r="H2263" s="86">
        <f t="shared" si="250"/>
        <v>67.241981847883707</v>
      </c>
      <c r="I2263" s="86">
        <f t="shared" si="245"/>
        <v>7.2293815902946115</v>
      </c>
      <c r="J2263" s="86">
        <f t="shared" si="246"/>
        <v>6.0712903411743824</v>
      </c>
      <c r="L2263" s="87">
        <v>69.798753579943494</v>
      </c>
      <c r="M2263" s="86">
        <v>70.535476749099203</v>
      </c>
      <c r="N2263" s="86">
        <v>67.384332754589906</v>
      </c>
      <c r="O2263" s="86">
        <f t="shared" si="251"/>
        <v>69.239521027877529</v>
      </c>
      <c r="P2263" s="86">
        <f t="shared" si="247"/>
        <v>1.6483273048762668</v>
      </c>
      <c r="Q2263" s="86">
        <f t="shared" si="248"/>
        <v>6.1135238396223031</v>
      </c>
      <c r="S2263" s="86">
        <f t="shared" si="249"/>
        <v>4.2233498447920605E-2</v>
      </c>
      <c r="T2263" s="87">
        <v>1</v>
      </c>
      <c r="U2263" s="87">
        <v>0</v>
      </c>
    </row>
    <row r="2264" spans="2:21">
      <c r="B2264" s="87" t="s">
        <v>8030</v>
      </c>
      <c r="C2264" s="87" t="s">
        <v>3443</v>
      </c>
      <c r="D2264" s="87" t="s">
        <v>3444</v>
      </c>
      <c r="E2264" s="87">
        <v>31.9891358845681</v>
      </c>
      <c r="F2264" s="86">
        <v>45.238704555055101</v>
      </c>
      <c r="G2264" s="86">
        <v>47.124892136005698</v>
      </c>
      <c r="H2264" s="86">
        <f t="shared" si="250"/>
        <v>41.450910858542969</v>
      </c>
      <c r="I2264" s="86">
        <f t="shared" si="245"/>
        <v>8.2482310310293538</v>
      </c>
      <c r="J2264" s="86">
        <f t="shared" si="246"/>
        <v>5.3733318993023476</v>
      </c>
      <c r="L2264" s="87">
        <v>40.351222970948598</v>
      </c>
      <c r="M2264" s="86">
        <v>40.638499870606999</v>
      </c>
      <c r="N2264" s="86">
        <v>46.712155269220098</v>
      </c>
      <c r="O2264" s="86">
        <f t="shared" si="251"/>
        <v>42.567292703591896</v>
      </c>
      <c r="P2264" s="86">
        <f t="shared" si="247"/>
        <v>3.5924290209033805</v>
      </c>
      <c r="Q2264" s="86">
        <f t="shared" si="248"/>
        <v>5.4116734319577739</v>
      </c>
      <c r="S2264" s="86">
        <f t="shared" si="249"/>
        <v>3.8341532655425899E-2</v>
      </c>
      <c r="T2264" s="87">
        <v>1</v>
      </c>
      <c r="U2264" s="87">
        <v>0</v>
      </c>
    </row>
    <row r="2265" spans="2:21">
      <c r="B2265" s="87" t="s">
        <v>8031</v>
      </c>
      <c r="C2265" s="87" t="s">
        <v>2374</v>
      </c>
      <c r="D2265" s="87" t="s">
        <v>2375</v>
      </c>
      <c r="E2265" s="87">
        <v>96.319343717286799</v>
      </c>
      <c r="F2265" s="86">
        <v>102.28282173551899</v>
      </c>
      <c r="G2265" s="86">
        <v>107.986887372514</v>
      </c>
      <c r="H2265" s="86">
        <f t="shared" si="250"/>
        <v>102.19635094177328</v>
      </c>
      <c r="I2265" s="86">
        <f t="shared" si="245"/>
        <v>5.8342524487106679</v>
      </c>
      <c r="J2265" s="86">
        <f t="shared" si="246"/>
        <v>6.6751998736021756</v>
      </c>
      <c r="L2265" s="87">
        <v>112.785740791346</v>
      </c>
      <c r="M2265" s="86">
        <v>116.344433458293</v>
      </c>
      <c r="N2265" s="86">
        <v>107.06173023101201</v>
      </c>
      <c r="O2265" s="86">
        <f t="shared" si="251"/>
        <v>112.06396816021702</v>
      </c>
      <c r="P2265" s="86">
        <f t="shared" si="247"/>
        <v>4.6832533136408907</v>
      </c>
      <c r="Q2265" s="86">
        <f t="shared" si="248"/>
        <v>6.8081786738708461</v>
      </c>
      <c r="S2265" s="86">
        <f t="shared" si="249"/>
        <v>0.13297880026867101</v>
      </c>
      <c r="T2265" s="87">
        <v>0.65830485699999997</v>
      </c>
      <c r="U2265" s="87">
        <v>0</v>
      </c>
    </row>
    <row r="2266" spans="2:21">
      <c r="B2266" s="87" t="s">
        <v>8032</v>
      </c>
      <c r="C2266" s="87" t="s">
        <v>3445</v>
      </c>
      <c r="D2266" s="87" t="s">
        <v>3446</v>
      </c>
      <c r="E2266" s="87">
        <v>55.928871252076</v>
      </c>
      <c r="F2266" s="86">
        <v>50.601200765455303</v>
      </c>
      <c r="G2266" s="86">
        <v>62.291353220136301</v>
      </c>
      <c r="H2266" s="86">
        <f t="shared" si="250"/>
        <v>56.273808412555866</v>
      </c>
      <c r="I2266" s="86">
        <f t="shared" si="245"/>
        <v>5.852704702693531</v>
      </c>
      <c r="J2266" s="86">
        <f t="shared" si="246"/>
        <v>5.8143916980906116</v>
      </c>
      <c r="L2266" s="87">
        <v>68.496217182891101</v>
      </c>
      <c r="M2266" s="86">
        <v>64.9005039749578</v>
      </c>
      <c r="N2266" s="86">
        <v>61.470634917410202</v>
      </c>
      <c r="O2266" s="86">
        <f t="shared" si="251"/>
        <v>64.955785358419703</v>
      </c>
      <c r="P2266" s="86">
        <f t="shared" si="247"/>
        <v>3.5131173572452754</v>
      </c>
      <c r="Q2266" s="86">
        <f t="shared" si="248"/>
        <v>6.0213861215027107</v>
      </c>
      <c r="S2266" s="86">
        <f t="shared" si="249"/>
        <v>0.20699442341209884</v>
      </c>
      <c r="T2266" s="87">
        <v>0.33908716500000002</v>
      </c>
      <c r="U2266" s="87">
        <v>0</v>
      </c>
    </row>
    <row r="2267" spans="2:21">
      <c r="B2267" s="87" t="s">
        <v>8033</v>
      </c>
      <c r="C2267" s="87" t="s">
        <v>3447</v>
      </c>
      <c r="D2267" s="87" t="s">
        <v>3448</v>
      </c>
      <c r="E2267" s="87">
        <v>39.005512009321897</v>
      </c>
      <c r="F2267" s="86">
        <v>38.472265664152701</v>
      </c>
      <c r="G2267" s="86">
        <v>38.654872093541499</v>
      </c>
      <c r="H2267" s="86">
        <f t="shared" si="250"/>
        <v>38.710883255672037</v>
      </c>
      <c r="I2267" s="86">
        <f t="shared" si="245"/>
        <v>0.2709997303900617</v>
      </c>
      <c r="J2267" s="86">
        <f t="shared" si="246"/>
        <v>5.2746673204726493</v>
      </c>
      <c r="L2267" s="87">
        <v>47.162463522192603</v>
      </c>
      <c r="M2267" s="86">
        <v>36.872513771486801</v>
      </c>
      <c r="N2267" s="86">
        <v>41.748206384189601</v>
      </c>
      <c r="O2267" s="86">
        <f t="shared" si="251"/>
        <v>41.927727892623004</v>
      </c>
      <c r="P2267" s="86">
        <f t="shared" si="247"/>
        <v>5.1473233283916846</v>
      </c>
      <c r="Q2267" s="86">
        <f t="shared" si="248"/>
        <v>5.3898327460384783</v>
      </c>
      <c r="S2267" s="86">
        <f t="shared" si="249"/>
        <v>0.11516542556582919</v>
      </c>
      <c r="T2267" s="87">
        <v>0.86625703200000004</v>
      </c>
      <c r="U2267" s="87">
        <v>0</v>
      </c>
    </row>
    <row r="2268" spans="2:21">
      <c r="B2268" s="87" t="s">
        <v>8034</v>
      </c>
      <c r="C2268" s="87" t="s">
        <v>841</v>
      </c>
      <c r="D2268" s="87"/>
      <c r="E2268" s="87">
        <v>823.27165863079495</v>
      </c>
      <c r="F2268" s="86">
        <v>769.46219078499098</v>
      </c>
      <c r="G2268" s="86">
        <v>872.99860223631697</v>
      </c>
      <c r="H2268" s="86">
        <f t="shared" si="250"/>
        <v>821.91081721736771</v>
      </c>
      <c r="I2268" s="86">
        <f t="shared" si="245"/>
        <v>51.781618756745537</v>
      </c>
      <c r="J2268" s="86">
        <f t="shared" si="246"/>
        <v>9.6828380501799689</v>
      </c>
      <c r="L2268" s="87">
        <v>708.32638033645003</v>
      </c>
      <c r="M2268" s="86">
        <v>619.28925748444794</v>
      </c>
      <c r="N2268" s="86">
        <v>673.83994216406302</v>
      </c>
      <c r="O2268" s="86">
        <f t="shared" si="251"/>
        <v>667.15185999498692</v>
      </c>
      <c r="P2268" s="86">
        <f t="shared" si="247"/>
        <v>44.893765087881214</v>
      </c>
      <c r="Q2268" s="86">
        <f t="shared" si="248"/>
        <v>9.3818713810570653</v>
      </c>
      <c r="S2268" s="86">
        <f t="shared" si="249"/>
        <v>-0.30096666912290415</v>
      </c>
      <c r="T2268" s="87">
        <v>1.152726E-3</v>
      </c>
      <c r="U2268" s="87">
        <v>0</v>
      </c>
    </row>
    <row r="2269" spans="2:21">
      <c r="B2269" s="87" t="s">
        <v>8035</v>
      </c>
      <c r="C2269" s="87" t="s">
        <v>3449</v>
      </c>
      <c r="D2269" s="87" t="s">
        <v>3450</v>
      </c>
      <c r="E2269" s="87">
        <v>451.62057688631103</v>
      </c>
      <c r="F2269" s="86">
        <v>425.00651687164299</v>
      </c>
      <c r="G2269" s="86">
        <v>382.277293960284</v>
      </c>
      <c r="H2269" s="86">
        <f t="shared" si="250"/>
        <v>419.63479590607932</v>
      </c>
      <c r="I2269" s="86">
        <f t="shared" si="245"/>
        <v>34.982342136264478</v>
      </c>
      <c r="J2269" s="86">
        <f t="shared" si="246"/>
        <v>8.7129905001966073</v>
      </c>
      <c r="L2269" s="87">
        <v>398.47646544702599</v>
      </c>
      <c r="M2269" s="86">
        <v>382.60024164966899</v>
      </c>
      <c r="N2269" s="86">
        <v>335.32408378518198</v>
      </c>
      <c r="O2269" s="86">
        <f t="shared" si="251"/>
        <v>372.13359696062565</v>
      </c>
      <c r="P2269" s="86">
        <f t="shared" si="247"/>
        <v>32.851465959311646</v>
      </c>
      <c r="Q2269" s="86">
        <f t="shared" si="248"/>
        <v>8.5396768354935197</v>
      </c>
      <c r="S2269" s="86">
        <f t="shared" si="249"/>
        <v>-0.17331366470308723</v>
      </c>
      <c r="T2269" s="87">
        <v>0.177545759</v>
      </c>
      <c r="U2269" s="87">
        <v>0</v>
      </c>
    </row>
    <row r="2270" spans="2:21">
      <c r="B2270" s="87" t="s">
        <v>8036</v>
      </c>
      <c r="C2270" s="87" t="s">
        <v>3451</v>
      </c>
      <c r="D2270" s="87" t="s">
        <v>3452</v>
      </c>
      <c r="E2270" s="87">
        <v>4107.8462770390197</v>
      </c>
      <c r="F2270" s="86">
        <v>4549.4713972797899</v>
      </c>
      <c r="G2270" s="86">
        <v>3939.5257404869099</v>
      </c>
      <c r="H2270" s="86">
        <f t="shared" si="250"/>
        <v>4198.9478049352392</v>
      </c>
      <c r="I2270" s="86">
        <f t="shared" si="245"/>
        <v>315.01276537450639</v>
      </c>
      <c r="J2270" s="86">
        <f t="shared" si="246"/>
        <v>12.035812139510631</v>
      </c>
      <c r="L2270" s="87">
        <v>3618.0956266502499</v>
      </c>
      <c r="M2270" s="86">
        <v>3549.25593793289</v>
      </c>
      <c r="N2270" s="86">
        <v>3647.5980318501001</v>
      </c>
      <c r="O2270" s="86">
        <f t="shared" si="251"/>
        <v>3604.98319881108</v>
      </c>
      <c r="P2270" s="86">
        <f t="shared" si="247"/>
        <v>50.465272038139489</v>
      </c>
      <c r="Q2270" s="86">
        <f t="shared" si="248"/>
        <v>11.815776820397694</v>
      </c>
      <c r="S2270" s="86">
        <f t="shared" si="249"/>
        <v>-0.220035319112935</v>
      </c>
      <c r="T2270" s="87">
        <v>4.0185358999999997E-2</v>
      </c>
      <c r="U2270" s="87">
        <v>0</v>
      </c>
    </row>
    <row r="2271" spans="2:21">
      <c r="B2271" s="87" t="s">
        <v>8037</v>
      </c>
      <c r="C2271" s="87" t="s">
        <v>3453</v>
      </c>
      <c r="D2271" s="87" t="s">
        <v>3454</v>
      </c>
      <c r="E2271" s="87">
        <v>73.322753433085296</v>
      </c>
      <c r="F2271" s="86">
        <v>73.833283010238205</v>
      </c>
      <c r="G2271" s="86">
        <v>83.335887352978602</v>
      </c>
      <c r="H2271" s="86">
        <f t="shared" si="250"/>
        <v>76.830641265434039</v>
      </c>
      <c r="I2271" s="86">
        <f t="shared" si="245"/>
        <v>5.6394884614583987</v>
      </c>
      <c r="J2271" s="86">
        <f t="shared" si="246"/>
        <v>6.2636098900198949</v>
      </c>
      <c r="L2271" s="87">
        <v>83.550583792786597</v>
      </c>
      <c r="M2271" s="86">
        <v>82.907982084724196</v>
      </c>
      <c r="N2271" s="86">
        <v>81.441984486410604</v>
      </c>
      <c r="O2271" s="86">
        <f t="shared" si="251"/>
        <v>82.633516787973804</v>
      </c>
      <c r="P2271" s="86">
        <f t="shared" si="247"/>
        <v>1.0807618415046594</v>
      </c>
      <c r="Q2271" s="86">
        <f t="shared" si="248"/>
        <v>6.3686551634084934</v>
      </c>
      <c r="S2271" s="86">
        <f t="shared" si="249"/>
        <v>0.10504527338859801</v>
      </c>
      <c r="T2271" s="87">
        <v>0.79568055299999996</v>
      </c>
      <c r="U2271" s="87">
        <v>0</v>
      </c>
    </row>
    <row r="2272" spans="2:21">
      <c r="B2272" s="87" t="s">
        <v>8038</v>
      </c>
      <c r="C2272" s="87" t="s">
        <v>3455</v>
      </c>
      <c r="D2272" s="87" t="s">
        <v>3456</v>
      </c>
      <c r="E2272" s="87">
        <v>167.558067373981</v>
      </c>
      <c r="F2272" s="86">
        <v>168.842223897163</v>
      </c>
      <c r="G2272" s="86">
        <v>137.110524253454</v>
      </c>
      <c r="H2272" s="86">
        <f t="shared" si="250"/>
        <v>157.83693850819932</v>
      </c>
      <c r="I2272" s="86">
        <f t="shared" si="245"/>
        <v>17.961081548406003</v>
      </c>
      <c r="J2272" s="86">
        <f t="shared" si="246"/>
        <v>7.3022910679161832</v>
      </c>
      <c r="L2272" s="87">
        <v>145.24137521961899</v>
      </c>
      <c r="M2272" s="86">
        <v>158.02689247069901</v>
      </c>
      <c r="N2272" s="86">
        <v>148.64029055987999</v>
      </c>
      <c r="O2272" s="86">
        <f t="shared" si="251"/>
        <v>150.63618608339934</v>
      </c>
      <c r="P2272" s="86">
        <f t="shared" si="247"/>
        <v>6.6223154598689744</v>
      </c>
      <c r="Q2272" s="86">
        <f t="shared" si="248"/>
        <v>7.2349245680987879</v>
      </c>
      <c r="S2272" s="86">
        <f t="shared" si="249"/>
        <v>-6.7366499817395245E-2</v>
      </c>
      <c r="T2272" s="87">
        <v>0.65574582800000003</v>
      </c>
      <c r="U2272" s="87">
        <v>0</v>
      </c>
    </row>
    <row r="2273" spans="2:21">
      <c r="B2273" s="87" t="s">
        <v>8039</v>
      </c>
      <c r="C2273" s="87" t="s">
        <v>832</v>
      </c>
      <c r="D2273" s="87" t="s">
        <v>1377</v>
      </c>
      <c r="E2273" s="87">
        <v>64.067068815311302</v>
      </c>
      <c r="F2273" s="86">
        <v>61.545936603517497</v>
      </c>
      <c r="G2273" s="86">
        <v>74.6333780113155</v>
      </c>
      <c r="H2273" s="86">
        <f t="shared" si="250"/>
        <v>66.748794476714764</v>
      </c>
      <c r="I2273" s="86">
        <f t="shared" si="245"/>
        <v>6.9436316177421764</v>
      </c>
      <c r="J2273" s="86">
        <f t="shared" si="246"/>
        <v>6.0606698759846216</v>
      </c>
      <c r="L2273" s="87">
        <v>70.449134442414703</v>
      </c>
      <c r="M2273" s="86">
        <v>68.505363225475193</v>
      </c>
      <c r="N2273" s="86">
        <v>67.293844857652999</v>
      </c>
      <c r="O2273" s="86">
        <f t="shared" si="251"/>
        <v>68.749447508514294</v>
      </c>
      <c r="P2273" s="86">
        <f t="shared" si="247"/>
        <v>1.5917430520804723</v>
      </c>
      <c r="Q2273" s="86">
        <f t="shared" si="248"/>
        <v>6.1032762145221406</v>
      </c>
      <c r="S2273" s="86">
        <f t="shared" si="249"/>
        <v>4.2606338537519009E-2</v>
      </c>
      <c r="T2273" s="87">
        <v>1</v>
      </c>
      <c r="U2273" s="87">
        <v>0</v>
      </c>
    </row>
    <row r="2274" spans="2:21">
      <c r="B2274" s="87" t="s">
        <v>8040</v>
      </c>
      <c r="C2274" s="87" t="s">
        <v>841</v>
      </c>
      <c r="D2274" s="87"/>
      <c r="E2274" s="87">
        <v>45.1574178824604</v>
      </c>
      <c r="F2274" s="86">
        <v>40.551688863003903</v>
      </c>
      <c r="G2274" s="86">
        <v>42.651127142797201</v>
      </c>
      <c r="H2274" s="86">
        <f t="shared" si="250"/>
        <v>42.786744629420504</v>
      </c>
      <c r="I2274" s="86">
        <f t="shared" si="245"/>
        <v>2.3058575470254969</v>
      </c>
      <c r="J2274" s="86">
        <f t="shared" si="246"/>
        <v>5.4190920125575657</v>
      </c>
      <c r="L2274" s="87">
        <v>47.196323318313702</v>
      </c>
      <c r="M2274" s="86">
        <v>41.668824508107399</v>
      </c>
      <c r="N2274" s="86">
        <v>42.7955709246515</v>
      </c>
      <c r="O2274" s="86">
        <f t="shared" si="251"/>
        <v>43.886906250357526</v>
      </c>
      <c r="P2274" s="86">
        <f t="shared" si="247"/>
        <v>2.9208852029921415</v>
      </c>
      <c r="Q2274" s="86">
        <f t="shared" si="248"/>
        <v>5.4557186677829872</v>
      </c>
      <c r="S2274" s="86">
        <f t="shared" si="249"/>
        <v>3.6626655225420676E-2</v>
      </c>
      <c r="T2274" s="87">
        <v>0.999054891</v>
      </c>
      <c r="U2274" s="87">
        <v>0</v>
      </c>
    </row>
    <row r="2275" spans="2:21">
      <c r="B2275" s="87" t="s">
        <v>8041</v>
      </c>
      <c r="C2275" s="87" t="s">
        <v>3457</v>
      </c>
      <c r="D2275" s="87" t="s">
        <v>3458</v>
      </c>
      <c r="E2275" s="87">
        <v>21.516467423178302</v>
      </c>
      <c r="F2275" s="86">
        <v>20.56390011493</v>
      </c>
      <c r="G2275" s="86">
        <v>24.275313414074802</v>
      </c>
      <c r="H2275" s="86">
        <f t="shared" si="250"/>
        <v>22.118560317394369</v>
      </c>
      <c r="I2275" s="86">
        <f t="shared" si="245"/>
        <v>1.9275720633004449</v>
      </c>
      <c r="J2275" s="86">
        <f t="shared" si="246"/>
        <v>4.4671855794405362</v>
      </c>
      <c r="L2275" s="87">
        <v>19.126187611659802</v>
      </c>
      <c r="M2275" s="86">
        <v>25.6237539820969</v>
      </c>
      <c r="N2275" s="86">
        <v>25.009111429981498</v>
      </c>
      <c r="O2275" s="86">
        <f t="shared" si="251"/>
        <v>23.2530176745794</v>
      </c>
      <c r="P2275" s="86">
        <f t="shared" si="247"/>
        <v>3.5871285372677044</v>
      </c>
      <c r="Q2275" s="86">
        <f t="shared" si="248"/>
        <v>4.5393460498884179</v>
      </c>
      <c r="S2275" s="86">
        <f t="shared" si="249"/>
        <v>7.2160470447881819E-2</v>
      </c>
      <c r="T2275" s="87">
        <v>0.95510654299999997</v>
      </c>
      <c r="U2275" s="87">
        <v>0</v>
      </c>
    </row>
    <row r="2276" spans="2:21">
      <c r="B2276" s="87" t="s">
        <v>8042</v>
      </c>
      <c r="C2276" s="87" t="s">
        <v>3459</v>
      </c>
      <c r="D2276" s="87" t="s">
        <v>3460</v>
      </c>
      <c r="E2276" s="87">
        <v>91.972112932477501</v>
      </c>
      <c r="F2276" s="86">
        <v>101.17568207810299</v>
      </c>
      <c r="G2276" s="86">
        <v>110.614512783386</v>
      </c>
      <c r="H2276" s="86">
        <f t="shared" si="250"/>
        <v>101.25410259798883</v>
      </c>
      <c r="I2276" s="86">
        <f t="shared" si="245"/>
        <v>9.3214473330992291</v>
      </c>
      <c r="J2276" s="86">
        <f t="shared" si="246"/>
        <v>6.661836553849648</v>
      </c>
      <c r="L2276" s="87">
        <v>101.56155818754399</v>
      </c>
      <c r="M2276" s="86">
        <v>106.255939246293</v>
      </c>
      <c r="N2276" s="86">
        <v>104.691044197716</v>
      </c>
      <c r="O2276" s="86">
        <f t="shared" si="251"/>
        <v>104.16951387718433</v>
      </c>
      <c r="P2276" s="86">
        <f t="shared" si="247"/>
        <v>2.3902507792302354</v>
      </c>
      <c r="Q2276" s="86">
        <f t="shared" si="248"/>
        <v>6.702789311791725</v>
      </c>
      <c r="S2276" s="86">
        <f t="shared" si="249"/>
        <v>4.0952757942076916E-2</v>
      </c>
      <c r="T2276" s="87">
        <v>1</v>
      </c>
      <c r="U2276" s="87">
        <v>0</v>
      </c>
    </row>
    <row r="2277" spans="2:21">
      <c r="B2277" s="87" t="s">
        <v>8043</v>
      </c>
      <c r="C2277" s="87" t="s">
        <v>2816</v>
      </c>
      <c r="D2277" s="87" t="s">
        <v>2614</v>
      </c>
      <c r="E2277" s="87">
        <v>190.46797143320299</v>
      </c>
      <c r="F2277" s="86">
        <v>215.236257994461</v>
      </c>
      <c r="G2277" s="86">
        <v>256.88375485141501</v>
      </c>
      <c r="H2277" s="86">
        <f t="shared" si="250"/>
        <v>220.86266142635967</v>
      </c>
      <c r="I2277" s="86">
        <f t="shared" si="245"/>
        <v>33.563467988984293</v>
      </c>
      <c r="J2277" s="86">
        <f t="shared" si="246"/>
        <v>7.7870057301148661</v>
      </c>
      <c r="L2277" s="87">
        <v>175.1901320945</v>
      </c>
      <c r="M2277" s="86">
        <v>217.87471818865899</v>
      </c>
      <c r="N2277" s="86">
        <v>234.475556794721</v>
      </c>
      <c r="O2277" s="86">
        <f t="shared" si="251"/>
        <v>209.18013569262666</v>
      </c>
      <c r="P2277" s="86">
        <f t="shared" si="247"/>
        <v>30.584100756056774</v>
      </c>
      <c r="Q2277" s="86">
        <f t="shared" si="248"/>
        <v>7.7086020456692257</v>
      </c>
      <c r="S2277" s="86">
        <f t="shared" si="249"/>
        <v>-7.8403684445640498E-2</v>
      </c>
      <c r="T2277" s="87">
        <v>0.71618447699999999</v>
      </c>
      <c r="U2277" s="87">
        <v>0</v>
      </c>
    </row>
    <row r="2278" spans="2:21">
      <c r="B2278" s="87" t="s">
        <v>8044</v>
      </c>
      <c r="C2278" s="87" t="s">
        <v>3461</v>
      </c>
      <c r="D2278" s="87" t="s">
        <v>835</v>
      </c>
      <c r="E2278" s="87">
        <v>42.562306023416902</v>
      </c>
      <c r="F2278" s="86">
        <v>50.5258757640228</v>
      </c>
      <c r="G2278" s="86">
        <v>46.736112306641097</v>
      </c>
      <c r="H2278" s="86">
        <f t="shared" si="250"/>
        <v>46.608098031360271</v>
      </c>
      <c r="I2278" s="86">
        <f t="shared" si="245"/>
        <v>3.9833279421082355</v>
      </c>
      <c r="J2278" s="86">
        <f t="shared" si="246"/>
        <v>5.5425087359188856</v>
      </c>
      <c r="L2278" s="87">
        <v>43.627408309361201</v>
      </c>
      <c r="M2278" s="86">
        <v>53.471093158175798</v>
      </c>
      <c r="N2278" s="86">
        <v>61.103586288547199</v>
      </c>
      <c r="O2278" s="86">
        <f t="shared" si="251"/>
        <v>52.734029252028073</v>
      </c>
      <c r="P2278" s="86">
        <f t="shared" si="247"/>
        <v>8.7613724148306353</v>
      </c>
      <c r="Q2278" s="86">
        <f t="shared" si="248"/>
        <v>5.7206623279001452</v>
      </c>
      <c r="S2278" s="86">
        <f t="shared" si="249"/>
        <v>0.17815359198125999</v>
      </c>
      <c r="T2278" s="87">
        <v>0.67719812899999998</v>
      </c>
      <c r="U2278" s="87">
        <v>0</v>
      </c>
    </row>
    <row r="2279" spans="2:21">
      <c r="B2279" s="87" t="s">
        <v>8045</v>
      </c>
      <c r="C2279" s="87" t="s">
        <v>841</v>
      </c>
      <c r="D2279" s="87" t="s">
        <v>3383</v>
      </c>
      <c r="E2279" s="87">
        <v>44.441386555301797</v>
      </c>
      <c r="F2279" s="86">
        <v>52.278062248174201</v>
      </c>
      <c r="G2279" s="86">
        <v>49.041642898295102</v>
      </c>
      <c r="H2279" s="86">
        <f t="shared" si="250"/>
        <v>48.587030567257038</v>
      </c>
      <c r="I2279" s="86">
        <f t="shared" si="245"/>
        <v>3.938067515604982</v>
      </c>
      <c r="J2279" s="86">
        <f t="shared" si="246"/>
        <v>5.6024993586494274</v>
      </c>
      <c r="L2279" s="87">
        <v>43.342486423562399</v>
      </c>
      <c r="M2279" s="86">
        <v>74.242897000608295</v>
      </c>
      <c r="N2279" s="86">
        <v>61.556397923922098</v>
      </c>
      <c r="O2279" s="86">
        <f t="shared" si="251"/>
        <v>59.713927116030931</v>
      </c>
      <c r="P2279" s="86">
        <f t="shared" si="247"/>
        <v>15.532381255491737</v>
      </c>
      <c r="Q2279" s="86">
        <f t="shared" si="248"/>
        <v>5.8999955462760516</v>
      </c>
      <c r="S2279" s="86">
        <f t="shared" si="249"/>
        <v>0.29749618762662472</v>
      </c>
      <c r="T2279" s="87">
        <v>0.439437984</v>
      </c>
      <c r="U2279" s="87">
        <v>0</v>
      </c>
    </row>
    <row r="2280" spans="2:21">
      <c r="B2280" s="87" t="s">
        <v>8046</v>
      </c>
      <c r="C2280" s="87" t="s">
        <v>841</v>
      </c>
      <c r="D2280" s="87" t="s">
        <v>1165</v>
      </c>
      <c r="E2280" s="87">
        <v>22.186233808119201</v>
      </c>
      <c r="F2280" s="86">
        <v>23.149276740561799</v>
      </c>
      <c r="G2280" s="86">
        <v>29.9539599248846</v>
      </c>
      <c r="H2280" s="86">
        <f t="shared" si="250"/>
        <v>25.0964901578552</v>
      </c>
      <c r="I2280" s="86">
        <f t="shared" si="245"/>
        <v>4.2341613485595229</v>
      </c>
      <c r="J2280" s="86">
        <f t="shared" si="246"/>
        <v>4.6494137066361407</v>
      </c>
      <c r="L2280" s="87">
        <v>19.761736475848299</v>
      </c>
      <c r="M2280" s="86">
        <v>18.5494444505891</v>
      </c>
      <c r="N2280" s="86">
        <v>25.292235378163198</v>
      </c>
      <c r="O2280" s="86">
        <f t="shared" si="251"/>
        <v>21.201138768200199</v>
      </c>
      <c r="P2280" s="86">
        <f t="shared" si="247"/>
        <v>3.5944702798416368</v>
      </c>
      <c r="Q2280" s="86">
        <f t="shared" si="248"/>
        <v>4.4060698526528315</v>
      </c>
      <c r="S2280" s="86">
        <f t="shared" si="249"/>
        <v>-0.24334385398331013</v>
      </c>
      <c r="T2280" s="87">
        <v>0.363407535</v>
      </c>
      <c r="U2280" s="87">
        <v>0</v>
      </c>
    </row>
    <row r="2281" spans="2:21">
      <c r="B2281" s="87" t="s">
        <v>8047</v>
      </c>
      <c r="C2281" s="87" t="s">
        <v>832</v>
      </c>
      <c r="D2281" s="87" t="s">
        <v>3462</v>
      </c>
      <c r="E2281" s="87">
        <v>41.7433989099762</v>
      </c>
      <c r="F2281" s="86">
        <v>45.289194180674599</v>
      </c>
      <c r="G2281" s="86">
        <v>47.6455175055195</v>
      </c>
      <c r="H2281" s="86">
        <f t="shared" si="250"/>
        <v>44.892703532056771</v>
      </c>
      <c r="I2281" s="86">
        <f t="shared" si="245"/>
        <v>2.9709686307323313</v>
      </c>
      <c r="J2281" s="86">
        <f t="shared" si="246"/>
        <v>5.4884090758555573</v>
      </c>
      <c r="L2281" s="87">
        <v>51.349472002500903</v>
      </c>
      <c r="M2281" s="86">
        <v>53.565598932456403</v>
      </c>
      <c r="N2281" s="86">
        <v>48.370335672716202</v>
      </c>
      <c r="O2281" s="86">
        <f t="shared" si="251"/>
        <v>51.095135535891167</v>
      </c>
      <c r="P2281" s="86">
        <f t="shared" si="247"/>
        <v>2.6069532721526176</v>
      </c>
      <c r="Q2281" s="86">
        <f t="shared" si="248"/>
        <v>5.6751140421695565</v>
      </c>
      <c r="S2281" s="86">
        <f t="shared" si="249"/>
        <v>0.18670496631399927</v>
      </c>
      <c r="T2281" s="87">
        <v>0.54375418499999995</v>
      </c>
      <c r="U2281" s="87">
        <v>0</v>
      </c>
    </row>
    <row r="2282" spans="2:21">
      <c r="B2282" s="87" t="s">
        <v>8048</v>
      </c>
      <c r="C2282" s="87" t="s">
        <v>832</v>
      </c>
      <c r="D2282" s="87" t="s">
        <v>3463</v>
      </c>
      <c r="E2282" s="87">
        <v>60.032105400173798</v>
      </c>
      <c r="F2282" s="86">
        <v>50.455225592178799</v>
      </c>
      <c r="G2282" s="86">
        <v>52.6434949231042</v>
      </c>
      <c r="H2282" s="86">
        <f t="shared" si="250"/>
        <v>54.37694197181893</v>
      </c>
      <c r="I2282" s="86">
        <f t="shared" si="245"/>
        <v>5.0182452826878583</v>
      </c>
      <c r="J2282" s="86">
        <f t="shared" si="246"/>
        <v>5.7649231148387825</v>
      </c>
      <c r="L2282" s="87">
        <v>52.226435983415797</v>
      </c>
      <c r="M2282" s="86">
        <v>55.967607214624998</v>
      </c>
      <c r="N2282" s="86">
        <v>52.3694579133739</v>
      </c>
      <c r="O2282" s="86">
        <f t="shared" si="251"/>
        <v>53.521167037138234</v>
      </c>
      <c r="P2282" s="86">
        <f t="shared" si="247"/>
        <v>2.1198858399990188</v>
      </c>
      <c r="Q2282" s="86">
        <f t="shared" si="248"/>
        <v>5.7420376693931807</v>
      </c>
      <c r="S2282" s="86">
        <f t="shared" si="249"/>
        <v>-2.2885445445601359E-2</v>
      </c>
      <c r="T2282" s="87">
        <v>0.85891758900000004</v>
      </c>
      <c r="U2282" s="87">
        <v>0</v>
      </c>
    </row>
    <row r="2283" spans="2:21">
      <c r="B2283" s="87" t="s">
        <v>8049</v>
      </c>
      <c r="C2283" s="87" t="s">
        <v>832</v>
      </c>
      <c r="D2283" s="87" t="s">
        <v>2384</v>
      </c>
      <c r="E2283" s="87">
        <v>39.553566335464403</v>
      </c>
      <c r="F2283" s="86">
        <v>39.799686069345803</v>
      </c>
      <c r="G2283" s="86">
        <v>47.8570781690063</v>
      </c>
      <c r="H2283" s="86">
        <f t="shared" si="250"/>
        <v>42.4034435246055</v>
      </c>
      <c r="I2283" s="86">
        <f t="shared" si="245"/>
        <v>4.7245890675071331</v>
      </c>
      <c r="J2283" s="86">
        <f t="shared" si="246"/>
        <v>5.4061095236887073</v>
      </c>
      <c r="L2283" s="87">
        <v>46.059610328951599</v>
      </c>
      <c r="M2283" s="86">
        <v>48.201507553655503</v>
      </c>
      <c r="N2283" s="86">
        <v>46.063657815491297</v>
      </c>
      <c r="O2283" s="86">
        <f t="shared" si="251"/>
        <v>46.774925232699466</v>
      </c>
      <c r="P2283" s="86">
        <f t="shared" si="247"/>
        <v>1.2354581880359434</v>
      </c>
      <c r="Q2283" s="86">
        <f t="shared" si="248"/>
        <v>5.5476634422818041</v>
      </c>
      <c r="S2283" s="86">
        <f t="shared" si="249"/>
        <v>0.14155391859309743</v>
      </c>
      <c r="T2283" s="87">
        <v>0.71728467399999996</v>
      </c>
      <c r="U2283" s="87">
        <v>0</v>
      </c>
    </row>
    <row r="2284" spans="2:21">
      <c r="B2284" s="87" t="s">
        <v>8050</v>
      </c>
      <c r="C2284" s="87" t="s">
        <v>3464</v>
      </c>
      <c r="D2284" s="87" t="s">
        <v>3465</v>
      </c>
      <c r="E2284" s="87">
        <v>276.82110910881102</v>
      </c>
      <c r="F2284" s="86">
        <v>338.68827025783099</v>
      </c>
      <c r="G2284" s="86">
        <v>305.44521409659501</v>
      </c>
      <c r="H2284" s="86">
        <f t="shared" si="250"/>
        <v>306.98486448774565</v>
      </c>
      <c r="I2284" s="86">
        <f t="shared" si="245"/>
        <v>30.962304495223375</v>
      </c>
      <c r="J2284" s="86">
        <f t="shared" si="246"/>
        <v>8.2620237168139621</v>
      </c>
      <c r="L2284" s="87">
        <v>280.56687422777901</v>
      </c>
      <c r="M2284" s="86">
        <v>350.22839001178198</v>
      </c>
      <c r="N2284" s="86">
        <v>364.496842273075</v>
      </c>
      <c r="O2284" s="86">
        <f t="shared" si="251"/>
        <v>331.76403550421202</v>
      </c>
      <c r="P2284" s="86">
        <f t="shared" si="247"/>
        <v>44.908341926161057</v>
      </c>
      <c r="Q2284" s="86">
        <f t="shared" si="248"/>
        <v>8.3740136908607568</v>
      </c>
      <c r="S2284" s="86">
        <f t="shared" si="249"/>
        <v>0.11198997404679366</v>
      </c>
      <c r="T2284" s="87">
        <v>0.84575740099999996</v>
      </c>
      <c r="U2284" s="87">
        <v>0</v>
      </c>
    </row>
    <row r="2285" spans="2:21">
      <c r="B2285" s="87" t="s">
        <v>8051</v>
      </c>
      <c r="C2285" s="87" t="s">
        <v>3466</v>
      </c>
      <c r="D2285" s="87" t="s">
        <v>3467</v>
      </c>
      <c r="E2285" s="87">
        <v>23.572051921532001</v>
      </c>
      <c r="F2285" s="86">
        <v>23.067708159383599</v>
      </c>
      <c r="G2285" s="86">
        <v>23.293043098501599</v>
      </c>
      <c r="H2285" s="86">
        <f t="shared" si="250"/>
        <v>23.310934393139064</v>
      </c>
      <c r="I2285" s="86">
        <f t="shared" si="245"/>
        <v>0.25264744491554708</v>
      </c>
      <c r="J2285" s="86">
        <f t="shared" si="246"/>
        <v>4.542934929355436</v>
      </c>
      <c r="L2285" s="87">
        <v>27.0438682595125</v>
      </c>
      <c r="M2285" s="86">
        <v>21.3932945163439</v>
      </c>
      <c r="N2285" s="86">
        <v>22.7009925962709</v>
      </c>
      <c r="O2285" s="86">
        <f t="shared" si="251"/>
        <v>23.712718457375768</v>
      </c>
      <c r="P2285" s="86">
        <f t="shared" si="247"/>
        <v>2.9580293812381195</v>
      </c>
      <c r="Q2285" s="86">
        <f t="shared" si="248"/>
        <v>4.5675891596541458</v>
      </c>
      <c r="S2285" s="86">
        <f t="shared" si="249"/>
        <v>2.4654230298709928E-2</v>
      </c>
      <c r="T2285" s="87">
        <v>0.96793640000000003</v>
      </c>
      <c r="U2285" s="87">
        <v>0</v>
      </c>
    </row>
    <row r="2286" spans="2:21">
      <c r="B2286" s="87" t="s">
        <v>8052</v>
      </c>
      <c r="C2286" s="87" t="s">
        <v>3468</v>
      </c>
      <c r="D2286" s="87" t="s">
        <v>3469</v>
      </c>
      <c r="E2286" s="87">
        <v>78.414430307735401</v>
      </c>
      <c r="F2286" s="86">
        <v>72.291347516905901</v>
      </c>
      <c r="G2286" s="86">
        <v>79.628804470171602</v>
      </c>
      <c r="H2286" s="86">
        <f t="shared" si="250"/>
        <v>76.778194098270959</v>
      </c>
      <c r="I2286" s="86">
        <f t="shared" si="245"/>
        <v>3.9328768522709554</v>
      </c>
      <c r="J2286" s="86">
        <f t="shared" si="246"/>
        <v>6.262624721806934</v>
      </c>
      <c r="L2286" s="87">
        <v>84.113915205250194</v>
      </c>
      <c r="M2286" s="86">
        <v>81.792653846430298</v>
      </c>
      <c r="N2286" s="86">
        <v>79.585402772513405</v>
      </c>
      <c r="O2286" s="86">
        <f t="shared" si="251"/>
        <v>81.830657274731308</v>
      </c>
      <c r="P2286" s="86">
        <f t="shared" si="247"/>
        <v>2.2644953982697538</v>
      </c>
      <c r="Q2286" s="86">
        <f t="shared" si="248"/>
        <v>6.3545695347796727</v>
      </c>
      <c r="S2286" s="86">
        <f t="shared" si="249"/>
        <v>9.1944812972738099E-2</v>
      </c>
      <c r="T2286" s="87">
        <v>0.86613705299999999</v>
      </c>
      <c r="U2286" s="87">
        <v>0</v>
      </c>
    </row>
    <row r="2287" spans="2:21">
      <c r="B2287" s="87" t="s">
        <v>8053</v>
      </c>
      <c r="C2287" s="87" t="s">
        <v>3470</v>
      </c>
      <c r="D2287" s="87" t="s">
        <v>3471</v>
      </c>
      <c r="E2287" s="87">
        <v>92.896680195885494</v>
      </c>
      <c r="F2287" s="86">
        <v>87.948162927988804</v>
      </c>
      <c r="G2287" s="86">
        <v>95.832965207048503</v>
      </c>
      <c r="H2287" s="86">
        <f t="shared" si="250"/>
        <v>92.2259361103076</v>
      </c>
      <c r="I2287" s="86">
        <f t="shared" si="245"/>
        <v>3.984965491220664</v>
      </c>
      <c r="J2287" s="86">
        <f t="shared" si="246"/>
        <v>6.5271006225032489</v>
      </c>
      <c r="L2287" s="87">
        <v>99.663142487910903</v>
      </c>
      <c r="M2287" s="86">
        <v>89.083694709047606</v>
      </c>
      <c r="N2287" s="86">
        <v>86.8160013204796</v>
      </c>
      <c r="O2287" s="86">
        <f t="shared" si="251"/>
        <v>91.854279505812698</v>
      </c>
      <c r="P2287" s="86">
        <f t="shared" si="247"/>
        <v>6.8570667293695236</v>
      </c>
      <c r="Q2287" s="86">
        <f t="shared" si="248"/>
        <v>6.5212750331862823</v>
      </c>
      <c r="S2287" s="86">
        <f t="shared" si="249"/>
        <v>-5.8255893169659829E-3</v>
      </c>
      <c r="T2287" s="87">
        <v>0.87264064100000005</v>
      </c>
      <c r="U2287" s="87">
        <v>0</v>
      </c>
    </row>
    <row r="2288" spans="2:21">
      <c r="B2288" s="87" t="s">
        <v>8054</v>
      </c>
      <c r="C2288" s="87" t="s">
        <v>3472</v>
      </c>
      <c r="D2288" s="87" t="s">
        <v>3473</v>
      </c>
      <c r="E2288" s="87">
        <v>83.873097644441202</v>
      </c>
      <c r="F2288" s="86">
        <v>80.263651852075895</v>
      </c>
      <c r="G2288" s="86">
        <v>80.247686284150703</v>
      </c>
      <c r="H2288" s="86">
        <f t="shared" si="250"/>
        <v>81.461478593555924</v>
      </c>
      <c r="I2288" s="86">
        <f t="shared" si="245"/>
        <v>2.0885386182171413</v>
      </c>
      <c r="J2288" s="86">
        <f t="shared" si="246"/>
        <v>6.3480460955806564</v>
      </c>
      <c r="L2288" s="87">
        <v>87.062877388028198</v>
      </c>
      <c r="M2288" s="86">
        <v>99.7010283427242</v>
      </c>
      <c r="N2288" s="86">
        <v>93.114432711772693</v>
      </c>
      <c r="O2288" s="86">
        <f t="shared" si="251"/>
        <v>93.292779480841702</v>
      </c>
      <c r="P2288" s="86">
        <f t="shared" si="247"/>
        <v>6.3209627878946479</v>
      </c>
      <c r="Q2288" s="86">
        <f t="shared" si="248"/>
        <v>6.5436935209773548</v>
      </c>
      <c r="S2288" s="86">
        <f t="shared" si="249"/>
        <v>0.19564742539669777</v>
      </c>
      <c r="T2288" s="87">
        <v>0.31537124900000002</v>
      </c>
      <c r="U2288" s="87">
        <v>0</v>
      </c>
    </row>
    <row r="2289" spans="2:21">
      <c r="B2289" s="87" t="s">
        <v>8055</v>
      </c>
      <c r="C2289" s="87" t="s">
        <v>832</v>
      </c>
      <c r="D2289" s="87" t="s">
        <v>1032</v>
      </c>
      <c r="E2289" s="87">
        <v>55.2432309740881</v>
      </c>
      <c r="F2289" s="86">
        <v>54.031236116300498</v>
      </c>
      <c r="G2289" s="86">
        <v>60.946913293658099</v>
      </c>
      <c r="H2289" s="86">
        <f t="shared" si="250"/>
        <v>56.74046012801557</v>
      </c>
      <c r="I2289" s="86">
        <f t="shared" si="245"/>
        <v>3.6929553287149259</v>
      </c>
      <c r="J2289" s="86">
        <f t="shared" si="246"/>
        <v>5.826305944860132</v>
      </c>
      <c r="L2289" s="87">
        <v>57.311648476733502</v>
      </c>
      <c r="M2289" s="86">
        <v>54.947685864406999</v>
      </c>
      <c r="N2289" s="86">
        <v>60.641407914410898</v>
      </c>
      <c r="O2289" s="86">
        <f t="shared" si="251"/>
        <v>57.633580751850467</v>
      </c>
      <c r="P2289" s="86">
        <f t="shared" si="247"/>
        <v>2.8604803771388889</v>
      </c>
      <c r="Q2289" s="86">
        <f t="shared" si="248"/>
        <v>5.8488377514756635</v>
      </c>
      <c r="S2289" s="86">
        <f t="shared" si="249"/>
        <v>2.2531806615531409E-2</v>
      </c>
      <c r="T2289" s="87">
        <v>0.96576678000000005</v>
      </c>
      <c r="U2289" s="87">
        <v>0</v>
      </c>
    </row>
    <row r="2290" spans="2:21">
      <c r="B2290" s="87" t="s">
        <v>8056</v>
      </c>
      <c r="C2290" s="87" t="s">
        <v>841</v>
      </c>
      <c r="D2290" s="87" t="s">
        <v>2857</v>
      </c>
      <c r="E2290" s="87">
        <v>145.881632007745</v>
      </c>
      <c r="F2290" s="86">
        <v>146.44064917489101</v>
      </c>
      <c r="G2290" s="86">
        <v>150.58211040204699</v>
      </c>
      <c r="H2290" s="86">
        <f t="shared" si="250"/>
        <v>147.63479719489433</v>
      </c>
      <c r="I2290" s="86">
        <f t="shared" si="245"/>
        <v>2.5677064481913359</v>
      </c>
      <c r="J2290" s="86">
        <f t="shared" si="246"/>
        <v>7.2058889912802595</v>
      </c>
      <c r="L2290" s="87">
        <v>138.616947871467</v>
      </c>
      <c r="M2290" s="86">
        <v>163.09797703876299</v>
      </c>
      <c r="N2290" s="86">
        <v>140.70438745474499</v>
      </c>
      <c r="O2290" s="86">
        <f t="shared" si="251"/>
        <v>147.47310412165834</v>
      </c>
      <c r="P2290" s="86">
        <f t="shared" si="247"/>
        <v>13.571729486701834</v>
      </c>
      <c r="Q2290" s="86">
        <f t="shared" si="248"/>
        <v>7.2043080521240634</v>
      </c>
      <c r="S2290" s="86">
        <f t="shared" si="249"/>
        <v>-1.5809391561965181E-3</v>
      </c>
      <c r="T2290" s="87">
        <v>0.89664126399999999</v>
      </c>
      <c r="U2290" s="87">
        <v>0</v>
      </c>
    </row>
    <row r="2291" spans="2:21">
      <c r="B2291" s="87" t="s">
        <v>8057</v>
      </c>
      <c r="C2291" s="87" t="s">
        <v>832</v>
      </c>
      <c r="D2291" s="87" t="s">
        <v>1529</v>
      </c>
      <c r="E2291" s="87">
        <v>74.459702496483601</v>
      </c>
      <c r="F2291" s="86">
        <v>69.363212794521104</v>
      </c>
      <c r="G2291" s="86">
        <v>63.555708880434203</v>
      </c>
      <c r="H2291" s="86">
        <f t="shared" si="250"/>
        <v>69.1262080571463</v>
      </c>
      <c r="I2291" s="86">
        <f t="shared" si="245"/>
        <v>5.4558590184191047</v>
      </c>
      <c r="J2291" s="86">
        <f t="shared" si="246"/>
        <v>6.1111608831507986</v>
      </c>
      <c r="L2291" s="87">
        <v>86.558232231863201</v>
      </c>
      <c r="M2291" s="86">
        <v>86.950316207667498</v>
      </c>
      <c r="N2291" s="86">
        <v>60.406279853573601</v>
      </c>
      <c r="O2291" s="86">
        <f t="shared" si="251"/>
        <v>77.971609431034764</v>
      </c>
      <c r="P2291" s="86">
        <f t="shared" si="247"/>
        <v>15.213284814090782</v>
      </c>
      <c r="Q2291" s="86">
        <f t="shared" si="248"/>
        <v>6.2848770087466903</v>
      </c>
      <c r="S2291" s="86">
        <f t="shared" si="249"/>
        <v>0.17371612559589203</v>
      </c>
      <c r="T2291" s="87">
        <v>0.71728467399999996</v>
      </c>
      <c r="U2291" s="87">
        <v>0</v>
      </c>
    </row>
    <row r="2292" spans="2:21">
      <c r="B2292" s="87" t="s">
        <v>8058</v>
      </c>
      <c r="C2292" s="87" t="s">
        <v>3474</v>
      </c>
      <c r="D2292" s="87" t="s">
        <v>3475</v>
      </c>
      <c r="E2292" s="87">
        <v>45.659637923377502</v>
      </c>
      <c r="F2292" s="86">
        <v>43.006493050735202</v>
      </c>
      <c r="G2292" s="86">
        <v>56.157451737290501</v>
      </c>
      <c r="H2292" s="86">
        <f t="shared" si="250"/>
        <v>48.27452757046774</v>
      </c>
      <c r="I2292" s="86">
        <f t="shared" si="245"/>
        <v>6.9545067757329404</v>
      </c>
      <c r="J2292" s="86">
        <f t="shared" si="246"/>
        <v>5.593190235470261</v>
      </c>
      <c r="L2292" s="87">
        <v>53.249283606585401</v>
      </c>
      <c r="M2292" s="86">
        <v>58.628318295937497</v>
      </c>
      <c r="N2292" s="86">
        <v>46.126005693442004</v>
      </c>
      <c r="O2292" s="86">
        <f t="shared" si="251"/>
        <v>52.667869198654962</v>
      </c>
      <c r="P2292" s="86">
        <f t="shared" si="247"/>
        <v>6.2714023262697181</v>
      </c>
      <c r="Q2292" s="86">
        <f t="shared" si="248"/>
        <v>5.7188511879710751</v>
      </c>
      <c r="S2292" s="86">
        <f t="shared" si="249"/>
        <v>0.12566095250081427</v>
      </c>
      <c r="T2292" s="87">
        <v>0.84232040100000005</v>
      </c>
      <c r="U2292" s="87">
        <v>0</v>
      </c>
    </row>
    <row r="2293" spans="2:21">
      <c r="B2293" s="87" t="s">
        <v>8059</v>
      </c>
      <c r="C2293" s="87" t="s">
        <v>832</v>
      </c>
      <c r="D2293" s="87" t="s">
        <v>3476</v>
      </c>
      <c r="E2293" s="87">
        <v>56.486497935374601</v>
      </c>
      <c r="F2293" s="86">
        <v>55.179937737373699</v>
      </c>
      <c r="G2293" s="86">
        <v>55.251015142697199</v>
      </c>
      <c r="H2293" s="86">
        <f t="shared" si="250"/>
        <v>55.639150271815161</v>
      </c>
      <c r="I2293" s="86">
        <f t="shared" si="245"/>
        <v>0.73468465792583759</v>
      </c>
      <c r="J2293" s="86">
        <f t="shared" si="246"/>
        <v>5.7980284819134651</v>
      </c>
      <c r="L2293" s="87">
        <v>55.745830906824601</v>
      </c>
      <c r="M2293" s="86">
        <v>60.804193382788299</v>
      </c>
      <c r="N2293" s="86">
        <v>61.147851101885898</v>
      </c>
      <c r="O2293" s="86">
        <f t="shared" si="251"/>
        <v>59.232625130499599</v>
      </c>
      <c r="P2293" s="86">
        <f t="shared" si="247"/>
        <v>3.0245372581047572</v>
      </c>
      <c r="Q2293" s="86">
        <f t="shared" si="248"/>
        <v>5.888320121233483</v>
      </c>
      <c r="S2293" s="86">
        <f t="shared" si="249"/>
        <v>9.0291639320018893E-2</v>
      </c>
      <c r="T2293" s="87">
        <v>0.87745888900000002</v>
      </c>
      <c r="U2293" s="87">
        <v>0</v>
      </c>
    </row>
    <row r="2294" spans="2:21">
      <c r="B2294" s="87" t="s">
        <v>8060</v>
      </c>
      <c r="C2294" s="87" t="s">
        <v>3477</v>
      </c>
      <c r="D2294" s="87" t="s">
        <v>3478</v>
      </c>
      <c r="E2294" s="87">
        <v>357.35777892599299</v>
      </c>
      <c r="F2294" s="86">
        <v>350.30992659020802</v>
      </c>
      <c r="G2294" s="86">
        <v>307.38048875859499</v>
      </c>
      <c r="H2294" s="86">
        <f t="shared" si="250"/>
        <v>338.34939809159869</v>
      </c>
      <c r="I2294" s="86">
        <f t="shared" si="245"/>
        <v>27.050380119207365</v>
      </c>
      <c r="J2294" s="86">
        <f t="shared" si="246"/>
        <v>8.4023700118347282</v>
      </c>
      <c r="L2294" s="87">
        <v>380.12677630344501</v>
      </c>
      <c r="M2294" s="86">
        <v>336.62018992084802</v>
      </c>
      <c r="N2294" s="86">
        <v>305.57337148830902</v>
      </c>
      <c r="O2294" s="86">
        <f t="shared" si="251"/>
        <v>340.77344590420068</v>
      </c>
      <c r="P2294" s="86">
        <f t="shared" si="247"/>
        <v>37.449829022704854</v>
      </c>
      <c r="Q2294" s="86">
        <f t="shared" si="248"/>
        <v>8.4126691105647655</v>
      </c>
      <c r="S2294" s="86">
        <f t="shared" si="249"/>
        <v>1.0299098730037839E-2</v>
      </c>
      <c r="T2294" s="87">
        <v>0.94240603899999997</v>
      </c>
      <c r="U2294" s="87">
        <v>0</v>
      </c>
    </row>
    <row r="2295" spans="2:21">
      <c r="B2295" s="87" t="s">
        <v>8061</v>
      </c>
      <c r="C2295" s="87" t="s">
        <v>3479</v>
      </c>
      <c r="D2295" s="87" t="s">
        <v>3480</v>
      </c>
      <c r="E2295" s="87">
        <v>100.56470621017201</v>
      </c>
      <c r="F2295" s="86">
        <v>102.2026320481</v>
      </c>
      <c r="G2295" s="86">
        <v>111.689715917936</v>
      </c>
      <c r="H2295" s="86">
        <f t="shared" si="250"/>
        <v>104.81901805873599</v>
      </c>
      <c r="I2295" s="86">
        <f t="shared" si="245"/>
        <v>6.0062939544239429</v>
      </c>
      <c r="J2295" s="86">
        <f t="shared" si="246"/>
        <v>6.7117566888047335</v>
      </c>
      <c r="L2295" s="87">
        <v>95.6090535264251</v>
      </c>
      <c r="M2295" s="86">
        <v>111.394494511473</v>
      </c>
      <c r="N2295" s="86">
        <v>102.008727705827</v>
      </c>
      <c r="O2295" s="86">
        <f t="shared" si="251"/>
        <v>103.00409191457504</v>
      </c>
      <c r="P2295" s="86">
        <f t="shared" si="247"/>
        <v>7.9396535947199824</v>
      </c>
      <c r="Q2295" s="86">
        <f t="shared" si="248"/>
        <v>6.6865578404609414</v>
      </c>
      <c r="S2295" s="86">
        <f t="shared" si="249"/>
        <v>-2.5198848343792411E-2</v>
      </c>
      <c r="T2295" s="87">
        <v>0.79890662899999998</v>
      </c>
      <c r="U2295" s="87">
        <v>0</v>
      </c>
    </row>
    <row r="2296" spans="2:21">
      <c r="B2296" s="87" t="s">
        <v>8062</v>
      </c>
      <c r="C2296" s="87" t="s">
        <v>3481</v>
      </c>
      <c r="D2296" s="87" t="s">
        <v>3482</v>
      </c>
      <c r="E2296" s="87">
        <v>467.86040075181302</v>
      </c>
      <c r="F2296" s="86">
        <v>475.12964794303201</v>
      </c>
      <c r="G2296" s="86">
        <v>355.77968727107799</v>
      </c>
      <c r="H2296" s="86">
        <f t="shared" si="250"/>
        <v>432.92324532197432</v>
      </c>
      <c r="I2296" s="86">
        <f t="shared" si="245"/>
        <v>66.907076608127014</v>
      </c>
      <c r="J2296" s="86">
        <f t="shared" si="246"/>
        <v>8.7579674562764449</v>
      </c>
      <c r="L2296" s="87">
        <v>481.05712792636399</v>
      </c>
      <c r="M2296" s="86">
        <v>496.60387778389298</v>
      </c>
      <c r="N2296" s="86">
        <v>441.99628158079003</v>
      </c>
      <c r="O2296" s="86">
        <f t="shared" si="251"/>
        <v>473.21909576368233</v>
      </c>
      <c r="P2296" s="86">
        <f t="shared" si="247"/>
        <v>28.134915175058023</v>
      </c>
      <c r="Q2296" s="86">
        <f t="shared" si="248"/>
        <v>8.8863644815583225</v>
      </c>
      <c r="S2296" s="86">
        <f t="shared" si="249"/>
        <v>0.12839702528187899</v>
      </c>
      <c r="T2296" s="87">
        <v>0.815917789</v>
      </c>
      <c r="U2296" s="87">
        <v>0</v>
      </c>
    </row>
    <row r="2297" spans="2:21">
      <c r="B2297" s="87" t="s">
        <v>8063</v>
      </c>
      <c r="C2297" s="87" t="s">
        <v>841</v>
      </c>
      <c r="D2297" s="87" t="s">
        <v>3483</v>
      </c>
      <c r="E2297" s="87">
        <v>33.443187515684897</v>
      </c>
      <c r="F2297" s="86">
        <v>27.336360059540699</v>
      </c>
      <c r="G2297" s="86">
        <v>21.543809638282401</v>
      </c>
      <c r="H2297" s="86">
        <f t="shared" si="250"/>
        <v>27.441119071169329</v>
      </c>
      <c r="I2297" s="86">
        <f t="shared" si="245"/>
        <v>5.9503806017087912</v>
      </c>
      <c r="J2297" s="86">
        <f t="shared" si="246"/>
        <v>4.7782674118757145</v>
      </c>
      <c r="L2297" s="87">
        <v>29.4353137717181</v>
      </c>
      <c r="M2297" s="86">
        <v>29.018013796495499</v>
      </c>
      <c r="N2297" s="86">
        <v>28.138512578839698</v>
      </c>
      <c r="O2297" s="86">
        <f t="shared" si="251"/>
        <v>28.863946715684431</v>
      </c>
      <c r="P2297" s="86">
        <f t="shared" si="247"/>
        <v>0.66198627818478539</v>
      </c>
      <c r="Q2297" s="86">
        <f t="shared" si="248"/>
        <v>4.8511966753072358</v>
      </c>
      <c r="S2297" s="86">
        <f t="shared" si="249"/>
        <v>7.2929263431521507E-2</v>
      </c>
      <c r="T2297" s="87">
        <v>0.96576678000000005</v>
      </c>
      <c r="U2297" s="87">
        <v>0</v>
      </c>
    </row>
    <row r="2298" spans="2:21">
      <c r="B2298" s="87" t="s">
        <v>8064</v>
      </c>
      <c r="C2298" s="87" t="s">
        <v>832</v>
      </c>
      <c r="D2298" s="87"/>
      <c r="E2298" s="87">
        <v>86.952287540780603</v>
      </c>
      <c r="F2298" s="86">
        <v>87.601978845215697</v>
      </c>
      <c r="G2298" s="86">
        <v>76.964057030526902</v>
      </c>
      <c r="H2298" s="86">
        <f t="shared" si="250"/>
        <v>83.839441138841067</v>
      </c>
      <c r="I2298" s="86">
        <f t="shared" si="245"/>
        <v>5.9631119958800767</v>
      </c>
      <c r="J2298" s="86">
        <f t="shared" si="246"/>
        <v>6.3895571950056924</v>
      </c>
      <c r="L2298" s="87">
        <v>93.215222020333599</v>
      </c>
      <c r="M2298" s="86">
        <v>89.228146447923706</v>
      </c>
      <c r="N2298" s="86">
        <v>84.079024654633201</v>
      </c>
      <c r="O2298" s="86">
        <f t="shared" si="251"/>
        <v>88.840797707630159</v>
      </c>
      <c r="P2298" s="86">
        <f t="shared" si="247"/>
        <v>4.5803989849371165</v>
      </c>
      <c r="Q2298" s="86">
        <f t="shared" si="248"/>
        <v>6.4731504418883672</v>
      </c>
      <c r="S2298" s="86">
        <f t="shared" si="249"/>
        <v>8.3593246882675831E-2</v>
      </c>
      <c r="T2298" s="87">
        <v>0.91676302600000004</v>
      </c>
      <c r="U2298" s="87">
        <v>0</v>
      </c>
    </row>
    <row r="2299" spans="2:21">
      <c r="B2299" s="87" t="s">
        <v>8065</v>
      </c>
      <c r="C2299" s="87" t="s">
        <v>832</v>
      </c>
      <c r="D2299" s="87" t="s">
        <v>3484</v>
      </c>
      <c r="E2299" s="87">
        <v>50.407123212046699</v>
      </c>
      <c r="F2299" s="86">
        <v>37.403591617926303</v>
      </c>
      <c r="G2299" s="86">
        <v>39.106558790821502</v>
      </c>
      <c r="H2299" s="86">
        <f t="shared" si="250"/>
        <v>42.305757873598168</v>
      </c>
      <c r="I2299" s="86">
        <f t="shared" si="245"/>
        <v>7.0674687518411776</v>
      </c>
      <c r="J2299" s="86">
        <f t="shared" si="246"/>
        <v>5.4027821244352605</v>
      </c>
      <c r="L2299" s="87">
        <v>40.954525615388803</v>
      </c>
      <c r="M2299" s="86">
        <v>40.444210262172099</v>
      </c>
      <c r="N2299" s="86">
        <v>40.224636783387297</v>
      </c>
      <c r="O2299" s="86">
        <f t="shared" si="251"/>
        <v>40.541124220316071</v>
      </c>
      <c r="P2299" s="86">
        <f t="shared" si="247"/>
        <v>0.37447117810651182</v>
      </c>
      <c r="Q2299" s="86">
        <f t="shared" si="248"/>
        <v>5.3413141907120707</v>
      </c>
      <c r="S2299" s="86">
        <f t="shared" si="249"/>
        <v>-6.1467933723189698E-2</v>
      </c>
      <c r="T2299" s="87">
        <v>0.79493078399999995</v>
      </c>
      <c r="U2299" s="87">
        <v>0</v>
      </c>
    </row>
    <row r="2300" spans="2:21">
      <c r="B2300" s="87" t="s">
        <v>8066</v>
      </c>
      <c r="C2300" s="87" t="s">
        <v>832</v>
      </c>
      <c r="D2300" s="87" t="s">
        <v>3485</v>
      </c>
      <c r="E2300" s="87">
        <v>72.307305384270904</v>
      </c>
      <c r="F2300" s="86">
        <v>60.001485695008299</v>
      </c>
      <c r="G2300" s="86">
        <v>66.0150378927068</v>
      </c>
      <c r="H2300" s="86">
        <f t="shared" si="250"/>
        <v>66.107942990662011</v>
      </c>
      <c r="I2300" s="86">
        <f t="shared" si="245"/>
        <v>6.1534358755154308</v>
      </c>
      <c r="J2300" s="86">
        <f t="shared" si="246"/>
        <v>6.046751719491458</v>
      </c>
      <c r="L2300" s="87">
        <v>76.269570863669401</v>
      </c>
      <c r="M2300" s="86">
        <v>67.273749920643994</v>
      </c>
      <c r="N2300" s="86">
        <v>69.620410325050301</v>
      </c>
      <c r="O2300" s="86">
        <f t="shared" si="251"/>
        <v>71.05457703645456</v>
      </c>
      <c r="P2300" s="86">
        <f t="shared" si="247"/>
        <v>4.666243052694397</v>
      </c>
      <c r="Q2300" s="86">
        <f t="shared" si="248"/>
        <v>6.150855679684244</v>
      </c>
      <c r="S2300" s="86">
        <f t="shared" si="249"/>
        <v>0.10410396019278591</v>
      </c>
      <c r="T2300" s="87">
        <v>0.84178788000000004</v>
      </c>
      <c r="U2300" s="87">
        <v>0</v>
      </c>
    </row>
    <row r="2301" spans="2:21">
      <c r="B2301" s="87" t="s">
        <v>8067</v>
      </c>
      <c r="C2301" s="87" t="s">
        <v>3486</v>
      </c>
      <c r="D2301" s="87" t="s">
        <v>3487</v>
      </c>
      <c r="E2301" s="87">
        <v>70.389947056822393</v>
      </c>
      <c r="F2301" s="86">
        <v>66.156432090522401</v>
      </c>
      <c r="G2301" s="86">
        <v>61.277243732049598</v>
      </c>
      <c r="H2301" s="86">
        <f t="shared" si="250"/>
        <v>65.941207626464802</v>
      </c>
      <c r="I2301" s="86">
        <f t="shared" si="245"/>
        <v>4.5601624585948635</v>
      </c>
      <c r="J2301" s="86">
        <f t="shared" si="246"/>
        <v>6.0431084031992492</v>
      </c>
      <c r="L2301" s="87">
        <v>74.388067464549195</v>
      </c>
      <c r="M2301" s="86">
        <v>74.501386799824601</v>
      </c>
      <c r="N2301" s="86">
        <v>71.518996316087595</v>
      </c>
      <c r="O2301" s="86">
        <f t="shared" si="251"/>
        <v>73.469483526820468</v>
      </c>
      <c r="P2301" s="86">
        <f t="shared" si="247"/>
        <v>1.6901214711851869</v>
      </c>
      <c r="Q2301" s="86">
        <f t="shared" si="248"/>
        <v>6.1990732277394311</v>
      </c>
      <c r="S2301" s="86">
        <f t="shared" si="249"/>
        <v>0.15596482454018065</v>
      </c>
      <c r="T2301" s="87">
        <v>0.69364235600000002</v>
      </c>
      <c r="U2301" s="87">
        <v>0</v>
      </c>
    </row>
    <row r="2302" spans="2:21">
      <c r="B2302" s="87" t="s">
        <v>8068</v>
      </c>
      <c r="C2302" s="87" t="s">
        <v>3488</v>
      </c>
      <c r="D2302" s="87" t="s">
        <v>2123</v>
      </c>
      <c r="E2302" s="87">
        <v>70.569972496865404</v>
      </c>
      <c r="F2302" s="86">
        <v>72.395177873898504</v>
      </c>
      <c r="G2302" s="86">
        <v>84.453975658485405</v>
      </c>
      <c r="H2302" s="86">
        <f t="shared" si="250"/>
        <v>75.806375343083104</v>
      </c>
      <c r="I2302" s="86">
        <f t="shared" si="245"/>
        <v>7.5444408062027435</v>
      </c>
      <c r="J2302" s="86">
        <f t="shared" si="246"/>
        <v>6.2442472795512129</v>
      </c>
      <c r="L2302" s="87">
        <v>83.061557377660094</v>
      </c>
      <c r="M2302" s="86">
        <v>82.708906843761895</v>
      </c>
      <c r="N2302" s="86">
        <v>81.445186821897906</v>
      </c>
      <c r="O2302" s="86">
        <f t="shared" si="251"/>
        <v>82.40521701443997</v>
      </c>
      <c r="P2302" s="86">
        <f t="shared" si="247"/>
        <v>0.84990239304812432</v>
      </c>
      <c r="Q2302" s="86">
        <f t="shared" si="248"/>
        <v>6.3646637711624248</v>
      </c>
      <c r="S2302" s="86">
        <f t="shared" si="249"/>
        <v>0.12041649161121167</v>
      </c>
      <c r="T2302" s="87">
        <v>0.75280825500000004</v>
      </c>
      <c r="U2302" s="87">
        <v>0</v>
      </c>
    </row>
    <row r="2303" spans="2:21">
      <c r="B2303" s="87" t="s">
        <v>8069</v>
      </c>
      <c r="C2303" s="87" t="s">
        <v>841</v>
      </c>
      <c r="D2303" s="87" t="s">
        <v>945</v>
      </c>
      <c r="E2303" s="87">
        <v>168.73413854620799</v>
      </c>
      <c r="F2303" s="86">
        <v>174.17507538855801</v>
      </c>
      <c r="G2303" s="86">
        <v>168.09457510788201</v>
      </c>
      <c r="H2303" s="86">
        <f t="shared" si="250"/>
        <v>170.33459634754934</v>
      </c>
      <c r="I2303" s="86">
        <f t="shared" si="245"/>
        <v>3.3412901394866976</v>
      </c>
      <c r="J2303" s="86">
        <f t="shared" si="246"/>
        <v>7.4122276776974267</v>
      </c>
      <c r="L2303" s="87">
        <v>164.84794235129999</v>
      </c>
      <c r="M2303" s="86">
        <v>152.995905558613</v>
      </c>
      <c r="N2303" s="86">
        <v>170.98557996072299</v>
      </c>
      <c r="O2303" s="86">
        <f t="shared" si="251"/>
        <v>162.94314262354533</v>
      </c>
      <c r="P2303" s="86">
        <f t="shared" si="247"/>
        <v>9.1448506152710589</v>
      </c>
      <c r="Q2303" s="86">
        <f t="shared" si="248"/>
        <v>7.3482248280667601</v>
      </c>
      <c r="S2303" s="86">
        <f t="shared" si="249"/>
        <v>-6.4002849630666658E-2</v>
      </c>
      <c r="T2303" s="87">
        <v>0.58503406300000005</v>
      </c>
      <c r="U2303" s="87">
        <v>0</v>
      </c>
    </row>
    <row r="2304" spans="2:21">
      <c r="B2304" s="87" t="s">
        <v>8070</v>
      </c>
      <c r="C2304" s="87" t="s">
        <v>841</v>
      </c>
      <c r="D2304" s="87" t="s">
        <v>3489</v>
      </c>
      <c r="E2304" s="87">
        <v>80.579386963257605</v>
      </c>
      <c r="F2304" s="86">
        <v>86.812469160512805</v>
      </c>
      <c r="G2304" s="86">
        <v>90.580774812850905</v>
      </c>
      <c r="H2304" s="86">
        <f t="shared" si="250"/>
        <v>85.990876978873771</v>
      </c>
      <c r="I2304" s="86">
        <f t="shared" si="245"/>
        <v>5.051059296246275</v>
      </c>
      <c r="J2304" s="86">
        <f t="shared" si="246"/>
        <v>6.42611170312657</v>
      </c>
      <c r="L2304" s="87">
        <v>97.240424789393401</v>
      </c>
      <c r="M2304" s="86">
        <v>98.0241596878911</v>
      </c>
      <c r="N2304" s="86">
        <v>88.725015719668093</v>
      </c>
      <c r="O2304" s="86">
        <f t="shared" si="251"/>
        <v>94.663200065650869</v>
      </c>
      <c r="P2304" s="86">
        <f t="shared" si="247"/>
        <v>5.1575270326908544</v>
      </c>
      <c r="Q2304" s="86">
        <f t="shared" si="248"/>
        <v>6.5647317877307074</v>
      </c>
      <c r="S2304" s="86">
        <f t="shared" si="249"/>
        <v>0.1386200846041373</v>
      </c>
      <c r="T2304" s="87">
        <v>0.75102210400000002</v>
      </c>
      <c r="U2304" s="87">
        <v>0</v>
      </c>
    </row>
    <row r="2305" spans="2:21">
      <c r="B2305" s="87" t="s">
        <v>8071</v>
      </c>
      <c r="C2305" s="87" t="s">
        <v>3490</v>
      </c>
      <c r="D2305" s="87" t="s">
        <v>942</v>
      </c>
      <c r="E2305" s="87">
        <v>240.93472151016499</v>
      </c>
      <c r="F2305" s="86">
        <v>215.09530446568499</v>
      </c>
      <c r="G2305" s="86">
        <v>151.29105691499001</v>
      </c>
      <c r="H2305" s="86">
        <f t="shared" si="250"/>
        <v>202.44036096361333</v>
      </c>
      <c r="I2305" s="86">
        <f t="shared" si="245"/>
        <v>46.142251210723643</v>
      </c>
      <c r="J2305" s="86">
        <f t="shared" si="246"/>
        <v>7.6613531416502729</v>
      </c>
      <c r="L2305" s="87">
        <v>209.514065479436</v>
      </c>
      <c r="M2305" s="86">
        <v>216.92638439045501</v>
      </c>
      <c r="N2305" s="86">
        <v>206.742423482037</v>
      </c>
      <c r="O2305" s="86">
        <f t="shared" si="251"/>
        <v>211.06095778397602</v>
      </c>
      <c r="P2305" s="86">
        <f t="shared" si="247"/>
        <v>5.265256099890145</v>
      </c>
      <c r="Q2305" s="86">
        <f t="shared" si="248"/>
        <v>7.7215159223170371</v>
      </c>
      <c r="S2305" s="86">
        <f t="shared" si="249"/>
        <v>6.0162780666764663E-2</v>
      </c>
      <c r="T2305" s="87">
        <v>0.98283620000000005</v>
      </c>
      <c r="U2305" s="87">
        <v>0</v>
      </c>
    </row>
    <row r="2306" spans="2:21">
      <c r="B2306" s="87" t="s">
        <v>8072</v>
      </c>
      <c r="C2306" s="87" t="s">
        <v>832</v>
      </c>
      <c r="D2306" s="87" t="s">
        <v>3491</v>
      </c>
      <c r="E2306" s="87">
        <v>55.380881100142403</v>
      </c>
      <c r="F2306" s="86">
        <v>44.316220805727198</v>
      </c>
      <c r="G2306" s="86">
        <v>45.084404198137499</v>
      </c>
      <c r="H2306" s="86">
        <f t="shared" si="250"/>
        <v>48.260502034669031</v>
      </c>
      <c r="I2306" s="86">
        <f t="shared" si="245"/>
        <v>6.1783796385555547</v>
      </c>
      <c r="J2306" s="86">
        <f t="shared" si="246"/>
        <v>5.5927710182976398</v>
      </c>
      <c r="L2306" s="87">
        <v>46.300082785026397</v>
      </c>
      <c r="M2306" s="86">
        <v>47.5451447463603</v>
      </c>
      <c r="N2306" s="86">
        <v>41.2341049354227</v>
      </c>
      <c r="O2306" s="86">
        <f t="shared" si="251"/>
        <v>45.026444155603137</v>
      </c>
      <c r="P2306" s="86">
        <f t="shared" si="247"/>
        <v>3.3427417478140917</v>
      </c>
      <c r="Q2306" s="86">
        <f t="shared" si="248"/>
        <v>5.492700644038667</v>
      </c>
      <c r="S2306" s="86">
        <f t="shared" si="249"/>
        <v>-0.10007037425897294</v>
      </c>
      <c r="T2306" s="87">
        <v>0.60210461599999998</v>
      </c>
      <c r="U2306" s="87">
        <v>0</v>
      </c>
    </row>
    <row r="2307" spans="2:21">
      <c r="B2307" s="87" t="s">
        <v>8073</v>
      </c>
      <c r="C2307" s="87" t="s">
        <v>3492</v>
      </c>
      <c r="D2307" s="87" t="s">
        <v>1806</v>
      </c>
      <c r="E2307" s="87">
        <v>69.868631702728905</v>
      </c>
      <c r="F2307" s="86">
        <v>70.769199317111998</v>
      </c>
      <c r="G2307" s="86">
        <v>81.891868264706602</v>
      </c>
      <c r="H2307" s="86">
        <f t="shared" si="250"/>
        <v>74.176566428182511</v>
      </c>
      <c r="I2307" s="86">
        <f t="shared" si="245"/>
        <v>6.6968027691222192</v>
      </c>
      <c r="J2307" s="86">
        <f t="shared" si="246"/>
        <v>6.2128915831154403</v>
      </c>
      <c r="L2307" s="87">
        <v>75.363924525737104</v>
      </c>
      <c r="M2307" s="86">
        <v>69.336425777015506</v>
      </c>
      <c r="N2307" s="86">
        <v>73.359888248642804</v>
      </c>
      <c r="O2307" s="86">
        <f t="shared" si="251"/>
        <v>72.686746183798462</v>
      </c>
      <c r="P2307" s="86">
        <f t="shared" si="247"/>
        <v>3.0696132445403079</v>
      </c>
      <c r="Q2307" s="86">
        <f t="shared" si="248"/>
        <v>6.1836204197186531</v>
      </c>
      <c r="S2307" s="86">
        <f t="shared" si="249"/>
        <v>-2.9271163396786759E-2</v>
      </c>
      <c r="T2307" s="87">
        <v>0.79354843100000005</v>
      </c>
      <c r="U2307" s="87">
        <v>0</v>
      </c>
    </row>
    <row r="2308" spans="2:21">
      <c r="B2308" s="87" t="s">
        <v>8074</v>
      </c>
      <c r="C2308" s="87" t="s">
        <v>841</v>
      </c>
      <c r="D2308" s="87"/>
      <c r="E2308" s="87">
        <v>69.516865932106697</v>
      </c>
      <c r="F2308" s="86">
        <v>69.499968232362207</v>
      </c>
      <c r="G2308" s="86">
        <v>79.427213922886395</v>
      </c>
      <c r="H2308" s="86">
        <f t="shared" si="250"/>
        <v>72.814682695785095</v>
      </c>
      <c r="I2308" s="86">
        <f t="shared" si="245"/>
        <v>5.7266262585493113</v>
      </c>
      <c r="J2308" s="86">
        <f t="shared" si="246"/>
        <v>6.1861574864729763</v>
      </c>
      <c r="L2308" s="87">
        <v>74.538029203021395</v>
      </c>
      <c r="M2308" s="86">
        <v>83.519106671998998</v>
      </c>
      <c r="N2308" s="86">
        <v>85.102268982865795</v>
      </c>
      <c r="O2308" s="86">
        <f t="shared" si="251"/>
        <v>81.053134952628724</v>
      </c>
      <c r="P2308" s="86">
        <f t="shared" si="247"/>
        <v>5.6975040958354901</v>
      </c>
      <c r="Q2308" s="86">
        <f t="shared" si="248"/>
        <v>6.3407960819027798</v>
      </c>
      <c r="S2308" s="86">
        <f t="shared" si="249"/>
        <v>0.15463859542980371</v>
      </c>
      <c r="T2308" s="87">
        <v>0.58663856400000003</v>
      </c>
      <c r="U2308" s="87">
        <v>0</v>
      </c>
    </row>
    <row r="2309" spans="2:21">
      <c r="B2309" s="87" t="s">
        <v>8075</v>
      </c>
      <c r="C2309" s="87" t="s">
        <v>841</v>
      </c>
      <c r="D2309" s="87"/>
      <c r="E2309" s="87">
        <v>87.549213999870602</v>
      </c>
      <c r="F2309" s="86">
        <v>63.826803849546003</v>
      </c>
      <c r="G2309" s="86">
        <v>93.456354965639903</v>
      </c>
      <c r="H2309" s="86">
        <f t="shared" si="250"/>
        <v>81.610790938352167</v>
      </c>
      <c r="I2309" s="86">
        <f t="shared" si="245"/>
        <v>15.682035141475991</v>
      </c>
      <c r="J2309" s="86">
        <f t="shared" si="246"/>
        <v>6.350688019191546</v>
      </c>
      <c r="L2309" s="87">
        <v>101.88446067114801</v>
      </c>
      <c r="M2309" s="86">
        <v>81.507662021181304</v>
      </c>
      <c r="N2309" s="86">
        <v>94.322154561796694</v>
      </c>
      <c r="O2309" s="86">
        <f t="shared" si="251"/>
        <v>92.57142575137533</v>
      </c>
      <c r="P2309" s="86">
        <f t="shared" si="247"/>
        <v>10.300595581375415</v>
      </c>
      <c r="Q2309" s="86">
        <f t="shared" si="248"/>
        <v>6.5324950368774246</v>
      </c>
      <c r="S2309" s="86">
        <f t="shared" si="249"/>
        <v>0.18180701768587867</v>
      </c>
      <c r="T2309" s="87">
        <v>0.75138101800000001</v>
      </c>
      <c r="U2309" s="87">
        <v>0</v>
      </c>
    </row>
    <row r="2310" spans="2:21">
      <c r="B2310" s="87" t="s">
        <v>8076</v>
      </c>
      <c r="C2310" s="87" t="s">
        <v>830</v>
      </c>
      <c r="D2310" s="87" t="s">
        <v>831</v>
      </c>
      <c r="E2310" s="87">
        <v>103.659809831225</v>
      </c>
      <c r="F2310" s="86">
        <v>88.510520074695194</v>
      </c>
      <c r="G2310" s="86">
        <v>101.622605053917</v>
      </c>
      <c r="H2310" s="86">
        <f t="shared" si="250"/>
        <v>97.930978319945737</v>
      </c>
      <c r="I2310" s="86">
        <f t="shared" ref="I2310:I2373" si="252">STDEV(E2310:G2310)</f>
        <v>8.2216984856569191</v>
      </c>
      <c r="J2310" s="86">
        <f t="shared" ref="J2310:J2373" si="253">LOG(H2310,2)</f>
        <v>6.6136933918879892</v>
      </c>
      <c r="L2310" s="87">
        <v>108.08640833605099</v>
      </c>
      <c r="M2310" s="86">
        <v>92.135536893020401</v>
      </c>
      <c r="N2310" s="86">
        <v>100.39073699815501</v>
      </c>
      <c r="O2310" s="86">
        <f t="shared" si="251"/>
        <v>100.20422740907547</v>
      </c>
      <c r="P2310" s="86">
        <f t="shared" ref="P2310:P2373" si="254">STDEV(L2310:N2310)</f>
        <v>7.9770711616567755</v>
      </c>
      <c r="Q2310" s="86">
        <f t="shared" ref="Q2310:Q2373" si="255">LOG(O2310,2)</f>
        <v>6.6467995639112196</v>
      </c>
      <c r="S2310" s="86">
        <f t="shared" ref="S2310:S2373" si="256">LOG(O2310/H2310,2)</f>
        <v>3.3106172023229588E-2</v>
      </c>
      <c r="T2310" s="87">
        <v>0.99531827500000003</v>
      </c>
      <c r="U2310" s="87">
        <v>0</v>
      </c>
    </row>
    <row r="2311" spans="2:21">
      <c r="B2311" s="87" t="s">
        <v>8077</v>
      </c>
      <c r="C2311" s="87" t="s">
        <v>841</v>
      </c>
      <c r="D2311" s="87" t="s">
        <v>3493</v>
      </c>
      <c r="E2311" s="87">
        <v>144.293689089982</v>
      </c>
      <c r="F2311" s="86">
        <v>123.671088351826</v>
      </c>
      <c r="G2311" s="86">
        <v>137.19227299627801</v>
      </c>
      <c r="H2311" s="86">
        <f t="shared" ref="H2311:H2374" si="257">AVERAGE(E2311:G2311)</f>
        <v>135.05235014602866</v>
      </c>
      <c r="I2311" s="86">
        <f t="shared" si="252"/>
        <v>10.476515052970262</v>
      </c>
      <c r="J2311" s="86">
        <f t="shared" si="253"/>
        <v>7.0773749352455964</v>
      </c>
      <c r="L2311" s="87">
        <v>138.120246574037</v>
      </c>
      <c r="M2311" s="86">
        <v>135.550666816807</v>
      </c>
      <c r="N2311" s="86">
        <v>140.36261019163899</v>
      </c>
      <c r="O2311" s="86">
        <f t="shared" ref="O2311:O2374" si="258">AVERAGE(L2311:N2311)</f>
        <v>138.01117452749432</v>
      </c>
      <c r="P2311" s="86">
        <f t="shared" si="254"/>
        <v>2.4078252208476725</v>
      </c>
      <c r="Q2311" s="86">
        <f t="shared" si="255"/>
        <v>7.1086412740442579</v>
      </c>
      <c r="S2311" s="86">
        <f t="shared" si="256"/>
        <v>3.1266338798661725E-2</v>
      </c>
      <c r="T2311" s="87">
        <v>0.99307507900000003</v>
      </c>
      <c r="U2311" s="87">
        <v>0</v>
      </c>
    </row>
    <row r="2312" spans="2:21">
      <c r="B2312" s="87" t="s">
        <v>8078</v>
      </c>
      <c r="C2312" s="87" t="s">
        <v>832</v>
      </c>
      <c r="D2312" s="87" t="s">
        <v>3494</v>
      </c>
      <c r="E2312" s="87">
        <v>93.581271643666597</v>
      </c>
      <c r="F2312" s="86">
        <v>89.368869425421593</v>
      </c>
      <c r="G2312" s="86">
        <v>93.796660309165205</v>
      </c>
      <c r="H2312" s="86">
        <f t="shared" si="257"/>
        <v>92.248933792751131</v>
      </c>
      <c r="I2312" s="86">
        <f t="shared" si="252"/>
        <v>2.49653282359301</v>
      </c>
      <c r="J2312" s="86">
        <f t="shared" si="253"/>
        <v>6.5274603315801825</v>
      </c>
      <c r="L2312" s="87">
        <v>96.430620682008595</v>
      </c>
      <c r="M2312" s="86">
        <v>90.852620793346304</v>
      </c>
      <c r="N2312" s="86">
        <v>95.238042574534504</v>
      </c>
      <c r="O2312" s="86">
        <f t="shared" si="258"/>
        <v>94.173761349963129</v>
      </c>
      <c r="P2312" s="86">
        <f t="shared" si="254"/>
        <v>2.9373528189869331</v>
      </c>
      <c r="Q2312" s="86">
        <f t="shared" si="255"/>
        <v>6.5572532476842138</v>
      </c>
      <c r="S2312" s="86">
        <f t="shared" si="256"/>
        <v>2.9792916104031369E-2</v>
      </c>
      <c r="T2312" s="87">
        <v>0.97769405200000004</v>
      </c>
      <c r="U2312" s="87">
        <v>0</v>
      </c>
    </row>
    <row r="2313" spans="2:21">
      <c r="B2313" s="87" t="s">
        <v>8079</v>
      </c>
      <c r="C2313" s="87" t="s">
        <v>841</v>
      </c>
      <c r="D2313" s="87"/>
      <c r="E2313" s="87">
        <v>148.93782546378199</v>
      </c>
      <c r="F2313" s="86">
        <v>144.66828300805199</v>
      </c>
      <c r="G2313" s="86">
        <v>140.160408453889</v>
      </c>
      <c r="H2313" s="86">
        <f t="shared" si="257"/>
        <v>144.58883897524098</v>
      </c>
      <c r="I2313" s="86">
        <f t="shared" si="252"/>
        <v>4.3892477552710139</v>
      </c>
      <c r="J2313" s="86">
        <f t="shared" si="253"/>
        <v>7.1758123826133966</v>
      </c>
      <c r="L2313" s="87">
        <v>150.76737499971199</v>
      </c>
      <c r="M2313" s="86">
        <v>160.434458475008</v>
      </c>
      <c r="N2313" s="86">
        <v>141.215409514306</v>
      </c>
      <c r="O2313" s="86">
        <f t="shared" si="258"/>
        <v>150.80574766300867</v>
      </c>
      <c r="P2313" s="86">
        <f t="shared" si="254"/>
        <v>9.6095819411892993</v>
      </c>
      <c r="Q2313" s="86">
        <f t="shared" si="255"/>
        <v>7.2365476048991964</v>
      </c>
      <c r="S2313" s="86">
        <f t="shared" si="256"/>
        <v>6.0735222285798564E-2</v>
      </c>
      <c r="T2313" s="87">
        <v>0.96660881899999995</v>
      </c>
      <c r="U2313" s="87">
        <v>0</v>
      </c>
    </row>
    <row r="2314" spans="2:21">
      <c r="B2314" s="87" t="s">
        <v>8080</v>
      </c>
      <c r="C2314" s="87" t="s">
        <v>832</v>
      </c>
      <c r="D2314" s="87" t="s">
        <v>3495</v>
      </c>
      <c r="E2314" s="87">
        <v>241.36116643885899</v>
      </c>
      <c r="F2314" s="86">
        <v>269.665151881469</v>
      </c>
      <c r="G2314" s="86">
        <v>266.13212394438602</v>
      </c>
      <c r="H2314" s="86">
        <f t="shared" si="257"/>
        <v>259.05281408823799</v>
      </c>
      <c r="I2314" s="86">
        <f t="shared" si="252"/>
        <v>15.422917007278025</v>
      </c>
      <c r="J2314" s="86">
        <f t="shared" si="253"/>
        <v>8.0171024454302522</v>
      </c>
      <c r="L2314" s="87">
        <v>243.45414993568201</v>
      </c>
      <c r="M2314" s="86">
        <v>209.44477656624301</v>
      </c>
      <c r="N2314" s="86">
        <v>245.692852078768</v>
      </c>
      <c r="O2314" s="86">
        <f t="shared" si="258"/>
        <v>232.86392619356434</v>
      </c>
      <c r="P2314" s="86">
        <f t="shared" si="254"/>
        <v>20.312443815836467</v>
      </c>
      <c r="Q2314" s="86">
        <f t="shared" si="255"/>
        <v>7.8633433534430077</v>
      </c>
      <c r="S2314" s="86">
        <f t="shared" si="256"/>
        <v>-0.1537590919872433</v>
      </c>
      <c r="T2314" s="87">
        <v>0.20884957500000001</v>
      </c>
      <c r="U2314" s="87">
        <v>0</v>
      </c>
    </row>
    <row r="2315" spans="2:21">
      <c r="B2315" s="87" t="s">
        <v>8081</v>
      </c>
      <c r="C2315" s="87" t="s">
        <v>841</v>
      </c>
      <c r="D2315" s="87"/>
      <c r="E2315" s="87">
        <v>240.598587825875</v>
      </c>
      <c r="F2315" s="86">
        <v>205.31379615153199</v>
      </c>
      <c r="G2315" s="86">
        <v>176.08125128227201</v>
      </c>
      <c r="H2315" s="86">
        <f t="shared" si="257"/>
        <v>207.33121175322631</v>
      </c>
      <c r="I2315" s="86">
        <f t="shared" si="252"/>
        <v>32.305946092826495</v>
      </c>
      <c r="J2315" s="86">
        <f t="shared" si="253"/>
        <v>7.6957935066662344</v>
      </c>
      <c r="L2315" s="87">
        <v>241.33640854993601</v>
      </c>
      <c r="M2315" s="86">
        <v>219.85796972808399</v>
      </c>
      <c r="N2315" s="86">
        <v>213.86906212529999</v>
      </c>
      <c r="O2315" s="86">
        <f t="shared" si="258"/>
        <v>225.02114680110665</v>
      </c>
      <c r="P2315" s="86">
        <f t="shared" si="254"/>
        <v>14.443253719930336</v>
      </c>
      <c r="Q2315" s="86">
        <f t="shared" si="255"/>
        <v>7.8139167776681484</v>
      </c>
      <c r="S2315" s="86">
        <f t="shared" si="256"/>
        <v>0.11812327100191394</v>
      </c>
      <c r="T2315" s="87">
        <v>0.84178788000000004</v>
      </c>
      <c r="U2315" s="87">
        <v>0</v>
      </c>
    </row>
    <row r="2316" spans="2:21">
      <c r="B2316" s="87" t="s">
        <v>8082</v>
      </c>
      <c r="C2316" s="87" t="s">
        <v>832</v>
      </c>
      <c r="D2316" s="87" t="s">
        <v>3496</v>
      </c>
      <c r="E2316" s="87">
        <v>61.2086496146282</v>
      </c>
      <c r="F2316" s="86">
        <v>68.388843382374603</v>
      </c>
      <c r="G2316" s="86">
        <v>77.880295804699898</v>
      </c>
      <c r="H2316" s="86">
        <f t="shared" si="257"/>
        <v>69.159262933900905</v>
      </c>
      <c r="I2316" s="86">
        <f t="shared" si="252"/>
        <v>8.3624820708784497</v>
      </c>
      <c r="J2316" s="86">
        <f t="shared" si="253"/>
        <v>6.1118505884009249</v>
      </c>
      <c r="L2316" s="87">
        <v>66.226511277104905</v>
      </c>
      <c r="M2316" s="86">
        <v>71.313872788809604</v>
      </c>
      <c r="N2316" s="86">
        <v>73.974531213758596</v>
      </c>
      <c r="O2316" s="86">
        <f t="shared" si="258"/>
        <v>70.504971759891035</v>
      </c>
      <c r="P2316" s="86">
        <f t="shared" si="254"/>
        <v>3.9368380574561237</v>
      </c>
      <c r="Q2316" s="86">
        <f t="shared" si="255"/>
        <v>6.1396530897099364</v>
      </c>
      <c r="S2316" s="86">
        <f t="shared" si="256"/>
        <v>2.7802501309011709E-2</v>
      </c>
      <c r="T2316" s="87">
        <v>0.98103776399999998</v>
      </c>
      <c r="U2316" s="87">
        <v>0</v>
      </c>
    </row>
    <row r="2317" spans="2:21">
      <c r="B2317" s="87" t="s">
        <v>8083</v>
      </c>
      <c r="C2317" s="87" t="s">
        <v>832</v>
      </c>
      <c r="D2317" s="87" t="s">
        <v>3382</v>
      </c>
      <c r="E2317" s="87">
        <v>120.260097835637</v>
      </c>
      <c r="F2317" s="86">
        <v>112.872950062656</v>
      </c>
      <c r="G2317" s="86">
        <v>136.65203096766299</v>
      </c>
      <c r="H2317" s="86">
        <f t="shared" si="257"/>
        <v>123.26169295531867</v>
      </c>
      <c r="I2317" s="86">
        <f t="shared" si="252"/>
        <v>12.170388330640467</v>
      </c>
      <c r="J2317" s="86">
        <f t="shared" si="253"/>
        <v>6.9455807010309591</v>
      </c>
      <c r="L2317" s="87">
        <v>108.277771856006</v>
      </c>
      <c r="M2317" s="86">
        <v>104.920395618999</v>
      </c>
      <c r="N2317" s="86">
        <v>115.244409668508</v>
      </c>
      <c r="O2317" s="86">
        <f t="shared" si="258"/>
        <v>109.48085904783767</v>
      </c>
      <c r="P2317" s="86">
        <f t="shared" si="254"/>
        <v>5.2661067798684895</v>
      </c>
      <c r="Q2317" s="86">
        <f t="shared" si="255"/>
        <v>6.7745348498239997</v>
      </c>
      <c r="S2317" s="86">
        <f t="shared" si="256"/>
        <v>-0.1710458512069587</v>
      </c>
      <c r="T2317" s="87">
        <v>0.221930079</v>
      </c>
      <c r="U2317" s="87">
        <v>0</v>
      </c>
    </row>
    <row r="2318" spans="2:21">
      <c r="B2318" s="87" t="s">
        <v>8084</v>
      </c>
      <c r="C2318" s="87" t="s">
        <v>3497</v>
      </c>
      <c r="D2318" s="87" t="s">
        <v>3241</v>
      </c>
      <c r="E2318" s="87">
        <v>1486.34688313417</v>
      </c>
      <c r="F2318" s="86">
        <v>1597.7158271312601</v>
      </c>
      <c r="G2318" s="86">
        <v>1778.9499146968301</v>
      </c>
      <c r="H2318" s="86">
        <f t="shared" si="257"/>
        <v>1621.0042083207534</v>
      </c>
      <c r="I2318" s="86">
        <f t="shared" si="252"/>
        <v>147.68512126729331</v>
      </c>
      <c r="J2318" s="86">
        <f t="shared" si="253"/>
        <v>10.662672120931237</v>
      </c>
      <c r="L2318" s="87">
        <v>1334.76541499411</v>
      </c>
      <c r="M2318" s="86">
        <v>1284.9648085305</v>
      </c>
      <c r="N2318" s="86">
        <v>1625.8160852099199</v>
      </c>
      <c r="O2318" s="86">
        <f t="shared" si="258"/>
        <v>1415.1821029115099</v>
      </c>
      <c r="P2318" s="86">
        <f t="shared" si="254"/>
        <v>184.10603188163509</v>
      </c>
      <c r="Q2318" s="86">
        <f t="shared" si="255"/>
        <v>10.466771992887836</v>
      </c>
      <c r="S2318" s="86">
        <f t="shared" si="256"/>
        <v>-0.19590012804340157</v>
      </c>
      <c r="T2318" s="87">
        <v>0.19725025199999999</v>
      </c>
      <c r="U2318" s="87">
        <v>0</v>
      </c>
    </row>
    <row r="2319" spans="2:21">
      <c r="B2319" s="87" t="s">
        <v>8085</v>
      </c>
      <c r="C2319" s="87" t="s">
        <v>841</v>
      </c>
      <c r="D2319" s="87" t="s">
        <v>3498</v>
      </c>
      <c r="E2319" s="87">
        <v>61.242616678787201</v>
      </c>
      <c r="F2319" s="86">
        <v>56.664461312772701</v>
      </c>
      <c r="G2319" s="86">
        <v>62.200891445097199</v>
      </c>
      <c r="H2319" s="86">
        <f t="shared" si="257"/>
        <v>60.035989812219036</v>
      </c>
      <c r="I2319" s="86">
        <f t="shared" si="252"/>
        <v>2.9588808608781036</v>
      </c>
      <c r="J2319" s="86">
        <f t="shared" si="253"/>
        <v>5.9077557082342906</v>
      </c>
      <c r="L2319" s="87">
        <v>70.743695283288901</v>
      </c>
      <c r="M2319" s="86">
        <v>71.711420107100594</v>
      </c>
      <c r="N2319" s="86">
        <v>67.568534939043602</v>
      </c>
      <c r="O2319" s="86">
        <f t="shared" si="258"/>
        <v>70.007883443144365</v>
      </c>
      <c r="P2319" s="86">
        <f t="shared" si="254"/>
        <v>2.1672421823597192</v>
      </c>
      <c r="Q2319" s="86">
        <f t="shared" si="255"/>
        <v>6.1294454850012192</v>
      </c>
      <c r="S2319" s="86">
        <f t="shared" si="256"/>
        <v>0.22168977676692889</v>
      </c>
      <c r="T2319" s="87">
        <v>0.296668235</v>
      </c>
      <c r="U2319" s="87">
        <v>0</v>
      </c>
    </row>
    <row r="2320" spans="2:21">
      <c r="B2320" s="87" t="s">
        <v>8086</v>
      </c>
      <c r="C2320" s="87" t="s">
        <v>841</v>
      </c>
      <c r="D2320" s="87"/>
      <c r="E2320" s="87">
        <v>44.0857087375718</v>
      </c>
      <c r="F2320" s="86">
        <v>38.5252346319566</v>
      </c>
      <c r="G2320" s="86">
        <v>36.881422969401903</v>
      </c>
      <c r="H2320" s="86">
        <f t="shared" si="257"/>
        <v>39.830788779643434</v>
      </c>
      <c r="I2320" s="86">
        <f t="shared" si="252"/>
        <v>3.775418795547131</v>
      </c>
      <c r="J2320" s="86">
        <f t="shared" si="253"/>
        <v>5.3158121449437701</v>
      </c>
      <c r="L2320" s="87">
        <v>47.511608203286698</v>
      </c>
      <c r="M2320" s="86">
        <v>52.384653742002101</v>
      </c>
      <c r="N2320" s="86">
        <v>45.731237553765098</v>
      </c>
      <c r="O2320" s="86">
        <f t="shared" si="258"/>
        <v>48.542499833017963</v>
      </c>
      <c r="P2320" s="86">
        <f t="shared" si="254"/>
        <v>3.4444215635808928</v>
      </c>
      <c r="Q2320" s="86">
        <f t="shared" si="255"/>
        <v>5.6011765009419863</v>
      </c>
      <c r="S2320" s="86">
        <f t="shared" si="256"/>
        <v>0.28536435599821591</v>
      </c>
      <c r="T2320" s="87">
        <v>0.24139486700000001</v>
      </c>
      <c r="U2320" s="87">
        <v>0</v>
      </c>
    </row>
    <row r="2321" spans="2:21">
      <c r="B2321" s="87" t="s">
        <v>8087</v>
      </c>
      <c r="C2321" s="87" t="s">
        <v>2148</v>
      </c>
      <c r="D2321" s="87" t="s">
        <v>835</v>
      </c>
      <c r="E2321" s="87">
        <v>66.514035099339793</v>
      </c>
      <c r="F2321" s="86">
        <v>65.382101243400697</v>
      </c>
      <c r="G2321" s="86">
        <v>65.4622965245822</v>
      </c>
      <c r="H2321" s="86">
        <f t="shared" si="257"/>
        <v>65.786144289107554</v>
      </c>
      <c r="I2321" s="86">
        <f t="shared" si="252"/>
        <v>0.63164594077405722</v>
      </c>
      <c r="J2321" s="86">
        <f t="shared" si="253"/>
        <v>6.0397118540709718</v>
      </c>
      <c r="L2321" s="87">
        <v>64.894527621897197</v>
      </c>
      <c r="M2321" s="86">
        <v>66.619722623301001</v>
      </c>
      <c r="N2321" s="86">
        <v>61.263752962960098</v>
      </c>
      <c r="O2321" s="86">
        <f t="shared" si="258"/>
        <v>64.259334402719432</v>
      </c>
      <c r="P2321" s="86">
        <f t="shared" si="254"/>
        <v>2.7338993342641795</v>
      </c>
      <c r="Q2321" s="86">
        <f t="shared" si="255"/>
        <v>6.0058341323591673</v>
      </c>
      <c r="S2321" s="86">
        <f t="shared" si="256"/>
        <v>-3.3877721711803949E-2</v>
      </c>
      <c r="T2321" s="87">
        <v>0.77377986899999995</v>
      </c>
      <c r="U2321" s="87">
        <v>0</v>
      </c>
    </row>
    <row r="2322" spans="2:21">
      <c r="B2322" s="87" t="s">
        <v>8088</v>
      </c>
      <c r="C2322" s="87" t="s">
        <v>841</v>
      </c>
      <c r="D2322" s="87"/>
      <c r="E2322" s="87">
        <v>136.72069035596201</v>
      </c>
      <c r="F2322" s="86">
        <v>136.23126525391399</v>
      </c>
      <c r="G2322" s="86">
        <v>135.654508920094</v>
      </c>
      <c r="H2322" s="86">
        <f t="shared" si="257"/>
        <v>136.20215484332334</v>
      </c>
      <c r="I2322" s="86">
        <f t="shared" si="252"/>
        <v>0.53368649556734782</v>
      </c>
      <c r="J2322" s="86">
        <f t="shared" si="253"/>
        <v>7.0896057180673262</v>
      </c>
      <c r="L2322" s="87">
        <v>120.563819421147</v>
      </c>
      <c r="M2322" s="86">
        <v>134.35737894815699</v>
      </c>
      <c r="N2322" s="86">
        <v>145.35948476989199</v>
      </c>
      <c r="O2322" s="86">
        <f t="shared" si="258"/>
        <v>133.42689437973198</v>
      </c>
      <c r="P2322" s="86">
        <f t="shared" si="254"/>
        <v>12.423993165274844</v>
      </c>
      <c r="Q2322" s="86">
        <f t="shared" si="255"/>
        <v>7.0599056844649661</v>
      </c>
      <c r="S2322" s="86">
        <f t="shared" si="256"/>
        <v>-2.9700033602360319E-2</v>
      </c>
      <c r="T2322" s="87">
        <v>0.84178788000000004</v>
      </c>
      <c r="U2322" s="87">
        <v>0</v>
      </c>
    </row>
    <row r="2323" spans="2:21">
      <c r="B2323" s="87" t="s">
        <v>8089</v>
      </c>
      <c r="C2323" s="87" t="s">
        <v>832</v>
      </c>
      <c r="D2323" s="87" t="s">
        <v>1490</v>
      </c>
      <c r="E2323" s="87">
        <v>1126.8235123721399</v>
      </c>
      <c r="F2323" s="86">
        <v>961.68064448027599</v>
      </c>
      <c r="G2323" s="86">
        <v>1088.2062593032499</v>
      </c>
      <c r="H2323" s="86">
        <f t="shared" si="257"/>
        <v>1058.9034720518885</v>
      </c>
      <c r="I2323" s="86">
        <f t="shared" si="252"/>
        <v>86.383052211711728</v>
      </c>
      <c r="J2323" s="86">
        <f t="shared" si="253"/>
        <v>10.048355366212137</v>
      </c>
      <c r="L2323" s="87">
        <v>1210.3301052793299</v>
      </c>
      <c r="M2323" s="86">
        <v>1008.28111538598</v>
      </c>
      <c r="N2323" s="86">
        <v>1013.26585741103</v>
      </c>
      <c r="O2323" s="86">
        <f t="shared" si="258"/>
        <v>1077.29235935878</v>
      </c>
      <c r="P2323" s="86">
        <f t="shared" si="254"/>
        <v>115.24102261338919</v>
      </c>
      <c r="Q2323" s="86">
        <f t="shared" si="255"/>
        <v>10.073194111293601</v>
      </c>
      <c r="S2323" s="86">
        <f t="shared" si="256"/>
        <v>2.4838745081463491E-2</v>
      </c>
      <c r="T2323" s="87">
        <v>0.97207126700000002</v>
      </c>
      <c r="U2323" s="87">
        <v>0</v>
      </c>
    </row>
    <row r="2324" spans="2:21">
      <c r="B2324" s="87" t="s">
        <v>8090</v>
      </c>
      <c r="C2324" s="87" t="s">
        <v>832</v>
      </c>
      <c r="D2324" s="87" t="s">
        <v>3499</v>
      </c>
      <c r="E2324" s="87">
        <v>113.056831574763</v>
      </c>
      <c r="F2324" s="86">
        <v>146.71784816398099</v>
      </c>
      <c r="G2324" s="86">
        <v>140.19307039428199</v>
      </c>
      <c r="H2324" s="86">
        <f t="shared" si="257"/>
        <v>133.32258337767533</v>
      </c>
      <c r="I2324" s="86">
        <f t="shared" si="252"/>
        <v>17.851294164259272</v>
      </c>
      <c r="J2324" s="86">
        <f t="shared" si="253"/>
        <v>7.0587773675564325</v>
      </c>
      <c r="L2324" s="87">
        <v>106.29121826411701</v>
      </c>
      <c r="M2324" s="86">
        <v>150.91253580875301</v>
      </c>
      <c r="N2324" s="86">
        <v>141.75036018103</v>
      </c>
      <c r="O2324" s="86">
        <f t="shared" si="258"/>
        <v>132.9847047513</v>
      </c>
      <c r="P2324" s="86">
        <f t="shared" si="254"/>
        <v>23.566778124923616</v>
      </c>
      <c r="Q2324" s="86">
        <f t="shared" si="255"/>
        <v>7.0551165133328935</v>
      </c>
      <c r="S2324" s="86">
        <f t="shared" si="256"/>
        <v>-3.6608542235391727E-3</v>
      </c>
      <c r="T2324" s="87">
        <v>0.92847786200000004</v>
      </c>
      <c r="U2324" s="87">
        <v>0</v>
      </c>
    </row>
    <row r="2325" spans="2:21">
      <c r="B2325" s="87" t="s">
        <v>8091</v>
      </c>
      <c r="C2325" s="87" t="s">
        <v>841</v>
      </c>
      <c r="D2325" s="87"/>
      <c r="E2325" s="87">
        <v>82.778970521601394</v>
      </c>
      <c r="F2325" s="86">
        <v>88.698944267868498</v>
      </c>
      <c r="G2325" s="86">
        <v>91.682458118140204</v>
      </c>
      <c r="H2325" s="86">
        <f t="shared" si="257"/>
        <v>87.720124302536689</v>
      </c>
      <c r="I2325" s="86">
        <f t="shared" si="252"/>
        <v>4.5317313731982409</v>
      </c>
      <c r="J2325" s="86">
        <f t="shared" si="253"/>
        <v>6.4548359512505131</v>
      </c>
      <c r="L2325" s="87">
        <v>123.94763140543201</v>
      </c>
      <c r="M2325" s="86">
        <v>126.449515759001</v>
      </c>
      <c r="N2325" s="86">
        <v>143.41490433871601</v>
      </c>
      <c r="O2325" s="86">
        <f t="shared" si="258"/>
        <v>131.27068383438302</v>
      </c>
      <c r="P2325" s="86">
        <f t="shared" si="254"/>
        <v>10.59133726557015</v>
      </c>
      <c r="Q2325" s="86">
        <f t="shared" si="255"/>
        <v>7.0364009505667564</v>
      </c>
      <c r="S2325" s="86">
        <f t="shared" si="256"/>
        <v>0.58156499931624306</v>
      </c>
      <c r="T2325" s="91">
        <v>6.6300000000000005E-8</v>
      </c>
      <c r="U2325" s="87">
        <v>0</v>
      </c>
    </row>
    <row r="2326" spans="2:21">
      <c r="B2326" s="87" t="s">
        <v>8092</v>
      </c>
      <c r="C2326" s="87" t="s">
        <v>1449</v>
      </c>
      <c r="D2326" s="87" t="s">
        <v>3500</v>
      </c>
      <c r="E2326" s="87">
        <v>52.643939304581302</v>
      </c>
      <c r="F2326" s="86">
        <v>47.392278600099097</v>
      </c>
      <c r="G2326" s="86">
        <v>54.995470422088097</v>
      </c>
      <c r="H2326" s="86">
        <f t="shared" si="257"/>
        <v>51.677229442256163</v>
      </c>
      <c r="I2326" s="86">
        <f t="shared" si="252"/>
        <v>3.8926889727960048</v>
      </c>
      <c r="J2326" s="86">
        <f t="shared" si="253"/>
        <v>5.6914568201617985</v>
      </c>
      <c r="L2326" s="87">
        <v>50.8711481537105</v>
      </c>
      <c r="M2326" s="86">
        <v>49.139715468539102</v>
      </c>
      <c r="N2326" s="86">
        <v>51.605101870829102</v>
      </c>
      <c r="O2326" s="86">
        <f t="shared" si="258"/>
        <v>50.538655164359568</v>
      </c>
      <c r="P2326" s="86">
        <f t="shared" si="254"/>
        <v>1.2658776477704108</v>
      </c>
      <c r="Q2326" s="86">
        <f t="shared" si="255"/>
        <v>5.6593153695079357</v>
      </c>
      <c r="S2326" s="86">
        <f t="shared" si="256"/>
        <v>-3.2141450653862237E-2</v>
      </c>
      <c r="T2326" s="87">
        <v>0.82459503899999997</v>
      </c>
      <c r="U2326" s="87">
        <v>0</v>
      </c>
    </row>
    <row r="2327" spans="2:21">
      <c r="B2327" s="87" t="s">
        <v>8093</v>
      </c>
      <c r="C2327" s="87" t="s">
        <v>3501</v>
      </c>
      <c r="D2327" s="87" t="s">
        <v>3502</v>
      </c>
      <c r="E2327" s="87">
        <v>164.448770762706</v>
      </c>
      <c r="F2327" s="86">
        <v>167.28979919415701</v>
      </c>
      <c r="G2327" s="86">
        <v>154.31600347117799</v>
      </c>
      <c r="H2327" s="86">
        <f t="shared" si="257"/>
        <v>162.01819114268031</v>
      </c>
      <c r="I2327" s="86">
        <f t="shared" si="252"/>
        <v>6.8198703677093651</v>
      </c>
      <c r="J2327" s="86">
        <f t="shared" si="253"/>
        <v>7.3400119954645344</v>
      </c>
      <c r="L2327" s="87">
        <v>153.893763949592</v>
      </c>
      <c r="M2327" s="86">
        <v>167.56576089279099</v>
      </c>
      <c r="N2327" s="86">
        <v>155.831382832137</v>
      </c>
      <c r="O2327" s="86">
        <f t="shared" si="258"/>
        <v>159.09696922484</v>
      </c>
      <c r="P2327" s="86">
        <f t="shared" si="254"/>
        <v>7.3978994295587635</v>
      </c>
      <c r="Q2327" s="86">
        <f t="shared" si="255"/>
        <v>7.3137625425653647</v>
      </c>
      <c r="S2327" s="86">
        <f t="shared" si="256"/>
        <v>-2.624945289916988E-2</v>
      </c>
      <c r="T2327" s="87">
        <v>0.774981472</v>
      </c>
      <c r="U2327" s="87">
        <v>0</v>
      </c>
    </row>
    <row r="2328" spans="2:21">
      <c r="B2328" s="87" t="s">
        <v>8094</v>
      </c>
      <c r="C2328" s="87" t="s">
        <v>3106</v>
      </c>
      <c r="D2328" s="87" t="s">
        <v>3107</v>
      </c>
      <c r="E2328" s="87">
        <v>120.011351759522</v>
      </c>
      <c r="F2328" s="86">
        <v>121.329049014264</v>
      </c>
      <c r="G2328" s="86">
        <v>140.69962858174799</v>
      </c>
      <c r="H2328" s="86">
        <f t="shared" si="257"/>
        <v>127.34667645184466</v>
      </c>
      <c r="I2328" s="86">
        <f t="shared" si="252"/>
        <v>11.582749218186757</v>
      </c>
      <c r="J2328" s="86">
        <f t="shared" si="253"/>
        <v>6.9926174978044964</v>
      </c>
      <c r="L2328" s="87">
        <v>127.693271562742</v>
      </c>
      <c r="M2328" s="86">
        <v>127.785836128263</v>
      </c>
      <c r="N2328" s="86">
        <v>146.58019945680601</v>
      </c>
      <c r="O2328" s="86">
        <f t="shared" si="258"/>
        <v>134.01976904927034</v>
      </c>
      <c r="P2328" s="86">
        <f t="shared" si="254"/>
        <v>10.877750275981136</v>
      </c>
      <c r="Q2328" s="86">
        <f t="shared" si="255"/>
        <v>7.0663020158735863</v>
      </c>
      <c r="S2328" s="86">
        <f t="shared" si="256"/>
        <v>7.368451806909071E-2</v>
      </c>
      <c r="T2328" s="87">
        <v>0.92787789799999998</v>
      </c>
      <c r="U2328" s="87">
        <v>0</v>
      </c>
    </row>
    <row r="2329" spans="2:21">
      <c r="B2329" s="87" t="s">
        <v>8095</v>
      </c>
      <c r="C2329" s="87" t="s">
        <v>3121</v>
      </c>
      <c r="D2329" s="87" t="s">
        <v>3122</v>
      </c>
      <c r="E2329" s="87">
        <v>78.761130018822996</v>
      </c>
      <c r="F2329" s="86">
        <v>81.113561991302305</v>
      </c>
      <c r="G2329" s="86">
        <v>89.589571048063803</v>
      </c>
      <c r="H2329" s="86">
        <f t="shared" si="257"/>
        <v>83.154754352729697</v>
      </c>
      <c r="I2329" s="86">
        <f t="shared" si="252"/>
        <v>5.6954923819805598</v>
      </c>
      <c r="J2329" s="86">
        <f t="shared" si="253"/>
        <v>6.3777268464939407</v>
      </c>
      <c r="L2329" s="87">
        <v>86.285870762193298</v>
      </c>
      <c r="M2329" s="86">
        <v>94.571766454986204</v>
      </c>
      <c r="N2329" s="86">
        <v>94.645081518702597</v>
      </c>
      <c r="O2329" s="86">
        <f t="shared" si="258"/>
        <v>91.834239578627376</v>
      </c>
      <c r="P2329" s="86">
        <f t="shared" si="254"/>
        <v>4.8051681726059723</v>
      </c>
      <c r="Q2329" s="86">
        <f t="shared" si="255"/>
        <v>6.5209602448279371</v>
      </c>
      <c r="S2329" s="86">
        <f t="shared" si="256"/>
        <v>0.14323339833399731</v>
      </c>
      <c r="T2329" s="87">
        <v>0.60898324800000003</v>
      </c>
      <c r="U2329" s="87">
        <v>0</v>
      </c>
    </row>
    <row r="2330" spans="2:21">
      <c r="B2330" s="87" t="s">
        <v>8096</v>
      </c>
      <c r="C2330" s="87" t="s">
        <v>832</v>
      </c>
      <c r="D2330" s="87" t="s">
        <v>835</v>
      </c>
      <c r="E2330" s="87">
        <v>75.274637329989801</v>
      </c>
      <c r="F2330" s="86">
        <v>75.812838565126199</v>
      </c>
      <c r="G2330" s="86">
        <v>63.821903946620701</v>
      </c>
      <c r="H2330" s="86">
        <f t="shared" si="257"/>
        <v>71.636459947245569</v>
      </c>
      <c r="I2330" s="86">
        <f t="shared" si="252"/>
        <v>6.7729520341983944</v>
      </c>
      <c r="J2330" s="86">
        <f t="shared" si="253"/>
        <v>6.1626221404364925</v>
      </c>
      <c r="L2330" s="87">
        <v>72.430110645597594</v>
      </c>
      <c r="M2330" s="86">
        <v>72.093643165515601</v>
      </c>
      <c r="N2330" s="86">
        <v>70.862541760529297</v>
      </c>
      <c r="O2330" s="86">
        <f t="shared" si="258"/>
        <v>71.795431857214155</v>
      </c>
      <c r="P2330" s="86">
        <f t="shared" si="254"/>
        <v>0.82523665736424201</v>
      </c>
      <c r="Q2330" s="86">
        <f t="shared" si="255"/>
        <v>6.165820147200253</v>
      </c>
      <c r="S2330" s="86">
        <f t="shared" si="256"/>
        <v>3.1980067637605463E-3</v>
      </c>
      <c r="T2330" s="87">
        <v>0.91937540200000001</v>
      </c>
      <c r="U2330" s="87">
        <v>0</v>
      </c>
    </row>
    <row r="2331" spans="2:21">
      <c r="B2331" s="87" t="s">
        <v>8097</v>
      </c>
      <c r="C2331" s="87" t="s">
        <v>832</v>
      </c>
      <c r="D2331" s="87" t="s">
        <v>1030</v>
      </c>
      <c r="E2331" s="87">
        <v>107.044866672423</v>
      </c>
      <c r="F2331" s="86">
        <v>99.205454449348494</v>
      </c>
      <c r="G2331" s="86">
        <v>106.453478394757</v>
      </c>
      <c r="H2331" s="86">
        <f t="shared" si="257"/>
        <v>104.23459983884283</v>
      </c>
      <c r="I2331" s="86">
        <f t="shared" si="252"/>
        <v>4.3653937434376173</v>
      </c>
      <c r="J2331" s="86">
        <f t="shared" si="253"/>
        <v>6.7036904379306934</v>
      </c>
      <c r="L2331" s="87">
        <v>114.58295040927401</v>
      </c>
      <c r="M2331" s="86">
        <v>105.595062791969</v>
      </c>
      <c r="N2331" s="86">
        <v>103.30393250548499</v>
      </c>
      <c r="O2331" s="86">
        <f t="shared" si="258"/>
        <v>107.82731523557599</v>
      </c>
      <c r="P2331" s="86">
        <f t="shared" si="254"/>
        <v>5.9616503124126909</v>
      </c>
      <c r="Q2331" s="86">
        <f t="shared" si="255"/>
        <v>6.7525788832922951</v>
      </c>
      <c r="S2331" s="86">
        <f t="shared" si="256"/>
        <v>4.8888445361601876E-2</v>
      </c>
      <c r="T2331" s="87">
        <v>0.99307507900000003</v>
      </c>
      <c r="U2331" s="87">
        <v>0</v>
      </c>
    </row>
    <row r="2332" spans="2:21">
      <c r="B2332" s="87" t="s">
        <v>8098</v>
      </c>
      <c r="C2332" s="87" t="s">
        <v>3503</v>
      </c>
      <c r="D2332" s="87" t="s">
        <v>1047</v>
      </c>
      <c r="E2332" s="87">
        <v>31.504452007529199</v>
      </c>
      <c r="F2332" s="86">
        <v>31.641565574870199</v>
      </c>
      <c r="G2332" s="86">
        <v>32.236166395352001</v>
      </c>
      <c r="H2332" s="86">
        <f t="shared" si="257"/>
        <v>31.794061325917131</v>
      </c>
      <c r="I2332" s="86">
        <f t="shared" si="252"/>
        <v>0.38896362542306012</v>
      </c>
      <c r="J2332" s="86">
        <f t="shared" si="253"/>
        <v>4.990685410844784</v>
      </c>
      <c r="L2332" s="87">
        <v>22.0329690697112</v>
      </c>
      <c r="M2332" s="86">
        <v>33.300817280801503</v>
      </c>
      <c r="N2332" s="86">
        <v>27.544218924741202</v>
      </c>
      <c r="O2332" s="86">
        <f t="shared" si="258"/>
        <v>27.626001758417971</v>
      </c>
      <c r="P2332" s="86">
        <f t="shared" si="254"/>
        <v>5.6343692771201814</v>
      </c>
      <c r="Q2332" s="86">
        <f t="shared" si="255"/>
        <v>4.7879548745298344</v>
      </c>
      <c r="S2332" s="86">
        <f t="shared" si="256"/>
        <v>-0.20273053631494986</v>
      </c>
      <c r="T2332" s="87">
        <v>0.39664189900000002</v>
      </c>
      <c r="U2332" s="87">
        <v>0</v>
      </c>
    </row>
    <row r="2333" spans="2:21">
      <c r="B2333" s="87" t="s">
        <v>8099</v>
      </c>
      <c r="C2333" s="87" t="s">
        <v>841</v>
      </c>
      <c r="D2333" s="87" t="s">
        <v>3504</v>
      </c>
      <c r="E2333" s="87">
        <v>210.352011314272</v>
      </c>
      <c r="F2333" s="86">
        <v>198.047744494629</v>
      </c>
      <c r="G2333" s="86">
        <v>216.34339251543599</v>
      </c>
      <c r="H2333" s="86">
        <f t="shared" si="257"/>
        <v>208.24771610811231</v>
      </c>
      <c r="I2333" s="86">
        <f t="shared" si="252"/>
        <v>9.3275788852903645</v>
      </c>
      <c r="J2333" s="86">
        <f t="shared" si="253"/>
        <v>7.7021568631443307</v>
      </c>
      <c r="L2333" s="87">
        <v>200.177095173026</v>
      </c>
      <c r="M2333" s="86">
        <v>203.633522208774</v>
      </c>
      <c r="N2333" s="86">
        <v>215.88964105353199</v>
      </c>
      <c r="O2333" s="86">
        <f t="shared" si="258"/>
        <v>206.56675281177732</v>
      </c>
      <c r="P2333" s="86">
        <f t="shared" si="254"/>
        <v>8.2567491084292897</v>
      </c>
      <c r="Q2333" s="86">
        <f t="shared" si="255"/>
        <v>7.690464259014365</v>
      </c>
      <c r="S2333" s="86">
        <f t="shared" si="256"/>
        <v>-1.1692604129965874E-2</v>
      </c>
      <c r="T2333" s="87">
        <v>0.85128809599999999</v>
      </c>
      <c r="U2333" s="87">
        <v>0</v>
      </c>
    </row>
    <row r="2334" spans="2:21">
      <c r="B2334" s="87" t="s">
        <v>8100</v>
      </c>
      <c r="C2334" s="87" t="s">
        <v>3505</v>
      </c>
      <c r="D2334" s="87" t="s">
        <v>3506</v>
      </c>
      <c r="E2334" s="87">
        <v>723.70226897295697</v>
      </c>
      <c r="F2334" s="86">
        <v>728.56281051543795</v>
      </c>
      <c r="G2334" s="86">
        <v>879.26393133353497</v>
      </c>
      <c r="H2334" s="86">
        <f t="shared" si="257"/>
        <v>777.17633694064318</v>
      </c>
      <c r="I2334" s="86">
        <f t="shared" si="252"/>
        <v>88.443846098624761</v>
      </c>
      <c r="J2334" s="86">
        <f t="shared" si="253"/>
        <v>9.6020981649412942</v>
      </c>
      <c r="L2334" s="87">
        <v>761.85517997388001</v>
      </c>
      <c r="M2334" s="86">
        <v>780.65002529218805</v>
      </c>
      <c r="N2334" s="86">
        <v>819.23933907224102</v>
      </c>
      <c r="O2334" s="86">
        <f t="shared" si="258"/>
        <v>787.24818144610299</v>
      </c>
      <c r="P2334" s="86">
        <f t="shared" si="254"/>
        <v>29.255549513384413</v>
      </c>
      <c r="Q2334" s="86">
        <f t="shared" si="255"/>
        <v>9.6206747094942937</v>
      </c>
      <c r="S2334" s="86">
        <f t="shared" si="256"/>
        <v>1.8576544552998935E-2</v>
      </c>
      <c r="T2334" s="87">
        <v>0.95510654299999997</v>
      </c>
      <c r="U2334" s="87">
        <v>0</v>
      </c>
    </row>
    <row r="2335" spans="2:21">
      <c r="B2335" s="87" t="s">
        <v>8101</v>
      </c>
      <c r="C2335" s="87" t="s">
        <v>3507</v>
      </c>
      <c r="D2335" s="87" t="s">
        <v>3508</v>
      </c>
      <c r="E2335" s="87">
        <v>123.481600572907</v>
      </c>
      <c r="F2335" s="86">
        <v>137.03639930790999</v>
      </c>
      <c r="G2335" s="86">
        <v>137.22304659928301</v>
      </c>
      <c r="H2335" s="86">
        <f t="shared" si="257"/>
        <v>132.5803488267</v>
      </c>
      <c r="I2335" s="86">
        <f t="shared" si="252"/>
        <v>7.8802997495190565</v>
      </c>
      <c r="J2335" s="86">
        <f t="shared" si="253"/>
        <v>7.0507231435718118</v>
      </c>
      <c r="L2335" s="87">
        <v>138.548163280175</v>
      </c>
      <c r="M2335" s="86">
        <v>137.690683582091</v>
      </c>
      <c r="N2335" s="86">
        <v>140.31960584302101</v>
      </c>
      <c r="O2335" s="86">
        <f t="shared" si="258"/>
        <v>138.852817568429</v>
      </c>
      <c r="P2335" s="86">
        <f t="shared" si="254"/>
        <v>1.3406784625766923</v>
      </c>
      <c r="Q2335" s="86">
        <f t="shared" si="255"/>
        <v>7.1174126420539734</v>
      </c>
      <c r="S2335" s="86">
        <f t="shared" si="256"/>
        <v>6.6689498482161602E-2</v>
      </c>
      <c r="T2335" s="87">
        <v>0.94203867699999999</v>
      </c>
      <c r="U2335" s="87">
        <v>0</v>
      </c>
    </row>
    <row r="2336" spans="2:21">
      <c r="B2336" s="87" t="s">
        <v>8102</v>
      </c>
      <c r="C2336" s="87" t="s">
        <v>841</v>
      </c>
      <c r="D2336" s="87"/>
      <c r="E2336" s="87">
        <v>4.9678505136708399E-2</v>
      </c>
      <c r="F2336" s="86">
        <v>8.7558971938410599E-2</v>
      </c>
      <c r="G2336" s="86">
        <v>0.14170073026226601</v>
      </c>
      <c r="H2336" s="86">
        <f t="shared" si="257"/>
        <v>9.2979402445795001E-2</v>
      </c>
      <c r="I2336" s="86">
        <f t="shared" si="252"/>
        <v>4.6249954372180088E-2</v>
      </c>
      <c r="J2336" s="86">
        <f t="shared" si="253"/>
        <v>-3.4269450357102591</v>
      </c>
      <c r="L2336" s="87">
        <v>0.11831462596655599</v>
      </c>
      <c r="M2336" s="86">
        <v>0.26089921803336502</v>
      </c>
      <c r="N2336" s="86">
        <v>4.7671158678761101E-2</v>
      </c>
      <c r="O2336" s="86">
        <f t="shared" si="258"/>
        <v>0.14229500089289404</v>
      </c>
      <c r="P2336" s="86">
        <f t="shared" si="254"/>
        <v>0.10861788577503444</v>
      </c>
      <c r="Q2336" s="86">
        <f t="shared" si="255"/>
        <v>-2.8130431168860621</v>
      </c>
      <c r="S2336" s="86">
        <f t="shared" si="256"/>
        <v>0.61390191882419709</v>
      </c>
      <c r="T2336" s="87">
        <v>0.91676302600000004</v>
      </c>
      <c r="U2336" s="87">
        <v>0</v>
      </c>
    </row>
    <row r="2337" spans="2:21">
      <c r="B2337" s="87" t="s">
        <v>8103</v>
      </c>
      <c r="C2337" s="87" t="s">
        <v>832</v>
      </c>
      <c r="D2337" s="87" t="s">
        <v>3509</v>
      </c>
      <c r="E2337" s="87">
        <v>217.13837691343201</v>
      </c>
      <c r="F2337" s="86">
        <v>214.06363202874701</v>
      </c>
      <c r="G2337" s="86">
        <v>232.488812032373</v>
      </c>
      <c r="H2337" s="86">
        <f t="shared" si="257"/>
        <v>221.23027365818402</v>
      </c>
      <c r="I2337" s="86">
        <f t="shared" si="252"/>
        <v>9.8706397345252554</v>
      </c>
      <c r="J2337" s="86">
        <f t="shared" si="253"/>
        <v>7.7894050105555577</v>
      </c>
      <c r="L2337" s="87">
        <v>196.81258815991899</v>
      </c>
      <c r="M2337" s="86">
        <v>200.410960781645</v>
      </c>
      <c r="N2337" s="86">
        <v>178.288096229563</v>
      </c>
      <c r="O2337" s="86">
        <f t="shared" si="258"/>
        <v>191.8372150570423</v>
      </c>
      <c r="P2337" s="86">
        <f t="shared" si="254"/>
        <v>11.871016684853199</v>
      </c>
      <c r="Q2337" s="86">
        <f t="shared" si="255"/>
        <v>7.5837388098709528</v>
      </c>
      <c r="S2337" s="86">
        <f t="shared" si="256"/>
        <v>-0.20566620068460534</v>
      </c>
      <c r="T2337" s="87">
        <v>3.1138863999999999E-2</v>
      </c>
      <c r="U2337" s="87">
        <v>0</v>
      </c>
    </row>
    <row r="2338" spans="2:21">
      <c r="B2338" s="87" t="s">
        <v>8104</v>
      </c>
      <c r="C2338" s="87" t="s">
        <v>3510</v>
      </c>
      <c r="D2338" s="87" t="s">
        <v>2243</v>
      </c>
      <c r="E2338" s="87">
        <v>51.044969846398899</v>
      </c>
      <c r="F2338" s="86">
        <v>49.4045809626002</v>
      </c>
      <c r="G2338" s="86">
        <v>49.712919536073798</v>
      </c>
      <c r="H2338" s="86">
        <f t="shared" si="257"/>
        <v>50.05415678169097</v>
      </c>
      <c r="I2338" s="86">
        <f t="shared" si="252"/>
        <v>0.87180907650120243</v>
      </c>
      <c r="J2338" s="86">
        <f t="shared" si="253"/>
        <v>5.6454179785203307</v>
      </c>
      <c r="L2338" s="87">
        <v>48.775406871104799</v>
      </c>
      <c r="M2338" s="86">
        <v>56.792905826923302</v>
      </c>
      <c r="N2338" s="86">
        <v>50.322353322983197</v>
      </c>
      <c r="O2338" s="86">
        <f t="shared" si="258"/>
        <v>51.963555340337102</v>
      </c>
      <c r="P2338" s="86">
        <f t="shared" si="254"/>
        <v>4.2532611515121648</v>
      </c>
      <c r="Q2338" s="86">
        <f t="shared" si="255"/>
        <v>5.6994282380749448</v>
      </c>
      <c r="S2338" s="86">
        <f t="shared" si="256"/>
        <v>5.4010259554614116E-2</v>
      </c>
      <c r="T2338" s="87">
        <v>0.97578724299999997</v>
      </c>
      <c r="U2338" s="87">
        <v>0</v>
      </c>
    </row>
    <row r="2339" spans="2:21">
      <c r="B2339" s="87" t="s">
        <v>8105</v>
      </c>
      <c r="C2339" s="87" t="s">
        <v>832</v>
      </c>
      <c r="D2339" s="87" t="s">
        <v>3511</v>
      </c>
      <c r="E2339" s="87">
        <v>25.3518178507647</v>
      </c>
      <c r="F2339" s="86">
        <v>26.025822797862698</v>
      </c>
      <c r="G2339" s="86">
        <v>26.218524922487202</v>
      </c>
      <c r="H2339" s="86">
        <f t="shared" si="257"/>
        <v>25.865388523704866</v>
      </c>
      <c r="I2339" s="86">
        <f t="shared" si="252"/>
        <v>0.45508203028339966</v>
      </c>
      <c r="J2339" s="86">
        <f t="shared" si="253"/>
        <v>4.692950957297481</v>
      </c>
      <c r="L2339" s="87">
        <v>27.223081885483801</v>
      </c>
      <c r="M2339" s="86">
        <v>26.161131942846701</v>
      </c>
      <c r="N2339" s="86">
        <v>29.619717314880901</v>
      </c>
      <c r="O2339" s="86">
        <f t="shared" si="258"/>
        <v>27.667977047737136</v>
      </c>
      <c r="P2339" s="86">
        <f t="shared" si="254"/>
        <v>1.7716946613227551</v>
      </c>
      <c r="Q2339" s="86">
        <f t="shared" si="255"/>
        <v>4.7901452596198855</v>
      </c>
      <c r="S2339" s="86">
        <f t="shared" si="256"/>
        <v>9.7194302322404419E-2</v>
      </c>
      <c r="T2339" s="87">
        <v>0.89793139799999999</v>
      </c>
      <c r="U2339" s="87">
        <v>0</v>
      </c>
    </row>
    <row r="2340" spans="2:21">
      <c r="B2340" s="87" t="s">
        <v>8106</v>
      </c>
      <c r="C2340" s="87" t="s">
        <v>3512</v>
      </c>
      <c r="D2340" s="87" t="s">
        <v>3513</v>
      </c>
      <c r="E2340" s="87">
        <v>93.523687373136497</v>
      </c>
      <c r="F2340" s="86">
        <v>91.837557147018799</v>
      </c>
      <c r="G2340" s="86">
        <v>92.214285004356697</v>
      </c>
      <c r="H2340" s="86">
        <f t="shared" si="257"/>
        <v>92.525176508170674</v>
      </c>
      <c r="I2340" s="86">
        <f t="shared" si="252"/>
        <v>0.88501351979204923</v>
      </c>
      <c r="J2340" s="86">
        <f t="shared" si="253"/>
        <v>6.531774077611936</v>
      </c>
      <c r="L2340" s="87">
        <v>93.690781592456602</v>
      </c>
      <c r="M2340" s="86">
        <v>93.347008283353205</v>
      </c>
      <c r="N2340" s="86">
        <v>84.426495575349605</v>
      </c>
      <c r="O2340" s="86">
        <f t="shared" si="258"/>
        <v>90.488095150386471</v>
      </c>
      <c r="P2340" s="86">
        <f t="shared" si="254"/>
        <v>5.2523125457343358</v>
      </c>
      <c r="Q2340" s="86">
        <f t="shared" si="255"/>
        <v>6.4996560948484126</v>
      </c>
      <c r="S2340" s="86">
        <f t="shared" si="256"/>
        <v>-3.2117982763522776E-2</v>
      </c>
      <c r="T2340" s="87">
        <v>0.77495196899999996</v>
      </c>
      <c r="U2340" s="87">
        <v>0</v>
      </c>
    </row>
    <row r="2341" spans="2:21">
      <c r="B2341" s="87" t="s">
        <v>8107</v>
      </c>
      <c r="C2341" s="87" t="s">
        <v>832</v>
      </c>
      <c r="D2341" s="87" t="s">
        <v>3514</v>
      </c>
      <c r="E2341" s="87">
        <v>1165.7277331826001</v>
      </c>
      <c r="F2341" s="86">
        <v>1225.2028439498399</v>
      </c>
      <c r="G2341" s="86">
        <v>1246.38427247445</v>
      </c>
      <c r="H2341" s="86">
        <f t="shared" si="257"/>
        <v>1212.4382832022966</v>
      </c>
      <c r="I2341" s="86">
        <f t="shared" si="252"/>
        <v>41.815904162683388</v>
      </c>
      <c r="J2341" s="86">
        <f t="shared" si="253"/>
        <v>10.243695596263615</v>
      </c>
      <c r="L2341" s="87">
        <v>1172.28734329435</v>
      </c>
      <c r="M2341" s="86">
        <v>1151.75551286059</v>
      </c>
      <c r="N2341" s="86">
        <v>1323.0496064879701</v>
      </c>
      <c r="O2341" s="86">
        <f t="shared" si="258"/>
        <v>1215.6974875476365</v>
      </c>
      <c r="P2341" s="86">
        <f t="shared" si="254"/>
        <v>93.5347373758797</v>
      </c>
      <c r="Q2341" s="86">
        <f t="shared" si="255"/>
        <v>10.247568559898321</v>
      </c>
      <c r="S2341" s="86">
        <f t="shared" si="256"/>
        <v>3.8729636347060517E-3</v>
      </c>
      <c r="T2341" s="87">
        <v>0.91676302600000004</v>
      </c>
      <c r="U2341" s="87">
        <v>0</v>
      </c>
    </row>
    <row r="2342" spans="2:21">
      <c r="B2342" s="87" t="s">
        <v>8108</v>
      </c>
      <c r="C2342" s="87" t="s">
        <v>841</v>
      </c>
      <c r="D2342" s="87" t="s">
        <v>3515</v>
      </c>
      <c r="E2342" s="87">
        <v>252.12627635378101</v>
      </c>
      <c r="F2342" s="86">
        <v>221.58860839181</v>
      </c>
      <c r="G2342" s="86">
        <v>230.79633870180899</v>
      </c>
      <c r="H2342" s="86">
        <f t="shared" si="257"/>
        <v>234.83707448246665</v>
      </c>
      <c r="I2342" s="86">
        <f t="shared" si="252"/>
        <v>15.664703967062801</v>
      </c>
      <c r="J2342" s="86">
        <f t="shared" si="253"/>
        <v>7.8755163790986709</v>
      </c>
      <c r="L2342" s="87">
        <v>242.90673658421599</v>
      </c>
      <c r="M2342" s="86">
        <v>207.114562689868</v>
      </c>
      <c r="N2342" s="86">
        <v>223.147321943376</v>
      </c>
      <c r="O2342" s="86">
        <f t="shared" si="258"/>
        <v>224.38954040581999</v>
      </c>
      <c r="P2342" s="86">
        <f t="shared" si="254"/>
        <v>17.928392511659798</v>
      </c>
      <c r="Q2342" s="86">
        <f t="shared" si="255"/>
        <v>7.8098616181441267</v>
      </c>
      <c r="S2342" s="86">
        <f t="shared" si="256"/>
        <v>-6.5654760954544367E-2</v>
      </c>
      <c r="T2342" s="87">
        <v>0.62552923299999996</v>
      </c>
      <c r="U2342" s="87">
        <v>0</v>
      </c>
    </row>
    <row r="2343" spans="2:21">
      <c r="B2343" s="87" t="s">
        <v>8109</v>
      </c>
      <c r="C2343" s="87" t="s">
        <v>3516</v>
      </c>
      <c r="D2343" s="87" t="s">
        <v>3517</v>
      </c>
      <c r="E2343" s="87">
        <v>308.92089257510702</v>
      </c>
      <c r="F2343" s="86">
        <v>298.48237709832699</v>
      </c>
      <c r="G2343" s="86">
        <v>284.34045436624399</v>
      </c>
      <c r="H2343" s="86">
        <f t="shared" si="257"/>
        <v>297.24790801322598</v>
      </c>
      <c r="I2343" s="86">
        <f t="shared" si="252"/>
        <v>12.336629242888268</v>
      </c>
      <c r="J2343" s="86">
        <f t="shared" si="253"/>
        <v>8.2155228463072536</v>
      </c>
      <c r="L2343" s="87">
        <v>288.87968385501102</v>
      </c>
      <c r="M2343" s="86">
        <v>320.41293198634099</v>
      </c>
      <c r="N2343" s="86">
        <v>296.43840628068102</v>
      </c>
      <c r="O2343" s="86">
        <f t="shared" si="258"/>
        <v>301.91034070734435</v>
      </c>
      <c r="P2343" s="86">
        <f t="shared" si="254"/>
        <v>16.463383133647948</v>
      </c>
      <c r="Q2343" s="86">
        <f t="shared" si="255"/>
        <v>8.2379763611069396</v>
      </c>
      <c r="S2343" s="86">
        <f t="shared" si="256"/>
        <v>2.2453514799684687E-2</v>
      </c>
      <c r="T2343" s="87">
        <v>0.95540296700000005</v>
      </c>
      <c r="U2343" s="87">
        <v>0</v>
      </c>
    </row>
    <row r="2344" spans="2:21">
      <c r="B2344" s="87" t="s">
        <v>8110</v>
      </c>
      <c r="C2344" s="87" t="s">
        <v>832</v>
      </c>
      <c r="D2344" s="87" t="s">
        <v>1375</v>
      </c>
      <c r="E2344" s="87">
        <v>155.63343476854499</v>
      </c>
      <c r="F2344" s="86">
        <v>176.64441533611799</v>
      </c>
      <c r="G2344" s="86">
        <v>169.195319630629</v>
      </c>
      <c r="H2344" s="86">
        <f t="shared" si="257"/>
        <v>167.15772324509734</v>
      </c>
      <c r="I2344" s="86">
        <f t="shared" si="252"/>
        <v>10.652660483441748</v>
      </c>
      <c r="J2344" s="86">
        <f t="shared" si="253"/>
        <v>7.3850662035992736</v>
      </c>
      <c r="L2344" s="87">
        <v>141.95832841743399</v>
      </c>
      <c r="M2344" s="86">
        <v>158.92631089748701</v>
      </c>
      <c r="N2344" s="86">
        <v>159.63871081001099</v>
      </c>
      <c r="O2344" s="86">
        <f t="shared" si="258"/>
        <v>153.50778337497732</v>
      </c>
      <c r="P2344" s="86">
        <f t="shared" si="254"/>
        <v>10.008461958317216</v>
      </c>
      <c r="Q2344" s="86">
        <f t="shared" si="255"/>
        <v>7.26216799684771</v>
      </c>
      <c r="S2344" s="86">
        <f t="shared" si="256"/>
        <v>-0.12289820675156317</v>
      </c>
      <c r="T2344" s="87">
        <v>0.300486584</v>
      </c>
      <c r="U2344" s="87">
        <v>0</v>
      </c>
    </row>
    <row r="2345" spans="2:21">
      <c r="B2345" s="87" t="s">
        <v>8111</v>
      </c>
      <c r="C2345" s="87" t="s">
        <v>3518</v>
      </c>
      <c r="D2345" s="87" t="s">
        <v>3519</v>
      </c>
      <c r="E2345" s="87">
        <v>70.324628091850997</v>
      </c>
      <c r="F2345" s="86">
        <v>75.241516703704903</v>
      </c>
      <c r="G2345" s="86">
        <v>75.388550465815698</v>
      </c>
      <c r="H2345" s="86">
        <f t="shared" si="257"/>
        <v>73.651565087123856</v>
      </c>
      <c r="I2345" s="86">
        <f t="shared" si="252"/>
        <v>2.8821497288806084</v>
      </c>
      <c r="J2345" s="86">
        <f t="shared" si="253"/>
        <v>6.2026442775747119</v>
      </c>
      <c r="L2345" s="87">
        <v>72.587698281823506</v>
      </c>
      <c r="M2345" s="86">
        <v>88.624555224210795</v>
      </c>
      <c r="N2345" s="86">
        <v>81.352055704422298</v>
      </c>
      <c r="O2345" s="86">
        <f t="shared" si="258"/>
        <v>80.854769736818866</v>
      </c>
      <c r="P2345" s="86">
        <f t="shared" si="254"/>
        <v>8.0299853765639142</v>
      </c>
      <c r="Q2345" s="86">
        <f t="shared" si="255"/>
        <v>6.3372609777103914</v>
      </c>
      <c r="S2345" s="86">
        <f t="shared" si="256"/>
        <v>0.13461670013567986</v>
      </c>
      <c r="T2345" s="87">
        <v>0.70742127899999996</v>
      </c>
      <c r="U2345" s="87">
        <v>0</v>
      </c>
    </row>
    <row r="2346" spans="2:21">
      <c r="B2346" s="87" t="s">
        <v>8112</v>
      </c>
      <c r="C2346" s="87" t="s">
        <v>841</v>
      </c>
      <c r="D2346" s="87"/>
      <c r="E2346" s="87">
        <v>268.97571484461002</v>
      </c>
      <c r="F2346" s="86">
        <v>258.61008864728899</v>
      </c>
      <c r="G2346" s="86">
        <v>253.970296281152</v>
      </c>
      <c r="H2346" s="86">
        <f t="shared" si="257"/>
        <v>260.51869992435036</v>
      </c>
      <c r="I2346" s="86">
        <f t="shared" si="252"/>
        <v>7.6826261344241509</v>
      </c>
      <c r="J2346" s="86">
        <f t="shared" si="253"/>
        <v>8.0252431220476321</v>
      </c>
      <c r="L2346" s="87">
        <v>247.97193935364501</v>
      </c>
      <c r="M2346" s="86">
        <v>220.026147751167</v>
      </c>
      <c r="N2346" s="86">
        <v>268.51483470776299</v>
      </c>
      <c r="O2346" s="86">
        <f t="shared" si="258"/>
        <v>245.50430727085836</v>
      </c>
      <c r="P2346" s="86">
        <f t="shared" si="254"/>
        <v>24.338346220844361</v>
      </c>
      <c r="Q2346" s="86">
        <f t="shared" si="255"/>
        <v>7.9396045260205792</v>
      </c>
      <c r="S2346" s="86">
        <f t="shared" si="256"/>
        <v>-8.563859602705326E-2</v>
      </c>
      <c r="T2346" s="87">
        <v>0.59603805200000004</v>
      </c>
      <c r="U2346" s="87">
        <v>0</v>
      </c>
    </row>
    <row r="2347" spans="2:21">
      <c r="B2347" s="87" t="s">
        <v>8113</v>
      </c>
      <c r="C2347" s="87" t="s">
        <v>3520</v>
      </c>
      <c r="D2347" s="87" t="s">
        <v>3062</v>
      </c>
      <c r="E2347" s="87">
        <v>120.72582152975799</v>
      </c>
      <c r="F2347" s="86">
        <v>125.715769907504</v>
      </c>
      <c r="G2347" s="86">
        <v>129.878922308744</v>
      </c>
      <c r="H2347" s="86">
        <f t="shared" si="257"/>
        <v>125.44017124866866</v>
      </c>
      <c r="I2347" s="86">
        <f t="shared" si="252"/>
        <v>4.5827698429151349</v>
      </c>
      <c r="J2347" s="86">
        <f t="shared" si="253"/>
        <v>6.9708556238831845</v>
      </c>
      <c r="L2347" s="87">
        <v>122.679399071323</v>
      </c>
      <c r="M2347" s="86">
        <v>129.32372248182199</v>
      </c>
      <c r="N2347" s="86">
        <v>122.862113948146</v>
      </c>
      <c r="O2347" s="86">
        <f t="shared" si="258"/>
        <v>124.95507850043032</v>
      </c>
      <c r="P2347" s="86">
        <f t="shared" si="254"/>
        <v>3.7844595200193738</v>
      </c>
      <c r="Q2347" s="86">
        <f t="shared" si="255"/>
        <v>6.9652657272817367</v>
      </c>
      <c r="S2347" s="86">
        <f t="shared" si="256"/>
        <v>-5.5898966014476343E-3</v>
      </c>
      <c r="T2347" s="87">
        <v>0.86537785099999998</v>
      </c>
      <c r="U2347" s="87">
        <v>0</v>
      </c>
    </row>
    <row r="2348" spans="2:21">
      <c r="B2348" s="87" t="s">
        <v>8114</v>
      </c>
      <c r="C2348" s="87" t="s">
        <v>832</v>
      </c>
      <c r="D2348" s="87" t="s">
        <v>1349</v>
      </c>
      <c r="E2348" s="87">
        <v>57.769961434031103</v>
      </c>
      <c r="F2348" s="86">
        <v>60.736535241137197</v>
      </c>
      <c r="G2348" s="86">
        <v>69.264325309452204</v>
      </c>
      <c r="H2348" s="86">
        <f t="shared" si="257"/>
        <v>62.590273994873506</v>
      </c>
      <c r="I2348" s="86">
        <f t="shared" si="252"/>
        <v>5.9671903564805326</v>
      </c>
      <c r="J2348" s="86">
        <f t="shared" si="253"/>
        <v>5.967866586717645</v>
      </c>
      <c r="L2348" s="87">
        <v>61.078762449642397</v>
      </c>
      <c r="M2348" s="86">
        <v>58.782499266644301</v>
      </c>
      <c r="N2348" s="86">
        <v>59.613721282034398</v>
      </c>
      <c r="O2348" s="86">
        <f t="shared" si="258"/>
        <v>59.824994332773691</v>
      </c>
      <c r="P2348" s="86">
        <f t="shared" si="254"/>
        <v>1.1626191886747164</v>
      </c>
      <c r="Q2348" s="86">
        <f t="shared" si="255"/>
        <v>5.902676449984531</v>
      </c>
      <c r="S2348" s="86">
        <f t="shared" si="256"/>
        <v>-6.5190136733113954E-2</v>
      </c>
      <c r="T2348" s="87">
        <v>0.69427988299999999</v>
      </c>
      <c r="U2348" s="87">
        <v>0</v>
      </c>
    </row>
    <row r="2349" spans="2:21">
      <c r="B2349" s="87" t="s">
        <v>8115</v>
      </c>
      <c r="C2349" s="87" t="s">
        <v>832</v>
      </c>
      <c r="D2349" s="87"/>
      <c r="E2349" s="87">
        <v>291.16746171169098</v>
      </c>
      <c r="F2349" s="86">
        <v>291.85760734621499</v>
      </c>
      <c r="G2349" s="86">
        <v>274.945821626309</v>
      </c>
      <c r="H2349" s="86">
        <f t="shared" si="257"/>
        <v>285.99029689473832</v>
      </c>
      <c r="I2349" s="86">
        <f t="shared" si="252"/>
        <v>9.5710187919271874</v>
      </c>
      <c r="J2349" s="86">
        <f t="shared" si="253"/>
        <v>8.1598223897178563</v>
      </c>
      <c r="L2349" s="87">
        <v>228.91095233478899</v>
      </c>
      <c r="M2349" s="86">
        <v>245.80017165077101</v>
      </c>
      <c r="N2349" s="86">
        <v>236.01753699954699</v>
      </c>
      <c r="O2349" s="86">
        <f t="shared" si="258"/>
        <v>236.90955366170235</v>
      </c>
      <c r="P2349" s="86">
        <f t="shared" si="254"/>
        <v>8.4798704335624784</v>
      </c>
      <c r="Q2349" s="86">
        <f t="shared" si="255"/>
        <v>7.8881925679326415</v>
      </c>
      <c r="S2349" s="86">
        <f t="shared" si="256"/>
        <v>-0.27162982178521339</v>
      </c>
      <c r="T2349" s="87">
        <v>1.391048E-3</v>
      </c>
      <c r="U2349" s="87">
        <v>0</v>
      </c>
    </row>
    <row r="2350" spans="2:21">
      <c r="B2350" s="87" t="s">
        <v>8116</v>
      </c>
      <c r="C2350" s="87" t="s">
        <v>3521</v>
      </c>
      <c r="D2350" s="87" t="s">
        <v>861</v>
      </c>
      <c r="E2350" s="87">
        <v>79.965395761090406</v>
      </c>
      <c r="F2350" s="86">
        <v>79.253868973815599</v>
      </c>
      <c r="G2350" s="86">
        <v>79.2808734530648</v>
      </c>
      <c r="H2350" s="86">
        <f t="shared" si="257"/>
        <v>79.500046062656935</v>
      </c>
      <c r="I2350" s="86">
        <f t="shared" si="252"/>
        <v>0.40323078608778351</v>
      </c>
      <c r="J2350" s="86">
        <f t="shared" si="253"/>
        <v>6.3128837911880975</v>
      </c>
      <c r="L2350" s="87">
        <v>84.467708772546203</v>
      </c>
      <c r="M2350" s="86">
        <v>91.039001250708196</v>
      </c>
      <c r="N2350" s="86">
        <v>81.965432291821202</v>
      </c>
      <c r="O2350" s="86">
        <f t="shared" si="258"/>
        <v>85.824047438358548</v>
      </c>
      <c r="P2350" s="86">
        <f t="shared" si="254"/>
        <v>4.6863796629383954</v>
      </c>
      <c r="Q2350" s="86">
        <f t="shared" si="255"/>
        <v>6.4233100346774368</v>
      </c>
      <c r="S2350" s="86">
        <f t="shared" si="256"/>
        <v>0.11042624348933938</v>
      </c>
      <c r="T2350" s="87">
        <v>0.76928057000000005</v>
      </c>
      <c r="U2350" s="87">
        <v>0</v>
      </c>
    </row>
    <row r="2351" spans="2:21">
      <c r="B2351" s="87" t="s">
        <v>8117</v>
      </c>
      <c r="C2351" s="87" t="s">
        <v>3522</v>
      </c>
      <c r="D2351" s="87" t="s">
        <v>3523</v>
      </c>
      <c r="E2351" s="87">
        <v>106.89233306317</v>
      </c>
      <c r="F2351" s="86">
        <v>100.27842972336499</v>
      </c>
      <c r="G2351" s="86">
        <v>103.817798302599</v>
      </c>
      <c r="H2351" s="86">
        <f t="shared" si="257"/>
        <v>103.66285369637801</v>
      </c>
      <c r="I2351" s="86">
        <f t="shared" si="252"/>
        <v>3.3096729778512395</v>
      </c>
      <c r="J2351" s="86">
        <f t="shared" si="253"/>
        <v>6.6957552045750948</v>
      </c>
      <c r="L2351" s="87">
        <v>115.698734770239</v>
      </c>
      <c r="M2351" s="86">
        <v>116.262153095168</v>
      </c>
      <c r="N2351" s="86">
        <v>104.933525230592</v>
      </c>
      <c r="O2351" s="86">
        <f t="shared" si="258"/>
        <v>112.29813769866634</v>
      </c>
      <c r="P2351" s="86">
        <f t="shared" si="254"/>
        <v>6.3841599021252149</v>
      </c>
      <c r="Q2351" s="86">
        <f t="shared" si="255"/>
        <v>6.8111901927120249</v>
      </c>
      <c r="S2351" s="86">
        <f t="shared" si="256"/>
        <v>0.11543498813692951</v>
      </c>
      <c r="T2351" s="87">
        <v>0.74337484799999998</v>
      </c>
      <c r="U2351" s="87">
        <v>0</v>
      </c>
    </row>
    <row r="2352" spans="2:21">
      <c r="B2352" s="87" t="s">
        <v>8118</v>
      </c>
      <c r="C2352" s="87" t="s">
        <v>3524</v>
      </c>
      <c r="D2352" s="87" t="s">
        <v>3525</v>
      </c>
      <c r="E2352" s="87">
        <v>72.650835946188394</v>
      </c>
      <c r="F2352" s="86">
        <v>65.624592573985296</v>
      </c>
      <c r="G2352" s="86">
        <v>74.192014618219403</v>
      </c>
      <c r="H2352" s="86">
        <f t="shared" si="257"/>
        <v>70.822481046131031</v>
      </c>
      <c r="I2352" s="86">
        <f t="shared" si="252"/>
        <v>4.56698383524947</v>
      </c>
      <c r="J2352" s="86">
        <f t="shared" si="253"/>
        <v>6.1461354798510444</v>
      </c>
      <c r="L2352" s="87">
        <v>65.445356409758801</v>
      </c>
      <c r="M2352" s="86">
        <v>65.993018077738995</v>
      </c>
      <c r="N2352" s="86">
        <v>71.264480314962697</v>
      </c>
      <c r="O2352" s="86">
        <f t="shared" si="258"/>
        <v>67.567618267486836</v>
      </c>
      <c r="P2352" s="86">
        <f t="shared" si="254"/>
        <v>3.2132654845490589</v>
      </c>
      <c r="Q2352" s="86">
        <f t="shared" si="255"/>
        <v>6.0782600964590205</v>
      </c>
      <c r="S2352" s="86">
        <f t="shared" si="256"/>
        <v>-6.787538339202337E-2</v>
      </c>
      <c r="T2352" s="87">
        <v>0.60898324800000003</v>
      </c>
      <c r="U2352" s="87">
        <v>0</v>
      </c>
    </row>
    <row r="2353" spans="2:21">
      <c r="B2353" s="87" t="s">
        <v>8119</v>
      </c>
      <c r="C2353" s="87" t="s">
        <v>3526</v>
      </c>
      <c r="D2353" s="87" t="s">
        <v>3527</v>
      </c>
      <c r="E2353" s="87">
        <v>73.494355217564305</v>
      </c>
      <c r="F2353" s="86">
        <v>68.751728079135901</v>
      </c>
      <c r="G2353" s="86">
        <v>62.651794041361597</v>
      </c>
      <c r="H2353" s="86">
        <f t="shared" si="257"/>
        <v>68.299292446020601</v>
      </c>
      <c r="I2353" s="86">
        <f t="shared" si="252"/>
        <v>5.4354214847156879</v>
      </c>
      <c r="J2353" s="86">
        <f t="shared" si="253"/>
        <v>6.0937987277233034</v>
      </c>
      <c r="L2353" s="87">
        <v>70.334583004296903</v>
      </c>
      <c r="M2353" s="86">
        <v>67.899121073037406</v>
      </c>
      <c r="N2353" s="86">
        <v>67.6630840612615</v>
      </c>
      <c r="O2353" s="86">
        <f t="shared" si="258"/>
        <v>68.63226271286527</v>
      </c>
      <c r="P2353" s="86">
        <f t="shared" si="254"/>
        <v>1.4789689478474302</v>
      </c>
      <c r="Q2353" s="86">
        <f t="shared" si="255"/>
        <v>6.1008150140569493</v>
      </c>
      <c r="S2353" s="86">
        <f t="shared" si="256"/>
        <v>7.0162863336453041E-3</v>
      </c>
      <c r="T2353" s="87">
        <v>0.93007132999999997</v>
      </c>
      <c r="U2353" s="87">
        <v>0</v>
      </c>
    </row>
    <row r="2354" spans="2:21">
      <c r="B2354" s="87" t="s">
        <v>8120</v>
      </c>
      <c r="C2354" s="87" t="s">
        <v>3528</v>
      </c>
      <c r="D2354" s="87" t="s">
        <v>3529</v>
      </c>
      <c r="E2354" s="87">
        <v>86.632950861031304</v>
      </c>
      <c r="F2354" s="86">
        <v>84.334439826057505</v>
      </c>
      <c r="G2354" s="86">
        <v>81.487829942792303</v>
      </c>
      <c r="H2354" s="86">
        <f t="shared" si="257"/>
        <v>84.15174020996038</v>
      </c>
      <c r="I2354" s="86">
        <f t="shared" si="252"/>
        <v>2.5774215173534705</v>
      </c>
      <c r="J2354" s="86">
        <f t="shared" si="253"/>
        <v>6.3949212008611367</v>
      </c>
      <c r="L2354" s="87">
        <v>93.349433929670496</v>
      </c>
      <c r="M2354" s="86">
        <v>91.644156005510496</v>
      </c>
      <c r="N2354" s="86">
        <v>92.621943852864703</v>
      </c>
      <c r="O2354" s="86">
        <f t="shared" si="258"/>
        <v>92.538511262681894</v>
      </c>
      <c r="P2354" s="86">
        <f t="shared" si="254"/>
        <v>0.85569500844945867</v>
      </c>
      <c r="Q2354" s="86">
        <f t="shared" si="255"/>
        <v>6.5319819842463467</v>
      </c>
      <c r="S2354" s="86">
        <f t="shared" si="256"/>
        <v>0.13706078338521038</v>
      </c>
      <c r="T2354" s="87">
        <v>0.67123517200000005</v>
      </c>
      <c r="U2354" s="87">
        <v>0</v>
      </c>
    </row>
    <row r="2355" spans="2:21">
      <c r="B2355" s="87" t="s">
        <v>8121</v>
      </c>
      <c r="C2355" s="87" t="s">
        <v>3530</v>
      </c>
      <c r="D2355" s="87" t="s">
        <v>3531</v>
      </c>
      <c r="E2355" s="87">
        <v>58.933361915031597</v>
      </c>
      <c r="F2355" s="86">
        <v>52.025550610609301</v>
      </c>
      <c r="G2355" s="86">
        <v>50.050270250673201</v>
      </c>
      <c r="H2355" s="86">
        <f t="shared" si="257"/>
        <v>53.669727592104699</v>
      </c>
      <c r="I2355" s="86">
        <f t="shared" si="252"/>
        <v>4.6642060245242059</v>
      </c>
      <c r="J2355" s="86">
        <f t="shared" si="253"/>
        <v>5.7460366604248909</v>
      </c>
      <c r="L2355" s="87">
        <v>66.340163506521293</v>
      </c>
      <c r="M2355" s="86">
        <v>62.867885456120902</v>
      </c>
      <c r="N2355" s="86">
        <v>58.810211910602902</v>
      </c>
      <c r="O2355" s="86">
        <f t="shared" si="258"/>
        <v>62.67275362441503</v>
      </c>
      <c r="P2355" s="86">
        <f t="shared" si="254"/>
        <v>3.7687663874306598</v>
      </c>
      <c r="Q2355" s="86">
        <f t="shared" si="255"/>
        <v>5.9697664764452414</v>
      </c>
      <c r="S2355" s="86">
        <f t="shared" si="256"/>
        <v>0.22372981602035025</v>
      </c>
      <c r="T2355" s="87">
        <v>0.296668235</v>
      </c>
      <c r="U2355" s="87">
        <v>0</v>
      </c>
    </row>
    <row r="2356" spans="2:21">
      <c r="B2356" s="87" t="s">
        <v>8122</v>
      </c>
      <c r="C2356" s="87" t="s">
        <v>3532</v>
      </c>
      <c r="D2356" s="87" t="s">
        <v>1062</v>
      </c>
      <c r="E2356" s="87">
        <v>65.409243215632102</v>
      </c>
      <c r="F2356" s="86">
        <v>61.306320248325797</v>
      </c>
      <c r="G2356" s="86">
        <v>59.378121919124901</v>
      </c>
      <c r="H2356" s="86">
        <f t="shared" si="257"/>
        <v>62.031228461027602</v>
      </c>
      <c r="I2356" s="86">
        <f t="shared" si="252"/>
        <v>3.0802150835497786</v>
      </c>
      <c r="J2356" s="86">
        <f t="shared" si="253"/>
        <v>5.9549227910864566</v>
      </c>
      <c r="L2356" s="87">
        <v>81.105145602558494</v>
      </c>
      <c r="M2356" s="86">
        <v>70.638552023764106</v>
      </c>
      <c r="N2356" s="86">
        <v>63.21871252463</v>
      </c>
      <c r="O2356" s="86">
        <f t="shared" si="258"/>
        <v>71.654136716984212</v>
      </c>
      <c r="P2356" s="86">
        <f t="shared" si="254"/>
        <v>8.9863608465623468</v>
      </c>
      <c r="Q2356" s="86">
        <f t="shared" si="255"/>
        <v>6.1629780910538248</v>
      </c>
      <c r="S2356" s="86">
        <f t="shared" si="256"/>
        <v>0.20805529996736818</v>
      </c>
      <c r="T2356" s="87">
        <v>0.40625385800000002</v>
      </c>
      <c r="U2356" s="87">
        <v>0</v>
      </c>
    </row>
    <row r="2357" spans="2:21">
      <c r="B2357" s="87" t="s">
        <v>8123</v>
      </c>
      <c r="C2357" s="87" t="s">
        <v>3533</v>
      </c>
      <c r="D2357" s="87" t="s">
        <v>3534</v>
      </c>
      <c r="E2357" s="87">
        <v>63.529638758984497</v>
      </c>
      <c r="F2357" s="86">
        <v>55.251640967449802</v>
      </c>
      <c r="G2357" s="86">
        <v>52.085232795005901</v>
      </c>
      <c r="H2357" s="86">
        <f t="shared" si="257"/>
        <v>56.955504173813402</v>
      </c>
      <c r="I2357" s="86">
        <f t="shared" si="252"/>
        <v>5.9093966981906831</v>
      </c>
      <c r="J2357" s="86">
        <f t="shared" si="253"/>
        <v>5.8317633654520273</v>
      </c>
      <c r="L2357" s="87">
        <v>60.024953573699698</v>
      </c>
      <c r="M2357" s="86">
        <v>56.117481226280603</v>
      </c>
      <c r="N2357" s="86">
        <v>58.863900229813801</v>
      </c>
      <c r="O2357" s="86">
        <f t="shared" si="258"/>
        <v>58.335445009931362</v>
      </c>
      <c r="P2357" s="86">
        <f t="shared" si="254"/>
        <v>2.0066224672386594</v>
      </c>
      <c r="Q2357" s="86">
        <f t="shared" si="255"/>
        <v>5.8663008359720061</v>
      </c>
      <c r="S2357" s="86">
        <f t="shared" si="256"/>
        <v>3.4537470519978727E-2</v>
      </c>
      <c r="T2357" s="87">
        <v>0.99734929699999997</v>
      </c>
      <c r="U2357" s="87">
        <v>0</v>
      </c>
    </row>
    <row r="2358" spans="2:21">
      <c r="B2358" s="87" t="s">
        <v>8124</v>
      </c>
      <c r="C2358" s="87" t="s">
        <v>3535</v>
      </c>
      <c r="D2358" s="87" t="s">
        <v>3536</v>
      </c>
      <c r="E2358" s="87">
        <v>43.621548933501998</v>
      </c>
      <c r="F2358" s="86">
        <v>38.278174391883503</v>
      </c>
      <c r="G2358" s="86">
        <v>42.533642603649497</v>
      </c>
      <c r="H2358" s="86">
        <f t="shared" si="257"/>
        <v>41.477788643011671</v>
      </c>
      <c r="I2358" s="86">
        <f t="shared" si="252"/>
        <v>2.8238331329329838</v>
      </c>
      <c r="J2358" s="86">
        <f t="shared" si="253"/>
        <v>5.3742670748918338</v>
      </c>
      <c r="L2358" s="87">
        <v>41.629417474394799</v>
      </c>
      <c r="M2358" s="86">
        <v>46.272846188364703</v>
      </c>
      <c r="N2358" s="86">
        <v>45.362033290452402</v>
      </c>
      <c r="O2358" s="86">
        <f t="shared" si="258"/>
        <v>44.421432317737299</v>
      </c>
      <c r="P2358" s="86">
        <f t="shared" si="254"/>
        <v>2.4604684915345887</v>
      </c>
      <c r="Q2358" s="86">
        <f t="shared" si="255"/>
        <v>5.4731840065561803</v>
      </c>
      <c r="S2358" s="86">
        <f t="shared" si="256"/>
        <v>9.891693166434698E-2</v>
      </c>
      <c r="T2358" s="87">
        <v>0.858845886</v>
      </c>
      <c r="U2358" s="87">
        <v>0</v>
      </c>
    </row>
    <row r="2359" spans="2:21">
      <c r="B2359" s="87" t="s">
        <v>8125</v>
      </c>
      <c r="C2359" s="87" t="s">
        <v>841</v>
      </c>
      <c r="D2359" s="87"/>
      <c r="E2359" s="87">
        <v>79.175662282079998</v>
      </c>
      <c r="F2359" s="86">
        <v>79.1259484535924</v>
      </c>
      <c r="G2359" s="86">
        <v>75.042552232868701</v>
      </c>
      <c r="H2359" s="86">
        <f t="shared" si="257"/>
        <v>77.781387656180371</v>
      </c>
      <c r="I2359" s="86">
        <f t="shared" si="252"/>
        <v>2.3720312968373363</v>
      </c>
      <c r="J2359" s="86">
        <f t="shared" si="253"/>
        <v>6.2813530682405041</v>
      </c>
      <c r="L2359" s="87">
        <v>63.085436403937599</v>
      </c>
      <c r="M2359" s="86">
        <v>64.875222442072797</v>
      </c>
      <c r="N2359" s="86">
        <v>63.0087267315646</v>
      </c>
      <c r="O2359" s="86">
        <f t="shared" si="258"/>
        <v>63.656461859191666</v>
      </c>
      <c r="P2359" s="86">
        <f t="shared" si="254"/>
        <v>1.0561742811901167</v>
      </c>
      <c r="Q2359" s="86">
        <f t="shared" si="255"/>
        <v>5.9922350665006396</v>
      </c>
      <c r="S2359" s="86">
        <f t="shared" si="256"/>
        <v>-0.28911800173986418</v>
      </c>
      <c r="T2359" s="87">
        <v>2.1833500000000001E-3</v>
      </c>
      <c r="U2359" s="87">
        <v>0</v>
      </c>
    </row>
    <row r="2360" spans="2:21">
      <c r="B2360" s="87" t="s">
        <v>8126</v>
      </c>
      <c r="C2360" s="87" t="s">
        <v>832</v>
      </c>
      <c r="D2360" s="87" t="s">
        <v>3537</v>
      </c>
      <c r="E2360" s="87">
        <v>117.35408372804601</v>
      </c>
      <c r="F2360" s="86">
        <v>94.257050877174194</v>
      </c>
      <c r="G2360" s="86">
        <v>99.896456349490094</v>
      </c>
      <c r="H2360" s="86">
        <f t="shared" si="257"/>
        <v>103.83586365157009</v>
      </c>
      <c r="I2360" s="86">
        <f t="shared" si="252"/>
        <v>12.041903049241174</v>
      </c>
      <c r="J2360" s="86">
        <f t="shared" si="253"/>
        <v>6.6981610089618524</v>
      </c>
      <c r="L2360" s="87">
        <v>123.42631078591999</v>
      </c>
      <c r="M2360" s="86">
        <v>113.832068156077</v>
      </c>
      <c r="N2360" s="86">
        <v>102.33349140759</v>
      </c>
      <c r="O2360" s="86">
        <f t="shared" si="258"/>
        <v>113.197290116529</v>
      </c>
      <c r="P2360" s="86">
        <f t="shared" si="254"/>
        <v>10.560727470270814</v>
      </c>
      <c r="Q2360" s="86">
        <f t="shared" si="255"/>
        <v>6.8226956109989301</v>
      </c>
      <c r="S2360" s="86">
        <f t="shared" si="256"/>
        <v>0.12453460203707886</v>
      </c>
      <c r="T2360" s="87">
        <v>0.82262595800000005</v>
      </c>
      <c r="U2360" s="87">
        <v>0</v>
      </c>
    </row>
    <row r="2361" spans="2:21">
      <c r="B2361" s="87" t="s">
        <v>8127</v>
      </c>
      <c r="C2361" s="87" t="s">
        <v>832</v>
      </c>
      <c r="D2361" s="87" t="s">
        <v>3231</v>
      </c>
      <c r="E2361" s="87">
        <v>23.483181974212901</v>
      </c>
      <c r="F2361" s="86">
        <v>21.831768784752601</v>
      </c>
      <c r="G2361" s="86">
        <v>24.4129884985066</v>
      </c>
      <c r="H2361" s="86">
        <f t="shared" si="257"/>
        <v>23.242646419157367</v>
      </c>
      <c r="I2361" s="86">
        <f t="shared" si="252"/>
        <v>1.3073128231614934</v>
      </c>
      <c r="J2361" s="86">
        <f t="shared" si="253"/>
        <v>4.5387024389494215</v>
      </c>
      <c r="L2361" s="87">
        <v>30.7294984165698</v>
      </c>
      <c r="M2361" s="86">
        <v>28.460275791066199</v>
      </c>
      <c r="N2361" s="86">
        <v>26.001119004958401</v>
      </c>
      <c r="O2361" s="86">
        <f t="shared" si="258"/>
        <v>28.396964404198133</v>
      </c>
      <c r="P2361" s="86">
        <f t="shared" si="254"/>
        <v>2.3648254087390912</v>
      </c>
      <c r="Q2361" s="86">
        <f t="shared" si="255"/>
        <v>4.8276648107765059</v>
      </c>
      <c r="S2361" s="86">
        <f t="shared" si="256"/>
        <v>0.28896237182708495</v>
      </c>
      <c r="T2361" s="87">
        <v>0.31446496099999999</v>
      </c>
      <c r="U2361" s="87">
        <v>0</v>
      </c>
    </row>
    <row r="2362" spans="2:21">
      <c r="B2362" s="87" t="s">
        <v>8128</v>
      </c>
      <c r="C2362" s="87" t="s">
        <v>3538</v>
      </c>
      <c r="D2362" s="87" t="s">
        <v>3539</v>
      </c>
      <c r="E2362" s="87">
        <v>43.036891097491598</v>
      </c>
      <c r="F2362" s="86">
        <v>37.317610978800197</v>
      </c>
      <c r="G2362" s="86">
        <v>43.640495138604699</v>
      </c>
      <c r="H2362" s="86">
        <f t="shared" si="257"/>
        <v>41.331665738298831</v>
      </c>
      <c r="I2362" s="86">
        <f t="shared" si="252"/>
        <v>3.4893496770605044</v>
      </c>
      <c r="J2362" s="86">
        <f t="shared" si="253"/>
        <v>5.3691756029007314</v>
      </c>
      <c r="L2362" s="87">
        <v>48.7800699734047</v>
      </c>
      <c r="M2362" s="86">
        <v>48.4178539943725</v>
      </c>
      <c r="N2362" s="86">
        <v>43.760630053775898</v>
      </c>
      <c r="O2362" s="86">
        <f t="shared" si="258"/>
        <v>46.986184673851028</v>
      </c>
      <c r="P2362" s="86">
        <f t="shared" si="254"/>
        <v>2.7992770600965167</v>
      </c>
      <c r="Q2362" s="86">
        <f t="shared" si="255"/>
        <v>5.5541647190726993</v>
      </c>
      <c r="S2362" s="86">
        <f t="shared" si="256"/>
        <v>0.18498911617196795</v>
      </c>
      <c r="T2362" s="87">
        <v>0.57996568900000001</v>
      </c>
      <c r="U2362" s="87">
        <v>0</v>
      </c>
    </row>
    <row r="2363" spans="2:21">
      <c r="B2363" s="87" t="s">
        <v>8129</v>
      </c>
      <c r="C2363" s="87" t="s">
        <v>841</v>
      </c>
      <c r="D2363" s="87" t="s">
        <v>3540</v>
      </c>
      <c r="E2363" s="87">
        <v>86.247050266483598</v>
      </c>
      <c r="F2363" s="86">
        <v>87.314904651187803</v>
      </c>
      <c r="G2363" s="86">
        <v>89.3672272254354</v>
      </c>
      <c r="H2363" s="86">
        <f t="shared" si="257"/>
        <v>87.643060714368929</v>
      </c>
      <c r="I2363" s="86">
        <f t="shared" si="252"/>
        <v>1.5857619194397792</v>
      </c>
      <c r="J2363" s="86">
        <f t="shared" si="253"/>
        <v>6.4535679626059306</v>
      </c>
      <c r="L2363" s="87">
        <v>87.421664035090103</v>
      </c>
      <c r="M2363" s="86">
        <v>101.882979712981</v>
      </c>
      <c r="N2363" s="86">
        <v>108.278549579291</v>
      </c>
      <c r="O2363" s="86">
        <f t="shared" si="258"/>
        <v>99.194397775787365</v>
      </c>
      <c r="P2363" s="86">
        <f t="shared" si="254"/>
        <v>10.685212832495521</v>
      </c>
      <c r="Q2363" s="86">
        <f t="shared" si="255"/>
        <v>6.6321867383894508</v>
      </c>
      <c r="S2363" s="86">
        <f t="shared" si="256"/>
        <v>0.17861877578352034</v>
      </c>
      <c r="T2363" s="87">
        <v>0.54188523499999997</v>
      </c>
      <c r="U2363" s="87">
        <v>0</v>
      </c>
    </row>
    <row r="2364" spans="2:21">
      <c r="B2364" s="87" t="s">
        <v>8130</v>
      </c>
      <c r="C2364" s="87" t="s">
        <v>832</v>
      </c>
      <c r="D2364" s="87" t="s">
        <v>3541</v>
      </c>
      <c r="E2364" s="87">
        <v>119.071944595386</v>
      </c>
      <c r="F2364" s="86">
        <v>106.594315419179</v>
      </c>
      <c r="G2364" s="86">
        <v>115.75908292231</v>
      </c>
      <c r="H2364" s="86">
        <f t="shared" si="257"/>
        <v>113.80844764562501</v>
      </c>
      <c r="I2364" s="86">
        <f t="shared" si="252"/>
        <v>6.4634774658630194</v>
      </c>
      <c r="J2364" s="86">
        <f t="shared" si="253"/>
        <v>6.8304638381408687</v>
      </c>
      <c r="L2364" s="87">
        <v>114.850895420543</v>
      </c>
      <c r="M2364" s="86">
        <v>109.746537052142</v>
      </c>
      <c r="N2364" s="86">
        <v>111.784988346002</v>
      </c>
      <c r="O2364" s="86">
        <f t="shared" si="258"/>
        <v>112.127473606229</v>
      </c>
      <c r="P2364" s="86">
        <f t="shared" si="254"/>
        <v>2.5693560873049273</v>
      </c>
      <c r="Q2364" s="86">
        <f t="shared" si="255"/>
        <v>6.8089960020771283</v>
      </c>
      <c r="S2364" s="86">
        <f t="shared" si="256"/>
        <v>-2.1467836063740472E-2</v>
      </c>
      <c r="T2364" s="87">
        <v>0.81878591099999998</v>
      </c>
      <c r="U2364" s="87">
        <v>0</v>
      </c>
    </row>
    <row r="2365" spans="2:21">
      <c r="B2365" s="87" t="s">
        <v>8131</v>
      </c>
      <c r="C2365" s="87" t="s">
        <v>3542</v>
      </c>
      <c r="D2365" s="87" t="s">
        <v>1280</v>
      </c>
      <c r="E2365" s="87">
        <v>49.784113824032701</v>
      </c>
      <c r="F2365" s="86">
        <v>56.899558438538399</v>
      </c>
      <c r="G2365" s="86">
        <v>50.968850460949703</v>
      </c>
      <c r="H2365" s="86">
        <f t="shared" si="257"/>
        <v>52.550840907840268</v>
      </c>
      <c r="I2365" s="86">
        <f t="shared" si="252"/>
        <v>3.8124019129761613</v>
      </c>
      <c r="J2365" s="86">
        <f t="shared" si="253"/>
        <v>5.7156419449713809</v>
      </c>
      <c r="L2365" s="87">
        <v>62.014544731479603</v>
      </c>
      <c r="M2365" s="86">
        <v>61.3033426887053</v>
      </c>
      <c r="N2365" s="86">
        <v>63.017308103948899</v>
      </c>
      <c r="O2365" s="86">
        <f t="shared" si="258"/>
        <v>62.111731841377939</v>
      </c>
      <c r="P2365" s="86">
        <f t="shared" si="254"/>
        <v>0.86110589471364307</v>
      </c>
      <c r="Q2365" s="86">
        <f t="shared" si="255"/>
        <v>5.9567938894331238</v>
      </c>
      <c r="S2365" s="86">
        <f t="shared" si="256"/>
        <v>0.24115194446174315</v>
      </c>
      <c r="T2365" s="87">
        <v>0.246081253</v>
      </c>
      <c r="U2365" s="87">
        <v>0</v>
      </c>
    </row>
    <row r="2366" spans="2:21">
      <c r="B2366" s="87" t="s">
        <v>8132</v>
      </c>
      <c r="C2366" s="87" t="s">
        <v>3543</v>
      </c>
      <c r="D2366" s="87" t="s">
        <v>897</v>
      </c>
      <c r="E2366" s="87">
        <v>53.161477623536697</v>
      </c>
      <c r="F2366" s="86">
        <v>52.906365615717696</v>
      </c>
      <c r="G2366" s="86">
        <v>57.080544135389303</v>
      </c>
      <c r="H2366" s="86">
        <f t="shared" si="257"/>
        <v>54.382795791547892</v>
      </c>
      <c r="I2366" s="86">
        <f t="shared" si="252"/>
        <v>2.3397980958103286</v>
      </c>
      <c r="J2366" s="86">
        <f t="shared" si="253"/>
        <v>5.7650784163662605</v>
      </c>
      <c r="L2366" s="87">
        <v>59.038082963687202</v>
      </c>
      <c r="M2366" s="86">
        <v>54.378865719830003</v>
      </c>
      <c r="N2366" s="86">
        <v>52.346620520086503</v>
      </c>
      <c r="O2366" s="86">
        <f t="shared" si="258"/>
        <v>55.2545230678679</v>
      </c>
      <c r="P2366" s="86">
        <f t="shared" si="254"/>
        <v>3.4305975065444847</v>
      </c>
      <c r="Q2366" s="86">
        <f t="shared" si="255"/>
        <v>5.7880206614818279</v>
      </c>
      <c r="S2366" s="86">
        <f t="shared" si="256"/>
        <v>2.2942245115567712E-2</v>
      </c>
      <c r="T2366" s="87">
        <v>0.96355523499999995</v>
      </c>
      <c r="U2366" s="87">
        <v>0</v>
      </c>
    </row>
    <row r="2367" spans="2:21">
      <c r="B2367" s="87" t="s">
        <v>8133</v>
      </c>
      <c r="C2367" s="87" t="s">
        <v>832</v>
      </c>
      <c r="D2367" s="87" t="s">
        <v>1059</v>
      </c>
      <c r="E2367" s="87">
        <v>103.044650106042</v>
      </c>
      <c r="F2367" s="86">
        <v>109.530656173301</v>
      </c>
      <c r="G2367" s="86">
        <v>121.035204439843</v>
      </c>
      <c r="H2367" s="86">
        <f t="shared" si="257"/>
        <v>111.20350357306199</v>
      </c>
      <c r="I2367" s="86">
        <f t="shared" si="252"/>
        <v>9.1111922999422443</v>
      </c>
      <c r="J2367" s="86">
        <f t="shared" si="253"/>
        <v>6.7970584320434861</v>
      </c>
      <c r="L2367" s="87">
        <v>107.26804479901701</v>
      </c>
      <c r="M2367" s="86">
        <v>101.11703317116</v>
      </c>
      <c r="N2367" s="86">
        <v>112.043675772863</v>
      </c>
      <c r="O2367" s="86">
        <f t="shared" si="258"/>
        <v>106.80958458101334</v>
      </c>
      <c r="P2367" s="86">
        <f t="shared" si="254"/>
        <v>5.4777293621496739</v>
      </c>
      <c r="Q2367" s="86">
        <f t="shared" si="255"/>
        <v>6.7388973031584865</v>
      </c>
      <c r="S2367" s="86">
        <f t="shared" si="256"/>
        <v>-5.8161128884999885E-2</v>
      </c>
      <c r="T2367" s="87">
        <v>0.65830485699999997</v>
      </c>
      <c r="U2367" s="87">
        <v>0</v>
      </c>
    </row>
    <row r="2368" spans="2:21">
      <c r="B2368" s="87" t="s">
        <v>8134</v>
      </c>
      <c r="C2368" s="87" t="s">
        <v>3544</v>
      </c>
      <c r="D2368" s="87" t="s">
        <v>3334</v>
      </c>
      <c r="E2368" s="87">
        <v>102.790493108069</v>
      </c>
      <c r="F2368" s="86">
        <v>87.124208652085102</v>
      </c>
      <c r="G2368" s="86">
        <v>68.595178288269295</v>
      </c>
      <c r="H2368" s="86">
        <f t="shared" si="257"/>
        <v>86.169960016141133</v>
      </c>
      <c r="I2368" s="86">
        <f t="shared" si="252"/>
        <v>17.117617583960275</v>
      </c>
      <c r="J2368" s="86">
        <f t="shared" si="253"/>
        <v>6.4291131093402942</v>
      </c>
      <c r="L2368" s="87">
        <v>80.593585831897201</v>
      </c>
      <c r="M2368" s="86">
        <v>77.234138982418699</v>
      </c>
      <c r="N2368" s="86">
        <v>72.407732626163806</v>
      </c>
      <c r="O2368" s="86">
        <f t="shared" si="258"/>
        <v>76.745152480159902</v>
      </c>
      <c r="P2368" s="86">
        <f t="shared" si="254"/>
        <v>4.1147756957089889</v>
      </c>
      <c r="Q2368" s="86">
        <f t="shared" si="255"/>
        <v>6.2620037220646774</v>
      </c>
      <c r="S2368" s="86">
        <f t="shared" si="256"/>
        <v>-0.16710938727561631</v>
      </c>
      <c r="T2368" s="87">
        <v>0.427096372</v>
      </c>
      <c r="U2368" s="87">
        <v>0</v>
      </c>
    </row>
    <row r="2369" spans="2:21">
      <c r="B2369" s="87" t="s">
        <v>8135</v>
      </c>
      <c r="C2369" s="87" t="s">
        <v>2374</v>
      </c>
      <c r="D2369" s="87" t="s">
        <v>2375</v>
      </c>
      <c r="E2369" s="87">
        <v>86.853664908409201</v>
      </c>
      <c r="F2369" s="86">
        <v>84.710031406244099</v>
      </c>
      <c r="G2369" s="86">
        <v>79.828605545901098</v>
      </c>
      <c r="H2369" s="86">
        <f t="shared" si="257"/>
        <v>83.797433953518137</v>
      </c>
      <c r="I2369" s="86">
        <f t="shared" si="252"/>
        <v>3.6003458645985842</v>
      </c>
      <c r="J2369" s="86">
        <f t="shared" si="253"/>
        <v>6.3888341612557218</v>
      </c>
      <c r="L2369" s="87">
        <v>88.080094917928903</v>
      </c>
      <c r="M2369" s="86">
        <v>92.469851927798203</v>
      </c>
      <c r="N2369" s="86">
        <v>79.621778633436406</v>
      </c>
      <c r="O2369" s="86">
        <f t="shared" si="258"/>
        <v>86.723908493054509</v>
      </c>
      <c r="P2369" s="86">
        <f t="shared" si="254"/>
        <v>6.5305189731432058</v>
      </c>
      <c r="Q2369" s="86">
        <f t="shared" si="255"/>
        <v>6.4383578727562769</v>
      </c>
      <c r="S2369" s="86">
        <f t="shared" si="256"/>
        <v>4.9523711500554075E-2</v>
      </c>
      <c r="T2369" s="87">
        <v>0.99531827500000003</v>
      </c>
      <c r="U2369" s="87">
        <v>0</v>
      </c>
    </row>
    <row r="2370" spans="2:21">
      <c r="B2370" s="87" t="s">
        <v>8136</v>
      </c>
      <c r="C2370" s="87" t="s">
        <v>2374</v>
      </c>
      <c r="D2370" s="87" t="s">
        <v>2375</v>
      </c>
      <c r="E2370" s="87">
        <v>91.080457114181002</v>
      </c>
      <c r="F2370" s="86">
        <v>90.298360050125098</v>
      </c>
      <c r="G2370" s="86">
        <v>87.837405241799502</v>
      </c>
      <c r="H2370" s="86">
        <f t="shared" si="257"/>
        <v>89.738740802035196</v>
      </c>
      <c r="I2370" s="86">
        <f t="shared" si="252"/>
        <v>1.6924026231555582</v>
      </c>
      <c r="J2370" s="86">
        <f t="shared" si="253"/>
        <v>6.4876590354047998</v>
      </c>
      <c r="L2370" s="87">
        <v>105.457633951034</v>
      </c>
      <c r="M2370" s="86">
        <v>94.844842673748403</v>
      </c>
      <c r="N2370" s="86">
        <v>87.733781254650907</v>
      </c>
      <c r="O2370" s="86">
        <f t="shared" si="258"/>
        <v>96.012085959811102</v>
      </c>
      <c r="P2370" s="86">
        <f t="shared" si="254"/>
        <v>8.9193935481856261</v>
      </c>
      <c r="Q2370" s="86">
        <f t="shared" si="255"/>
        <v>6.5851441179794632</v>
      </c>
      <c r="S2370" s="86">
        <f t="shared" si="256"/>
        <v>9.7485082574662693E-2</v>
      </c>
      <c r="T2370" s="87">
        <v>0.85891758900000004</v>
      </c>
      <c r="U2370" s="87">
        <v>0</v>
      </c>
    </row>
    <row r="2371" spans="2:21">
      <c r="B2371" s="87" t="s">
        <v>8137</v>
      </c>
      <c r="C2371" s="87" t="s">
        <v>3545</v>
      </c>
      <c r="D2371" s="87" t="s">
        <v>3546</v>
      </c>
      <c r="E2371" s="87">
        <v>66.369378895861502</v>
      </c>
      <c r="F2371" s="86">
        <v>59.969139880617398</v>
      </c>
      <c r="G2371" s="86">
        <v>71.223860265836606</v>
      </c>
      <c r="H2371" s="86">
        <f t="shared" si="257"/>
        <v>65.854126347438509</v>
      </c>
      <c r="I2371" s="86">
        <f t="shared" si="252"/>
        <v>5.6450240591922638</v>
      </c>
      <c r="J2371" s="86">
        <f t="shared" si="253"/>
        <v>6.0412019358927136</v>
      </c>
      <c r="L2371" s="87">
        <v>69.445536565127497</v>
      </c>
      <c r="M2371" s="86">
        <v>69.269901939938407</v>
      </c>
      <c r="N2371" s="86">
        <v>64.896867027561001</v>
      </c>
      <c r="O2371" s="86">
        <f t="shared" si="258"/>
        <v>67.870768510875635</v>
      </c>
      <c r="P2371" s="86">
        <f t="shared" si="254"/>
        <v>2.576970974756422</v>
      </c>
      <c r="Q2371" s="86">
        <f t="shared" si="255"/>
        <v>6.084718443956473</v>
      </c>
      <c r="S2371" s="86">
        <f t="shared" si="256"/>
        <v>4.3516508063759313E-2</v>
      </c>
      <c r="T2371" s="87">
        <v>1</v>
      </c>
      <c r="U2371" s="87">
        <v>0</v>
      </c>
    </row>
    <row r="2372" spans="2:21">
      <c r="B2372" s="87" t="s">
        <v>8138</v>
      </c>
      <c r="C2372" s="87" t="s">
        <v>841</v>
      </c>
      <c r="D2372" s="87" t="s">
        <v>3547</v>
      </c>
      <c r="E2372" s="87">
        <v>144.74045379459099</v>
      </c>
      <c r="F2372" s="86">
        <v>133.07437706841799</v>
      </c>
      <c r="G2372" s="86">
        <v>175.41038932012401</v>
      </c>
      <c r="H2372" s="86">
        <f t="shared" si="257"/>
        <v>151.07507339437765</v>
      </c>
      <c r="I2372" s="86">
        <f t="shared" si="252"/>
        <v>21.867328082087329</v>
      </c>
      <c r="J2372" s="86">
        <f t="shared" si="253"/>
        <v>7.2391218326938516</v>
      </c>
      <c r="L2372" s="87">
        <v>127.08140170889</v>
      </c>
      <c r="M2372" s="86">
        <v>139.321375111956</v>
      </c>
      <c r="N2372" s="86">
        <v>154.85417463222399</v>
      </c>
      <c r="O2372" s="86">
        <f t="shared" si="258"/>
        <v>140.41898381768999</v>
      </c>
      <c r="P2372" s="86">
        <f t="shared" si="254"/>
        <v>13.918882412605752</v>
      </c>
      <c r="Q2372" s="86">
        <f t="shared" si="255"/>
        <v>7.133594182455778</v>
      </c>
      <c r="S2372" s="86">
        <f t="shared" si="256"/>
        <v>-0.10552765023807303</v>
      </c>
      <c r="T2372" s="87">
        <v>0.60898324800000003</v>
      </c>
      <c r="U2372" s="87">
        <v>0</v>
      </c>
    </row>
    <row r="2373" spans="2:21">
      <c r="B2373" s="87" t="s">
        <v>8139</v>
      </c>
      <c r="C2373" s="87" t="s">
        <v>3548</v>
      </c>
      <c r="D2373" s="87" t="s">
        <v>3549</v>
      </c>
      <c r="E2373" s="87">
        <v>78.518788080303594</v>
      </c>
      <c r="F2373" s="86">
        <v>80.418386813088503</v>
      </c>
      <c r="G2373" s="86">
        <v>83.140115823340096</v>
      </c>
      <c r="H2373" s="86">
        <f t="shared" si="257"/>
        <v>80.692430238910731</v>
      </c>
      <c r="I2373" s="86">
        <f t="shared" si="252"/>
        <v>2.3228199190998429</v>
      </c>
      <c r="J2373" s="86">
        <f t="shared" si="253"/>
        <v>6.3343614354410835</v>
      </c>
      <c r="L2373" s="87">
        <v>81.559104689993802</v>
      </c>
      <c r="M2373" s="86">
        <v>84.052177893297397</v>
      </c>
      <c r="N2373" s="86">
        <v>78.281037274047705</v>
      </c>
      <c r="O2373" s="86">
        <f t="shared" si="258"/>
        <v>81.297439952446311</v>
      </c>
      <c r="P2373" s="86">
        <f t="shared" si="254"/>
        <v>2.8944545838456825</v>
      </c>
      <c r="Q2373" s="86">
        <f t="shared" si="255"/>
        <v>6.3451380175928147</v>
      </c>
      <c r="S2373" s="86">
        <f t="shared" si="256"/>
        <v>1.0776582151730194E-2</v>
      </c>
      <c r="T2373" s="87">
        <v>0.91792484399999996</v>
      </c>
      <c r="U2373" s="87">
        <v>0</v>
      </c>
    </row>
    <row r="2374" spans="2:21">
      <c r="B2374" s="87" t="s">
        <v>8140</v>
      </c>
      <c r="C2374" s="87" t="s">
        <v>3550</v>
      </c>
      <c r="D2374" s="87" t="s">
        <v>3551</v>
      </c>
      <c r="E2374" s="87">
        <v>37.868667940708498</v>
      </c>
      <c r="F2374" s="86">
        <v>36.441325462537897</v>
      </c>
      <c r="G2374" s="86">
        <v>34.860990545745103</v>
      </c>
      <c r="H2374" s="86">
        <f t="shared" si="257"/>
        <v>36.390327982997171</v>
      </c>
      <c r="I2374" s="86">
        <f t="shared" ref="I2374:I2437" si="259">STDEV(E2374:G2374)</f>
        <v>1.5044870837707709</v>
      </c>
      <c r="J2374" s="86">
        <f t="shared" ref="J2374:J2437" si="260">LOG(H2374,2)</f>
        <v>5.1854831490158606</v>
      </c>
      <c r="L2374" s="87">
        <v>44.6416740146108</v>
      </c>
      <c r="M2374" s="86">
        <v>40.573543049671102</v>
      </c>
      <c r="N2374" s="86">
        <v>40.774491503005798</v>
      </c>
      <c r="O2374" s="86">
        <f t="shared" si="258"/>
        <v>41.996569522429233</v>
      </c>
      <c r="P2374" s="86">
        <f t="shared" ref="P2374:P2437" si="261">STDEV(L2374:N2374)</f>
        <v>2.2929300907667747</v>
      </c>
      <c r="Q2374" s="86">
        <f t="shared" ref="Q2374:Q2437" si="262">LOG(O2374,2)</f>
        <v>5.3921995814666657</v>
      </c>
      <c r="S2374" s="86">
        <f t="shared" ref="S2374:S2437" si="263">LOG(O2374/H2374,2)</f>
        <v>0.20671643245080573</v>
      </c>
      <c r="T2374" s="87">
        <v>0.40667554700000003</v>
      </c>
      <c r="U2374" s="87">
        <v>0</v>
      </c>
    </row>
    <row r="2375" spans="2:21">
      <c r="B2375" s="87" t="s">
        <v>8141</v>
      </c>
      <c r="C2375" s="87" t="s">
        <v>841</v>
      </c>
      <c r="D2375" s="87" t="s">
        <v>1326</v>
      </c>
      <c r="E2375" s="87">
        <v>0</v>
      </c>
      <c r="F2375" s="86">
        <v>8.8606885166396906E-2</v>
      </c>
      <c r="G2375" s="86">
        <v>0.47798872220560501</v>
      </c>
      <c r="H2375" s="86">
        <f t="shared" ref="H2375:H2438" si="264">AVERAGE(E2375:G2375)</f>
        <v>0.18886520245733396</v>
      </c>
      <c r="I2375" s="86">
        <f t="shared" si="259"/>
        <v>0.25427760868476884</v>
      </c>
      <c r="J2375" s="86">
        <f t="shared" si="260"/>
        <v>-2.4045711785857553</v>
      </c>
      <c r="L2375" s="87">
        <v>0.119730625479454</v>
      </c>
      <c r="M2375" s="86">
        <v>0.21121734566318101</v>
      </c>
      <c r="N2375" s="86">
        <v>9.6483382325896802E-2</v>
      </c>
      <c r="O2375" s="86">
        <f t="shared" ref="O2375:O2438" si="265">AVERAGE(L2375:N2375)</f>
        <v>0.14247711782284395</v>
      </c>
      <c r="P2375" s="86">
        <f t="shared" si="261"/>
        <v>6.0654948447890364E-2</v>
      </c>
      <c r="Q2375" s="86">
        <f t="shared" si="262"/>
        <v>-2.8111978573943377</v>
      </c>
      <c r="S2375" s="86">
        <f t="shared" si="263"/>
        <v>-0.40662667880858239</v>
      </c>
      <c r="T2375" s="87">
        <v>0.95510654299999997</v>
      </c>
      <c r="U2375" s="87">
        <v>0</v>
      </c>
    </row>
    <row r="2376" spans="2:21">
      <c r="B2376" s="87" t="s">
        <v>8142</v>
      </c>
      <c r="C2376" s="87" t="s">
        <v>3552</v>
      </c>
      <c r="D2376" s="87" t="s">
        <v>3553</v>
      </c>
      <c r="E2376" s="87">
        <v>43.258744627882201</v>
      </c>
      <c r="F2376" s="86">
        <v>44.941135799639703</v>
      </c>
      <c r="G2376" s="86">
        <v>41.059697113409001</v>
      </c>
      <c r="H2376" s="86">
        <f t="shared" si="264"/>
        <v>43.086525846976969</v>
      </c>
      <c r="I2376" s="86">
        <f t="shared" si="259"/>
        <v>1.9464418948723956</v>
      </c>
      <c r="J2376" s="86">
        <f t="shared" si="260"/>
        <v>5.429164870629652</v>
      </c>
      <c r="L2376" s="87">
        <v>40.016635715799801</v>
      </c>
      <c r="M2376" s="86">
        <v>42.185826972026398</v>
      </c>
      <c r="N2376" s="86">
        <v>41.5107997659129</v>
      </c>
      <c r="O2376" s="86">
        <f t="shared" si="265"/>
        <v>41.237754151246371</v>
      </c>
      <c r="P2376" s="86">
        <f t="shared" si="261"/>
        <v>1.1100734693203642</v>
      </c>
      <c r="Q2376" s="86">
        <f t="shared" si="262"/>
        <v>5.3658938591383238</v>
      </c>
      <c r="S2376" s="86">
        <f t="shared" si="263"/>
        <v>-6.3271011491329049E-2</v>
      </c>
      <c r="T2376" s="87">
        <v>0.67974038999999997</v>
      </c>
      <c r="U2376" s="87">
        <v>0</v>
      </c>
    </row>
    <row r="2377" spans="2:21">
      <c r="B2377" s="87" t="s">
        <v>8143</v>
      </c>
      <c r="C2377" s="87" t="s">
        <v>841</v>
      </c>
      <c r="D2377" s="87"/>
      <c r="E2377" s="87">
        <v>87.396155933437299</v>
      </c>
      <c r="F2377" s="86">
        <v>97.116016000999906</v>
      </c>
      <c r="G2377" s="86">
        <v>105.069274813441</v>
      </c>
      <c r="H2377" s="86">
        <f t="shared" si="264"/>
        <v>96.527148915959401</v>
      </c>
      <c r="I2377" s="86">
        <f t="shared" si="259"/>
        <v>8.8512629646604033</v>
      </c>
      <c r="J2377" s="86">
        <f t="shared" si="260"/>
        <v>6.5928628621160197</v>
      </c>
      <c r="L2377" s="87">
        <v>91.313264393998594</v>
      </c>
      <c r="M2377" s="86">
        <v>131.98775250372799</v>
      </c>
      <c r="N2377" s="86">
        <v>120.730007863278</v>
      </c>
      <c r="O2377" s="86">
        <f t="shared" si="265"/>
        <v>114.67700825366819</v>
      </c>
      <c r="P2377" s="86">
        <f t="shared" si="261"/>
        <v>21.001966549649197</v>
      </c>
      <c r="Q2377" s="86">
        <f t="shared" si="262"/>
        <v>6.8414323622675326</v>
      </c>
      <c r="S2377" s="86">
        <f t="shared" si="263"/>
        <v>0.24856950015151338</v>
      </c>
      <c r="T2377" s="87">
        <v>0.43483089800000002</v>
      </c>
      <c r="U2377" s="87">
        <v>0</v>
      </c>
    </row>
    <row r="2378" spans="2:21">
      <c r="B2378" s="87" t="s">
        <v>8144</v>
      </c>
      <c r="C2378" s="87" t="s">
        <v>3554</v>
      </c>
      <c r="D2378" s="87" t="s">
        <v>3555</v>
      </c>
      <c r="E2378" s="87">
        <v>415.97263801266598</v>
      </c>
      <c r="F2378" s="86">
        <v>449.969249037297</v>
      </c>
      <c r="G2378" s="86">
        <v>450.06727014847701</v>
      </c>
      <c r="H2378" s="86">
        <f t="shared" si="264"/>
        <v>438.66971906614668</v>
      </c>
      <c r="I2378" s="86">
        <f t="shared" si="259"/>
        <v>19.656309885015627</v>
      </c>
      <c r="J2378" s="86">
        <f t="shared" si="260"/>
        <v>8.7769913117669844</v>
      </c>
      <c r="L2378" s="87">
        <v>400.55808627268601</v>
      </c>
      <c r="M2378" s="86">
        <v>407.85306011371199</v>
      </c>
      <c r="N2378" s="86">
        <v>427.68409749174299</v>
      </c>
      <c r="O2378" s="86">
        <f t="shared" si="265"/>
        <v>412.03174795938031</v>
      </c>
      <c r="P2378" s="86">
        <f t="shared" si="261"/>
        <v>14.03749248433471</v>
      </c>
      <c r="Q2378" s="86">
        <f t="shared" si="262"/>
        <v>8.6866116943165057</v>
      </c>
      <c r="S2378" s="86">
        <f t="shared" si="263"/>
        <v>-9.0379617450478622E-2</v>
      </c>
      <c r="T2378" s="87">
        <v>0.45490015900000003</v>
      </c>
      <c r="U2378" s="87">
        <v>0</v>
      </c>
    </row>
    <row r="2379" spans="2:21">
      <c r="B2379" s="87" t="s">
        <v>8145</v>
      </c>
      <c r="C2379" s="87" t="s">
        <v>832</v>
      </c>
      <c r="D2379" s="87" t="s">
        <v>3331</v>
      </c>
      <c r="E2379" s="87">
        <v>105.718547715987</v>
      </c>
      <c r="F2379" s="86">
        <v>107.247216080887</v>
      </c>
      <c r="G2379" s="86">
        <v>105.518227900341</v>
      </c>
      <c r="H2379" s="86">
        <f t="shared" si="264"/>
        <v>106.16133056573834</v>
      </c>
      <c r="I2379" s="86">
        <f t="shared" si="259"/>
        <v>0.9457232793700141</v>
      </c>
      <c r="J2379" s="86">
        <f t="shared" si="260"/>
        <v>6.7301145476278972</v>
      </c>
      <c r="L2379" s="87">
        <v>105.004992881826</v>
      </c>
      <c r="M2379" s="86">
        <v>112.474325314849</v>
      </c>
      <c r="N2379" s="86">
        <v>108.926754623804</v>
      </c>
      <c r="O2379" s="86">
        <f t="shared" si="265"/>
        <v>108.80202427349299</v>
      </c>
      <c r="P2379" s="86">
        <f t="shared" si="261"/>
        <v>3.7362280436248594</v>
      </c>
      <c r="Q2379" s="86">
        <f t="shared" si="262"/>
        <v>6.7655615881107929</v>
      </c>
      <c r="S2379" s="86">
        <f t="shared" si="263"/>
        <v>3.5447040482894841E-2</v>
      </c>
      <c r="T2379" s="87">
        <v>0.99607025699999996</v>
      </c>
      <c r="U2379" s="87">
        <v>0</v>
      </c>
    </row>
    <row r="2380" spans="2:21">
      <c r="B2380" s="87" t="s">
        <v>8146</v>
      </c>
      <c r="C2380" s="87" t="s">
        <v>832</v>
      </c>
      <c r="D2380" s="87" t="s">
        <v>3385</v>
      </c>
      <c r="E2380" s="87">
        <v>75.513995962804003</v>
      </c>
      <c r="F2380" s="86">
        <v>78.305824879635395</v>
      </c>
      <c r="G2380" s="86">
        <v>76.853740656379003</v>
      </c>
      <c r="H2380" s="86">
        <f t="shared" si="264"/>
        <v>76.8911871662728</v>
      </c>
      <c r="I2380" s="86">
        <f t="shared" si="259"/>
        <v>1.3962911071984256</v>
      </c>
      <c r="J2380" s="86">
        <f t="shared" si="260"/>
        <v>6.2647463489898962</v>
      </c>
      <c r="L2380" s="87">
        <v>80.768871352845906</v>
      </c>
      <c r="M2380" s="86">
        <v>79.163828996308396</v>
      </c>
      <c r="N2380" s="86">
        <v>76.498737395437104</v>
      </c>
      <c r="O2380" s="86">
        <f t="shared" si="265"/>
        <v>78.810479248197126</v>
      </c>
      <c r="P2380" s="86">
        <f t="shared" si="261"/>
        <v>2.1568850309929966</v>
      </c>
      <c r="Q2380" s="86">
        <f t="shared" si="262"/>
        <v>6.300315569165905</v>
      </c>
      <c r="S2380" s="86">
        <f t="shared" si="263"/>
        <v>3.5569220176007874E-2</v>
      </c>
      <c r="T2380" s="87">
        <v>0.99531827500000003</v>
      </c>
      <c r="U2380" s="87">
        <v>0</v>
      </c>
    </row>
    <row r="2381" spans="2:21">
      <c r="B2381" s="87" t="s">
        <v>8147</v>
      </c>
      <c r="C2381" s="87" t="s">
        <v>3556</v>
      </c>
      <c r="D2381" s="87" t="s">
        <v>2593</v>
      </c>
      <c r="E2381" s="87">
        <v>378.532839664378</v>
      </c>
      <c r="F2381" s="86">
        <v>365.99523373194899</v>
      </c>
      <c r="G2381" s="86">
        <v>288.86036136258298</v>
      </c>
      <c r="H2381" s="86">
        <f t="shared" si="264"/>
        <v>344.46281158630336</v>
      </c>
      <c r="I2381" s="86">
        <f t="shared" si="259"/>
        <v>48.559471205833006</v>
      </c>
      <c r="J2381" s="86">
        <f t="shared" si="260"/>
        <v>8.4282044268812424</v>
      </c>
      <c r="L2381" s="87">
        <v>354.03304818400801</v>
      </c>
      <c r="M2381" s="86">
        <v>337.16563665794598</v>
      </c>
      <c r="N2381" s="86">
        <v>330.57444080674298</v>
      </c>
      <c r="O2381" s="86">
        <f t="shared" si="265"/>
        <v>340.59104188289899</v>
      </c>
      <c r="P2381" s="86">
        <f t="shared" si="261"/>
        <v>12.098620406332277</v>
      </c>
      <c r="Q2381" s="86">
        <f t="shared" si="262"/>
        <v>8.4118966799847357</v>
      </c>
      <c r="S2381" s="86">
        <f t="shared" si="263"/>
        <v>-1.6307746896505777E-2</v>
      </c>
      <c r="T2381" s="87">
        <v>0.880312286</v>
      </c>
      <c r="U2381" s="87">
        <v>0</v>
      </c>
    </row>
    <row r="2382" spans="2:21">
      <c r="B2382" s="87" t="s">
        <v>8148</v>
      </c>
      <c r="C2382" s="87" t="s">
        <v>832</v>
      </c>
      <c r="D2382" s="87" t="s">
        <v>845</v>
      </c>
      <c r="E2382" s="87">
        <v>180.59429366397799</v>
      </c>
      <c r="F2382" s="86">
        <v>223.67671752250101</v>
      </c>
      <c r="G2382" s="86">
        <v>211.12530861554299</v>
      </c>
      <c r="H2382" s="86">
        <f t="shared" si="264"/>
        <v>205.13210660067398</v>
      </c>
      <c r="I2382" s="86">
        <f t="shared" si="259"/>
        <v>22.157677319038442</v>
      </c>
      <c r="J2382" s="86">
        <f t="shared" si="260"/>
        <v>7.6804095051344374</v>
      </c>
      <c r="L2382" s="87">
        <v>202.66789622049299</v>
      </c>
      <c r="M2382" s="86">
        <v>211.68218086255899</v>
      </c>
      <c r="N2382" s="86">
        <v>224.94903318426799</v>
      </c>
      <c r="O2382" s="86">
        <f t="shared" si="265"/>
        <v>213.09970342244</v>
      </c>
      <c r="P2382" s="86">
        <f t="shared" si="261"/>
        <v>11.208001327420238</v>
      </c>
      <c r="Q2382" s="86">
        <f t="shared" si="262"/>
        <v>7.7353847750526725</v>
      </c>
      <c r="S2382" s="86">
        <f t="shared" si="263"/>
        <v>5.4975269918233975E-2</v>
      </c>
      <c r="T2382" s="87">
        <v>0.97666326199999998</v>
      </c>
      <c r="U2382" s="87">
        <v>0</v>
      </c>
    </row>
    <row r="2383" spans="2:21">
      <c r="B2383" s="87" t="s">
        <v>8149</v>
      </c>
      <c r="C2383" s="87" t="s">
        <v>832</v>
      </c>
      <c r="D2383" s="87" t="s">
        <v>1742</v>
      </c>
      <c r="E2383" s="87">
        <v>109.165480621116</v>
      </c>
      <c r="F2383" s="86">
        <v>97.7154813790481</v>
      </c>
      <c r="G2383" s="86">
        <v>98.546909019901307</v>
      </c>
      <c r="H2383" s="86">
        <f t="shared" si="264"/>
        <v>101.8092903400218</v>
      </c>
      <c r="I2383" s="86">
        <f t="shared" si="259"/>
        <v>6.3841968617236624</v>
      </c>
      <c r="J2383" s="86">
        <f t="shared" si="260"/>
        <v>6.6697254065510574</v>
      </c>
      <c r="L2383" s="87">
        <v>105.270790199929</v>
      </c>
      <c r="M2383" s="86">
        <v>101.826398114223</v>
      </c>
      <c r="N2383" s="86">
        <v>96.910621173471796</v>
      </c>
      <c r="O2383" s="86">
        <f t="shared" si="265"/>
        <v>101.33593649587459</v>
      </c>
      <c r="P2383" s="86">
        <f t="shared" si="261"/>
        <v>4.2016093329863837</v>
      </c>
      <c r="Q2383" s="86">
        <f t="shared" si="262"/>
        <v>6.6630020737893814</v>
      </c>
      <c r="S2383" s="86">
        <f t="shared" si="263"/>
        <v>-6.7233327616766916E-3</v>
      </c>
      <c r="T2383" s="87">
        <v>0.86613705299999999</v>
      </c>
      <c r="U2383" s="87">
        <v>0</v>
      </c>
    </row>
    <row r="2384" spans="2:21">
      <c r="B2384" s="87" t="s">
        <v>8150</v>
      </c>
      <c r="C2384" s="87" t="s">
        <v>832</v>
      </c>
      <c r="D2384" s="87" t="s">
        <v>3557</v>
      </c>
      <c r="E2384" s="87">
        <v>41.081805417818103</v>
      </c>
      <c r="F2384" s="86">
        <v>36.869915630305499</v>
      </c>
      <c r="G2384" s="86">
        <v>41.2166488566412</v>
      </c>
      <c r="H2384" s="86">
        <f t="shared" si="264"/>
        <v>39.722789968254936</v>
      </c>
      <c r="I2384" s="86">
        <f t="shared" si="259"/>
        <v>2.4715814126478275</v>
      </c>
      <c r="J2384" s="86">
        <f t="shared" si="260"/>
        <v>5.3118950503822973</v>
      </c>
      <c r="L2384" s="87">
        <v>40.8169684301158</v>
      </c>
      <c r="M2384" s="86">
        <v>45.532827262430899</v>
      </c>
      <c r="N2384" s="86">
        <v>38.454416859809399</v>
      </c>
      <c r="O2384" s="86">
        <f t="shared" si="265"/>
        <v>41.601404184118699</v>
      </c>
      <c r="P2384" s="86">
        <f t="shared" si="261"/>
        <v>3.6038143745347986</v>
      </c>
      <c r="Q2384" s="86">
        <f t="shared" si="262"/>
        <v>5.3785603197747704</v>
      </c>
      <c r="S2384" s="86">
        <f t="shared" si="263"/>
        <v>6.666526939247383E-2</v>
      </c>
      <c r="T2384" s="87">
        <v>0.96158329600000003</v>
      </c>
      <c r="U2384" s="87">
        <v>0</v>
      </c>
    </row>
    <row r="2385" spans="2:21">
      <c r="B2385" s="87" t="s">
        <v>8151</v>
      </c>
      <c r="C2385" s="87" t="s">
        <v>3558</v>
      </c>
      <c r="D2385" s="87" t="s">
        <v>3559</v>
      </c>
      <c r="E2385" s="87">
        <v>171.598405183734</v>
      </c>
      <c r="F2385" s="86">
        <v>166.85243808460501</v>
      </c>
      <c r="G2385" s="86">
        <v>173.40518267108999</v>
      </c>
      <c r="H2385" s="86">
        <f t="shared" si="264"/>
        <v>170.61867531314297</v>
      </c>
      <c r="I2385" s="86">
        <f t="shared" si="259"/>
        <v>3.3844524473573618</v>
      </c>
      <c r="J2385" s="86">
        <f t="shared" si="260"/>
        <v>7.4146317573399205</v>
      </c>
      <c r="L2385" s="87">
        <v>188.98426884757899</v>
      </c>
      <c r="M2385" s="86">
        <v>174.18275691532801</v>
      </c>
      <c r="N2385" s="86">
        <v>183.20475798740699</v>
      </c>
      <c r="O2385" s="86">
        <f t="shared" si="265"/>
        <v>182.12392791677132</v>
      </c>
      <c r="P2385" s="86">
        <f t="shared" si="261"/>
        <v>7.4597140763795169</v>
      </c>
      <c r="Q2385" s="86">
        <f t="shared" si="262"/>
        <v>7.5087766695801763</v>
      </c>
      <c r="S2385" s="86">
        <f t="shared" si="263"/>
        <v>9.4144912240256104E-2</v>
      </c>
      <c r="T2385" s="87">
        <v>0.84651602999999997</v>
      </c>
      <c r="U2385" s="87">
        <v>0</v>
      </c>
    </row>
    <row r="2386" spans="2:21">
      <c r="B2386" s="87" t="s">
        <v>8152</v>
      </c>
      <c r="C2386" s="87" t="s">
        <v>841</v>
      </c>
      <c r="D2386" s="87"/>
      <c r="E2386" s="87">
        <v>30.244273927228001</v>
      </c>
      <c r="F2386" s="86">
        <v>24.2885763674185</v>
      </c>
      <c r="G2386" s="86">
        <v>29.7993588414013</v>
      </c>
      <c r="H2386" s="86">
        <f t="shared" si="264"/>
        <v>28.110736378682599</v>
      </c>
      <c r="I2386" s="86">
        <f t="shared" si="259"/>
        <v>3.3175544791576277</v>
      </c>
      <c r="J2386" s="86">
        <f t="shared" si="260"/>
        <v>4.8130493414180959</v>
      </c>
      <c r="L2386" s="87">
        <v>36.014972144219797</v>
      </c>
      <c r="M2386" s="86">
        <v>34.713230086605698</v>
      </c>
      <c r="N2386" s="86">
        <v>32.298901562104099</v>
      </c>
      <c r="O2386" s="86">
        <f t="shared" si="265"/>
        <v>34.342367930976536</v>
      </c>
      <c r="P2386" s="86">
        <f t="shared" si="261"/>
        <v>1.8855898802960467</v>
      </c>
      <c r="Q2386" s="86">
        <f t="shared" si="262"/>
        <v>5.1019176125180188</v>
      </c>
      <c r="S2386" s="86">
        <f t="shared" si="263"/>
        <v>0.28886827109992219</v>
      </c>
      <c r="T2386" s="87">
        <v>0.28793675899999999</v>
      </c>
      <c r="U2386" s="87">
        <v>0</v>
      </c>
    </row>
    <row r="2387" spans="2:21">
      <c r="B2387" s="87" t="s">
        <v>8153</v>
      </c>
      <c r="C2387" s="87" t="s">
        <v>3560</v>
      </c>
      <c r="D2387" s="87" t="s">
        <v>957</v>
      </c>
      <c r="E2387" s="87">
        <v>74.761126561687306</v>
      </c>
      <c r="F2387" s="86">
        <v>74.181551516910204</v>
      </c>
      <c r="G2387" s="86">
        <v>80.572786584464794</v>
      </c>
      <c r="H2387" s="86">
        <f t="shared" si="264"/>
        <v>76.505154887687425</v>
      </c>
      <c r="I2387" s="86">
        <f t="shared" si="259"/>
        <v>3.534571759577529</v>
      </c>
      <c r="J2387" s="86">
        <f t="shared" si="260"/>
        <v>6.257485054200477</v>
      </c>
      <c r="L2387" s="87">
        <v>82.450006453761603</v>
      </c>
      <c r="M2387" s="86">
        <v>80.830584064316596</v>
      </c>
      <c r="N2387" s="86">
        <v>84.5801515625446</v>
      </c>
      <c r="O2387" s="86">
        <f t="shared" si="265"/>
        <v>82.6202473602076</v>
      </c>
      <c r="P2387" s="86">
        <f t="shared" si="261"/>
        <v>1.8805718759496055</v>
      </c>
      <c r="Q2387" s="86">
        <f t="shared" si="262"/>
        <v>6.3684234744327703</v>
      </c>
      <c r="S2387" s="86">
        <f t="shared" si="263"/>
        <v>0.11093842023229404</v>
      </c>
      <c r="T2387" s="87">
        <v>0.77008606400000001</v>
      </c>
      <c r="U2387" s="87">
        <v>0</v>
      </c>
    </row>
    <row r="2388" spans="2:21">
      <c r="B2388" s="87" t="s">
        <v>8154</v>
      </c>
      <c r="C2388" s="87" t="s">
        <v>832</v>
      </c>
      <c r="D2388" s="87" t="s">
        <v>3561</v>
      </c>
      <c r="E2388" s="87">
        <v>160.02195754119401</v>
      </c>
      <c r="F2388" s="86">
        <v>173.353415283315</v>
      </c>
      <c r="G2388" s="86">
        <v>184.67352866476401</v>
      </c>
      <c r="H2388" s="86">
        <f t="shared" si="264"/>
        <v>172.68296716309101</v>
      </c>
      <c r="I2388" s="86">
        <f t="shared" si="259"/>
        <v>12.339453603241168</v>
      </c>
      <c r="J2388" s="86">
        <f t="shared" si="260"/>
        <v>7.4319819773247859</v>
      </c>
      <c r="L2388" s="87">
        <v>150.70199409528001</v>
      </c>
      <c r="M2388" s="86">
        <v>171.724549635378</v>
      </c>
      <c r="N2388" s="86">
        <v>165.80716703549101</v>
      </c>
      <c r="O2388" s="86">
        <f t="shared" si="265"/>
        <v>162.744570255383</v>
      </c>
      <c r="P2388" s="86">
        <f t="shared" si="261"/>
        <v>10.840737273694627</v>
      </c>
      <c r="Q2388" s="86">
        <f t="shared" si="262"/>
        <v>7.3464656004694326</v>
      </c>
      <c r="S2388" s="86">
        <f t="shared" si="263"/>
        <v>-8.5516376855353557E-2</v>
      </c>
      <c r="T2388" s="87">
        <v>0.50564149700000005</v>
      </c>
      <c r="U2388" s="87">
        <v>0</v>
      </c>
    </row>
    <row r="2389" spans="2:21">
      <c r="B2389" s="87" t="s">
        <v>8155</v>
      </c>
      <c r="C2389" s="87" t="s">
        <v>3562</v>
      </c>
      <c r="D2389" s="87" t="s">
        <v>3563</v>
      </c>
      <c r="E2389" s="87">
        <v>81.711092343164395</v>
      </c>
      <c r="F2389" s="86">
        <v>95.708324253914697</v>
      </c>
      <c r="G2389" s="86">
        <v>93.538047583616802</v>
      </c>
      <c r="H2389" s="86">
        <f t="shared" si="264"/>
        <v>90.319154726898617</v>
      </c>
      <c r="I2389" s="86">
        <f t="shared" si="259"/>
        <v>7.5333643684681197</v>
      </c>
      <c r="J2389" s="86">
        <f t="shared" si="260"/>
        <v>6.4969600792598134</v>
      </c>
      <c r="L2389" s="87">
        <v>90.242060884096205</v>
      </c>
      <c r="M2389" s="86">
        <v>104.416254907438</v>
      </c>
      <c r="N2389" s="86">
        <v>99.763817324977296</v>
      </c>
      <c r="O2389" s="86">
        <f t="shared" si="265"/>
        <v>98.140711038837182</v>
      </c>
      <c r="P2389" s="86">
        <f t="shared" si="261"/>
        <v>7.2251504873542451</v>
      </c>
      <c r="Q2389" s="86">
        <f t="shared" si="262"/>
        <v>6.6167798187949112</v>
      </c>
      <c r="S2389" s="86">
        <f t="shared" si="263"/>
        <v>0.11981973953509686</v>
      </c>
      <c r="T2389" s="87">
        <v>0.77763871399999995</v>
      </c>
      <c r="U2389" s="87">
        <v>0</v>
      </c>
    </row>
    <row r="2390" spans="2:21">
      <c r="B2390" s="87" t="s">
        <v>8156</v>
      </c>
      <c r="C2390" s="87" t="s">
        <v>3564</v>
      </c>
      <c r="D2390" s="87" t="s">
        <v>3565</v>
      </c>
      <c r="E2390" s="87">
        <v>100.956639427517</v>
      </c>
      <c r="F2390" s="86">
        <v>92.9841654143911</v>
      </c>
      <c r="G2390" s="86">
        <v>108.68041278960899</v>
      </c>
      <c r="H2390" s="86">
        <f t="shared" si="264"/>
        <v>100.87373921050569</v>
      </c>
      <c r="I2390" s="86">
        <f t="shared" si="259"/>
        <v>7.8484520607884232</v>
      </c>
      <c r="J2390" s="86">
        <f t="shared" si="260"/>
        <v>6.6564068315938334</v>
      </c>
      <c r="L2390" s="87">
        <v>105.933869336635</v>
      </c>
      <c r="M2390" s="86">
        <v>103.01121658454601</v>
      </c>
      <c r="N2390" s="86">
        <v>109.072374154649</v>
      </c>
      <c r="O2390" s="86">
        <f t="shared" si="265"/>
        <v>106.00582002527666</v>
      </c>
      <c r="P2390" s="86">
        <f t="shared" si="261"/>
        <v>3.0312193006447434</v>
      </c>
      <c r="Q2390" s="86">
        <f t="shared" si="262"/>
        <v>6.7279996648566298</v>
      </c>
      <c r="S2390" s="86">
        <f t="shared" si="263"/>
        <v>7.1592833262796349E-2</v>
      </c>
      <c r="T2390" s="87">
        <v>0.92821161600000002</v>
      </c>
      <c r="U2390" s="87">
        <v>0</v>
      </c>
    </row>
    <row r="2391" spans="2:21">
      <c r="B2391" s="87" t="s">
        <v>8157</v>
      </c>
      <c r="C2391" s="87" t="s">
        <v>832</v>
      </c>
      <c r="D2391" s="87" t="s">
        <v>3566</v>
      </c>
      <c r="E2391" s="87">
        <v>158.13354044973201</v>
      </c>
      <c r="F2391" s="86">
        <v>158.997781731571</v>
      </c>
      <c r="G2391" s="86">
        <v>174.224748995933</v>
      </c>
      <c r="H2391" s="86">
        <f t="shared" si="264"/>
        <v>163.78535705907868</v>
      </c>
      <c r="I2391" s="86">
        <f t="shared" si="259"/>
        <v>9.051099726373204</v>
      </c>
      <c r="J2391" s="86">
        <f t="shared" si="260"/>
        <v>7.3556625709138528</v>
      </c>
      <c r="L2391" s="87">
        <v>158.57338481410201</v>
      </c>
      <c r="M2391" s="86">
        <v>188.02442011028501</v>
      </c>
      <c r="N2391" s="86">
        <v>172.45468557940401</v>
      </c>
      <c r="O2391" s="86">
        <f t="shared" si="265"/>
        <v>173.01749683459698</v>
      </c>
      <c r="P2391" s="86">
        <f t="shared" si="261"/>
        <v>14.733581960473259</v>
      </c>
      <c r="Q2391" s="86">
        <f t="shared" si="262"/>
        <v>7.4347741312211211</v>
      </c>
      <c r="S2391" s="86">
        <f t="shared" si="263"/>
        <v>7.9111560307266654E-2</v>
      </c>
      <c r="T2391" s="87">
        <v>0.91555891199999995</v>
      </c>
      <c r="U2391" s="87">
        <v>0</v>
      </c>
    </row>
    <row r="2392" spans="2:21">
      <c r="B2392" s="87" t="s">
        <v>8158</v>
      </c>
      <c r="C2392" s="87" t="s">
        <v>3567</v>
      </c>
      <c r="D2392" s="87" t="s">
        <v>2243</v>
      </c>
      <c r="E2392" s="87">
        <v>117.35732492681301</v>
      </c>
      <c r="F2392" s="86">
        <v>121.29103585060101</v>
      </c>
      <c r="G2392" s="86">
        <v>129.825146472792</v>
      </c>
      <c r="H2392" s="86">
        <f t="shared" si="264"/>
        <v>122.82450241673534</v>
      </c>
      <c r="I2392" s="86">
        <f t="shared" si="259"/>
        <v>6.373796616435401</v>
      </c>
      <c r="J2392" s="86">
        <f t="shared" si="260"/>
        <v>6.9404545842688066</v>
      </c>
      <c r="L2392" s="87">
        <v>132.555105808587</v>
      </c>
      <c r="M2392" s="86">
        <v>135.65832411843701</v>
      </c>
      <c r="N2392" s="86">
        <v>132.14755800298099</v>
      </c>
      <c r="O2392" s="86">
        <f t="shared" si="265"/>
        <v>133.45366264333498</v>
      </c>
      <c r="P2392" s="86">
        <f t="shared" si="261"/>
        <v>1.9201361848350227</v>
      </c>
      <c r="Q2392" s="86">
        <f t="shared" si="262"/>
        <v>7.060195090645121</v>
      </c>
      <c r="S2392" s="86">
        <f t="shared" si="263"/>
        <v>0.1197405063763141</v>
      </c>
      <c r="T2392" s="87">
        <v>0.72830707299999997</v>
      </c>
      <c r="U2392" s="87">
        <v>0</v>
      </c>
    </row>
    <row r="2393" spans="2:21">
      <c r="B2393" s="87" t="s">
        <v>8159</v>
      </c>
      <c r="C2393" s="87" t="s">
        <v>3568</v>
      </c>
      <c r="D2393" s="87" t="s">
        <v>3569</v>
      </c>
      <c r="E2393" s="87">
        <v>41.244170331100399</v>
      </c>
      <c r="F2393" s="86">
        <v>37.727658845127102</v>
      </c>
      <c r="G2393" s="86">
        <v>34.185797441042702</v>
      </c>
      <c r="H2393" s="86">
        <f t="shared" si="264"/>
        <v>37.719208872423401</v>
      </c>
      <c r="I2393" s="86">
        <f t="shared" si="259"/>
        <v>3.5291940319716599</v>
      </c>
      <c r="J2393" s="86">
        <f t="shared" si="260"/>
        <v>5.2372275119448881</v>
      </c>
      <c r="L2393" s="87">
        <v>41.960448979196798</v>
      </c>
      <c r="M2393" s="86">
        <v>42.086363311912699</v>
      </c>
      <c r="N2393" s="86">
        <v>33.980369663000602</v>
      </c>
      <c r="O2393" s="86">
        <f t="shared" si="265"/>
        <v>39.342393984703364</v>
      </c>
      <c r="P2393" s="86">
        <f t="shared" si="261"/>
        <v>4.6440760356280579</v>
      </c>
      <c r="Q2393" s="86">
        <f t="shared" si="262"/>
        <v>5.2980128431691798</v>
      </c>
      <c r="S2393" s="86">
        <f t="shared" si="263"/>
        <v>6.078533122429193E-2</v>
      </c>
      <c r="T2393" s="87">
        <v>0.96793640000000003</v>
      </c>
      <c r="U2393" s="87">
        <v>0</v>
      </c>
    </row>
    <row r="2394" spans="2:21">
      <c r="B2394" s="87" t="s">
        <v>8160</v>
      </c>
      <c r="C2394" s="87" t="s">
        <v>3570</v>
      </c>
      <c r="D2394" s="87" t="s">
        <v>3571</v>
      </c>
      <c r="E2394" s="87">
        <v>66.115928072156294</v>
      </c>
      <c r="F2394" s="86">
        <v>78.418043216359493</v>
      </c>
      <c r="G2394" s="86">
        <v>64.788626336764096</v>
      </c>
      <c r="H2394" s="86">
        <f t="shared" si="264"/>
        <v>69.774199208426623</v>
      </c>
      <c r="I2394" s="86">
        <f t="shared" si="259"/>
        <v>7.5151488274884786</v>
      </c>
      <c r="J2394" s="86">
        <f t="shared" si="260"/>
        <v>6.12462175660563</v>
      </c>
      <c r="L2394" s="87">
        <v>79.075752391692404</v>
      </c>
      <c r="M2394" s="86">
        <v>80.390680278322293</v>
      </c>
      <c r="N2394" s="86">
        <v>79.166609877818502</v>
      </c>
      <c r="O2394" s="86">
        <f t="shared" si="265"/>
        <v>79.544347515944395</v>
      </c>
      <c r="P2394" s="86">
        <f t="shared" si="261"/>
        <v>0.73435218335750529</v>
      </c>
      <c r="Q2394" s="86">
        <f t="shared" si="262"/>
        <v>6.3136875100388776</v>
      </c>
      <c r="S2394" s="86">
        <f t="shared" si="263"/>
        <v>0.18906575343324672</v>
      </c>
      <c r="T2394" s="87">
        <v>0.45770789299999998</v>
      </c>
      <c r="U2394" s="87">
        <v>0</v>
      </c>
    </row>
    <row r="2395" spans="2:21">
      <c r="B2395" s="87" t="s">
        <v>8161</v>
      </c>
      <c r="C2395" s="87" t="s">
        <v>841</v>
      </c>
      <c r="D2395" s="87"/>
      <c r="E2395" s="87">
        <v>83.472346236462698</v>
      </c>
      <c r="F2395" s="86">
        <v>96.382613535616898</v>
      </c>
      <c r="G2395" s="86">
        <v>108.273946884445</v>
      </c>
      <c r="H2395" s="86">
        <f t="shared" si="264"/>
        <v>96.042968885508188</v>
      </c>
      <c r="I2395" s="86">
        <f t="shared" si="259"/>
        <v>12.404288272277498</v>
      </c>
      <c r="J2395" s="86">
        <f t="shared" si="260"/>
        <v>6.5856080958130203</v>
      </c>
      <c r="L2395" s="87">
        <v>92.653196686008897</v>
      </c>
      <c r="M2395" s="86">
        <v>108.68327394889</v>
      </c>
      <c r="N2395" s="86">
        <v>107.668373326539</v>
      </c>
      <c r="O2395" s="86">
        <f t="shared" si="265"/>
        <v>103.00161465381262</v>
      </c>
      <c r="P2395" s="86">
        <f t="shared" si="261"/>
        <v>8.9763479013229279</v>
      </c>
      <c r="Q2395" s="86">
        <f t="shared" si="262"/>
        <v>6.6865231430549645</v>
      </c>
      <c r="S2395" s="86">
        <f t="shared" si="263"/>
        <v>0.10091504724194518</v>
      </c>
      <c r="T2395" s="87">
        <v>0.85970565200000004</v>
      </c>
      <c r="U2395" s="87">
        <v>0</v>
      </c>
    </row>
    <row r="2396" spans="2:21">
      <c r="B2396" s="87" t="s">
        <v>8162</v>
      </c>
      <c r="C2396" s="87" t="s">
        <v>3572</v>
      </c>
      <c r="D2396" s="87" t="s">
        <v>3573</v>
      </c>
      <c r="E2396" s="87">
        <v>34.011726734771997</v>
      </c>
      <c r="F2396" s="86">
        <v>41.501134865479202</v>
      </c>
      <c r="G2396" s="86">
        <v>45.148598419652998</v>
      </c>
      <c r="H2396" s="86">
        <f t="shared" si="264"/>
        <v>40.220486673301401</v>
      </c>
      <c r="I2396" s="86">
        <f t="shared" si="259"/>
        <v>5.6778096635473974</v>
      </c>
      <c r="J2396" s="86">
        <f t="shared" si="260"/>
        <v>5.3298586334403879</v>
      </c>
      <c r="L2396" s="87">
        <v>40.501266252150302</v>
      </c>
      <c r="M2396" s="86">
        <v>41.9072754336568</v>
      </c>
      <c r="N2396" s="86">
        <v>40.2946654436209</v>
      </c>
      <c r="O2396" s="86">
        <f t="shared" si="265"/>
        <v>40.90106904314267</v>
      </c>
      <c r="P2396" s="86">
        <f t="shared" si="261"/>
        <v>0.87750182265044885</v>
      </c>
      <c r="Q2396" s="86">
        <f t="shared" si="262"/>
        <v>5.354066646687258</v>
      </c>
      <c r="S2396" s="86">
        <f t="shared" si="263"/>
        <v>2.420801324686999E-2</v>
      </c>
      <c r="T2396" s="87">
        <v>0.98103776399999998</v>
      </c>
      <c r="U2396" s="87">
        <v>0</v>
      </c>
    </row>
    <row r="2397" spans="2:21">
      <c r="B2397" s="87" t="s">
        <v>8163</v>
      </c>
      <c r="C2397" s="87" t="s">
        <v>3574</v>
      </c>
      <c r="D2397" s="87" t="s">
        <v>3575</v>
      </c>
      <c r="E2397" s="87">
        <v>132.22558182470399</v>
      </c>
      <c r="F2397" s="86">
        <v>114.84237994379301</v>
      </c>
      <c r="G2397" s="86">
        <v>125.054093775072</v>
      </c>
      <c r="H2397" s="86">
        <f t="shared" si="264"/>
        <v>124.04068518118966</v>
      </c>
      <c r="I2397" s="86">
        <f t="shared" si="259"/>
        <v>8.735798454734562</v>
      </c>
      <c r="J2397" s="86">
        <f t="shared" si="260"/>
        <v>6.9546695900798703</v>
      </c>
      <c r="L2397" s="87">
        <v>135.72144675038501</v>
      </c>
      <c r="M2397" s="86">
        <v>132.67258602393099</v>
      </c>
      <c r="N2397" s="86">
        <v>131.30580345638501</v>
      </c>
      <c r="O2397" s="86">
        <f t="shared" si="265"/>
        <v>133.23327874356698</v>
      </c>
      <c r="P2397" s="86">
        <f t="shared" si="261"/>
        <v>2.2605881246594719</v>
      </c>
      <c r="Q2397" s="86">
        <f t="shared" si="262"/>
        <v>7.0578106706955817</v>
      </c>
      <c r="S2397" s="86">
        <f t="shared" si="263"/>
        <v>0.10314108061571123</v>
      </c>
      <c r="T2397" s="87">
        <v>0.82262595800000005</v>
      </c>
      <c r="U2397" s="87">
        <v>0</v>
      </c>
    </row>
    <row r="2398" spans="2:21">
      <c r="B2398" s="87" t="s">
        <v>8164</v>
      </c>
      <c r="C2398" s="87" t="s">
        <v>841</v>
      </c>
      <c r="D2398" s="87" t="s">
        <v>1032</v>
      </c>
      <c r="E2398" s="87">
        <v>37.805342409034999</v>
      </c>
      <c r="F2398" s="86">
        <v>32.696928807275903</v>
      </c>
      <c r="G2398" s="86">
        <v>35.1430102315746</v>
      </c>
      <c r="H2398" s="86">
        <f t="shared" si="264"/>
        <v>35.215093815961836</v>
      </c>
      <c r="I2398" s="86">
        <f t="shared" si="259"/>
        <v>2.5549695524629876</v>
      </c>
      <c r="J2398" s="86">
        <f t="shared" si="260"/>
        <v>5.1381220210802567</v>
      </c>
      <c r="L2398" s="87">
        <v>30.626114788067898</v>
      </c>
      <c r="M2398" s="86">
        <v>41.332643404125903</v>
      </c>
      <c r="N2398" s="86">
        <v>32.636490426014902</v>
      </c>
      <c r="O2398" s="86">
        <f t="shared" si="265"/>
        <v>34.865082872736231</v>
      </c>
      <c r="P2398" s="86">
        <f t="shared" si="261"/>
        <v>5.690554188460454</v>
      </c>
      <c r="Q2398" s="86">
        <f t="shared" si="262"/>
        <v>5.1237110057374711</v>
      </c>
      <c r="S2398" s="86">
        <f t="shared" si="263"/>
        <v>-1.441101534278505E-2</v>
      </c>
      <c r="T2398" s="87">
        <v>0.92391113899999999</v>
      </c>
      <c r="U2398" s="87">
        <v>0</v>
      </c>
    </row>
    <row r="2399" spans="2:21">
      <c r="B2399" s="87" t="s">
        <v>8165</v>
      </c>
      <c r="C2399" s="87" t="s">
        <v>3576</v>
      </c>
      <c r="D2399" s="87" t="s">
        <v>882</v>
      </c>
      <c r="E2399" s="87">
        <v>71.847002884332596</v>
      </c>
      <c r="F2399" s="86">
        <v>68.711545446835899</v>
      </c>
      <c r="G2399" s="86">
        <v>78.352081800544994</v>
      </c>
      <c r="H2399" s="86">
        <f t="shared" si="264"/>
        <v>72.970210043904487</v>
      </c>
      <c r="I2399" s="86">
        <f t="shared" si="259"/>
        <v>4.9174364296126747</v>
      </c>
      <c r="J2399" s="86">
        <f t="shared" si="260"/>
        <v>6.1892357014342263</v>
      </c>
      <c r="L2399" s="87">
        <v>83.281278453851499</v>
      </c>
      <c r="M2399" s="86">
        <v>77.293622421884606</v>
      </c>
      <c r="N2399" s="86">
        <v>74.981207563984</v>
      </c>
      <c r="O2399" s="86">
        <f t="shared" si="265"/>
        <v>78.51870281324004</v>
      </c>
      <c r="P2399" s="86">
        <f t="shared" si="261"/>
        <v>4.283504484434344</v>
      </c>
      <c r="Q2399" s="86">
        <f t="shared" si="262"/>
        <v>6.2949644335044308</v>
      </c>
      <c r="S2399" s="86">
        <f t="shared" si="263"/>
        <v>0.10572873207020417</v>
      </c>
      <c r="T2399" s="87">
        <v>0.81105106800000004</v>
      </c>
      <c r="U2399" s="87">
        <v>0</v>
      </c>
    </row>
    <row r="2400" spans="2:21">
      <c r="B2400" s="87" t="s">
        <v>8166</v>
      </c>
      <c r="C2400" s="87" t="s">
        <v>3577</v>
      </c>
      <c r="D2400" s="87" t="s">
        <v>1490</v>
      </c>
      <c r="E2400" s="87">
        <v>130.63015942283999</v>
      </c>
      <c r="F2400" s="86">
        <v>124.573575597418</v>
      </c>
      <c r="G2400" s="86">
        <v>154.065173798632</v>
      </c>
      <c r="H2400" s="86">
        <f t="shared" si="264"/>
        <v>136.42296960629668</v>
      </c>
      <c r="I2400" s="86">
        <f t="shared" si="259"/>
        <v>15.575817104782393</v>
      </c>
      <c r="J2400" s="86">
        <f t="shared" si="260"/>
        <v>7.0919427619021773</v>
      </c>
      <c r="L2400" s="87">
        <v>145.732520682391</v>
      </c>
      <c r="M2400" s="86">
        <v>125.655786973649</v>
      </c>
      <c r="N2400" s="86">
        <v>136.02006053104299</v>
      </c>
      <c r="O2400" s="86">
        <f t="shared" si="265"/>
        <v>135.80278939569433</v>
      </c>
      <c r="P2400" s="86">
        <f t="shared" si="261"/>
        <v>10.040130186537725</v>
      </c>
      <c r="Q2400" s="86">
        <f t="shared" si="262"/>
        <v>7.0853693026858364</v>
      </c>
      <c r="S2400" s="86">
        <f t="shared" si="263"/>
        <v>-6.5734592163406175E-3</v>
      </c>
      <c r="T2400" s="87">
        <v>0.90400246699999998</v>
      </c>
      <c r="U2400" s="87">
        <v>0</v>
      </c>
    </row>
    <row r="2401" spans="2:21">
      <c r="B2401" s="87" t="s">
        <v>8167</v>
      </c>
      <c r="C2401" s="87" t="s">
        <v>3578</v>
      </c>
      <c r="D2401" s="87" t="s">
        <v>3579</v>
      </c>
      <c r="E2401" s="87">
        <v>49.511565185436801</v>
      </c>
      <c r="F2401" s="86">
        <v>48.5931552708143</v>
      </c>
      <c r="G2401" s="86">
        <v>46.223369630278697</v>
      </c>
      <c r="H2401" s="86">
        <f t="shared" si="264"/>
        <v>48.109363362176602</v>
      </c>
      <c r="I2401" s="86">
        <f t="shared" si="259"/>
        <v>1.6966432920292529</v>
      </c>
      <c r="J2401" s="86">
        <f t="shared" si="260"/>
        <v>5.5882458030518789</v>
      </c>
      <c r="L2401" s="87">
        <v>47.9133195404278</v>
      </c>
      <c r="M2401" s="86">
        <v>45.285570733795304</v>
      </c>
      <c r="N2401" s="86">
        <v>47.204045853196398</v>
      </c>
      <c r="O2401" s="86">
        <f t="shared" si="265"/>
        <v>46.800978709139834</v>
      </c>
      <c r="P2401" s="86">
        <f t="shared" si="261"/>
        <v>1.3594533054331301</v>
      </c>
      <c r="Q2401" s="86">
        <f t="shared" si="262"/>
        <v>5.5484667948682356</v>
      </c>
      <c r="S2401" s="86">
        <f t="shared" si="263"/>
        <v>-3.9779008183643556E-2</v>
      </c>
      <c r="T2401" s="87">
        <v>0.75627251100000004</v>
      </c>
      <c r="U2401" s="87">
        <v>0</v>
      </c>
    </row>
    <row r="2402" spans="2:21">
      <c r="B2402" s="87" t="s">
        <v>8168</v>
      </c>
      <c r="C2402" s="87" t="s">
        <v>1188</v>
      </c>
      <c r="D2402" s="87" t="s">
        <v>1189</v>
      </c>
      <c r="E2402" s="87">
        <v>30.789918044471801</v>
      </c>
      <c r="F2402" s="86">
        <v>31.804939020304499</v>
      </c>
      <c r="G2402" s="86">
        <v>34.610719880217097</v>
      </c>
      <c r="H2402" s="86">
        <f t="shared" si="264"/>
        <v>32.401858981664468</v>
      </c>
      <c r="I2402" s="86">
        <f t="shared" si="259"/>
        <v>1.979107563325234</v>
      </c>
      <c r="J2402" s="86">
        <f t="shared" si="260"/>
        <v>5.0180046816605897</v>
      </c>
      <c r="L2402" s="87">
        <v>37.1288372620823</v>
      </c>
      <c r="M2402" s="86">
        <v>38.767310672670298</v>
      </c>
      <c r="N2402" s="86">
        <v>31.864581953469798</v>
      </c>
      <c r="O2402" s="86">
        <f t="shared" si="265"/>
        <v>35.920243296074133</v>
      </c>
      <c r="P2402" s="86">
        <f t="shared" si="261"/>
        <v>3.6065829359273516</v>
      </c>
      <c r="Q2402" s="86">
        <f t="shared" si="262"/>
        <v>5.166725216705033</v>
      </c>
      <c r="S2402" s="86">
        <f t="shared" si="263"/>
        <v>0.14872053504444344</v>
      </c>
      <c r="T2402" s="87">
        <v>0.68083371800000003</v>
      </c>
      <c r="U2402" s="87">
        <v>0</v>
      </c>
    </row>
    <row r="2403" spans="2:21">
      <c r="B2403" s="87" t="s">
        <v>8169</v>
      </c>
      <c r="C2403" s="87" t="s">
        <v>841</v>
      </c>
      <c r="D2403" s="87" t="s">
        <v>1018</v>
      </c>
      <c r="E2403" s="87">
        <v>67.824472857896595</v>
      </c>
      <c r="F2403" s="86">
        <v>75.643456011531498</v>
      </c>
      <c r="G2403" s="86">
        <v>81.968305223728805</v>
      </c>
      <c r="H2403" s="86">
        <f t="shared" si="264"/>
        <v>75.145411364385623</v>
      </c>
      <c r="I2403" s="86">
        <f t="shared" si="259"/>
        <v>7.0850571522820962</v>
      </c>
      <c r="J2403" s="86">
        <f t="shared" si="260"/>
        <v>6.2316131058292532</v>
      </c>
      <c r="L2403" s="87">
        <v>77.805298072112507</v>
      </c>
      <c r="M2403" s="86">
        <v>88.876904734937099</v>
      </c>
      <c r="N2403" s="86">
        <v>81.512417403805003</v>
      </c>
      <c r="O2403" s="86">
        <f t="shared" si="265"/>
        <v>82.731540070284879</v>
      </c>
      <c r="P2403" s="86">
        <f t="shared" si="261"/>
        <v>5.6355845820126964</v>
      </c>
      <c r="Q2403" s="86">
        <f t="shared" si="262"/>
        <v>6.370365533453195</v>
      </c>
      <c r="S2403" s="86">
        <f t="shared" si="263"/>
        <v>0.13875242762394221</v>
      </c>
      <c r="T2403" s="87">
        <v>0.673413123</v>
      </c>
      <c r="U2403" s="87">
        <v>0</v>
      </c>
    </row>
    <row r="2404" spans="2:21">
      <c r="B2404" s="87" t="s">
        <v>8170</v>
      </c>
      <c r="C2404" s="87" t="s">
        <v>841</v>
      </c>
      <c r="D2404" s="87"/>
      <c r="E2404" s="87">
        <v>153.63989322459699</v>
      </c>
      <c r="F2404" s="86">
        <v>176.00370458789499</v>
      </c>
      <c r="G2404" s="86">
        <v>189.284821505129</v>
      </c>
      <c r="H2404" s="86">
        <f t="shared" si="264"/>
        <v>172.97613977254034</v>
      </c>
      <c r="I2404" s="86">
        <f t="shared" si="259"/>
        <v>18.014295422370754</v>
      </c>
      <c r="J2404" s="86">
        <f t="shared" si="260"/>
        <v>7.4344292368513614</v>
      </c>
      <c r="L2404" s="87">
        <v>155.67077606108501</v>
      </c>
      <c r="M2404" s="86">
        <v>130.491071788033</v>
      </c>
      <c r="N2404" s="86">
        <v>185.90820932796501</v>
      </c>
      <c r="O2404" s="86">
        <f t="shared" si="265"/>
        <v>157.35668572569432</v>
      </c>
      <c r="P2404" s="86">
        <f t="shared" si="261"/>
        <v>27.747008880740076</v>
      </c>
      <c r="Q2404" s="86">
        <f t="shared" si="262"/>
        <v>7.2978946665260551</v>
      </c>
      <c r="S2404" s="86">
        <f t="shared" si="263"/>
        <v>-0.13653457032530678</v>
      </c>
      <c r="T2404" s="87">
        <v>0.51502887799999997</v>
      </c>
      <c r="U2404" s="87">
        <v>0</v>
      </c>
    </row>
    <row r="2405" spans="2:21">
      <c r="B2405" s="87" t="s">
        <v>8171</v>
      </c>
      <c r="C2405" s="87" t="s">
        <v>2148</v>
      </c>
      <c r="D2405" s="87" t="s">
        <v>3580</v>
      </c>
      <c r="E2405" s="87">
        <v>27.5144898908163</v>
      </c>
      <c r="F2405" s="86">
        <v>22.8153843226163</v>
      </c>
      <c r="G2405" s="86">
        <v>22.864569982777201</v>
      </c>
      <c r="H2405" s="86">
        <f t="shared" si="264"/>
        <v>24.398148065403266</v>
      </c>
      <c r="I2405" s="86">
        <f t="shared" si="259"/>
        <v>2.6989432352136165</v>
      </c>
      <c r="J2405" s="86">
        <f t="shared" si="260"/>
        <v>4.6086997394682934</v>
      </c>
      <c r="L2405" s="87">
        <v>26.314664460676401</v>
      </c>
      <c r="M2405" s="86">
        <v>29.810090481334299</v>
      </c>
      <c r="N2405" s="86">
        <v>24.219817073946</v>
      </c>
      <c r="O2405" s="86">
        <f t="shared" si="265"/>
        <v>26.7815240053189</v>
      </c>
      <c r="P2405" s="86">
        <f t="shared" si="261"/>
        <v>2.824226897428046</v>
      </c>
      <c r="Q2405" s="86">
        <f t="shared" si="262"/>
        <v>4.7431661545920347</v>
      </c>
      <c r="S2405" s="86">
        <f t="shared" si="263"/>
        <v>0.13446641512374108</v>
      </c>
      <c r="T2405" s="87">
        <v>0.83545123700000001</v>
      </c>
      <c r="U2405" s="87">
        <v>0</v>
      </c>
    </row>
    <row r="2406" spans="2:21">
      <c r="B2406" s="87" t="s">
        <v>8172</v>
      </c>
      <c r="C2406" s="87" t="s">
        <v>3581</v>
      </c>
      <c r="D2406" s="87" t="s">
        <v>3582</v>
      </c>
      <c r="E2406" s="87">
        <v>116.847677067562</v>
      </c>
      <c r="F2406" s="86">
        <v>106.904139928383</v>
      </c>
      <c r="G2406" s="86">
        <v>111.858327804213</v>
      </c>
      <c r="H2406" s="86">
        <f t="shared" si="264"/>
        <v>111.87004826671934</v>
      </c>
      <c r="I2406" s="86">
        <f t="shared" si="259"/>
        <v>4.9717789307740796</v>
      </c>
      <c r="J2406" s="86">
        <f t="shared" si="260"/>
        <v>6.8056800151759731</v>
      </c>
      <c r="L2406" s="87">
        <v>110.060883103365</v>
      </c>
      <c r="M2406" s="86">
        <v>105.18943356153</v>
      </c>
      <c r="N2406" s="86">
        <v>115.03504943647501</v>
      </c>
      <c r="O2406" s="86">
        <f t="shared" si="265"/>
        <v>110.09512203379001</v>
      </c>
      <c r="P2406" s="86">
        <f t="shared" si="261"/>
        <v>4.922897238162685</v>
      </c>
      <c r="Q2406" s="86">
        <f t="shared" si="262"/>
        <v>6.7826067388444784</v>
      </c>
      <c r="S2406" s="86">
        <f t="shared" si="263"/>
        <v>-2.3073276331494603E-2</v>
      </c>
      <c r="T2406" s="87">
        <v>0.79884872100000004</v>
      </c>
      <c r="U2406" s="87">
        <v>0</v>
      </c>
    </row>
    <row r="2407" spans="2:21">
      <c r="B2407" s="87" t="s">
        <v>8173</v>
      </c>
      <c r="C2407" s="87" t="s">
        <v>2853</v>
      </c>
      <c r="D2407" s="87" t="s">
        <v>2854</v>
      </c>
      <c r="E2407" s="87">
        <v>46.673262233376597</v>
      </c>
      <c r="F2407" s="86">
        <v>52.5107009014094</v>
      </c>
      <c r="G2407" s="86">
        <v>52.363959572390797</v>
      </c>
      <c r="H2407" s="86">
        <f t="shared" si="264"/>
        <v>50.515974235725594</v>
      </c>
      <c r="I2407" s="86">
        <f t="shared" si="259"/>
        <v>3.3286949250657289</v>
      </c>
      <c r="J2407" s="86">
        <f t="shared" si="260"/>
        <v>5.6586677660481701</v>
      </c>
      <c r="L2407" s="87">
        <v>47.6123860137062</v>
      </c>
      <c r="M2407" s="86">
        <v>58.991353150077302</v>
      </c>
      <c r="N2407" s="86">
        <v>62.105122345215896</v>
      </c>
      <c r="O2407" s="86">
        <f t="shared" si="265"/>
        <v>56.236287169666468</v>
      </c>
      <c r="P2407" s="86">
        <f t="shared" si="261"/>
        <v>7.6290656709047422</v>
      </c>
      <c r="Q2407" s="86">
        <f t="shared" si="262"/>
        <v>5.813429442876604</v>
      </c>
      <c r="S2407" s="86">
        <f t="shared" si="263"/>
        <v>0.1547616768284335</v>
      </c>
      <c r="T2407" s="87">
        <v>0.74945054799999999</v>
      </c>
      <c r="U2407" s="87">
        <v>0</v>
      </c>
    </row>
    <row r="2408" spans="2:21">
      <c r="B2408" s="87" t="s">
        <v>8174</v>
      </c>
      <c r="C2408" s="87" t="s">
        <v>841</v>
      </c>
      <c r="D2408" s="87"/>
      <c r="E2408" s="87">
        <v>98.030132060637399</v>
      </c>
      <c r="F2408" s="86">
        <v>113.70117929561501</v>
      </c>
      <c r="G2408" s="86">
        <v>111.80489692893001</v>
      </c>
      <c r="H2408" s="86">
        <f t="shared" si="264"/>
        <v>107.84540276172747</v>
      </c>
      <c r="I2408" s="86">
        <f t="shared" si="259"/>
        <v>8.5529892964569996</v>
      </c>
      <c r="J2408" s="86">
        <f t="shared" si="260"/>
        <v>6.752820868320204</v>
      </c>
      <c r="L2408" s="87">
        <v>86.111379618083703</v>
      </c>
      <c r="M2408" s="86">
        <v>97.886959636648299</v>
      </c>
      <c r="N2408" s="86">
        <v>107.77866945679401</v>
      </c>
      <c r="O2408" s="86">
        <f t="shared" si="265"/>
        <v>97.259002903842017</v>
      </c>
      <c r="P2408" s="86">
        <f t="shared" si="261"/>
        <v>10.847285811776938</v>
      </c>
      <c r="Q2408" s="86">
        <f t="shared" si="262"/>
        <v>6.6037598960768031</v>
      </c>
      <c r="S2408" s="86">
        <f t="shared" si="263"/>
        <v>-0.14906097224340087</v>
      </c>
      <c r="T2408" s="87">
        <v>0.43830694599999998</v>
      </c>
      <c r="U2408" s="87">
        <v>0</v>
      </c>
    </row>
    <row r="2409" spans="2:21">
      <c r="B2409" s="87" t="s">
        <v>8175</v>
      </c>
      <c r="C2409" s="87" t="s">
        <v>2679</v>
      </c>
      <c r="D2409" s="87" t="s">
        <v>2680</v>
      </c>
      <c r="E2409" s="87">
        <v>157.149713818534</v>
      </c>
      <c r="F2409" s="86">
        <v>148.85227808128101</v>
      </c>
      <c r="G2409" s="86">
        <v>155.60658667405301</v>
      </c>
      <c r="H2409" s="86">
        <f t="shared" si="264"/>
        <v>153.86952619128934</v>
      </c>
      <c r="I2409" s="86">
        <f t="shared" si="259"/>
        <v>4.413036856184763</v>
      </c>
      <c r="J2409" s="86">
        <f t="shared" si="260"/>
        <v>7.2655637244558893</v>
      </c>
      <c r="L2409" s="87">
        <v>154.38294614521001</v>
      </c>
      <c r="M2409" s="86">
        <v>167.410108007383</v>
      </c>
      <c r="N2409" s="86">
        <v>153.13128118496201</v>
      </c>
      <c r="O2409" s="86">
        <f t="shared" si="265"/>
        <v>158.308111779185</v>
      </c>
      <c r="P2409" s="86">
        <f t="shared" si="261"/>
        <v>7.9073647820734854</v>
      </c>
      <c r="Q2409" s="86">
        <f t="shared" si="262"/>
        <v>7.3065913714896737</v>
      </c>
      <c r="S2409" s="86">
        <f t="shared" si="263"/>
        <v>4.10276470337839E-2</v>
      </c>
      <c r="T2409" s="87">
        <v>1</v>
      </c>
      <c r="U2409" s="87">
        <v>0</v>
      </c>
    </row>
    <row r="2410" spans="2:21">
      <c r="B2410" s="87" t="s">
        <v>8176</v>
      </c>
      <c r="C2410" s="87" t="s">
        <v>1205</v>
      </c>
      <c r="D2410" s="87" t="s">
        <v>978</v>
      </c>
      <c r="E2410" s="87">
        <v>11.011264779330601</v>
      </c>
      <c r="F2410" s="86">
        <v>12.372274004496299</v>
      </c>
      <c r="G2410" s="86">
        <v>14.482594216109201</v>
      </c>
      <c r="H2410" s="86">
        <f t="shared" si="264"/>
        <v>12.622044333312033</v>
      </c>
      <c r="I2410" s="86">
        <f t="shared" si="259"/>
        <v>1.7490914577371226</v>
      </c>
      <c r="J2410" s="86">
        <f t="shared" si="260"/>
        <v>3.6578736906810527</v>
      </c>
      <c r="L2410" s="87">
        <v>12.8937096875544</v>
      </c>
      <c r="M2410" s="86">
        <v>12.5294949708936</v>
      </c>
      <c r="N2410" s="86">
        <v>13.2959721236289</v>
      </c>
      <c r="O2410" s="86">
        <f t="shared" si="265"/>
        <v>12.9063922606923</v>
      </c>
      <c r="P2410" s="86">
        <f t="shared" si="261"/>
        <v>0.38339593394081756</v>
      </c>
      <c r="Q2410" s="86">
        <f t="shared" si="262"/>
        <v>3.6900138736113424</v>
      </c>
      <c r="S2410" s="86">
        <f t="shared" si="263"/>
        <v>3.2140182930289245E-2</v>
      </c>
      <c r="T2410" s="87">
        <v>1</v>
      </c>
      <c r="U2410" s="87">
        <v>0</v>
      </c>
    </row>
    <row r="2411" spans="2:21">
      <c r="B2411" s="87" t="s">
        <v>8177</v>
      </c>
      <c r="C2411" s="87" t="s">
        <v>1646</v>
      </c>
      <c r="D2411" s="87" t="s">
        <v>2678</v>
      </c>
      <c r="E2411" s="87">
        <v>60.8696096612315</v>
      </c>
      <c r="F2411" s="86">
        <v>72.288176278138906</v>
      </c>
      <c r="G2411" s="86">
        <v>76.656712295831895</v>
      </c>
      <c r="H2411" s="86">
        <f t="shared" si="264"/>
        <v>69.938166078400755</v>
      </c>
      <c r="I2411" s="86">
        <f t="shared" si="259"/>
        <v>8.1516908278593743</v>
      </c>
      <c r="J2411" s="86">
        <f t="shared" si="260"/>
        <v>6.1280080610075593</v>
      </c>
      <c r="L2411" s="87">
        <v>73.916670282732298</v>
      </c>
      <c r="M2411" s="86">
        <v>72.571366627170306</v>
      </c>
      <c r="N2411" s="86">
        <v>79.098970669043894</v>
      </c>
      <c r="O2411" s="86">
        <f t="shared" si="265"/>
        <v>75.195669192982166</v>
      </c>
      <c r="P2411" s="86">
        <f t="shared" si="261"/>
        <v>3.4466334721270204</v>
      </c>
      <c r="Q2411" s="86">
        <f t="shared" si="262"/>
        <v>6.2325776688417598</v>
      </c>
      <c r="S2411" s="86">
        <f t="shared" si="263"/>
        <v>0.1045696078342003</v>
      </c>
      <c r="T2411" s="87">
        <v>0.858845886</v>
      </c>
      <c r="U2411" s="87">
        <v>0</v>
      </c>
    </row>
    <row r="2412" spans="2:21">
      <c r="B2412" s="87" t="s">
        <v>8178</v>
      </c>
      <c r="C2412" s="87" t="s">
        <v>841</v>
      </c>
      <c r="D2412" s="87"/>
      <c r="E2412" s="87">
        <v>268.57394659209001</v>
      </c>
      <c r="F2412" s="86">
        <v>229.90810816337</v>
      </c>
      <c r="G2412" s="86">
        <v>258.037933428896</v>
      </c>
      <c r="H2412" s="86">
        <f t="shared" si="264"/>
        <v>252.17332939478533</v>
      </c>
      <c r="I2412" s="86">
        <f t="shared" si="259"/>
        <v>19.988920698893438</v>
      </c>
      <c r="J2412" s="86">
        <f t="shared" si="260"/>
        <v>7.9782718897685374</v>
      </c>
      <c r="L2412" s="87">
        <v>301.16646903054499</v>
      </c>
      <c r="M2412" s="86">
        <v>202.407752452919</v>
      </c>
      <c r="N2412" s="86">
        <v>224.20027341496299</v>
      </c>
      <c r="O2412" s="86">
        <f t="shared" si="265"/>
        <v>242.59149829947566</v>
      </c>
      <c r="P2412" s="86">
        <f t="shared" si="261"/>
        <v>51.88447638339921</v>
      </c>
      <c r="Q2412" s="86">
        <f t="shared" si="262"/>
        <v>7.9223851813868791</v>
      </c>
      <c r="S2412" s="86">
        <f t="shared" si="263"/>
        <v>-5.5886708381657907E-2</v>
      </c>
      <c r="T2412" s="87">
        <v>0.82271804800000004</v>
      </c>
      <c r="U2412" s="87">
        <v>0</v>
      </c>
    </row>
    <row r="2413" spans="2:21">
      <c r="B2413" s="87" t="s">
        <v>8179</v>
      </c>
      <c r="C2413" s="87" t="s">
        <v>3583</v>
      </c>
      <c r="D2413" s="87" t="s">
        <v>3098</v>
      </c>
      <c r="E2413" s="87">
        <v>507.846334559301</v>
      </c>
      <c r="F2413" s="86">
        <v>466.78565417132899</v>
      </c>
      <c r="G2413" s="86">
        <v>489.514843358652</v>
      </c>
      <c r="H2413" s="86">
        <f t="shared" si="264"/>
        <v>488.04894402976061</v>
      </c>
      <c r="I2413" s="86">
        <f t="shared" si="259"/>
        <v>20.569553084902708</v>
      </c>
      <c r="J2413" s="86">
        <f t="shared" si="260"/>
        <v>8.9308820256126165</v>
      </c>
      <c r="L2413" s="87">
        <v>497.92251358872801</v>
      </c>
      <c r="M2413" s="86">
        <v>473.93894856281702</v>
      </c>
      <c r="N2413" s="86">
        <v>444.40245899308002</v>
      </c>
      <c r="O2413" s="86">
        <f t="shared" si="265"/>
        <v>472.08797371487503</v>
      </c>
      <c r="P2413" s="86">
        <f t="shared" si="261"/>
        <v>26.807995857506224</v>
      </c>
      <c r="Q2413" s="86">
        <f t="shared" si="262"/>
        <v>8.8829119210053324</v>
      </c>
      <c r="S2413" s="86">
        <f t="shared" si="263"/>
        <v>-4.7970104607283647E-2</v>
      </c>
      <c r="T2413" s="87">
        <v>0.70215671300000004</v>
      </c>
      <c r="U2413" s="87">
        <v>0</v>
      </c>
    </row>
    <row r="2414" spans="2:21">
      <c r="B2414" s="87" t="s">
        <v>8180</v>
      </c>
      <c r="C2414" s="87" t="s">
        <v>3584</v>
      </c>
      <c r="D2414" s="87" t="s">
        <v>3585</v>
      </c>
      <c r="E2414" s="87">
        <v>80.749275048424394</v>
      </c>
      <c r="F2414" s="86">
        <v>100.272024611604</v>
      </c>
      <c r="G2414" s="86">
        <v>101.90162677358801</v>
      </c>
      <c r="H2414" s="86">
        <f t="shared" si="264"/>
        <v>94.307642144538804</v>
      </c>
      <c r="I2414" s="86">
        <f t="shared" si="259"/>
        <v>11.770126997459855</v>
      </c>
      <c r="J2414" s="86">
        <f t="shared" si="260"/>
        <v>6.5593027781663489</v>
      </c>
      <c r="L2414" s="87">
        <v>107.957501451727</v>
      </c>
      <c r="M2414" s="86">
        <v>141.10138951837101</v>
      </c>
      <c r="N2414" s="86">
        <v>114.116422994855</v>
      </c>
      <c r="O2414" s="86">
        <f t="shared" si="265"/>
        <v>121.05843798831766</v>
      </c>
      <c r="P2414" s="86">
        <f t="shared" si="261"/>
        <v>17.628755150907679</v>
      </c>
      <c r="Q2414" s="86">
        <f t="shared" si="262"/>
        <v>6.9195598310251292</v>
      </c>
      <c r="S2414" s="86">
        <f t="shared" si="263"/>
        <v>0.3602570528587809</v>
      </c>
      <c r="T2414" s="87">
        <v>0.175867674</v>
      </c>
      <c r="U2414" s="87">
        <v>0</v>
      </c>
    </row>
    <row r="2415" spans="2:21">
      <c r="B2415" s="87" t="s">
        <v>8181</v>
      </c>
      <c r="C2415" s="87" t="s">
        <v>3586</v>
      </c>
      <c r="D2415" s="87" t="s">
        <v>1053</v>
      </c>
      <c r="E2415" s="87">
        <v>123.651276423917</v>
      </c>
      <c r="F2415" s="86">
        <v>124.92267358194999</v>
      </c>
      <c r="G2415" s="86">
        <v>141.36019021828201</v>
      </c>
      <c r="H2415" s="86">
        <f t="shared" si="264"/>
        <v>129.978046741383</v>
      </c>
      <c r="I2415" s="86">
        <f t="shared" si="259"/>
        <v>9.8777024292038504</v>
      </c>
      <c r="J2415" s="86">
        <f t="shared" si="260"/>
        <v>7.0221241627832871</v>
      </c>
      <c r="L2415" s="87">
        <v>138.36738124266</v>
      </c>
      <c r="M2415" s="86">
        <v>128.69648059353401</v>
      </c>
      <c r="N2415" s="86">
        <v>126.7734267103</v>
      </c>
      <c r="O2415" s="86">
        <f t="shared" si="265"/>
        <v>131.27909618216466</v>
      </c>
      <c r="P2415" s="86">
        <f t="shared" si="261"/>
        <v>6.2134831522734766</v>
      </c>
      <c r="Q2415" s="86">
        <f t="shared" si="262"/>
        <v>7.036493401243578</v>
      </c>
      <c r="S2415" s="86">
        <f t="shared" si="263"/>
        <v>1.4369238460290781E-2</v>
      </c>
      <c r="T2415" s="87">
        <v>0.94203867699999999</v>
      </c>
      <c r="U2415" s="87">
        <v>0</v>
      </c>
    </row>
    <row r="2416" spans="2:21">
      <c r="B2416" s="87" t="s">
        <v>8182</v>
      </c>
      <c r="C2416" s="87" t="s">
        <v>841</v>
      </c>
      <c r="D2416" s="87" t="s">
        <v>831</v>
      </c>
      <c r="E2416" s="87">
        <v>5.0489219503923</v>
      </c>
      <c r="F2416" s="86">
        <v>4.0153061447391298</v>
      </c>
      <c r="G2416" s="86">
        <v>3.3954325908338201</v>
      </c>
      <c r="H2416" s="86">
        <f t="shared" si="264"/>
        <v>4.1532202286550834</v>
      </c>
      <c r="I2416" s="86">
        <f t="shared" si="259"/>
        <v>0.83532747258189322</v>
      </c>
      <c r="J2416" s="86">
        <f t="shared" si="260"/>
        <v>2.0542303741380072</v>
      </c>
      <c r="L2416" s="87">
        <v>10.5581351562859</v>
      </c>
      <c r="M2416" s="86">
        <v>9.31282733191148</v>
      </c>
      <c r="N2416" s="86">
        <v>5.6720914795367596</v>
      </c>
      <c r="O2416" s="86">
        <f t="shared" si="265"/>
        <v>8.5143513225780456</v>
      </c>
      <c r="P2416" s="86">
        <f t="shared" si="261"/>
        <v>2.5390015076572632</v>
      </c>
      <c r="Q2416" s="86">
        <f t="shared" si="262"/>
        <v>3.0898966204090264</v>
      </c>
      <c r="S2416" s="86">
        <f t="shared" si="263"/>
        <v>1.0356662462710196</v>
      </c>
      <c r="T2416" s="87">
        <v>6.7949700000000004E-4</v>
      </c>
      <c r="U2416" s="87">
        <v>1</v>
      </c>
    </row>
    <row r="2417" spans="2:21">
      <c r="B2417" s="87" t="s">
        <v>8183</v>
      </c>
      <c r="C2417" s="87" t="s">
        <v>3587</v>
      </c>
      <c r="D2417" s="87" t="s">
        <v>2557</v>
      </c>
      <c r="E2417" s="87">
        <v>62.879522281968001</v>
      </c>
      <c r="F2417" s="86">
        <v>55.070907601981602</v>
      </c>
      <c r="G2417" s="86">
        <v>57.9396925035755</v>
      </c>
      <c r="H2417" s="86">
        <f t="shared" si="264"/>
        <v>58.630040795841694</v>
      </c>
      <c r="I2417" s="86">
        <f t="shared" si="259"/>
        <v>3.9498166259461862</v>
      </c>
      <c r="J2417" s="86">
        <f t="shared" si="260"/>
        <v>5.8735681554753736</v>
      </c>
      <c r="L2417" s="87">
        <v>72.935865045660705</v>
      </c>
      <c r="M2417" s="86">
        <v>72.568554982265894</v>
      </c>
      <c r="N2417" s="86">
        <v>65.031780865936298</v>
      </c>
      <c r="O2417" s="86">
        <f t="shared" si="265"/>
        <v>70.178733631287628</v>
      </c>
      <c r="P2417" s="86">
        <f t="shared" si="261"/>
        <v>4.4611737521907937</v>
      </c>
      <c r="Q2417" s="86">
        <f t="shared" si="262"/>
        <v>6.1329620095646744</v>
      </c>
      <c r="S2417" s="86">
        <f t="shared" si="263"/>
        <v>0.25939385408930082</v>
      </c>
      <c r="T2417" s="87">
        <v>0.17297348700000001</v>
      </c>
      <c r="U2417" s="87">
        <v>0</v>
      </c>
    </row>
    <row r="2418" spans="2:21">
      <c r="B2418" s="87" t="s">
        <v>8184</v>
      </c>
      <c r="C2418" s="87" t="s">
        <v>832</v>
      </c>
      <c r="D2418" s="87" t="s">
        <v>3588</v>
      </c>
      <c r="E2418" s="87">
        <v>147.77627848136001</v>
      </c>
      <c r="F2418" s="86">
        <v>147.48605411619999</v>
      </c>
      <c r="G2418" s="86">
        <v>145.50297655598601</v>
      </c>
      <c r="H2418" s="86">
        <f t="shared" si="264"/>
        <v>146.92176971784866</v>
      </c>
      <c r="I2418" s="86">
        <f t="shared" si="259"/>
        <v>1.2372502061605486</v>
      </c>
      <c r="J2418" s="86">
        <f t="shared" si="260"/>
        <v>7.1989043687665379</v>
      </c>
      <c r="L2418" s="87">
        <v>147.255461644832</v>
      </c>
      <c r="M2418" s="86">
        <v>149.88428582705799</v>
      </c>
      <c r="N2418" s="86">
        <v>154.59368073816</v>
      </c>
      <c r="O2418" s="86">
        <f t="shared" si="265"/>
        <v>150.57780940335002</v>
      </c>
      <c r="P2418" s="86">
        <f t="shared" si="261"/>
        <v>3.7179424522947593</v>
      </c>
      <c r="Q2418" s="86">
        <f t="shared" si="262"/>
        <v>7.2343653660090643</v>
      </c>
      <c r="S2418" s="86">
        <f t="shared" si="263"/>
        <v>3.5460997242526153E-2</v>
      </c>
      <c r="T2418" s="87">
        <v>0.99531827500000003</v>
      </c>
      <c r="U2418" s="87">
        <v>0</v>
      </c>
    </row>
    <row r="2419" spans="2:21">
      <c r="B2419" s="87" t="s">
        <v>8185</v>
      </c>
      <c r="C2419" s="87" t="s">
        <v>3589</v>
      </c>
      <c r="D2419" s="87" t="s">
        <v>2914</v>
      </c>
      <c r="E2419" s="87">
        <v>543.05984033260199</v>
      </c>
      <c r="F2419" s="86">
        <v>505.89511759835801</v>
      </c>
      <c r="G2419" s="86">
        <v>530.84604659368199</v>
      </c>
      <c r="H2419" s="86">
        <f t="shared" si="264"/>
        <v>526.60033484154735</v>
      </c>
      <c r="I2419" s="86">
        <f t="shared" si="259"/>
        <v>18.942642508107696</v>
      </c>
      <c r="J2419" s="86">
        <f t="shared" si="260"/>
        <v>9.0405646285040984</v>
      </c>
      <c r="L2419" s="87">
        <v>508.380357966921</v>
      </c>
      <c r="M2419" s="86">
        <v>598.42931343106397</v>
      </c>
      <c r="N2419" s="86">
        <v>527.75896762156106</v>
      </c>
      <c r="O2419" s="86">
        <f t="shared" si="265"/>
        <v>544.8562130065153</v>
      </c>
      <c r="P2419" s="86">
        <f t="shared" si="261"/>
        <v>47.396629045331977</v>
      </c>
      <c r="Q2419" s="86">
        <f t="shared" si="262"/>
        <v>9.0897317441565058</v>
      </c>
      <c r="S2419" s="86">
        <f t="shared" si="263"/>
        <v>4.9167115652408055E-2</v>
      </c>
      <c r="T2419" s="87">
        <v>0.99531827500000003</v>
      </c>
      <c r="U2419" s="87">
        <v>0</v>
      </c>
    </row>
    <row r="2420" spans="2:21">
      <c r="B2420" s="87" t="s">
        <v>8186</v>
      </c>
      <c r="C2420" s="87" t="s">
        <v>3590</v>
      </c>
      <c r="D2420" s="87" t="s">
        <v>3591</v>
      </c>
      <c r="E2420" s="87">
        <v>19.145013143037001</v>
      </c>
      <c r="F2420" s="86">
        <v>24.9871416169239</v>
      </c>
      <c r="G2420" s="86">
        <v>25.115243321634001</v>
      </c>
      <c r="H2420" s="86">
        <f t="shared" si="264"/>
        <v>23.082466027198297</v>
      </c>
      <c r="I2420" s="86">
        <f t="shared" si="259"/>
        <v>3.4105357237434437</v>
      </c>
      <c r="J2420" s="86">
        <f t="shared" si="260"/>
        <v>4.5287254581756633</v>
      </c>
      <c r="L2420" s="87">
        <v>15.1505291472078</v>
      </c>
      <c r="M2420" s="86">
        <v>25.963486028443398</v>
      </c>
      <c r="N2420" s="86">
        <v>32.324407012055602</v>
      </c>
      <c r="O2420" s="86">
        <f t="shared" si="265"/>
        <v>24.479474062568936</v>
      </c>
      <c r="P2420" s="86">
        <f t="shared" si="261"/>
        <v>8.6825824997705112</v>
      </c>
      <c r="Q2420" s="86">
        <f t="shared" si="262"/>
        <v>4.6135006571877577</v>
      </c>
      <c r="S2420" s="86">
        <f t="shared" si="263"/>
        <v>8.4775199012094918E-2</v>
      </c>
      <c r="T2420" s="87">
        <v>0.96158329600000003</v>
      </c>
      <c r="U2420" s="87">
        <v>0</v>
      </c>
    </row>
    <row r="2421" spans="2:21">
      <c r="B2421" s="87" t="s">
        <v>8187</v>
      </c>
      <c r="C2421" s="87" t="s">
        <v>841</v>
      </c>
      <c r="D2421" s="87" t="s">
        <v>2220</v>
      </c>
      <c r="E2421" s="87">
        <v>1135.75768110524</v>
      </c>
      <c r="F2421" s="86">
        <v>1181.23876989677</v>
      </c>
      <c r="G2421" s="86">
        <v>1019.10965626128</v>
      </c>
      <c r="H2421" s="86">
        <f t="shared" si="264"/>
        <v>1112.0353690877635</v>
      </c>
      <c r="I2421" s="86">
        <f t="shared" si="259"/>
        <v>83.627288833539851</v>
      </c>
      <c r="J2421" s="86">
        <f t="shared" si="260"/>
        <v>10.118986959410591</v>
      </c>
      <c r="L2421" s="87">
        <v>1016.1971013463</v>
      </c>
      <c r="M2421" s="86">
        <v>994.86543025696994</v>
      </c>
      <c r="N2421" s="86">
        <v>1023.18588575297</v>
      </c>
      <c r="O2421" s="86">
        <f t="shared" si="265"/>
        <v>1011.4161391187466</v>
      </c>
      <c r="P2421" s="86">
        <f t="shared" si="261"/>
        <v>14.753143724006701</v>
      </c>
      <c r="Q2421" s="86">
        <f t="shared" si="262"/>
        <v>9.9821609894390608</v>
      </c>
      <c r="S2421" s="86">
        <f t="shared" si="263"/>
        <v>-0.13682596997152927</v>
      </c>
      <c r="T2421" s="87">
        <v>0.28010851199999998</v>
      </c>
      <c r="U2421" s="87">
        <v>0</v>
      </c>
    </row>
    <row r="2422" spans="2:21">
      <c r="B2422" s="87" t="s">
        <v>8188</v>
      </c>
      <c r="C2422" s="87" t="s">
        <v>3592</v>
      </c>
      <c r="D2422" s="87" t="s">
        <v>3593</v>
      </c>
      <c r="E2422" s="87">
        <v>2649.2303722811398</v>
      </c>
      <c r="F2422" s="86">
        <v>2608.4354768813701</v>
      </c>
      <c r="G2422" s="86">
        <v>2366.4427112923499</v>
      </c>
      <c r="H2422" s="86">
        <f t="shared" si="264"/>
        <v>2541.3695201516198</v>
      </c>
      <c r="I2422" s="86">
        <f t="shared" si="259"/>
        <v>152.85809502913224</v>
      </c>
      <c r="J2422" s="86">
        <f t="shared" si="260"/>
        <v>11.311390446016015</v>
      </c>
      <c r="L2422" s="87">
        <v>2375.9877456256099</v>
      </c>
      <c r="M2422" s="86">
        <v>2086.5682818748801</v>
      </c>
      <c r="N2422" s="86">
        <v>2404.8118551952098</v>
      </c>
      <c r="O2422" s="86">
        <f t="shared" si="265"/>
        <v>2289.1226275652334</v>
      </c>
      <c r="P2422" s="86">
        <f t="shared" si="261"/>
        <v>176.00825134537129</v>
      </c>
      <c r="Q2422" s="86">
        <f t="shared" si="262"/>
        <v>11.160579034336612</v>
      </c>
      <c r="S2422" s="86">
        <f t="shared" si="263"/>
        <v>-0.15081141167940393</v>
      </c>
      <c r="T2422" s="87">
        <v>0.26594393300000002</v>
      </c>
      <c r="U2422" s="87">
        <v>0</v>
      </c>
    </row>
    <row r="2423" spans="2:21">
      <c r="B2423" s="87" t="s">
        <v>8189</v>
      </c>
      <c r="C2423" s="87" t="s">
        <v>832</v>
      </c>
      <c r="D2423" s="87" t="s">
        <v>3594</v>
      </c>
      <c r="E2423" s="87">
        <v>53.717760541651501</v>
      </c>
      <c r="F2423" s="86">
        <v>54.887009382259997</v>
      </c>
      <c r="G2423" s="86">
        <v>62.324544413200499</v>
      </c>
      <c r="H2423" s="86">
        <f t="shared" si="264"/>
        <v>56.976438112370666</v>
      </c>
      <c r="I2423" s="86">
        <f t="shared" si="259"/>
        <v>4.6683472949800882</v>
      </c>
      <c r="J2423" s="86">
        <f t="shared" si="260"/>
        <v>5.8322935291458364</v>
      </c>
      <c r="L2423" s="87">
        <v>59.8214791548058</v>
      </c>
      <c r="M2423" s="86">
        <v>71.947071851899807</v>
      </c>
      <c r="N2423" s="86">
        <v>65.812350781818594</v>
      </c>
      <c r="O2423" s="86">
        <f t="shared" si="265"/>
        <v>65.860300596174724</v>
      </c>
      <c r="P2423" s="86">
        <f t="shared" si="261"/>
        <v>6.062938557537711</v>
      </c>
      <c r="Q2423" s="86">
        <f t="shared" si="262"/>
        <v>6.0413371915096743</v>
      </c>
      <c r="S2423" s="86">
        <f t="shared" si="263"/>
        <v>0.20904366236383679</v>
      </c>
      <c r="T2423" s="87">
        <v>0.36100105599999999</v>
      </c>
      <c r="U2423" s="87">
        <v>0</v>
      </c>
    </row>
    <row r="2424" spans="2:21">
      <c r="B2424" s="87" t="s">
        <v>8190</v>
      </c>
      <c r="C2424" s="87" t="s">
        <v>3595</v>
      </c>
      <c r="D2424" s="87" t="s">
        <v>972</v>
      </c>
      <c r="E2424" s="87">
        <v>29.255461628230702</v>
      </c>
      <c r="F2424" s="86">
        <v>28.074703855396699</v>
      </c>
      <c r="G2424" s="86">
        <v>31.102636854157399</v>
      </c>
      <c r="H2424" s="86">
        <f t="shared" si="264"/>
        <v>29.477600779261596</v>
      </c>
      <c r="I2424" s="86">
        <f t="shared" si="259"/>
        <v>1.526140200984673</v>
      </c>
      <c r="J2424" s="86">
        <f t="shared" si="260"/>
        <v>4.881547201249818</v>
      </c>
      <c r="L2424" s="87">
        <v>33.863635312596003</v>
      </c>
      <c r="M2424" s="86">
        <v>34.086367393927198</v>
      </c>
      <c r="N2424" s="86">
        <v>31.390778312677199</v>
      </c>
      <c r="O2424" s="86">
        <f t="shared" si="265"/>
        <v>33.113593673066802</v>
      </c>
      <c r="P2424" s="86">
        <f t="shared" si="261"/>
        <v>1.496152388464923</v>
      </c>
      <c r="Q2424" s="86">
        <f t="shared" si="262"/>
        <v>5.0493516834831125</v>
      </c>
      <c r="S2424" s="86">
        <f t="shared" si="263"/>
        <v>0.16780448223329403</v>
      </c>
      <c r="T2424" s="87">
        <v>0.53369036000000003</v>
      </c>
      <c r="U2424" s="87">
        <v>0</v>
      </c>
    </row>
    <row r="2425" spans="2:21">
      <c r="B2425" s="87" t="s">
        <v>8191</v>
      </c>
      <c r="C2425" s="87" t="s">
        <v>841</v>
      </c>
      <c r="D2425" s="87" t="s">
        <v>3596</v>
      </c>
      <c r="E2425" s="87">
        <v>55.453064487941496</v>
      </c>
      <c r="F2425" s="86">
        <v>54.674492445330102</v>
      </c>
      <c r="G2425" s="86">
        <v>60.255932662174502</v>
      </c>
      <c r="H2425" s="86">
        <f t="shared" si="264"/>
        <v>56.794496531815362</v>
      </c>
      <c r="I2425" s="86">
        <f t="shared" si="259"/>
        <v>3.0228626614189298</v>
      </c>
      <c r="J2425" s="86">
        <f t="shared" si="260"/>
        <v>5.8276792321712723</v>
      </c>
      <c r="L2425" s="87">
        <v>55.012496350999598</v>
      </c>
      <c r="M2425" s="86">
        <v>54.537896207171997</v>
      </c>
      <c r="N2425" s="86">
        <v>57.728289617697101</v>
      </c>
      <c r="O2425" s="86">
        <f t="shared" si="265"/>
        <v>55.759560725289568</v>
      </c>
      <c r="P2425" s="86">
        <f t="shared" si="261"/>
        <v>1.7214039075651149</v>
      </c>
      <c r="Q2425" s="86">
        <f t="shared" si="262"/>
        <v>5.8011472905638808</v>
      </c>
      <c r="S2425" s="86">
        <f t="shared" si="263"/>
        <v>-2.6531941607391019E-2</v>
      </c>
      <c r="T2425" s="87">
        <v>0.82262595800000005</v>
      </c>
      <c r="U2425" s="87">
        <v>0</v>
      </c>
    </row>
    <row r="2426" spans="2:21">
      <c r="B2426" s="87" t="s">
        <v>8192</v>
      </c>
      <c r="C2426" s="87" t="s">
        <v>832</v>
      </c>
      <c r="D2426" s="87" t="s">
        <v>2384</v>
      </c>
      <c r="E2426" s="87">
        <v>59.401872553326797</v>
      </c>
      <c r="F2426" s="86">
        <v>56.492668003480198</v>
      </c>
      <c r="G2426" s="86">
        <v>57.4334622907569</v>
      </c>
      <c r="H2426" s="86">
        <f t="shared" si="264"/>
        <v>57.77600094918796</v>
      </c>
      <c r="I2426" s="86">
        <f t="shared" si="259"/>
        <v>1.484542800865591</v>
      </c>
      <c r="J2426" s="86">
        <f t="shared" si="260"/>
        <v>5.8523984439882408</v>
      </c>
      <c r="L2426" s="87">
        <v>60.188064860584703</v>
      </c>
      <c r="M2426" s="86">
        <v>58.891885614957403</v>
      </c>
      <c r="N2426" s="86">
        <v>59.411390554531899</v>
      </c>
      <c r="O2426" s="86">
        <f t="shared" si="265"/>
        <v>59.497113676691335</v>
      </c>
      <c r="P2426" s="86">
        <f t="shared" si="261"/>
        <v>0.65232775462439929</v>
      </c>
      <c r="Q2426" s="86">
        <f t="shared" si="262"/>
        <v>5.8947477769999406</v>
      </c>
      <c r="S2426" s="86">
        <f t="shared" si="263"/>
        <v>4.2349333011699138E-2</v>
      </c>
      <c r="T2426" s="87">
        <v>1</v>
      </c>
      <c r="U2426" s="87">
        <v>0</v>
      </c>
    </row>
    <row r="2427" spans="2:21">
      <c r="B2427" s="87" t="s">
        <v>8193</v>
      </c>
      <c r="C2427" s="87" t="s">
        <v>3597</v>
      </c>
      <c r="D2427" s="87" t="s">
        <v>3598</v>
      </c>
      <c r="E2427" s="87">
        <v>85.322148923143303</v>
      </c>
      <c r="F2427" s="86">
        <v>91.6959325391704</v>
      </c>
      <c r="G2427" s="86">
        <v>93.489331802254398</v>
      </c>
      <c r="H2427" s="86">
        <f t="shared" si="264"/>
        <v>90.169137754856038</v>
      </c>
      <c r="I2427" s="86">
        <f t="shared" si="259"/>
        <v>4.2923240535016127</v>
      </c>
      <c r="J2427" s="86">
        <f t="shared" si="260"/>
        <v>6.4945618207525291</v>
      </c>
      <c r="L2427" s="87">
        <v>99.949808014921899</v>
      </c>
      <c r="M2427" s="86">
        <v>99.090001723233399</v>
      </c>
      <c r="N2427" s="86">
        <v>94.688260313447998</v>
      </c>
      <c r="O2427" s="86">
        <f t="shared" si="265"/>
        <v>97.90935668386777</v>
      </c>
      <c r="P2427" s="86">
        <f t="shared" si="261"/>
        <v>2.8224834960465817</v>
      </c>
      <c r="Q2427" s="86">
        <f t="shared" si="262"/>
        <v>6.6133748321053822</v>
      </c>
      <c r="S2427" s="86">
        <f t="shared" si="263"/>
        <v>0.11881301135285248</v>
      </c>
      <c r="T2427" s="87">
        <v>0.80028306400000004</v>
      </c>
      <c r="U2427" s="87">
        <v>0</v>
      </c>
    </row>
    <row r="2428" spans="2:21">
      <c r="B2428" s="87" t="s">
        <v>8194</v>
      </c>
      <c r="C2428" s="87" t="s">
        <v>3599</v>
      </c>
      <c r="D2428" s="87" t="s">
        <v>1041</v>
      </c>
      <c r="E2428" s="87">
        <v>107.696757478046</v>
      </c>
      <c r="F2428" s="86">
        <v>120.53626263753701</v>
      </c>
      <c r="G2428" s="86">
        <v>125.62229962343901</v>
      </c>
      <c r="H2428" s="86">
        <f t="shared" si="264"/>
        <v>117.95177324634066</v>
      </c>
      <c r="I2428" s="86">
        <f t="shared" si="259"/>
        <v>9.2380167980725201</v>
      </c>
      <c r="J2428" s="86">
        <f t="shared" si="260"/>
        <v>6.8820532974955677</v>
      </c>
      <c r="L2428" s="87">
        <v>113.70111398095</v>
      </c>
      <c r="M2428" s="86">
        <v>117.192048700935</v>
      </c>
      <c r="N2428" s="86">
        <v>125.762872749062</v>
      </c>
      <c r="O2428" s="86">
        <f t="shared" si="265"/>
        <v>118.88534514364899</v>
      </c>
      <c r="P2428" s="86">
        <f t="shared" si="261"/>
        <v>6.2066050121795717</v>
      </c>
      <c r="Q2428" s="86">
        <f t="shared" si="262"/>
        <v>6.893427076501407</v>
      </c>
      <c r="S2428" s="86">
        <f t="shared" si="263"/>
        <v>1.137377900583972E-2</v>
      </c>
      <c r="T2428" s="87">
        <v>0.93826721000000002</v>
      </c>
      <c r="U2428" s="87">
        <v>0</v>
      </c>
    </row>
    <row r="2429" spans="2:21">
      <c r="B2429" s="87" t="s">
        <v>8195</v>
      </c>
      <c r="C2429" s="87" t="s">
        <v>3600</v>
      </c>
      <c r="D2429" s="87" t="s">
        <v>1059</v>
      </c>
      <c r="E2429" s="87">
        <v>77.208093652254703</v>
      </c>
      <c r="F2429" s="86">
        <v>70.620935461916503</v>
      </c>
      <c r="G2429" s="86">
        <v>76.192748766678207</v>
      </c>
      <c r="H2429" s="86">
        <f t="shared" si="264"/>
        <v>74.673925960283142</v>
      </c>
      <c r="I2429" s="86">
        <f t="shared" si="259"/>
        <v>3.5465166422920191</v>
      </c>
      <c r="J2429" s="86">
        <f t="shared" si="260"/>
        <v>6.2225326772002409</v>
      </c>
      <c r="L2429" s="87">
        <v>66.576973153927398</v>
      </c>
      <c r="M2429" s="86">
        <v>74.943484111927702</v>
      </c>
      <c r="N2429" s="86">
        <v>74.343843384297998</v>
      </c>
      <c r="O2429" s="86">
        <f t="shared" si="265"/>
        <v>71.954766883384366</v>
      </c>
      <c r="P2429" s="86">
        <f t="shared" si="261"/>
        <v>4.6669466782895741</v>
      </c>
      <c r="Q2429" s="86">
        <f t="shared" si="262"/>
        <v>6.1690183611609815</v>
      </c>
      <c r="S2429" s="86">
        <f t="shared" si="263"/>
        <v>-5.3514316039258727E-2</v>
      </c>
      <c r="T2429" s="87">
        <v>0.79493078399999995</v>
      </c>
      <c r="U2429" s="87">
        <v>0</v>
      </c>
    </row>
    <row r="2430" spans="2:21">
      <c r="B2430" s="87" t="s">
        <v>8196</v>
      </c>
      <c r="C2430" s="87" t="s">
        <v>841</v>
      </c>
      <c r="D2430" s="87" t="s">
        <v>3601</v>
      </c>
      <c r="E2430" s="87">
        <v>312.60738322188001</v>
      </c>
      <c r="F2430" s="86">
        <v>267.94387708713998</v>
      </c>
      <c r="G2430" s="86">
        <v>273.31575508819202</v>
      </c>
      <c r="H2430" s="86">
        <f t="shared" si="264"/>
        <v>284.62233846573736</v>
      </c>
      <c r="I2430" s="86">
        <f t="shared" si="259"/>
        <v>24.384140661852904</v>
      </c>
      <c r="J2430" s="86">
        <f t="shared" si="260"/>
        <v>8.1529050854023755</v>
      </c>
      <c r="L2430" s="87">
        <v>331.694495809383</v>
      </c>
      <c r="M2430" s="86">
        <v>318.60741761762898</v>
      </c>
      <c r="N2430" s="86">
        <v>312.29668373599202</v>
      </c>
      <c r="O2430" s="86">
        <f t="shared" si="265"/>
        <v>320.86619905433469</v>
      </c>
      <c r="P2430" s="86">
        <f t="shared" si="261"/>
        <v>9.8942078254276051</v>
      </c>
      <c r="Q2430" s="86">
        <f t="shared" si="262"/>
        <v>8.3258280098553641</v>
      </c>
      <c r="S2430" s="86">
        <f t="shared" si="263"/>
        <v>0.17292292445298887</v>
      </c>
      <c r="T2430" s="87">
        <v>0.47761768999999998</v>
      </c>
      <c r="U2430" s="87">
        <v>0</v>
      </c>
    </row>
    <row r="2431" spans="2:21">
      <c r="B2431" s="87" t="s">
        <v>8197</v>
      </c>
      <c r="C2431" s="87" t="s">
        <v>832</v>
      </c>
      <c r="D2431" s="87" t="s">
        <v>3602</v>
      </c>
      <c r="E2431" s="87">
        <v>96.545901313396001</v>
      </c>
      <c r="F2431" s="86">
        <v>111.591320626119</v>
      </c>
      <c r="G2431" s="86">
        <v>123.87411814097401</v>
      </c>
      <c r="H2431" s="86">
        <f t="shared" si="264"/>
        <v>110.67044669349633</v>
      </c>
      <c r="I2431" s="86">
        <f t="shared" si="259"/>
        <v>13.687361518701</v>
      </c>
      <c r="J2431" s="86">
        <f t="shared" si="260"/>
        <v>6.7901262077296334</v>
      </c>
      <c r="L2431" s="87">
        <v>106.253849269573</v>
      </c>
      <c r="M2431" s="86">
        <v>117.845651954529</v>
      </c>
      <c r="N2431" s="86">
        <v>127.36221449307899</v>
      </c>
      <c r="O2431" s="86">
        <f t="shared" si="265"/>
        <v>117.15390523906034</v>
      </c>
      <c r="P2431" s="86">
        <f t="shared" si="261"/>
        <v>10.571170973028515</v>
      </c>
      <c r="Q2431" s="86">
        <f t="shared" si="262"/>
        <v>6.8722612359529052</v>
      </c>
      <c r="S2431" s="86">
        <f t="shared" si="263"/>
        <v>8.2135028223271525E-2</v>
      </c>
      <c r="T2431" s="87">
        <v>0.92821161600000002</v>
      </c>
      <c r="U2431" s="87">
        <v>0</v>
      </c>
    </row>
    <row r="2432" spans="2:21">
      <c r="B2432" s="87" t="s">
        <v>8198</v>
      </c>
      <c r="C2432" s="87" t="s">
        <v>3603</v>
      </c>
      <c r="D2432" s="87" t="s">
        <v>3604</v>
      </c>
      <c r="E2432" s="87">
        <v>91.948937691345407</v>
      </c>
      <c r="F2432" s="86">
        <v>101.066872106495</v>
      </c>
      <c r="G2432" s="86">
        <v>96.271608262076597</v>
      </c>
      <c r="H2432" s="86">
        <f t="shared" si="264"/>
        <v>96.429139353305672</v>
      </c>
      <c r="I2432" s="86">
        <f t="shared" si="259"/>
        <v>4.5610080062712228</v>
      </c>
      <c r="J2432" s="86">
        <f t="shared" si="260"/>
        <v>6.5913972667376175</v>
      </c>
      <c r="L2432" s="87">
        <v>97.530055684259594</v>
      </c>
      <c r="M2432" s="86">
        <v>102.521059269533</v>
      </c>
      <c r="N2432" s="86">
        <v>105.53527783138099</v>
      </c>
      <c r="O2432" s="86">
        <f t="shared" si="265"/>
        <v>101.8621309283912</v>
      </c>
      <c r="P2432" s="86">
        <f t="shared" si="261"/>
        <v>4.0430848773258097</v>
      </c>
      <c r="Q2432" s="86">
        <f t="shared" si="262"/>
        <v>6.6704739932308561</v>
      </c>
      <c r="S2432" s="86">
        <f t="shared" si="263"/>
        <v>7.9076726493238464E-2</v>
      </c>
      <c r="T2432" s="87">
        <v>0.90484905400000004</v>
      </c>
      <c r="U2432" s="87">
        <v>0</v>
      </c>
    </row>
    <row r="2433" spans="2:21">
      <c r="B2433" s="87" t="s">
        <v>8199</v>
      </c>
      <c r="C2433" s="87" t="s">
        <v>841</v>
      </c>
      <c r="D2433" s="87" t="s">
        <v>2821</v>
      </c>
      <c r="E2433" s="87">
        <v>31.938116529090301</v>
      </c>
      <c r="F2433" s="86">
        <v>25.7177597928574</v>
      </c>
      <c r="G2433" s="86">
        <v>28.2319104069357</v>
      </c>
      <c r="H2433" s="86">
        <f t="shared" si="264"/>
        <v>28.629262242961133</v>
      </c>
      <c r="I2433" s="86">
        <f t="shared" si="259"/>
        <v>3.1291573694357551</v>
      </c>
      <c r="J2433" s="86">
        <f t="shared" si="260"/>
        <v>4.8394185884123635</v>
      </c>
      <c r="L2433" s="87">
        <v>31.470572825077401</v>
      </c>
      <c r="M2433" s="86">
        <v>27.651514531840601</v>
      </c>
      <c r="N2433" s="86">
        <v>29.9621917324923</v>
      </c>
      <c r="O2433" s="86">
        <f t="shared" si="265"/>
        <v>29.694759696470101</v>
      </c>
      <c r="P2433" s="86">
        <f t="shared" si="261"/>
        <v>1.9235231951300795</v>
      </c>
      <c r="Q2433" s="86">
        <f t="shared" si="262"/>
        <v>4.892136452615234</v>
      </c>
      <c r="S2433" s="86">
        <f t="shared" si="263"/>
        <v>5.2717864202870633E-2</v>
      </c>
      <c r="T2433" s="87">
        <v>0.98916955799999995</v>
      </c>
      <c r="U2433" s="87">
        <v>0</v>
      </c>
    </row>
    <row r="2434" spans="2:21">
      <c r="B2434" s="87" t="s">
        <v>8200</v>
      </c>
      <c r="C2434" s="87" t="s">
        <v>841</v>
      </c>
      <c r="D2434" s="87" t="s">
        <v>3605</v>
      </c>
      <c r="E2434" s="87">
        <v>36.0181807678807</v>
      </c>
      <c r="F2434" s="86">
        <v>29.479779200572899</v>
      </c>
      <c r="G2434" s="86">
        <v>31.718520473186899</v>
      </c>
      <c r="H2434" s="86">
        <f t="shared" si="264"/>
        <v>32.405493480546831</v>
      </c>
      <c r="I2434" s="86">
        <f t="shared" si="259"/>
        <v>3.3228937236201435</v>
      </c>
      <c r="J2434" s="86">
        <f t="shared" si="260"/>
        <v>5.0181664989026151</v>
      </c>
      <c r="L2434" s="87">
        <v>43.818216108800797</v>
      </c>
      <c r="M2434" s="86">
        <v>37.0134716329908</v>
      </c>
      <c r="N2434" s="86">
        <v>29.505904760356898</v>
      </c>
      <c r="O2434" s="86">
        <f t="shared" si="265"/>
        <v>36.779197500716165</v>
      </c>
      <c r="P2434" s="86">
        <f t="shared" si="261"/>
        <v>7.1590311712192314</v>
      </c>
      <c r="Q2434" s="86">
        <f t="shared" si="262"/>
        <v>5.2008180962694093</v>
      </c>
      <c r="S2434" s="86">
        <f t="shared" si="263"/>
        <v>0.18265159736679396</v>
      </c>
      <c r="T2434" s="87">
        <v>0.69427988299999999</v>
      </c>
      <c r="U2434" s="87">
        <v>0</v>
      </c>
    </row>
    <row r="2435" spans="2:21">
      <c r="B2435" s="87" t="s">
        <v>8201</v>
      </c>
      <c r="C2435" s="87" t="s">
        <v>841</v>
      </c>
      <c r="D2435" s="87" t="s">
        <v>3606</v>
      </c>
      <c r="E2435" s="87">
        <v>147.71201295682101</v>
      </c>
      <c r="F2435" s="86">
        <v>147.18164429209199</v>
      </c>
      <c r="G2435" s="86">
        <v>153.030610451689</v>
      </c>
      <c r="H2435" s="86">
        <f t="shared" si="264"/>
        <v>149.30808923353399</v>
      </c>
      <c r="I2435" s="86">
        <f t="shared" si="259"/>
        <v>3.2346863673070763</v>
      </c>
      <c r="J2435" s="86">
        <f t="shared" si="260"/>
        <v>7.2221485198885782</v>
      </c>
      <c r="L2435" s="87">
        <v>137.71547892700099</v>
      </c>
      <c r="M2435" s="86">
        <v>138.56214360476301</v>
      </c>
      <c r="N2435" s="86">
        <v>144.039512240589</v>
      </c>
      <c r="O2435" s="86">
        <f t="shared" si="265"/>
        <v>140.10571159078435</v>
      </c>
      <c r="P2435" s="86">
        <f t="shared" si="261"/>
        <v>3.4329726088981847</v>
      </c>
      <c r="Q2435" s="86">
        <f t="shared" si="262"/>
        <v>7.1303719600740694</v>
      </c>
      <c r="S2435" s="86">
        <f t="shared" si="263"/>
        <v>-9.1776559814508343E-2</v>
      </c>
      <c r="T2435" s="87">
        <v>0.45372663099999999</v>
      </c>
      <c r="U2435" s="87">
        <v>0</v>
      </c>
    </row>
    <row r="2436" spans="2:21">
      <c r="B2436" s="87" t="s">
        <v>8202</v>
      </c>
      <c r="C2436" s="87" t="s">
        <v>3607</v>
      </c>
      <c r="D2436" s="87"/>
      <c r="E2436" s="87">
        <v>98.536373509263399</v>
      </c>
      <c r="F2436" s="86">
        <v>85.799708823904695</v>
      </c>
      <c r="G2436" s="86">
        <v>90.438253347552404</v>
      </c>
      <c r="H2436" s="86">
        <f t="shared" si="264"/>
        <v>91.591445226906828</v>
      </c>
      <c r="I2436" s="86">
        <f t="shared" si="259"/>
        <v>6.4461651747199769</v>
      </c>
      <c r="J2436" s="86">
        <f t="shared" si="260"/>
        <v>6.5171409497043795</v>
      </c>
      <c r="L2436" s="87">
        <v>98.349923931251297</v>
      </c>
      <c r="M2436" s="86">
        <v>103.459141204978</v>
      </c>
      <c r="N2436" s="86">
        <v>95.683010944425604</v>
      </c>
      <c r="O2436" s="86">
        <f t="shared" si="265"/>
        <v>99.164025360218304</v>
      </c>
      <c r="P2436" s="86">
        <f t="shared" si="261"/>
        <v>3.9514707780463514</v>
      </c>
      <c r="Q2436" s="86">
        <f t="shared" si="262"/>
        <v>6.6317449307467902</v>
      </c>
      <c r="S2436" s="86">
        <f t="shared" si="263"/>
        <v>0.11460398104241049</v>
      </c>
      <c r="T2436" s="87">
        <v>0.766836183</v>
      </c>
      <c r="U2436" s="87">
        <v>0</v>
      </c>
    </row>
    <row r="2437" spans="2:21">
      <c r="B2437" s="87" t="s">
        <v>8203</v>
      </c>
      <c r="C2437" s="87" t="s">
        <v>3608</v>
      </c>
      <c r="D2437" s="87" t="s">
        <v>3609</v>
      </c>
      <c r="E2437" s="87">
        <v>61.9118078039727</v>
      </c>
      <c r="F2437" s="86">
        <v>67.259505905319898</v>
      </c>
      <c r="G2437" s="86">
        <v>72.312383253956597</v>
      </c>
      <c r="H2437" s="86">
        <f t="shared" si="264"/>
        <v>67.161232321083062</v>
      </c>
      <c r="I2437" s="86">
        <f t="shared" si="259"/>
        <v>5.2009841083895845</v>
      </c>
      <c r="J2437" s="86">
        <f t="shared" si="260"/>
        <v>6.0695567969789295</v>
      </c>
      <c r="L2437" s="87">
        <v>65.356581802893004</v>
      </c>
      <c r="M2437" s="86">
        <v>69.233567034462297</v>
      </c>
      <c r="N2437" s="86">
        <v>68.458251546208999</v>
      </c>
      <c r="O2437" s="86">
        <f t="shared" si="265"/>
        <v>67.682800127854762</v>
      </c>
      <c r="P2437" s="86">
        <f t="shared" si="261"/>
        <v>2.0515231653876818</v>
      </c>
      <c r="Q2437" s="86">
        <f t="shared" si="262"/>
        <v>6.0807173508009624</v>
      </c>
      <c r="S2437" s="86">
        <f t="shared" si="263"/>
        <v>1.1160553822032033E-2</v>
      </c>
      <c r="T2437" s="87">
        <v>0.94203867699999999</v>
      </c>
      <c r="U2437" s="87">
        <v>0</v>
      </c>
    </row>
    <row r="2438" spans="2:21">
      <c r="B2438" s="87" t="s">
        <v>8204</v>
      </c>
      <c r="C2438" s="87" t="s">
        <v>3610</v>
      </c>
      <c r="D2438" s="87" t="s">
        <v>1747</v>
      </c>
      <c r="E2438" s="87">
        <v>1.0462733139031799</v>
      </c>
      <c r="F2438" s="86">
        <v>0.461017373005977</v>
      </c>
      <c r="G2438" s="86">
        <v>1.32637460921998</v>
      </c>
      <c r="H2438" s="86">
        <f t="shared" si="264"/>
        <v>0.94455509870971233</v>
      </c>
      <c r="I2438" s="86">
        <f t="shared" ref="I2438:I2501" si="266">STDEV(E2438:G2438)</f>
        <v>0.44155490377029283</v>
      </c>
      <c r="J2438" s="86">
        <f t="shared" ref="J2438:J2501" si="267">LOG(H2438,2)</f>
        <v>-8.2293139124163459E-2</v>
      </c>
      <c r="L2438" s="87">
        <v>0.66448288088966401</v>
      </c>
      <c r="M2438" s="86">
        <v>0.40294969633898398</v>
      </c>
      <c r="N2438" s="86">
        <v>1.1043965017525199</v>
      </c>
      <c r="O2438" s="86">
        <f t="shared" si="265"/>
        <v>0.72394302632705598</v>
      </c>
      <c r="P2438" s="86">
        <f t="shared" ref="P2438:P2501" si="268">STDEV(L2438:N2438)</f>
        <v>0.35448347899132127</v>
      </c>
      <c r="Q2438" s="86">
        <f t="shared" ref="Q2438:Q2501" si="269">LOG(O2438,2)</f>
        <v>-0.4660519319292884</v>
      </c>
      <c r="S2438" s="86">
        <f t="shared" ref="S2438:S2501" si="270">LOG(O2438/H2438,2)</f>
        <v>-0.38375879280512482</v>
      </c>
      <c r="T2438" s="87">
        <v>0.63172100600000003</v>
      </c>
      <c r="U2438" s="87">
        <v>0</v>
      </c>
    </row>
    <row r="2439" spans="2:21">
      <c r="B2439" s="87" t="s">
        <v>8205</v>
      </c>
      <c r="C2439" s="87" t="s">
        <v>3611</v>
      </c>
      <c r="D2439" s="87" t="s">
        <v>3612</v>
      </c>
      <c r="E2439" s="87">
        <v>161.86559225616</v>
      </c>
      <c r="F2439" s="86">
        <v>172.07973255926899</v>
      </c>
      <c r="G2439" s="86">
        <v>182.34109585342401</v>
      </c>
      <c r="H2439" s="86">
        <f t="shared" ref="H2439:H2502" si="271">AVERAGE(E2439:G2439)</f>
        <v>172.09547355628433</v>
      </c>
      <c r="I2439" s="86">
        <f t="shared" si="266"/>
        <v>10.237760874558123</v>
      </c>
      <c r="J2439" s="86">
        <f t="shared" si="267"/>
        <v>7.4270653419827068</v>
      </c>
      <c r="L2439" s="87">
        <v>180.51193562576199</v>
      </c>
      <c r="M2439" s="86">
        <v>159.79925124416599</v>
      </c>
      <c r="N2439" s="86">
        <v>191.955094235172</v>
      </c>
      <c r="O2439" s="86">
        <f t="shared" ref="O2439:O2502" si="272">AVERAGE(L2439:N2439)</f>
        <v>177.42209370169999</v>
      </c>
      <c r="P2439" s="86">
        <f t="shared" si="268"/>
        <v>16.299076720855265</v>
      </c>
      <c r="Q2439" s="86">
        <f t="shared" si="269"/>
        <v>7.4710418639525473</v>
      </c>
      <c r="S2439" s="86">
        <f t="shared" si="270"/>
        <v>4.3976521969840969E-2</v>
      </c>
      <c r="T2439" s="87">
        <v>1</v>
      </c>
      <c r="U2439" s="87">
        <v>0</v>
      </c>
    </row>
    <row r="2440" spans="2:21">
      <c r="B2440" s="87" t="s">
        <v>8206</v>
      </c>
      <c r="C2440" s="87" t="s">
        <v>3613</v>
      </c>
      <c r="D2440" s="87" t="s">
        <v>3614</v>
      </c>
      <c r="E2440" s="87">
        <v>17.8989895476405</v>
      </c>
      <c r="F2440" s="86">
        <v>22.4073482346456</v>
      </c>
      <c r="G2440" s="86">
        <v>12.723805985791699</v>
      </c>
      <c r="H2440" s="86">
        <f t="shared" si="271"/>
        <v>17.676714589359268</v>
      </c>
      <c r="I2440" s="86">
        <f t="shared" si="266"/>
        <v>4.8455961696311274</v>
      </c>
      <c r="J2440" s="86">
        <f t="shared" si="267"/>
        <v>4.1437782538877794</v>
      </c>
      <c r="L2440" s="87">
        <v>16.732619801517998</v>
      </c>
      <c r="M2440" s="86">
        <v>24.422706534824101</v>
      </c>
      <c r="N2440" s="86">
        <v>14.928455368017501</v>
      </c>
      <c r="O2440" s="86">
        <f t="shared" si="272"/>
        <v>18.694593901453199</v>
      </c>
      <c r="P2440" s="86">
        <f t="shared" si="268"/>
        <v>5.0420440380082381</v>
      </c>
      <c r="Q2440" s="86">
        <f t="shared" si="269"/>
        <v>4.2245492270771337</v>
      </c>
      <c r="S2440" s="86">
        <f t="shared" si="270"/>
        <v>8.0770973189355194E-2</v>
      </c>
      <c r="T2440" s="87">
        <v>0.97666326199999998</v>
      </c>
      <c r="U2440" s="87">
        <v>0</v>
      </c>
    </row>
    <row r="2441" spans="2:21">
      <c r="B2441" s="87" t="s">
        <v>8207</v>
      </c>
      <c r="C2441" s="87" t="s">
        <v>3615</v>
      </c>
      <c r="D2441" s="87" t="s">
        <v>3616</v>
      </c>
      <c r="E2441" s="87">
        <v>58.4430414052716</v>
      </c>
      <c r="F2441" s="86">
        <v>53.676081991910699</v>
      </c>
      <c r="G2441" s="86">
        <v>61.991673583674199</v>
      </c>
      <c r="H2441" s="86">
        <f t="shared" si="271"/>
        <v>58.036932326952162</v>
      </c>
      <c r="I2441" s="86">
        <f t="shared" si="266"/>
        <v>4.1726441638213112</v>
      </c>
      <c r="J2441" s="86">
        <f t="shared" si="267"/>
        <v>5.8588993594047567</v>
      </c>
      <c r="L2441" s="87">
        <v>51.325684939830097</v>
      </c>
      <c r="M2441" s="86">
        <v>51.314590885997099</v>
      </c>
      <c r="N2441" s="86">
        <v>52.138314719685098</v>
      </c>
      <c r="O2441" s="86">
        <f t="shared" si="272"/>
        <v>51.592863515170762</v>
      </c>
      <c r="P2441" s="86">
        <f t="shared" si="268"/>
        <v>0.47240716748078188</v>
      </c>
      <c r="Q2441" s="86">
        <f t="shared" si="269"/>
        <v>5.6890996162856746</v>
      </c>
      <c r="S2441" s="86">
        <f t="shared" si="270"/>
        <v>-0.16979974311908178</v>
      </c>
      <c r="T2441" s="87">
        <v>0.20336289399999999</v>
      </c>
      <c r="U2441" s="87">
        <v>0</v>
      </c>
    </row>
    <row r="2442" spans="2:21">
      <c r="B2442" s="87" t="s">
        <v>8208</v>
      </c>
      <c r="C2442" s="87" t="s">
        <v>3617</v>
      </c>
      <c r="D2442" s="87" t="s">
        <v>3618</v>
      </c>
      <c r="E2442" s="87">
        <v>19.509174023913801</v>
      </c>
      <c r="F2442" s="86">
        <v>24.051794069766299</v>
      </c>
      <c r="G2442" s="86">
        <v>21.528407560986601</v>
      </c>
      <c r="H2442" s="86">
        <f t="shared" si="271"/>
        <v>21.696458551555565</v>
      </c>
      <c r="I2442" s="86">
        <f t="shared" si="266"/>
        <v>2.2759679417378984</v>
      </c>
      <c r="J2442" s="86">
        <f t="shared" si="267"/>
        <v>4.4393876699503023</v>
      </c>
      <c r="L2442" s="87">
        <v>23.713066552176802</v>
      </c>
      <c r="M2442" s="86">
        <v>26.224835997902399</v>
      </c>
      <c r="N2442" s="86">
        <v>21.533852645741302</v>
      </c>
      <c r="O2442" s="86">
        <f t="shared" si="272"/>
        <v>23.823918398606835</v>
      </c>
      <c r="P2442" s="86">
        <f t="shared" si="268"/>
        <v>2.3474554950958821</v>
      </c>
      <c r="Q2442" s="86">
        <f t="shared" si="269"/>
        <v>4.5743388124271123</v>
      </c>
      <c r="S2442" s="86">
        <f t="shared" si="270"/>
        <v>0.13495114247681017</v>
      </c>
      <c r="T2442" s="87">
        <v>0.83842181900000001</v>
      </c>
      <c r="U2442" s="87">
        <v>0</v>
      </c>
    </row>
    <row r="2443" spans="2:21">
      <c r="B2443" s="87" t="s">
        <v>8209</v>
      </c>
      <c r="C2443" s="87" t="s">
        <v>832</v>
      </c>
      <c r="D2443" s="87" t="s">
        <v>1444</v>
      </c>
      <c r="E2443" s="87">
        <v>123.961728004362</v>
      </c>
      <c r="F2443" s="86">
        <v>137.64846434586201</v>
      </c>
      <c r="G2443" s="86">
        <v>138.86025211493899</v>
      </c>
      <c r="H2443" s="86">
        <f t="shared" si="271"/>
        <v>133.49014815505433</v>
      </c>
      <c r="I2443" s="86">
        <f t="shared" si="266"/>
        <v>8.2740679430018513</v>
      </c>
      <c r="J2443" s="86">
        <f t="shared" si="267"/>
        <v>7.060589461782568</v>
      </c>
      <c r="L2443" s="87">
        <v>127.592516445147</v>
      </c>
      <c r="M2443" s="86">
        <v>140.652965487833</v>
      </c>
      <c r="N2443" s="86">
        <v>135.85063354396399</v>
      </c>
      <c r="O2443" s="86">
        <f t="shared" si="272"/>
        <v>134.69870515898131</v>
      </c>
      <c r="P2443" s="86">
        <f t="shared" si="268"/>
        <v>6.6059849040280127</v>
      </c>
      <c r="Q2443" s="86">
        <f t="shared" si="269"/>
        <v>7.0735921722030399</v>
      </c>
      <c r="S2443" s="86">
        <f t="shared" si="270"/>
        <v>1.3002710420471977E-2</v>
      </c>
      <c r="T2443" s="87">
        <v>0.93455357100000003</v>
      </c>
      <c r="U2443" s="87">
        <v>0</v>
      </c>
    </row>
    <row r="2444" spans="2:21">
      <c r="B2444" s="87" t="s">
        <v>8210</v>
      </c>
      <c r="C2444" s="87" t="s">
        <v>841</v>
      </c>
      <c r="D2444" s="87"/>
      <c r="E2444" s="87">
        <v>49.6870214518746</v>
      </c>
      <c r="F2444" s="86">
        <v>53.6866585597908</v>
      </c>
      <c r="G2444" s="86">
        <v>58.333197385146597</v>
      </c>
      <c r="H2444" s="86">
        <f t="shared" si="271"/>
        <v>53.902292465603999</v>
      </c>
      <c r="I2444" s="86">
        <f t="shared" si="266"/>
        <v>4.3271194868266774</v>
      </c>
      <c r="J2444" s="86">
        <f t="shared" si="267"/>
        <v>5.7522747270196311</v>
      </c>
      <c r="L2444" s="87">
        <v>57.109455828691402</v>
      </c>
      <c r="M2444" s="86">
        <v>58.0883909261577</v>
      </c>
      <c r="N2444" s="86">
        <v>58.873608561648901</v>
      </c>
      <c r="O2444" s="86">
        <f t="shared" si="272"/>
        <v>58.02381843883267</v>
      </c>
      <c r="P2444" s="86">
        <f t="shared" si="268"/>
        <v>0.883847227121214</v>
      </c>
      <c r="Q2444" s="86">
        <f t="shared" si="269"/>
        <v>5.858573334606322</v>
      </c>
      <c r="S2444" s="86">
        <f t="shared" si="270"/>
        <v>0.10629860758669096</v>
      </c>
      <c r="T2444" s="87">
        <v>0.87374002200000001</v>
      </c>
      <c r="U2444" s="87">
        <v>0</v>
      </c>
    </row>
    <row r="2445" spans="2:21">
      <c r="B2445" s="87" t="s">
        <v>8211</v>
      </c>
      <c r="C2445" s="87" t="s">
        <v>841</v>
      </c>
      <c r="D2445" s="87" t="s">
        <v>3619</v>
      </c>
      <c r="E2445" s="87">
        <v>41.163903579769404</v>
      </c>
      <c r="F2445" s="86">
        <v>47.659604967132097</v>
      </c>
      <c r="G2445" s="86">
        <v>44.705773445978103</v>
      </c>
      <c r="H2445" s="86">
        <f t="shared" si="271"/>
        <v>44.509760664293204</v>
      </c>
      <c r="I2445" s="86">
        <f t="shared" si="266"/>
        <v>3.2522837954865342</v>
      </c>
      <c r="J2445" s="86">
        <f t="shared" si="267"/>
        <v>5.4760498381092315</v>
      </c>
      <c r="L2445" s="87">
        <v>54.9659028169186</v>
      </c>
      <c r="M2445" s="86">
        <v>52.643638025245203</v>
      </c>
      <c r="N2445" s="86">
        <v>42.062359095807402</v>
      </c>
      <c r="O2445" s="86">
        <f t="shared" si="272"/>
        <v>49.890633312657066</v>
      </c>
      <c r="P2445" s="86">
        <f t="shared" si="268"/>
        <v>6.8782000807846799</v>
      </c>
      <c r="Q2445" s="86">
        <f t="shared" si="269"/>
        <v>5.6406970779484835</v>
      </c>
      <c r="S2445" s="86">
        <f t="shared" si="270"/>
        <v>0.16464723983925275</v>
      </c>
      <c r="T2445" s="87">
        <v>0.70947582600000003</v>
      </c>
      <c r="U2445" s="87">
        <v>0</v>
      </c>
    </row>
    <row r="2446" spans="2:21">
      <c r="B2446" s="87" t="s">
        <v>8212</v>
      </c>
      <c r="C2446" s="87" t="s">
        <v>3620</v>
      </c>
      <c r="D2446" s="87" t="s">
        <v>3621</v>
      </c>
      <c r="E2446" s="87">
        <v>130.089609846184</v>
      </c>
      <c r="F2446" s="86">
        <v>113.149320529467</v>
      </c>
      <c r="G2446" s="86">
        <v>105.545321056079</v>
      </c>
      <c r="H2446" s="86">
        <f t="shared" si="271"/>
        <v>116.26141714391001</v>
      </c>
      <c r="I2446" s="86">
        <f t="shared" si="266"/>
        <v>12.56460851185739</v>
      </c>
      <c r="J2446" s="86">
        <f t="shared" si="267"/>
        <v>6.8612285889898521</v>
      </c>
      <c r="L2446" s="87">
        <v>115.09501711183501</v>
      </c>
      <c r="M2446" s="86">
        <v>113.601057486827</v>
      </c>
      <c r="N2446" s="86">
        <v>113.45353496819899</v>
      </c>
      <c r="O2446" s="86">
        <f t="shared" si="272"/>
        <v>114.04986985562033</v>
      </c>
      <c r="P2446" s="86">
        <f t="shared" si="268"/>
        <v>0.90812461356103535</v>
      </c>
      <c r="Q2446" s="86">
        <f t="shared" si="269"/>
        <v>6.8335209901401788</v>
      </c>
      <c r="S2446" s="86">
        <f t="shared" si="270"/>
        <v>-2.7707598849673658E-2</v>
      </c>
      <c r="T2446" s="87">
        <v>0.81884783999999999</v>
      </c>
      <c r="U2446" s="87">
        <v>0</v>
      </c>
    </row>
    <row r="2447" spans="2:21">
      <c r="B2447" s="87" t="s">
        <v>8213</v>
      </c>
      <c r="C2447" s="87" t="s">
        <v>841</v>
      </c>
      <c r="D2447" s="87"/>
      <c r="E2447" s="87">
        <v>2.02528620048402</v>
      </c>
      <c r="F2447" s="86">
        <v>3.5695916595605599</v>
      </c>
      <c r="G2447" s="86">
        <v>2.13956856606318</v>
      </c>
      <c r="H2447" s="86">
        <f t="shared" si="271"/>
        <v>2.5781488087025868</v>
      </c>
      <c r="I2447" s="86">
        <f t="shared" si="266"/>
        <v>0.86051397993212841</v>
      </c>
      <c r="J2447" s="86">
        <f t="shared" si="267"/>
        <v>1.3663355373153139</v>
      </c>
      <c r="L2447" s="87">
        <v>0.937889899589057</v>
      </c>
      <c r="M2447" s="86">
        <v>1.4181736065956501</v>
      </c>
      <c r="N2447" s="86">
        <v>2.6992374817364002</v>
      </c>
      <c r="O2447" s="86">
        <f t="shared" si="272"/>
        <v>1.6851003293070359</v>
      </c>
      <c r="P2447" s="86">
        <f t="shared" si="268"/>
        <v>0.91050740401006791</v>
      </c>
      <c r="Q2447" s="86">
        <f t="shared" si="269"/>
        <v>0.75283449068585884</v>
      </c>
      <c r="S2447" s="86">
        <f t="shared" si="270"/>
        <v>-0.61350104662945504</v>
      </c>
      <c r="T2447" s="87">
        <v>0.31446496099999999</v>
      </c>
      <c r="U2447" s="87">
        <v>0</v>
      </c>
    </row>
    <row r="2448" spans="2:21">
      <c r="B2448" s="87" t="s">
        <v>8214</v>
      </c>
      <c r="C2448" s="87" t="s">
        <v>832</v>
      </c>
      <c r="D2448" s="87" t="s">
        <v>3622</v>
      </c>
      <c r="E2448" s="87">
        <v>44.086229983869401</v>
      </c>
      <c r="F2448" s="86">
        <v>39.556363871871099</v>
      </c>
      <c r="G2448" s="86">
        <v>42.8674448702793</v>
      </c>
      <c r="H2448" s="86">
        <f t="shared" si="271"/>
        <v>42.170012908673264</v>
      </c>
      <c r="I2448" s="86">
        <f t="shared" si="266"/>
        <v>2.344084097032332</v>
      </c>
      <c r="J2448" s="86">
        <f t="shared" si="267"/>
        <v>5.3981455581282187</v>
      </c>
      <c r="L2448" s="87">
        <v>45.018715180274697</v>
      </c>
      <c r="M2448" s="86">
        <v>44.289036484498098</v>
      </c>
      <c r="N2448" s="86">
        <v>39.617608265272402</v>
      </c>
      <c r="O2448" s="86">
        <f t="shared" si="272"/>
        <v>42.975119976681732</v>
      </c>
      <c r="P2448" s="86">
        <f t="shared" si="268"/>
        <v>2.9304899622683691</v>
      </c>
      <c r="Q2448" s="86">
        <f t="shared" si="269"/>
        <v>5.4254297622700971</v>
      </c>
      <c r="S2448" s="86">
        <f t="shared" si="270"/>
        <v>2.7284204141878557E-2</v>
      </c>
      <c r="T2448" s="87">
        <v>0.97188011699999999</v>
      </c>
      <c r="U2448" s="87">
        <v>0</v>
      </c>
    </row>
    <row r="2449" spans="2:21">
      <c r="B2449" s="87" t="s">
        <v>8215</v>
      </c>
      <c r="C2449" s="87" t="s">
        <v>841</v>
      </c>
      <c r="D2449" s="87"/>
      <c r="E2449" s="87">
        <v>121.10371647296201</v>
      </c>
      <c r="F2449" s="86">
        <v>115.411103863815</v>
      </c>
      <c r="G2449" s="86">
        <v>119.87316785250501</v>
      </c>
      <c r="H2449" s="86">
        <f t="shared" si="271"/>
        <v>118.79599606309399</v>
      </c>
      <c r="I2449" s="86">
        <f t="shared" si="266"/>
        <v>2.9952769283293397</v>
      </c>
      <c r="J2449" s="86">
        <f t="shared" si="267"/>
        <v>6.8923424016940178</v>
      </c>
      <c r="L2449" s="87">
        <v>121.59361109696199</v>
      </c>
      <c r="M2449" s="86">
        <v>110.386833646402</v>
      </c>
      <c r="N2449" s="86">
        <v>116.991409964393</v>
      </c>
      <c r="O2449" s="86">
        <f t="shared" si="272"/>
        <v>116.32395156925232</v>
      </c>
      <c r="P2449" s="86">
        <f t="shared" si="268"/>
        <v>5.6331244206503932</v>
      </c>
      <c r="Q2449" s="86">
        <f t="shared" si="269"/>
        <v>6.8620043738812164</v>
      </c>
      <c r="S2449" s="86">
        <f t="shared" si="270"/>
        <v>-3.0338027812800778E-2</v>
      </c>
      <c r="T2449" s="87">
        <v>0.76355952500000002</v>
      </c>
      <c r="U2449" s="87">
        <v>0</v>
      </c>
    </row>
    <row r="2450" spans="2:21">
      <c r="B2450" s="87" t="s">
        <v>8216</v>
      </c>
      <c r="C2450" s="87" t="s">
        <v>841</v>
      </c>
      <c r="D2450" s="87"/>
      <c r="E2450" s="87">
        <v>41.006601242058203</v>
      </c>
      <c r="F2450" s="86">
        <v>39.227125549149399</v>
      </c>
      <c r="G2450" s="86">
        <v>36.162159683509799</v>
      </c>
      <c r="H2450" s="86">
        <f t="shared" si="271"/>
        <v>38.798628824905798</v>
      </c>
      <c r="I2450" s="86">
        <f t="shared" si="266"/>
        <v>2.4504817048007812</v>
      </c>
      <c r="J2450" s="86">
        <f t="shared" si="267"/>
        <v>5.2779337621847251</v>
      </c>
      <c r="L2450" s="87">
        <v>37.213050854662598</v>
      </c>
      <c r="M2450" s="86">
        <v>41.069850171652902</v>
      </c>
      <c r="N2450" s="86">
        <v>35.034361069401797</v>
      </c>
      <c r="O2450" s="86">
        <f t="shared" si="272"/>
        <v>37.772420698572432</v>
      </c>
      <c r="P2450" s="86">
        <f t="shared" si="268"/>
        <v>3.0563790901252332</v>
      </c>
      <c r="Q2450" s="86">
        <f t="shared" si="269"/>
        <v>5.2392613387638889</v>
      </c>
      <c r="S2450" s="86">
        <f t="shared" si="270"/>
        <v>-3.8672423420836044E-2</v>
      </c>
      <c r="T2450" s="87">
        <v>0.820105003</v>
      </c>
      <c r="U2450" s="87">
        <v>0</v>
      </c>
    </row>
    <row r="2451" spans="2:21">
      <c r="B2451" s="87" t="s">
        <v>8217</v>
      </c>
      <c r="C2451" s="87" t="s">
        <v>841</v>
      </c>
      <c r="D2451" s="87"/>
      <c r="E2451" s="87">
        <v>26.614070208422302</v>
      </c>
      <c r="F2451" s="86">
        <v>23.993543938489498</v>
      </c>
      <c r="G2451" s="86">
        <v>26.098325024391301</v>
      </c>
      <c r="H2451" s="86">
        <f t="shared" si="271"/>
        <v>25.568646390434367</v>
      </c>
      <c r="I2451" s="86">
        <f t="shared" si="266"/>
        <v>1.3882395594078296</v>
      </c>
      <c r="J2451" s="86">
        <f t="shared" si="267"/>
        <v>4.676303880906941</v>
      </c>
      <c r="L2451" s="87">
        <v>30.432386255885302</v>
      </c>
      <c r="M2451" s="86">
        <v>28.831323218624899</v>
      </c>
      <c r="N2451" s="86">
        <v>27.1949567644469</v>
      </c>
      <c r="O2451" s="86">
        <f t="shared" si="272"/>
        <v>28.819555412985704</v>
      </c>
      <c r="P2451" s="86">
        <f t="shared" si="268"/>
        <v>1.6187468266983409</v>
      </c>
      <c r="Q2451" s="86">
        <f t="shared" si="269"/>
        <v>4.8489761747293745</v>
      </c>
      <c r="S2451" s="86">
        <f t="shared" si="270"/>
        <v>0.17267229382243368</v>
      </c>
      <c r="T2451" s="87">
        <v>0.59972641000000004</v>
      </c>
      <c r="U2451" s="87">
        <v>0</v>
      </c>
    </row>
    <row r="2452" spans="2:21">
      <c r="B2452" s="87" t="s">
        <v>8218</v>
      </c>
      <c r="C2452" s="87" t="s">
        <v>841</v>
      </c>
      <c r="D2452" s="87"/>
      <c r="E2452" s="87">
        <v>2.18994361515752</v>
      </c>
      <c r="F2452" s="86">
        <v>3.6566548707693598</v>
      </c>
      <c r="G2452" s="86">
        <v>2.8492791148060901</v>
      </c>
      <c r="H2452" s="86">
        <f t="shared" si="271"/>
        <v>2.8986258669109901</v>
      </c>
      <c r="I2452" s="86">
        <f t="shared" si="266"/>
        <v>0.73459975720938708</v>
      </c>
      <c r="J2452" s="86">
        <f t="shared" si="267"/>
        <v>1.5353691330596235</v>
      </c>
      <c r="L2452" s="87">
        <v>2.7450436085533401</v>
      </c>
      <c r="M2452" s="86">
        <v>4.3582896202695496</v>
      </c>
      <c r="N2452" s="86">
        <v>3.3180870507198601</v>
      </c>
      <c r="O2452" s="86">
        <f t="shared" si="272"/>
        <v>3.4738067598475832</v>
      </c>
      <c r="P2452" s="86">
        <f t="shared" si="268"/>
        <v>0.81781852781511699</v>
      </c>
      <c r="Q2452" s="86">
        <f t="shared" si="269"/>
        <v>1.7965175023604567</v>
      </c>
      <c r="S2452" s="86">
        <f t="shared" si="270"/>
        <v>0.26114836930083302</v>
      </c>
      <c r="T2452" s="87">
        <v>0.82346668899999997</v>
      </c>
      <c r="U2452" s="87">
        <v>0</v>
      </c>
    </row>
    <row r="2453" spans="2:21">
      <c r="B2453" s="87" t="s">
        <v>8219</v>
      </c>
      <c r="C2453" s="87" t="s">
        <v>832</v>
      </c>
      <c r="D2453" s="87" t="s">
        <v>3623</v>
      </c>
      <c r="E2453" s="87">
        <v>23.479999657629399</v>
      </c>
      <c r="F2453" s="86">
        <v>26.3690911532859</v>
      </c>
      <c r="G2453" s="86">
        <v>34.655254083498697</v>
      </c>
      <c r="H2453" s="86">
        <f t="shared" si="271"/>
        <v>28.168114964804669</v>
      </c>
      <c r="I2453" s="86">
        <f t="shared" si="266"/>
        <v>5.8007708864026197</v>
      </c>
      <c r="J2453" s="86">
        <f t="shared" si="267"/>
        <v>4.8159911154009558</v>
      </c>
      <c r="L2453" s="87">
        <v>27.556298753845301</v>
      </c>
      <c r="M2453" s="86">
        <v>26.175796254473902</v>
      </c>
      <c r="N2453" s="86">
        <v>25.134137426349799</v>
      </c>
      <c r="O2453" s="86">
        <f t="shared" si="272"/>
        <v>26.288744144889666</v>
      </c>
      <c r="P2453" s="86">
        <f t="shared" si="268"/>
        <v>1.2150244003993178</v>
      </c>
      <c r="Q2453" s="86">
        <f t="shared" si="269"/>
        <v>4.7163733186532975</v>
      </c>
      <c r="S2453" s="86">
        <f t="shared" si="270"/>
        <v>-9.9617796747658416E-2</v>
      </c>
      <c r="T2453" s="87">
        <v>0.72466439000000005</v>
      </c>
      <c r="U2453" s="87">
        <v>0</v>
      </c>
    </row>
    <row r="2454" spans="2:21">
      <c r="B2454" s="87" t="s">
        <v>8220</v>
      </c>
      <c r="C2454" s="87" t="s">
        <v>3624</v>
      </c>
      <c r="D2454" s="87" t="s">
        <v>3625</v>
      </c>
      <c r="E2454" s="87">
        <v>20.744744545694299</v>
      </c>
      <c r="F2454" s="86">
        <v>20.093531445677399</v>
      </c>
      <c r="G2454" s="86">
        <v>21.251189018663201</v>
      </c>
      <c r="H2454" s="86">
        <f t="shared" si="271"/>
        <v>20.6964883366783</v>
      </c>
      <c r="I2454" s="86">
        <f t="shared" si="266"/>
        <v>0.58033547225229209</v>
      </c>
      <c r="J2454" s="86">
        <f t="shared" si="267"/>
        <v>4.3713140950253777</v>
      </c>
      <c r="L2454" s="87">
        <v>22.853693371969499</v>
      </c>
      <c r="M2454" s="86">
        <v>24.6577403054998</v>
      </c>
      <c r="N2454" s="86">
        <v>21.314463778728101</v>
      </c>
      <c r="O2454" s="86">
        <f t="shared" si="272"/>
        <v>22.941965818732466</v>
      </c>
      <c r="P2454" s="86">
        <f t="shared" si="268"/>
        <v>1.6733853418321796</v>
      </c>
      <c r="Q2454" s="86">
        <f t="shared" si="269"/>
        <v>4.5199171111507024</v>
      </c>
      <c r="S2454" s="86">
        <f t="shared" si="270"/>
        <v>0.14860301612532484</v>
      </c>
      <c r="T2454" s="87">
        <v>0.57913676300000005</v>
      </c>
      <c r="U2454" s="87">
        <v>0</v>
      </c>
    </row>
    <row r="2455" spans="2:21">
      <c r="B2455" s="87" t="s">
        <v>8221</v>
      </c>
      <c r="C2455" s="87" t="s">
        <v>832</v>
      </c>
      <c r="D2455" s="87" t="s">
        <v>3626</v>
      </c>
      <c r="E2455" s="87">
        <v>62.249344624191998</v>
      </c>
      <c r="F2455" s="86">
        <v>70.922407438721095</v>
      </c>
      <c r="G2455" s="86">
        <v>81.048029648810996</v>
      </c>
      <c r="H2455" s="86">
        <f t="shared" si="271"/>
        <v>71.406593903908032</v>
      </c>
      <c r="I2455" s="86">
        <f t="shared" si="266"/>
        <v>9.4086910387955083</v>
      </c>
      <c r="J2455" s="86">
        <f t="shared" si="267"/>
        <v>6.1579853981785062</v>
      </c>
      <c r="L2455" s="87">
        <v>71.413249559942699</v>
      </c>
      <c r="M2455" s="86">
        <v>70.931992772630494</v>
      </c>
      <c r="N2455" s="86">
        <v>66.989601870022099</v>
      </c>
      <c r="O2455" s="86">
        <f t="shared" si="272"/>
        <v>69.778281400865112</v>
      </c>
      <c r="P2455" s="86">
        <f t="shared" si="268"/>
        <v>2.4270253744327763</v>
      </c>
      <c r="Q2455" s="86">
        <f t="shared" si="269"/>
        <v>6.1247061601040542</v>
      </c>
      <c r="S2455" s="86">
        <f t="shared" si="270"/>
        <v>-3.3279238074450469E-2</v>
      </c>
      <c r="T2455" s="87">
        <v>0.832246924</v>
      </c>
      <c r="U2455" s="87">
        <v>0</v>
      </c>
    </row>
    <row r="2456" spans="2:21">
      <c r="B2456" s="87" t="s">
        <v>8222</v>
      </c>
      <c r="C2456" s="87" t="s">
        <v>3627</v>
      </c>
      <c r="D2456" s="87" t="s">
        <v>3628</v>
      </c>
      <c r="E2456" s="87">
        <v>110.314480288892</v>
      </c>
      <c r="F2456" s="86">
        <v>104.565554940889</v>
      </c>
      <c r="G2456" s="86">
        <v>104.925201528454</v>
      </c>
      <c r="H2456" s="86">
        <f t="shared" si="271"/>
        <v>106.60174558607834</v>
      </c>
      <c r="I2456" s="86">
        <f t="shared" si="266"/>
        <v>3.2203471314587278</v>
      </c>
      <c r="J2456" s="86">
        <f t="shared" si="267"/>
        <v>6.7360872519596162</v>
      </c>
      <c r="L2456" s="87">
        <v>113.19561643998099</v>
      </c>
      <c r="M2456" s="86">
        <v>112.831275724756</v>
      </c>
      <c r="N2456" s="86">
        <v>110.1604900839</v>
      </c>
      <c r="O2456" s="86">
        <f t="shared" si="272"/>
        <v>112.06246074954566</v>
      </c>
      <c r="P2456" s="86">
        <f t="shared" si="268"/>
        <v>1.6571980415524035</v>
      </c>
      <c r="Q2456" s="86">
        <f t="shared" si="269"/>
        <v>6.808159267557091</v>
      </c>
      <c r="S2456" s="86">
        <f t="shared" si="270"/>
        <v>7.2072015597474642E-2</v>
      </c>
      <c r="T2456" s="87">
        <v>0.921594574</v>
      </c>
      <c r="U2456" s="87">
        <v>0</v>
      </c>
    </row>
    <row r="2457" spans="2:21">
      <c r="B2457" s="87" t="s">
        <v>8223</v>
      </c>
      <c r="C2457" s="87" t="s">
        <v>3629</v>
      </c>
      <c r="D2457" s="87" t="s">
        <v>3630</v>
      </c>
      <c r="E2457" s="87">
        <v>86.941697809013405</v>
      </c>
      <c r="F2457" s="86">
        <v>79.510904416878404</v>
      </c>
      <c r="G2457" s="86">
        <v>67.157281579489094</v>
      </c>
      <c r="H2457" s="86">
        <f t="shared" si="271"/>
        <v>77.869961268460301</v>
      </c>
      <c r="I2457" s="86">
        <f t="shared" si="266"/>
        <v>9.9937631649955989</v>
      </c>
      <c r="J2457" s="86">
        <f t="shared" si="267"/>
        <v>6.2829950035769571</v>
      </c>
      <c r="L2457" s="87">
        <v>75.913911872620204</v>
      </c>
      <c r="M2457" s="86">
        <v>88.7609833775157</v>
      </c>
      <c r="N2457" s="86">
        <v>76.213764190204202</v>
      </c>
      <c r="O2457" s="86">
        <f t="shared" si="272"/>
        <v>80.296219813446712</v>
      </c>
      <c r="P2457" s="86">
        <f t="shared" si="268"/>
        <v>7.3322332545945841</v>
      </c>
      <c r="Q2457" s="86">
        <f t="shared" si="269"/>
        <v>6.3272601650114506</v>
      </c>
      <c r="S2457" s="86">
        <f t="shared" si="270"/>
        <v>4.4265161434493522E-2</v>
      </c>
      <c r="T2457" s="87">
        <v>1</v>
      </c>
      <c r="U2457" s="87">
        <v>0</v>
      </c>
    </row>
    <row r="2458" spans="2:21">
      <c r="B2458" s="87" t="s">
        <v>8224</v>
      </c>
      <c r="C2458" s="87" t="s">
        <v>3631</v>
      </c>
      <c r="D2458" s="87" t="s">
        <v>3632</v>
      </c>
      <c r="E2458" s="87">
        <v>55.178837628958703</v>
      </c>
      <c r="F2458" s="86">
        <v>57.063315933686702</v>
      </c>
      <c r="G2458" s="86">
        <v>54.931204822140501</v>
      </c>
      <c r="H2458" s="86">
        <f t="shared" si="271"/>
        <v>55.724452794928631</v>
      </c>
      <c r="I2458" s="86">
        <f t="shared" si="266"/>
        <v>1.1660816352198471</v>
      </c>
      <c r="J2458" s="86">
        <f t="shared" si="267"/>
        <v>5.8002386394110816</v>
      </c>
      <c r="L2458" s="87">
        <v>60.504418702517498</v>
      </c>
      <c r="M2458" s="86">
        <v>61.790335006069498</v>
      </c>
      <c r="N2458" s="86">
        <v>59.5216545612342</v>
      </c>
      <c r="O2458" s="86">
        <f t="shared" si="272"/>
        <v>60.605469423273725</v>
      </c>
      <c r="P2458" s="86">
        <f t="shared" si="268"/>
        <v>1.1377109370655345</v>
      </c>
      <c r="Q2458" s="86">
        <f t="shared" si="269"/>
        <v>5.9213760924431611</v>
      </c>
      <c r="S2458" s="86">
        <f t="shared" si="270"/>
        <v>0.12113745303207946</v>
      </c>
      <c r="T2458" s="87">
        <v>0.72004823399999995</v>
      </c>
      <c r="U2458" s="87">
        <v>0</v>
      </c>
    </row>
    <row r="2459" spans="2:21">
      <c r="B2459" s="87" t="s">
        <v>8225</v>
      </c>
      <c r="C2459" s="87" t="s">
        <v>841</v>
      </c>
      <c r="D2459" s="87" t="s">
        <v>3633</v>
      </c>
      <c r="E2459" s="87">
        <v>346.67498989085101</v>
      </c>
      <c r="F2459" s="86">
        <v>295.51459485615402</v>
      </c>
      <c r="G2459" s="86">
        <v>329.97282253252803</v>
      </c>
      <c r="H2459" s="86">
        <f t="shared" si="271"/>
        <v>324.05413575984431</v>
      </c>
      <c r="I2459" s="86">
        <f t="shared" si="266"/>
        <v>26.088688063247211</v>
      </c>
      <c r="J2459" s="86">
        <f t="shared" si="267"/>
        <v>8.3400910364283796</v>
      </c>
      <c r="L2459" s="87">
        <v>307.02763752947402</v>
      </c>
      <c r="M2459" s="86">
        <v>270.02025469581099</v>
      </c>
      <c r="N2459" s="86">
        <v>289.85923651875203</v>
      </c>
      <c r="O2459" s="86">
        <f t="shared" si="272"/>
        <v>288.96904291467905</v>
      </c>
      <c r="P2459" s="86">
        <f t="shared" si="268"/>
        <v>18.519744316239187</v>
      </c>
      <c r="Q2459" s="86">
        <f t="shared" si="269"/>
        <v>8.1747711356990358</v>
      </c>
      <c r="S2459" s="86">
        <f t="shared" si="270"/>
        <v>-0.16531990072934455</v>
      </c>
      <c r="T2459" s="87">
        <v>0.23099916400000001</v>
      </c>
      <c r="U2459" s="87">
        <v>0</v>
      </c>
    </row>
    <row r="2460" spans="2:21">
      <c r="B2460" s="87" t="s">
        <v>8226</v>
      </c>
      <c r="C2460" s="87" t="s">
        <v>832</v>
      </c>
      <c r="D2460" s="87" t="s">
        <v>3634</v>
      </c>
      <c r="E2460" s="87">
        <v>178.74953158446701</v>
      </c>
      <c r="F2460" s="86">
        <v>203.45517251838399</v>
      </c>
      <c r="G2460" s="86">
        <v>220.37971680657799</v>
      </c>
      <c r="H2460" s="86">
        <f t="shared" si="271"/>
        <v>200.86147363647635</v>
      </c>
      <c r="I2460" s="86">
        <f t="shared" si="266"/>
        <v>20.935938857006718</v>
      </c>
      <c r="J2460" s="86">
        <f t="shared" si="267"/>
        <v>7.6500570633346854</v>
      </c>
      <c r="L2460" s="87">
        <v>161.499177272927</v>
      </c>
      <c r="M2460" s="86">
        <v>210.68827697210301</v>
      </c>
      <c r="N2460" s="86">
        <v>212.38334279598001</v>
      </c>
      <c r="O2460" s="86">
        <f t="shared" si="272"/>
        <v>194.85693234700338</v>
      </c>
      <c r="P2460" s="86">
        <f t="shared" si="268"/>
        <v>28.901093054127728</v>
      </c>
      <c r="Q2460" s="86">
        <f t="shared" si="269"/>
        <v>7.606271448378088</v>
      </c>
      <c r="S2460" s="86">
        <f t="shared" si="270"/>
        <v>-4.3785614956597711E-2</v>
      </c>
      <c r="T2460" s="87">
        <v>0.81935186999999998</v>
      </c>
      <c r="U2460" s="87">
        <v>0</v>
      </c>
    </row>
    <row r="2461" spans="2:21">
      <c r="B2461" s="87" t="s">
        <v>8227</v>
      </c>
      <c r="C2461" s="87" t="s">
        <v>841</v>
      </c>
      <c r="D2461" s="87" t="s">
        <v>3635</v>
      </c>
      <c r="E2461" s="87">
        <v>245.46596730037001</v>
      </c>
      <c r="F2461" s="86">
        <v>280.10862071673301</v>
      </c>
      <c r="G2461" s="86">
        <v>263.36770830637897</v>
      </c>
      <c r="H2461" s="86">
        <f t="shared" si="271"/>
        <v>262.98076544116066</v>
      </c>
      <c r="I2461" s="86">
        <f t="shared" si="266"/>
        <v>17.324567888327529</v>
      </c>
      <c r="J2461" s="86">
        <f t="shared" si="267"/>
        <v>8.0388134736366474</v>
      </c>
      <c r="L2461" s="87">
        <v>206.74471568571701</v>
      </c>
      <c r="M2461" s="86">
        <v>204.75469550393299</v>
      </c>
      <c r="N2461" s="86">
        <v>229.529851148375</v>
      </c>
      <c r="O2461" s="86">
        <f t="shared" si="272"/>
        <v>213.67642077934167</v>
      </c>
      <c r="P2461" s="86">
        <f t="shared" si="268"/>
        <v>13.765481681739953</v>
      </c>
      <c r="Q2461" s="86">
        <f t="shared" si="269"/>
        <v>7.7392839049714777</v>
      </c>
      <c r="S2461" s="86">
        <f t="shared" si="270"/>
        <v>-0.29952956866516978</v>
      </c>
      <c r="T2461" s="87">
        <v>1.61392E-3</v>
      </c>
      <c r="U2461" s="87">
        <v>0</v>
      </c>
    </row>
    <row r="2462" spans="2:21">
      <c r="B2462" s="87" t="s">
        <v>8228</v>
      </c>
      <c r="C2462" s="87" t="s">
        <v>2976</v>
      </c>
      <c r="D2462" s="87" t="s">
        <v>3636</v>
      </c>
      <c r="E2462" s="87">
        <v>90.088500750893601</v>
      </c>
      <c r="F2462" s="86">
        <v>85.787475941471897</v>
      </c>
      <c r="G2462" s="86">
        <v>94.401104091812797</v>
      </c>
      <c r="H2462" s="86">
        <f t="shared" si="271"/>
        <v>90.092360261392756</v>
      </c>
      <c r="I2462" s="86">
        <f t="shared" si="266"/>
        <v>4.3068153721691242</v>
      </c>
      <c r="J2462" s="86">
        <f t="shared" si="267"/>
        <v>6.4933328670714783</v>
      </c>
      <c r="L2462" s="87">
        <v>104.920414229182</v>
      </c>
      <c r="M2462" s="86">
        <v>114.84585358710299</v>
      </c>
      <c r="N2462" s="86">
        <v>87.453964188555801</v>
      </c>
      <c r="O2462" s="86">
        <f t="shared" si="272"/>
        <v>102.4067440016136</v>
      </c>
      <c r="P2462" s="86">
        <f t="shared" si="268"/>
        <v>13.867869508878545</v>
      </c>
      <c r="Q2462" s="86">
        <f t="shared" si="269"/>
        <v>6.6781669170004019</v>
      </c>
      <c r="S2462" s="86">
        <f t="shared" si="270"/>
        <v>0.18483404992892355</v>
      </c>
      <c r="T2462" s="87">
        <v>0.52316884299999999</v>
      </c>
      <c r="U2462" s="87">
        <v>0</v>
      </c>
    </row>
    <row r="2463" spans="2:21">
      <c r="B2463" s="87" t="s">
        <v>8229</v>
      </c>
      <c r="C2463" s="87" t="s">
        <v>3637</v>
      </c>
      <c r="D2463" s="87" t="s">
        <v>3580</v>
      </c>
      <c r="E2463" s="87">
        <v>694.90368714656199</v>
      </c>
      <c r="F2463" s="86">
        <v>712.94612605361397</v>
      </c>
      <c r="G2463" s="86">
        <v>674.40244894294995</v>
      </c>
      <c r="H2463" s="86">
        <f t="shared" si="271"/>
        <v>694.08408738104197</v>
      </c>
      <c r="I2463" s="86">
        <f t="shared" si="266"/>
        <v>19.284905214558659</v>
      </c>
      <c r="J2463" s="86">
        <f t="shared" si="267"/>
        <v>9.438966643787067</v>
      </c>
      <c r="L2463" s="87">
        <v>611.59571598568402</v>
      </c>
      <c r="M2463" s="86">
        <v>573.962530269387</v>
      </c>
      <c r="N2463" s="86">
        <v>642.60285882274695</v>
      </c>
      <c r="O2463" s="86">
        <f t="shared" si="272"/>
        <v>609.38703502593933</v>
      </c>
      <c r="P2463" s="86">
        <f t="shared" si="268"/>
        <v>34.373425486336892</v>
      </c>
      <c r="Q2463" s="86">
        <f t="shared" si="269"/>
        <v>9.2512149961615222</v>
      </c>
      <c r="S2463" s="86">
        <f t="shared" si="270"/>
        <v>-0.18775164762554541</v>
      </c>
      <c r="T2463" s="87">
        <v>8.4751715000000005E-2</v>
      </c>
      <c r="U2463" s="87">
        <v>0</v>
      </c>
    </row>
    <row r="2464" spans="2:21">
      <c r="B2464" s="87" t="s">
        <v>8230</v>
      </c>
      <c r="C2464" s="87" t="s">
        <v>3638</v>
      </c>
      <c r="D2464" s="87" t="s">
        <v>2456</v>
      </c>
      <c r="E2464" s="87">
        <v>115.530419979288</v>
      </c>
      <c r="F2464" s="86">
        <v>107.99811544496001</v>
      </c>
      <c r="G2464" s="86">
        <v>97.380524749087797</v>
      </c>
      <c r="H2464" s="86">
        <f t="shared" si="271"/>
        <v>106.96968672444525</v>
      </c>
      <c r="I2464" s="86">
        <f t="shared" si="266"/>
        <v>9.1185483187673952</v>
      </c>
      <c r="J2464" s="86">
        <f t="shared" si="267"/>
        <v>6.7410582106228771</v>
      </c>
      <c r="L2464" s="87">
        <v>128.207660904899</v>
      </c>
      <c r="M2464" s="86">
        <v>120.814431631235</v>
      </c>
      <c r="N2464" s="86">
        <v>115.812867457997</v>
      </c>
      <c r="O2464" s="86">
        <f t="shared" si="272"/>
        <v>121.611653331377</v>
      </c>
      <c r="P2464" s="86">
        <f t="shared" si="268"/>
        <v>6.2357355602385969</v>
      </c>
      <c r="Q2464" s="86">
        <f t="shared" si="269"/>
        <v>6.9261376701833148</v>
      </c>
      <c r="S2464" s="86">
        <f t="shared" si="270"/>
        <v>0.18507945956043759</v>
      </c>
      <c r="T2464" s="87">
        <v>0.46747319599999998</v>
      </c>
      <c r="U2464" s="87">
        <v>0</v>
      </c>
    </row>
    <row r="2465" spans="2:21">
      <c r="B2465" s="87" t="s">
        <v>8231</v>
      </c>
      <c r="C2465" s="87" t="s">
        <v>832</v>
      </c>
      <c r="D2465" s="87" t="s">
        <v>3639</v>
      </c>
      <c r="E2465" s="87">
        <v>56.217035140707999</v>
      </c>
      <c r="F2465" s="86">
        <v>55.685629889144799</v>
      </c>
      <c r="G2465" s="86">
        <v>64.000330997948197</v>
      </c>
      <c r="H2465" s="86">
        <f t="shared" si="271"/>
        <v>58.634332009267006</v>
      </c>
      <c r="I2465" s="86">
        <f t="shared" si="266"/>
        <v>4.6546811647247086</v>
      </c>
      <c r="J2465" s="86">
        <f t="shared" si="267"/>
        <v>5.8736737444480989</v>
      </c>
      <c r="L2465" s="87">
        <v>58.582795598227698</v>
      </c>
      <c r="M2465" s="86">
        <v>60.646260412962903</v>
      </c>
      <c r="N2465" s="86">
        <v>62.143317615889003</v>
      </c>
      <c r="O2465" s="86">
        <f t="shared" si="272"/>
        <v>60.457457875693201</v>
      </c>
      <c r="P2465" s="86">
        <f t="shared" si="268"/>
        <v>1.7877539143076551</v>
      </c>
      <c r="Q2465" s="86">
        <f t="shared" si="269"/>
        <v>5.9178484124696595</v>
      </c>
      <c r="S2465" s="86">
        <f t="shared" si="270"/>
        <v>4.4174668021562211E-2</v>
      </c>
      <c r="T2465" s="87">
        <v>1</v>
      </c>
      <c r="U2465" s="87">
        <v>0</v>
      </c>
    </row>
    <row r="2466" spans="2:21">
      <c r="B2466" s="87" t="s">
        <v>8232</v>
      </c>
      <c r="C2466" s="87" t="s">
        <v>841</v>
      </c>
      <c r="D2466" s="87"/>
      <c r="E2466" s="87">
        <v>44.106232810540902</v>
      </c>
      <c r="F2466" s="86">
        <v>48.776642459180501</v>
      </c>
      <c r="G2466" s="86">
        <v>43.345142008950603</v>
      </c>
      <c r="H2466" s="86">
        <f t="shared" si="271"/>
        <v>45.409339092890669</v>
      </c>
      <c r="I2466" s="86">
        <f t="shared" si="266"/>
        <v>2.9408950631629933</v>
      </c>
      <c r="J2466" s="86">
        <f t="shared" si="267"/>
        <v>5.5049171341964538</v>
      </c>
      <c r="L2466" s="87">
        <v>54.7286341407262</v>
      </c>
      <c r="M2466" s="86">
        <v>55.410730851168502</v>
      </c>
      <c r="N2466" s="86">
        <v>47.896116695532797</v>
      </c>
      <c r="O2466" s="86">
        <f t="shared" si="272"/>
        <v>52.678493895809162</v>
      </c>
      <c r="P2466" s="86">
        <f t="shared" si="268"/>
        <v>4.1556783736101961</v>
      </c>
      <c r="Q2466" s="86">
        <f t="shared" si="269"/>
        <v>5.719142193706765</v>
      </c>
      <c r="S2466" s="86">
        <f t="shared" si="270"/>
        <v>0.21422505951031184</v>
      </c>
      <c r="T2466" s="87">
        <v>0.48882434200000002</v>
      </c>
      <c r="U2466" s="87">
        <v>0</v>
      </c>
    </row>
    <row r="2467" spans="2:21">
      <c r="B2467" s="87" t="s">
        <v>8233</v>
      </c>
      <c r="C2467" s="87" t="s">
        <v>832</v>
      </c>
      <c r="D2467" s="87" t="s">
        <v>3640</v>
      </c>
      <c r="E2467" s="87">
        <v>73.007907371664899</v>
      </c>
      <c r="F2467" s="86">
        <v>58.776408852202003</v>
      </c>
      <c r="G2467" s="86">
        <v>73.498046934450002</v>
      </c>
      <c r="H2467" s="86">
        <f t="shared" si="271"/>
        <v>68.427454386105637</v>
      </c>
      <c r="I2467" s="86">
        <f t="shared" si="266"/>
        <v>8.3616427286067854</v>
      </c>
      <c r="J2467" s="86">
        <f t="shared" si="267"/>
        <v>6.0965033726275175</v>
      </c>
      <c r="L2467" s="87">
        <v>72.913271918482906</v>
      </c>
      <c r="M2467" s="86">
        <v>70.1227045960064</v>
      </c>
      <c r="N2467" s="86">
        <v>64.001197157316</v>
      </c>
      <c r="O2467" s="86">
        <f t="shared" si="272"/>
        <v>69.012391223935097</v>
      </c>
      <c r="P2467" s="86">
        <f t="shared" si="268"/>
        <v>4.5586035115271093</v>
      </c>
      <c r="Q2467" s="86">
        <f t="shared" si="269"/>
        <v>6.1087835169569145</v>
      </c>
      <c r="S2467" s="86">
        <f t="shared" si="270"/>
        <v>1.2280144329397433E-2</v>
      </c>
      <c r="T2467" s="87">
        <v>0.95177636700000001</v>
      </c>
      <c r="U2467" s="87">
        <v>0</v>
      </c>
    </row>
    <row r="2468" spans="2:21">
      <c r="B2468" s="87" t="s">
        <v>8234</v>
      </c>
      <c r="C2468" s="87" t="s">
        <v>2379</v>
      </c>
      <c r="D2468" s="87" t="s">
        <v>842</v>
      </c>
      <c r="E2468" s="87">
        <v>52.303224490277699</v>
      </c>
      <c r="F2468" s="86">
        <v>53.7532027993703</v>
      </c>
      <c r="G2468" s="86">
        <v>56.302350599551602</v>
      </c>
      <c r="H2468" s="86">
        <f t="shared" si="271"/>
        <v>54.119592629733198</v>
      </c>
      <c r="I2468" s="86">
        <f t="shared" si="266"/>
        <v>2.0245823125558693</v>
      </c>
      <c r="J2468" s="86">
        <f t="shared" si="267"/>
        <v>5.7580790747547388</v>
      </c>
      <c r="L2468" s="87">
        <v>72.182785605409705</v>
      </c>
      <c r="M2468" s="86">
        <v>75.158824070536596</v>
      </c>
      <c r="N2468" s="86">
        <v>77.482111772036205</v>
      </c>
      <c r="O2468" s="86">
        <f t="shared" si="272"/>
        <v>74.941240482660831</v>
      </c>
      <c r="P2468" s="86">
        <f t="shared" si="268"/>
        <v>2.6563549119719951</v>
      </c>
      <c r="Q2468" s="86">
        <f t="shared" si="269"/>
        <v>6.2276879533039393</v>
      </c>
      <c r="S2468" s="86">
        <f t="shared" si="270"/>
        <v>0.46960887854920058</v>
      </c>
      <c r="T2468" s="91">
        <v>1.37E-6</v>
      </c>
      <c r="U2468" s="87">
        <v>0</v>
      </c>
    </row>
    <row r="2469" spans="2:21">
      <c r="B2469" s="87" t="s">
        <v>8235</v>
      </c>
      <c r="C2469" s="87" t="s">
        <v>3641</v>
      </c>
      <c r="D2469" s="87" t="s">
        <v>3642</v>
      </c>
      <c r="E2469" s="87">
        <v>36.1763869012849</v>
      </c>
      <c r="F2469" s="86">
        <v>41.151773626436103</v>
      </c>
      <c r="G2469" s="86">
        <v>39.945783540761703</v>
      </c>
      <c r="H2469" s="86">
        <f t="shared" si="271"/>
        <v>39.091314689494233</v>
      </c>
      <c r="I2469" s="86">
        <f t="shared" si="266"/>
        <v>2.5954202028847781</v>
      </c>
      <c r="J2469" s="86">
        <f t="shared" si="267"/>
        <v>5.288776199957625</v>
      </c>
      <c r="L2469" s="87">
        <v>42.998126527659203</v>
      </c>
      <c r="M2469" s="86">
        <v>42.916937724912401</v>
      </c>
      <c r="N2469" s="86">
        <v>48.001262195859802</v>
      </c>
      <c r="O2469" s="86">
        <f t="shared" si="272"/>
        <v>44.638775482810466</v>
      </c>
      <c r="P2469" s="86">
        <f t="shared" si="268"/>
        <v>2.9122818505422594</v>
      </c>
      <c r="Q2469" s="86">
        <f t="shared" si="269"/>
        <v>5.4802255470296624</v>
      </c>
      <c r="S2469" s="86">
        <f t="shared" si="270"/>
        <v>0.19144934707203801</v>
      </c>
      <c r="T2469" s="87">
        <v>0.49809954699999998</v>
      </c>
      <c r="U2469" s="87">
        <v>0</v>
      </c>
    </row>
    <row r="2470" spans="2:21">
      <c r="B2470" s="87" t="s">
        <v>8236</v>
      </c>
      <c r="C2470" s="87" t="s">
        <v>3643</v>
      </c>
      <c r="D2470" s="87" t="s">
        <v>2758</v>
      </c>
      <c r="E2470" s="87">
        <v>99.769852261652105</v>
      </c>
      <c r="F2470" s="86">
        <v>104.23859626128601</v>
      </c>
      <c r="G2470" s="86">
        <v>102.27020509148301</v>
      </c>
      <c r="H2470" s="86">
        <f t="shared" si="271"/>
        <v>102.09288453814038</v>
      </c>
      <c r="I2470" s="86">
        <f t="shared" si="266"/>
        <v>2.2396428660713523</v>
      </c>
      <c r="J2470" s="86">
        <f t="shared" si="267"/>
        <v>6.6737385094746688</v>
      </c>
      <c r="L2470" s="87">
        <v>96.019369226969602</v>
      </c>
      <c r="M2470" s="86">
        <v>120.54087115348899</v>
      </c>
      <c r="N2470" s="86">
        <v>106.07515221926</v>
      </c>
      <c r="O2470" s="86">
        <f t="shared" si="272"/>
        <v>107.54513086657288</v>
      </c>
      <c r="P2470" s="86">
        <f t="shared" si="268"/>
        <v>12.326663867435519</v>
      </c>
      <c r="Q2470" s="86">
        <f t="shared" si="269"/>
        <v>6.7487983976257189</v>
      </c>
      <c r="S2470" s="86">
        <f t="shared" si="270"/>
        <v>7.505988815104972E-2</v>
      </c>
      <c r="T2470" s="87">
        <v>0.93196011499999998</v>
      </c>
      <c r="U2470" s="87">
        <v>0</v>
      </c>
    </row>
    <row r="2471" spans="2:21">
      <c r="B2471" s="87" t="s">
        <v>8237</v>
      </c>
      <c r="C2471" s="87" t="s">
        <v>3644</v>
      </c>
      <c r="D2471" s="87" t="s">
        <v>978</v>
      </c>
      <c r="E2471" s="87">
        <v>65.694529432093702</v>
      </c>
      <c r="F2471" s="86">
        <v>72.530981567814194</v>
      </c>
      <c r="G2471" s="86">
        <v>80.021267366544095</v>
      </c>
      <c r="H2471" s="86">
        <f t="shared" si="271"/>
        <v>72.748926122150664</v>
      </c>
      <c r="I2471" s="86">
        <f t="shared" si="266"/>
        <v>7.165855136142417</v>
      </c>
      <c r="J2471" s="86">
        <f t="shared" si="267"/>
        <v>6.184854046830174</v>
      </c>
      <c r="L2471" s="87">
        <v>72.620353667852996</v>
      </c>
      <c r="M2471" s="86">
        <v>87.489687153126795</v>
      </c>
      <c r="N2471" s="86">
        <v>81.000488343737103</v>
      </c>
      <c r="O2471" s="86">
        <f t="shared" si="272"/>
        <v>80.370176388238974</v>
      </c>
      <c r="P2471" s="86">
        <f t="shared" si="268"/>
        <v>7.454679030314054</v>
      </c>
      <c r="Q2471" s="86">
        <f t="shared" si="269"/>
        <v>6.3285883430717327</v>
      </c>
      <c r="S2471" s="86">
        <f t="shared" si="270"/>
        <v>0.1437342962415577</v>
      </c>
      <c r="T2471" s="87">
        <v>0.72788162499999998</v>
      </c>
      <c r="U2471" s="87">
        <v>0</v>
      </c>
    </row>
    <row r="2472" spans="2:21">
      <c r="B2472" s="87" t="s">
        <v>8238</v>
      </c>
      <c r="C2472" s="87" t="s">
        <v>3645</v>
      </c>
      <c r="D2472" s="87" t="s">
        <v>2159</v>
      </c>
      <c r="E2472" s="87">
        <v>44.5562964106485</v>
      </c>
      <c r="F2472" s="86">
        <v>45.809759631027198</v>
      </c>
      <c r="G2472" s="86">
        <v>57.554394427099602</v>
      </c>
      <c r="H2472" s="86">
        <f t="shared" si="271"/>
        <v>49.3068168229251</v>
      </c>
      <c r="I2472" s="86">
        <f t="shared" si="266"/>
        <v>7.1700554226499085</v>
      </c>
      <c r="J2472" s="86">
        <f t="shared" si="267"/>
        <v>5.6237152124188521</v>
      </c>
      <c r="L2472" s="87">
        <v>54.933551261644801</v>
      </c>
      <c r="M2472" s="86">
        <v>46.090642214358503</v>
      </c>
      <c r="N2472" s="86">
        <v>51.393481652261002</v>
      </c>
      <c r="O2472" s="86">
        <f t="shared" si="272"/>
        <v>50.805891709421438</v>
      </c>
      <c r="P2472" s="86">
        <f t="shared" si="268"/>
        <v>4.4506411403683312</v>
      </c>
      <c r="Q2472" s="86">
        <f t="shared" si="269"/>
        <v>5.6669239038355421</v>
      </c>
      <c r="S2472" s="86">
        <f t="shared" si="270"/>
        <v>4.3208691416689711E-2</v>
      </c>
      <c r="T2472" s="87">
        <v>1</v>
      </c>
      <c r="U2472" s="87">
        <v>0</v>
      </c>
    </row>
    <row r="2473" spans="2:21">
      <c r="B2473" s="87" t="s">
        <v>8239</v>
      </c>
      <c r="C2473" s="87" t="s">
        <v>841</v>
      </c>
      <c r="D2473" s="87" t="s">
        <v>916</v>
      </c>
      <c r="E2473" s="87">
        <v>52.435634785629702</v>
      </c>
      <c r="F2473" s="86">
        <v>50.6538306354106</v>
      </c>
      <c r="G2473" s="86">
        <v>52.708401367272103</v>
      </c>
      <c r="H2473" s="86">
        <f t="shared" si="271"/>
        <v>51.932622262770799</v>
      </c>
      <c r="I2473" s="86">
        <f t="shared" si="266"/>
        <v>1.1158321655473706</v>
      </c>
      <c r="J2473" s="86">
        <f t="shared" si="267"/>
        <v>5.6985691689551272</v>
      </c>
      <c r="L2473" s="87">
        <v>57.278497594307701</v>
      </c>
      <c r="M2473" s="86">
        <v>55.8200636774692</v>
      </c>
      <c r="N2473" s="86">
        <v>49.996901536021497</v>
      </c>
      <c r="O2473" s="86">
        <f t="shared" si="272"/>
        <v>54.365154269266135</v>
      </c>
      <c r="P2473" s="86">
        <f t="shared" si="268"/>
        <v>3.8526589945868097</v>
      </c>
      <c r="Q2473" s="86">
        <f t="shared" si="269"/>
        <v>5.7646103369786736</v>
      </c>
      <c r="S2473" s="86">
        <f t="shared" si="270"/>
        <v>6.6041168023546676E-2</v>
      </c>
      <c r="T2473" s="87">
        <v>0.94946940999999996</v>
      </c>
      <c r="U2473" s="87">
        <v>0</v>
      </c>
    </row>
    <row r="2474" spans="2:21">
      <c r="B2474" s="87" t="s">
        <v>8240</v>
      </c>
      <c r="C2474" s="87" t="s">
        <v>2157</v>
      </c>
      <c r="D2474" s="87" t="s">
        <v>1758</v>
      </c>
      <c r="E2474" s="87">
        <v>86.152028467888599</v>
      </c>
      <c r="F2474" s="86">
        <v>89.491660486890595</v>
      </c>
      <c r="G2474" s="86">
        <v>102.58684669164801</v>
      </c>
      <c r="H2474" s="86">
        <f t="shared" si="271"/>
        <v>92.7435118821424</v>
      </c>
      <c r="I2474" s="86">
        <f t="shared" si="266"/>
        <v>8.6865825060609669</v>
      </c>
      <c r="J2474" s="86">
        <f t="shared" si="267"/>
        <v>6.5351744526006943</v>
      </c>
      <c r="L2474" s="87">
        <v>103.51018453858801</v>
      </c>
      <c r="M2474" s="86">
        <v>99.243167891633405</v>
      </c>
      <c r="N2474" s="86">
        <v>102.319148014257</v>
      </c>
      <c r="O2474" s="86">
        <f t="shared" si="272"/>
        <v>101.6908334814928</v>
      </c>
      <c r="P2474" s="86">
        <f t="shared" si="268"/>
        <v>2.2018042897607719</v>
      </c>
      <c r="Q2474" s="86">
        <f t="shared" si="269"/>
        <v>6.6680458287851883</v>
      </c>
      <c r="S2474" s="86">
        <f t="shared" si="270"/>
        <v>0.13287137618449407</v>
      </c>
      <c r="T2474" s="87">
        <v>0.67705260300000003</v>
      </c>
      <c r="U2474" s="87">
        <v>0</v>
      </c>
    </row>
    <row r="2475" spans="2:21">
      <c r="B2475" s="87" t="s">
        <v>8241</v>
      </c>
      <c r="C2475" s="87" t="s">
        <v>1449</v>
      </c>
      <c r="D2475" s="87" t="s">
        <v>3646</v>
      </c>
      <c r="E2475" s="87">
        <v>118.585988582187</v>
      </c>
      <c r="F2475" s="86">
        <v>116.55920192054199</v>
      </c>
      <c r="G2475" s="86">
        <v>116.948452082797</v>
      </c>
      <c r="H2475" s="86">
        <f t="shared" si="271"/>
        <v>117.36454752850868</v>
      </c>
      <c r="I2475" s="86">
        <f t="shared" si="266"/>
        <v>1.0755545583149262</v>
      </c>
      <c r="J2475" s="86">
        <f t="shared" si="267"/>
        <v>6.8748528671403353</v>
      </c>
      <c r="L2475" s="87">
        <v>99.272038602657105</v>
      </c>
      <c r="M2475" s="86">
        <v>102.49637621686099</v>
      </c>
      <c r="N2475" s="86">
        <v>114.414447841233</v>
      </c>
      <c r="O2475" s="86">
        <f t="shared" si="272"/>
        <v>105.39428755358369</v>
      </c>
      <c r="P2475" s="86">
        <f t="shared" si="268"/>
        <v>7.9763122414908398</v>
      </c>
      <c r="Q2475" s="86">
        <f t="shared" si="269"/>
        <v>6.7196528637569219</v>
      </c>
      <c r="S2475" s="86">
        <f t="shared" si="270"/>
        <v>-0.15520000338341242</v>
      </c>
      <c r="T2475" s="87">
        <v>0.187404874</v>
      </c>
      <c r="U2475" s="87">
        <v>0</v>
      </c>
    </row>
    <row r="2476" spans="2:21">
      <c r="B2476" s="87" t="s">
        <v>8242</v>
      </c>
      <c r="C2476" s="87" t="s">
        <v>841</v>
      </c>
      <c r="D2476" s="87" t="s">
        <v>3647</v>
      </c>
      <c r="E2476" s="87">
        <v>0.29709502875469601</v>
      </c>
      <c r="F2476" s="86">
        <v>0.32727101004484499</v>
      </c>
      <c r="G2476" s="86">
        <v>0.35309186551926802</v>
      </c>
      <c r="H2476" s="86">
        <f t="shared" si="271"/>
        <v>0.32581930143960297</v>
      </c>
      <c r="I2476" s="86">
        <f t="shared" si="266"/>
        <v>2.8026630645074539E-2</v>
      </c>
      <c r="J2476" s="86">
        <f t="shared" si="267"/>
        <v>-1.6178560236624098</v>
      </c>
      <c r="L2476" s="87">
        <v>0.26533623878354501</v>
      </c>
      <c r="M2476" s="86">
        <v>0.54609435538850004</v>
      </c>
      <c r="N2476" s="86">
        <v>0.28509038706905399</v>
      </c>
      <c r="O2476" s="86">
        <f t="shared" si="272"/>
        <v>0.36550699374703299</v>
      </c>
      <c r="P2476" s="86">
        <f t="shared" si="268"/>
        <v>0.15670482756472748</v>
      </c>
      <c r="Q2476" s="86">
        <f t="shared" si="269"/>
        <v>-1.4520290833809775</v>
      </c>
      <c r="S2476" s="86">
        <f t="shared" si="270"/>
        <v>0.16582694028143236</v>
      </c>
      <c r="T2476" s="87">
        <v>0.96919776700000004</v>
      </c>
      <c r="U2476" s="87">
        <v>0</v>
      </c>
    </row>
    <row r="2477" spans="2:21">
      <c r="B2477" s="87" t="s">
        <v>8243</v>
      </c>
      <c r="C2477" s="87" t="s">
        <v>3648</v>
      </c>
      <c r="D2477" s="87" t="s">
        <v>3649</v>
      </c>
      <c r="E2477" s="87">
        <v>87.557173019325205</v>
      </c>
      <c r="F2477" s="86">
        <v>74.939214058223399</v>
      </c>
      <c r="G2477" s="86">
        <v>67.624059926419406</v>
      </c>
      <c r="H2477" s="86">
        <f t="shared" si="271"/>
        <v>76.706815667989346</v>
      </c>
      <c r="I2477" s="86">
        <f t="shared" si="266"/>
        <v>10.083430020671498</v>
      </c>
      <c r="J2477" s="86">
        <f t="shared" si="267"/>
        <v>6.2612828667948488</v>
      </c>
      <c r="L2477" s="87">
        <v>92.498453457071193</v>
      </c>
      <c r="M2477" s="86">
        <v>94.454143995554304</v>
      </c>
      <c r="N2477" s="86">
        <v>73.426169551183193</v>
      </c>
      <c r="O2477" s="86">
        <f t="shared" si="272"/>
        <v>86.792922334602892</v>
      </c>
      <c r="P2477" s="86">
        <f t="shared" si="268"/>
        <v>11.617174413357755</v>
      </c>
      <c r="Q2477" s="86">
        <f t="shared" si="269"/>
        <v>6.4395054955169027</v>
      </c>
      <c r="S2477" s="86">
        <f t="shared" si="270"/>
        <v>0.17822262872205402</v>
      </c>
      <c r="T2477" s="87">
        <v>0.63902150999999996</v>
      </c>
      <c r="U2477" s="87">
        <v>0</v>
      </c>
    </row>
    <row r="2478" spans="2:21">
      <c r="B2478" s="87" t="s">
        <v>8244</v>
      </c>
      <c r="C2478" s="87" t="s">
        <v>3650</v>
      </c>
      <c r="D2478" s="87" t="s">
        <v>3651</v>
      </c>
      <c r="E2478" s="87">
        <v>36.683266036164099</v>
      </c>
      <c r="F2478" s="86">
        <v>40.770495910719099</v>
      </c>
      <c r="G2478" s="86">
        <v>39.801837160463101</v>
      </c>
      <c r="H2478" s="86">
        <f t="shared" si="271"/>
        <v>39.085199702448762</v>
      </c>
      <c r="I2478" s="86">
        <f t="shared" si="266"/>
        <v>2.1357759588813745</v>
      </c>
      <c r="J2478" s="86">
        <f t="shared" si="267"/>
        <v>5.2885505040034824</v>
      </c>
      <c r="L2478" s="87">
        <v>53.446876469732601</v>
      </c>
      <c r="M2478" s="86">
        <v>63.824287975372997</v>
      </c>
      <c r="N2478" s="86">
        <v>56.376841006670404</v>
      </c>
      <c r="O2478" s="86">
        <f t="shared" si="272"/>
        <v>57.882668483925329</v>
      </c>
      <c r="P2478" s="86">
        <f t="shared" si="268"/>
        <v>5.3500752034706363</v>
      </c>
      <c r="Q2478" s="86">
        <f t="shared" si="269"/>
        <v>5.8550595288472422</v>
      </c>
      <c r="S2478" s="86">
        <f t="shared" si="270"/>
        <v>0.56650902484375976</v>
      </c>
      <c r="T2478" s="91">
        <v>8.4400000000000001E-8</v>
      </c>
      <c r="U2478" s="87">
        <v>0</v>
      </c>
    </row>
    <row r="2479" spans="2:21">
      <c r="B2479" s="87" t="s">
        <v>8245</v>
      </c>
      <c r="C2479" s="87" t="s">
        <v>3652</v>
      </c>
      <c r="D2479" s="87" t="s">
        <v>3653</v>
      </c>
      <c r="E2479" s="87">
        <v>65.188671505309102</v>
      </c>
      <c r="F2479" s="86">
        <v>66.092115123683499</v>
      </c>
      <c r="G2479" s="86">
        <v>70.529432125836294</v>
      </c>
      <c r="H2479" s="86">
        <f t="shared" si="271"/>
        <v>67.270072918276298</v>
      </c>
      <c r="I2479" s="86">
        <f t="shared" si="266"/>
        <v>2.8586044542442295</v>
      </c>
      <c r="J2479" s="86">
        <f t="shared" si="267"/>
        <v>6.0718929168856564</v>
      </c>
      <c r="L2479" s="87">
        <v>65.459645316183298</v>
      </c>
      <c r="M2479" s="86">
        <v>72.119877247847796</v>
      </c>
      <c r="N2479" s="86">
        <v>69.221872266765601</v>
      </c>
      <c r="O2479" s="86">
        <f t="shared" si="272"/>
        <v>68.933798276932237</v>
      </c>
      <c r="P2479" s="86">
        <f t="shared" si="268"/>
        <v>3.3394479055084449</v>
      </c>
      <c r="Q2479" s="86">
        <f t="shared" si="269"/>
        <v>6.107139605406064</v>
      </c>
      <c r="S2479" s="86">
        <f t="shared" si="270"/>
        <v>3.524668852040707E-2</v>
      </c>
      <c r="T2479" s="87">
        <v>1</v>
      </c>
      <c r="U2479" s="87">
        <v>0</v>
      </c>
    </row>
    <row r="2480" spans="2:21">
      <c r="B2480" s="87" t="s">
        <v>8246</v>
      </c>
      <c r="C2480" s="87" t="s">
        <v>3654</v>
      </c>
      <c r="D2480" s="87" t="s">
        <v>3655</v>
      </c>
      <c r="E2480" s="87">
        <v>794.21955109712701</v>
      </c>
      <c r="F2480" s="86">
        <v>739.99860051421297</v>
      </c>
      <c r="G2480" s="86">
        <v>693.61681835818104</v>
      </c>
      <c r="H2480" s="86">
        <f t="shared" si="271"/>
        <v>742.61165665650697</v>
      </c>
      <c r="I2480" s="86">
        <f t="shared" si="266"/>
        <v>50.352244293954101</v>
      </c>
      <c r="J2480" s="86">
        <f t="shared" si="267"/>
        <v>9.536464150898631</v>
      </c>
      <c r="L2480" s="87">
        <v>796.06264648046795</v>
      </c>
      <c r="M2480" s="86">
        <v>723.47607696474495</v>
      </c>
      <c r="N2480" s="86">
        <v>751.95226096091505</v>
      </c>
      <c r="O2480" s="86">
        <f t="shared" si="272"/>
        <v>757.16366146870917</v>
      </c>
      <c r="P2480" s="86">
        <f t="shared" si="268"/>
        <v>36.572825156866138</v>
      </c>
      <c r="Q2480" s="86">
        <f t="shared" si="269"/>
        <v>9.5644613632610174</v>
      </c>
      <c r="S2480" s="86">
        <f t="shared" si="270"/>
        <v>2.7997212362386992E-2</v>
      </c>
      <c r="T2480" s="87">
        <v>0.97342599699999999</v>
      </c>
      <c r="U2480" s="87">
        <v>0</v>
      </c>
    </row>
    <row r="2481" spans="2:21">
      <c r="B2481" s="87" t="s">
        <v>8247</v>
      </c>
      <c r="C2481" s="87" t="s">
        <v>832</v>
      </c>
      <c r="D2481" s="87" t="s">
        <v>3656</v>
      </c>
      <c r="E2481" s="87">
        <v>246.94865867186201</v>
      </c>
      <c r="F2481" s="86">
        <v>278.44998181061402</v>
      </c>
      <c r="G2481" s="86">
        <v>259.28037788191398</v>
      </c>
      <c r="H2481" s="86">
        <f t="shared" si="271"/>
        <v>261.55967278813</v>
      </c>
      <c r="I2481" s="86">
        <f t="shared" si="266"/>
        <v>15.873869371553521</v>
      </c>
      <c r="J2481" s="86">
        <f t="shared" si="267"/>
        <v>8.0309963133575604</v>
      </c>
      <c r="L2481" s="87">
        <v>257.61856507978302</v>
      </c>
      <c r="M2481" s="86">
        <v>286.79633770814502</v>
      </c>
      <c r="N2481" s="86">
        <v>281.65181121355101</v>
      </c>
      <c r="O2481" s="86">
        <f t="shared" si="272"/>
        <v>275.35557133382633</v>
      </c>
      <c r="P2481" s="86">
        <f t="shared" si="268"/>
        <v>15.574581257785841</v>
      </c>
      <c r="Q2481" s="86">
        <f t="shared" si="269"/>
        <v>8.105151988945801</v>
      </c>
      <c r="S2481" s="86">
        <f t="shared" si="270"/>
        <v>7.4155675588241265E-2</v>
      </c>
      <c r="T2481" s="87">
        <v>0.92638575400000001</v>
      </c>
      <c r="U2481" s="87">
        <v>0</v>
      </c>
    </row>
    <row r="2482" spans="2:21">
      <c r="B2482" s="87" t="s">
        <v>8248</v>
      </c>
      <c r="C2482" s="87" t="s">
        <v>3657</v>
      </c>
      <c r="D2482" s="87" t="s">
        <v>1059</v>
      </c>
      <c r="E2482" s="87">
        <v>63.601928994023702</v>
      </c>
      <c r="F2482" s="86">
        <v>70.551929271314606</v>
      </c>
      <c r="G2482" s="86">
        <v>63.009035700816</v>
      </c>
      <c r="H2482" s="86">
        <f t="shared" si="271"/>
        <v>65.720964655384762</v>
      </c>
      <c r="I2482" s="86">
        <f t="shared" si="266"/>
        <v>4.1942275754371332</v>
      </c>
      <c r="J2482" s="86">
        <f t="shared" si="267"/>
        <v>6.0382817512758669</v>
      </c>
      <c r="L2482" s="87">
        <v>64.826949859595601</v>
      </c>
      <c r="M2482" s="86">
        <v>60.824631767118703</v>
      </c>
      <c r="N2482" s="86">
        <v>62.483092433697003</v>
      </c>
      <c r="O2482" s="86">
        <f t="shared" si="272"/>
        <v>62.711558020137097</v>
      </c>
      <c r="P2482" s="86">
        <f t="shared" si="268"/>
        <v>2.010916438214811</v>
      </c>
      <c r="Q2482" s="86">
        <f t="shared" si="269"/>
        <v>5.9706594575578862</v>
      </c>
      <c r="S2482" s="86">
        <f t="shared" si="270"/>
        <v>-6.7622293717981147E-2</v>
      </c>
      <c r="T2482" s="87">
        <v>0.65000113500000001</v>
      </c>
      <c r="U2482" s="87">
        <v>0</v>
      </c>
    </row>
    <row r="2483" spans="2:21">
      <c r="B2483" s="87" t="s">
        <v>8249</v>
      </c>
      <c r="C2483" s="87" t="s">
        <v>3658</v>
      </c>
      <c r="D2483" s="87" t="s">
        <v>3659</v>
      </c>
      <c r="E2483" s="87">
        <v>90.075337565874804</v>
      </c>
      <c r="F2483" s="86">
        <v>88.360326877238194</v>
      </c>
      <c r="G2483" s="86">
        <v>99.395053107269206</v>
      </c>
      <c r="H2483" s="86">
        <f t="shared" si="271"/>
        <v>92.610239183460749</v>
      </c>
      <c r="I2483" s="86">
        <f t="shared" si="266"/>
        <v>5.9380628492011969</v>
      </c>
      <c r="J2483" s="86">
        <f t="shared" si="267"/>
        <v>6.5330998045992095</v>
      </c>
      <c r="L2483" s="87">
        <v>89.645963272025398</v>
      </c>
      <c r="M2483" s="86">
        <v>79.763016412701205</v>
      </c>
      <c r="N2483" s="86">
        <v>100.315870069068</v>
      </c>
      <c r="O2483" s="86">
        <f t="shared" si="272"/>
        <v>89.908283251264876</v>
      </c>
      <c r="P2483" s="86">
        <f t="shared" si="268"/>
        <v>10.278937551305514</v>
      </c>
      <c r="Q2483" s="86">
        <f t="shared" si="269"/>
        <v>6.4903821322624475</v>
      </c>
      <c r="S2483" s="86">
        <f t="shared" si="270"/>
        <v>-4.2717672336762318E-2</v>
      </c>
      <c r="T2483" s="87">
        <v>0.84693848299999996</v>
      </c>
      <c r="U2483" s="87">
        <v>0</v>
      </c>
    </row>
    <row r="2484" spans="2:21">
      <c r="B2484" s="87" t="s">
        <v>8250</v>
      </c>
      <c r="C2484" s="87" t="s">
        <v>3660</v>
      </c>
      <c r="D2484" s="87" t="s">
        <v>3549</v>
      </c>
      <c r="E2484" s="87">
        <v>59.845907239800503</v>
      </c>
      <c r="F2484" s="86">
        <v>54.774823057550798</v>
      </c>
      <c r="G2484" s="86">
        <v>64.490517702819204</v>
      </c>
      <c r="H2484" s="86">
        <f t="shared" si="271"/>
        <v>59.703749333390171</v>
      </c>
      <c r="I2484" s="86">
        <f t="shared" si="266"/>
        <v>4.8594070896345496</v>
      </c>
      <c r="J2484" s="86">
        <f t="shared" si="267"/>
        <v>5.8997496289710902</v>
      </c>
      <c r="L2484" s="87">
        <v>61.400027211344202</v>
      </c>
      <c r="M2484" s="86">
        <v>60.802545438690402</v>
      </c>
      <c r="N2484" s="86">
        <v>59.162123711250601</v>
      </c>
      <c r="O2484" s="86">
        <f t="shared" si="272"/>
        <v>60.454898787095068</v>
      </c>
      <c r="P2484" s="86">
        <f t="shared" si="268"/>
        <v>1.1587478866029846</v>
      </c>
      <c r="Q2484" s="86">
        <f t="shared" si="269"/>
        <v>5.9177873436999802</v>
      </c>
      <c r="S2484" s="86">
        <f t="shared" si="270"/>
        <v>1.8037714728889567E-2</v>
      </c>
      <c r="T2484" s="87">
        <v>0.95389587799999997</v>
      </c>
      <c r="U2484" s="87">
        <v>0</v>
      </c>
    </row>
    <row r="2485" spans="2:21">
      <c r="B2485" s="87" t="s">
        <v>8251</v>
      </c>
      <c r="C2485" s="87" t="s">
        <v>3661</v>
      </c>
      <c r="D2485" s="87" t="s">
        <v>2542</v>
      </c>
      <c r="E2485" s="87">
        <v>110.47968995261699</v>
      </c>
      <c r="F2485" s="86">
        <v>111.223393198217</v>
      </c>
      <c r="G2485" s="86">
        <v>113.717030660741</v>
      </c>
      <c r="H2485" s="86">
        <f t="shared" si="271"/>
        <v>111.80670460385834</v>
      </c>
      <c r="I2485" s="86">
        <f t="shared" si="266"/>
        <v>1.6956659052073515</v>
      </c>
      <c r="J2485" s="86">
        <f t="shared" si="267"/>
        <v>6.8048628932395054</v>
      </c>
      <c r="L2485" s="87">
        <v>104.648220030708</v>
      </c>
      <c r="M2485" s="86">
        <v>111.361049807239</v>
      </c>
      <c r="N2485" s="86">
        <v>111.399365304501</v>
      </c>
      <c r="O2485" s="86">
        <f t="shared" si="272"/>
        <v>109.13621171414934</v>
      </c>
      <c r="P2485" s="86">
        <f t="shared" si="268"/>
        <v>3.8867620241418854</v>
      </c>
      <c r="Q2485" s="86">
        <f t="shared" si="269"/>
        <v>6.7699860613021112</v>
      </c>
      <c r="S2485" s="86">
        <f t="shared" si="270"/>
        <v>-3.4876831937393452E-2</v>
      </c>
      <c r="T2485" s="87">
        <v>0.71461472400000003</v>
      </c>
      <c r="U2485" s="87">
        <v>0</v>
      </c>
    </row>
    <row r="2486" spans="2:21">
      <c r="B2486" s="87" t="s">
        <v>8252</v>
      </c>
      <c r="C2486" s="87" t="s">
        <v>841</v>
      </c>
      <c r="D2486" s="87" t="s">
        <v>3662</v>
      </c>
      <c r="E2486" s="87">
        <v>87.078305348810702</v>
      </c>
      <c r="F2486" s="86">
        <v>71.629805968515299</v>
      </c>
      <c r="G2486" s="86">
        <v>72.488583018220694</v>
      </c>
      <c r="H2486" s="86">
        <f t="shared" si="271"/>
        <v>77.065564778515565</v>
      </c>
      <c r="I2486" s="86">
        <f t="shared" si="266"/>
        <v>8.6819125082726334</v>
      </c>
      <c r="J2486" s="86">
        <f t="shared" si="267"/>
        <v>6.2680144592978371</v>
      </c>
      <c r="L2486" s="87">
        <v>87.036182681864503</v>
      </c>
      <c r="M2486" s="86">
        <v>84.844599637262206</v>
      </c>
      <c r="N2486" s="86">
        <v>76.787907880437004</v>
      </c>
      <c r="O2486" s="86">
        <f t="shared" si="272"/>
        <v>82.889563399854566</v>
      </c>
      <c r="P2486" s="86">
        <f t="shared" si="268"/>
        <v>5.3966108919002318</v>
      </c>
      <c r="Q2486" s="86">
        <f t="shared" si="269"/>
        <v>6.3731185587418704</v>
      </c>
      <c r="S2486" s="86">
        <f t="shared" si="270"/>
        <v>0.10510409944403358</v>
      </c>
      <c r="T2486" s="87">
        <v>0.86613705299999999</v>
      </c>
      <c r="U2486" s="87">
        <v>0</v>
      </c>
    </row>
    <row r="2487" spans="2:21">
      <c r="B2487" s="87" t="s">
        <v>8253</v>
      </c>
      <c r="C2487" s="87" t="s">
        <v>832</v>
      </c>
      <c r="D2487" s="87" t="s">
        <v>1326</v>
      </c>
      <c r="E2487" s="87">
        <v>164.51917903001601</v>
      </c>
      <c r="F2487" s="86">
        <v>152.150385582122</v>
      </c>
      <c r="G2487" s="86">
        <v>170.110628224577</v>
      </c>
      <c r="H2487" s="86">
        <f t="shared" si="271"/>
        <v>162.26006427890499</v>
      </c>
      <c r="I2487" s="86">
        <f t="shared" si="266"/>
        <v>9.1907713788332384</v>
      </c>
      <c r="J2487" s="86">
        <f t="shared" si="267"/>
        <v>7.3421641548093755</v>
      </c>
      <c r="L2487" s="87">
        <v>167.511498345208</v>
      </c>
      <c r="M2487" s="86">
        <v>145.906977571608</v>
      </c>
      <c r="N2487" s="86">
        <v>157.133285215873</v>
      </c>
      <c r="O2487" s="86">
        <f t="shared" si="272"/>
        <v>156.85058704422966</v>
      </c>
      <c r="P2487" s="86">
        <f t="shared" si="268"/>
        <v>10.805034389413869</v>
      </c>
      <c r="Q2487" s="86">
        <f t="shared" si="269"/>
        <v>7.2932471185368204</v>
      </c>
      <c r="S2487" s="86">
        <f t="shared" si="270"/>
        <v>-4.891703627255449E-2</v>
      </c>
      <c r="T2487" s="87">
        <v>0.70742127899999996</v>
      </c>
      <c r="U2487" s="87">
        <v>0</v>
      </c>
    </row>
    <row r="2488" spans="2:21">
      <c r="B2488" s="87" t="s">
        <v>8254</v>
      </c>
      <c r="C2488" s="87" t="s">
        <v>3663</v>
      </c>
      <c r="D2488" s="87" t="s">
        <v>3664</v>
      </c>
      <c r="E2488" s="87">
        <v>189.026712045175</v>
      </c>
      <c r="F2488" s="86">
        <v>159.85794636836201</v>
      </c>
      <c r="G2488" s="86">
        <v>178.91782340783101</v>
      </c>
      <c r="H2488" s="86">
        <f t="shared" si="271"/>
        <v>175.93416060712266</v>
      </c>
      <c r="I2488" s="86">
        <f t="shared" si="266"/>
        <v>14.811512601974655</v>
      </c>
      <c r="J2488" s="86">
        <f t="shared" si="267"/>
        <v>7.4588918235429906</v>
      </c>
      <c r="L2488" s="87">
        <v>171.797877212618</v>
      </c>
      <c r="M2488" s="86">
        <v>182.34024057538301</v>
      </c>
      <c r="N2488" s="86">
        <v>165.120708658544</v>
      </c>
      <c r="O2488" s="86">
        <f t="shared" si="272"/>
        <v>173.08627548218169</v>
      </c>
      <c r="P2488" s="86">
        <f t="shared" si="268"/>
        <v>8.6817652257199551</v>
      </c>
      <c r="Q2488" s="86">
        <f t="shared" si="269"/>
        <v>7.4353475234984217</v>
      </c>
      <c r="S2488" s="86">
        <f t="shared" si="270"/>
        <v>-2.3544300044568752E-2</v>
      </c>
      <c r="T2488" s="87">
        <v>0.82741527599999998</v>
      </c>
      <c r="U2488" s="87">
        <v>0</v>
      </c>
    </row>
    <row r="2489" spans="2:21">
      <c r="B2489" s="87" t="s">
        <v>8255</v>
      </c>
      <c r="C2489" s="87" t="s">
        <v>841</v>
      </c>
      <c r="D2489" s="87" t="s">
        <v>3665</v>
      </c>
      <c r="E2489" s="87">
        <v>125.739827571227</v>
      </c>
      <c r="F2489" s="86">
        <v>139.14408272953699</v>
      </c>
      <c r="G2489" s="86">
        <v>139.021614004317</v>
      </c>
      <c r="H2489" s="86">
        <f t="shared" si="271"/>
        <v>134.63517476836034</v>
      </c>
      <c r="I2489" s="86">
        <f t="shared" si="266"/>
        <v>7.7038400142607539</v>
      </c>
      <c r="J2489" s="86">
        <f t="shared" si="267"/>
        <v>7.0729115672882834</v>
      </c>
      <c r="L2489" s="87">
        <v>131.41492593065499</v>
      </c>
      <c r="M2489" s="86">
        <v>143.45799287111601</v>
      </c>
      <c r="N2489" s="86">
        <v>152.757788025233</v>
      </c>
      <c r="O2489" s="86">
        <f t="shared" si="272"/>
        <v>142.54356894233467</v>
      </c>
      <c r="P2489" s="86">
        <f t="shared" si="268"/>
        <v>10.700774221437888</v>
      </c>
      <c r="Q2489" s="86">
        <f t="shared" si="269"/>
        <v>7.155259141261781</v>
      </c>
      <c r="S2489" s="86">
        <f t="shared" si="270"/>
        <v>8.2347573973498539E-2</v>
      </c>
      <c r="T2489" s="87">
        <v>0.90342724100000005</v>
      </c>
      <c r="U2489" s="87">
        <v>0</v>
      </c>
    </row>
    <row r="2490" spans="2:21">
      <c r="B2490" s="87" t="s">
        <v>8256</v>
      </c>
      <c r="C2490" s="87" t="s">
        <v>3666</v>
      </c>
      <c r="D2490" s="87" t="s">
        <v>1490</v>
      </c>
      <c r="E2490" s="87">
        <v>70.752911541381906</v>
      </c>
      <c r="F2490" s="86">
        <v>70.602869986417105</v>
      </c>
      <c r="G2490" s="86">
        <v>73.722880081922895</v>
      </c>
      <c r="H2490" s="86">
        <f t="shared" si="271"/>
        <v>71.69288720324063</v>
      </c>
      <c r="I2490" s="86">
        <f t="shared" si="266"/>
        <v>1.7596253671391477</v>
      </c>
      <c r="J2490" s="86">
        <f t="shared" si="267"/>
        <v>6.163758088212985</v>
      </c>
      <c r="L2490" s="87">
        <v>77.077162675006903</v>
      </c>
      <c r="M2490" s="86">
        <v>73.731117061300296</v>
      </c>
      <c r="N2490" s="86">
        <v>71.505779451439395</v>
      </c>
      <c r="O2490" s="86">
        <f t="shared" si="272"/>
        <v>74.104686395915536</v>
      </c>
      <c r="P2490" s="86">
        <f t="shared" si="268"/>
        <v>2.8044149642636738</v>
      </c>
      <c r="Q2490" s="86">
        <f t="shared" si="269"/>
        <v>6.2114928766405724</v>
      </c>
      <c r="S2490" s="86">
        <f t="shared" si="270"/>
        <v>4.7734788427587535E-2</v>
      </c>
      <c r="T2490" s="87">
        <v>0.99531827500000003</v>
      </c>
      <c r="U2490" s="87">
        <v>0</v>
      </c>
    </row>
    <row r="2491" spans="2:21">
      <c r="B2491" s="87" t="s">
        <v>8257</v>
      </c>
      <c r="C2491" s="87" t="s">
        <v>841</v>
      </c>
      <c r="D2491" s="87"/>
      <c r="E2491" s="87">
        <v>50.5697268353114</v>
      </c>
      <c r="F2491" s="86">
        <v>49.293629913817</v>
      </c>
      <c r="G2491" s="86">
        <v>48.080936963298598</v>
      </c>
      <c r="H2491" s="86">
        <f t="shared" si="271"/>
        <v>49.314764570808997</v>
      </c>
      <c r="I2491" s="86">
        <f t="shared" si="266"/>
        <v>1.2445295344237526</v>
      </c>
      <c r="J2491" s="86">
        <f t="shared" si="267"/>
        <v>5.6239477411680596</v>
      </c>
      <c r="L2491" s="87">
        <v>56.830077012518899</v>
      </c>
      <c r="M2491" s="86">
        <v>57.983476577626703</v>
      </c>
      <c r="N2491" s="86">
        <v>58.044402807259502</v>
      </c>
      <c r="O2491" s="86">
        <f t="shared" si="272"/>
        <v>57.619318799135037</v>
      </c>
      <c r="P2491" s="86">
        <f t="shared" si="268"/>
        <v>0.6841819565510987</v>
      </c>
      <c r="Q2491" s="86">
        <f t="shared" si="269"/>
        <v>5.8484806993122707</v>
      </c>
      <c r="S2491" s="86">
        <f t="shared" si="270"/>
        <v>0.22453295814421173</v>
      </c>
      <c r="T2491" s="87">
        <v>0.26728517899999998</v>
      </c>
      <c r="U2491" s="87">
        <v>0</v>
      </c>
    </row>
    <row r="2492" spans="2:21">
      <c r="B2492" s="87" t="s">
        <v>8258</v>
      </c>
      <c r="C2492" s="87" t="s">
        <v>3667</v>
      </c>
      <c r="D2492" s="87" t="s">
        <v>3668</v>
      </c>
      <c r="E2492" s="87">
        <v>381.42460112045597</v>
      </c>
      <c r="F2492" s="86">
        <v>370.29776748647402</v>
      </c>
      <c r="G2492" s="86">
        <v>366.08699556604199</v>
      </c>
      <c r="H2492" s="86">
        <f t="shared" si="271"/>
        <v>372.60312139099068</v>
      </c>
      <c r="I2492" s="86">
        <f t="shared" si="266"/>
        <v>7.9244260678297875</v>
      </c>
      <c r="J2492" s="86">
        <f t="shared" si="267"/>
        <v>8.5414959499277074</v>
      </c>
      <c r="L2492" s="87">
        <v>388.25057550377102</v>
      </c>
      <c r="M2492" s="86">
        <v>399.61783666109199</v>
      </c>
      <c r="N2492" s="86">
        <v>399.517406264935</v>
      </c>
      <c r="O2492" s="86">
        <f t="shared" si="272"/>
        <v>395.79527280993267</v>
      </c>
      <c r="P2492" s="86">
        <f t="shared" si="268"/>
        <v>6.5340924884271594</v>
      </c>
      <c r="Q2492" s="86">
        <f t="shared" si="269"/>
        <v>8.6286105714011967</v>
      </c>
      <c r="S2492" s="86">
        <f t="shared" si="270"/>
        <v>8.7114621473488807E-2</v>
      </c>
      <c r="T2492" s="87">
        <v>0.858845886</v>
      </c>
      <c r="U2492" s="87">
        <v>0</v>
      </c>
    </row>
    <row r="2493" spans="2:21">
      <c r="B2493" s="87" t="s">
        <v>8259</v>
      </c>
      <c r="C2493" s="87" t="s">
        <v>3669</v>
      </c>
      <c r="D2493" s="87" t="s">
        <v>3670</v>
      </c>
      <c r="E2493" s="87">
        <v>364.693641434526</v>
      </c>
      <c r="F2493" s="86">
        <v>459.41270902695197</v>
      </c>
      <c r="G2493" s="86">
        <v>394.04096454569998</v>
      </c>
      <c r="H2493" s="86">
        <f t="shared" si="271"/>
        <v>406.04910500239265</v>
      </c>
      <c r="I2493" s="86">
        <f t="shared" si="266"/>
        <v>48.487854348438482</v>
      </c>
      <c r="J2493" s="86">
        <f t="shared" si="267"/>
        <v>8.6655103981200963</v>
      </c>
      <c r="L2493" s="87">
        <v>401.10659765883901</v>
      </c>
      <c r="M2493" s="86">
        <v>446.948608226038</v>
      </c>
      <c r="N2493" s="86">
        <v>469.15588735190897</v>
      </c>
      <c r="O2493" s="86">
        <f t="shared" si="272"/>
        <v>439.07036441226199</v>
      </c>
      <c r="P2493" s="86">
        <f t="shared" si="268"/>
        <v>34.701966819257009</v>
      </c>
      <c r="Q2493" s="86">
        <f t="shared" si="269"/>
        <v>8.7783083510705726</v>
      </c>
      <c r="S2493" s="86">
        <f t="shared" si="270"/>
        <v>0.11279795295047577</v>
      </c>
      <c r="T2493" s="87">
        <v>0.82741527599999998</v>
      </c>
      <c r="U2493" s="87">
        <v>0</v>
      </c>
    </row>
    <row r="2494" spans="2:21">
      <c r="B2494" s="87" t="s">
        <v>8260</v>
      </c>
      <c r="C2494" s="87" t="s">
        <v>3671</v>
      </c>
      <c r="D2494" s="87" t="s">
        <v>3672</v>
      </c>
      <c r="E2494" s="87">
        <v>222.157200285351</v>
      </c>
      <c r="F2494" s="86">
        <v>229.093577978822</v>
      </c>
      <c r="G2494" s="86">
        <v>220.11329260931299</v>
      </c>
      <c r="H2494" s="86">
        <f t="shared" si="271"/>
        <v>223.78802362449531</v>
      </c>
      <c r="I2494" s="86">
        <f t="shared" si="266"/>
        <v>4.707023465214272</v>
      </c>
      <c r="J2494" s="86">
        <f t="shared" si="267"/>
        <v>7.8059890200127269</v>
      </c>
      <c r="L2494" s="87">
        <v>247.84496959463101</v>
      </c>
      <c r="M2494" s="86">
        <v>206.44337942034301</v>
      </c>
      <c r="N2494" s="86">
        <v>209.084676778838</v>
      </c>
      <c r="O2494" s="86">
        <f t="shared" si="272"/>
        <v>221.12434193127069</v>
      </c>
      <c r="P2494" s="86">
        <f t="shared" si="268"/>
        <v>23.178396622220259</v>
      </c>
      <c r="Q2494" s="86">
        <f t="shared" si="269"/>
        <v>7.7887140392188705</v>
      </c>
      <c r="S2494" s="86">
        <f t="shared" si="270"/>
        <v>-1.7274980793856892E-2</v>
      </c>
      <c r="T2494" s="87">
        <v>0.850497002</v>
      </c>
      <c r="U2494" s="87">
        <v>0</v>
      </c>
    </row>
    <row r="2495" spans="2:21">
      <c r="B2495" s="87" t="s">
        <v>8261</v>
      </c>
      <c r="C2495" s="87" t="s">
        <v>832</v>
      </c>
      <c r="D2495" s="87" t="s">
        <v>3673</v>
      </c>
      <c r="E2495" s="87">
        <v>106.83557513543001</v>
      </c>
      <c r="F2495" s="86">
        <v>105.065387276622</v>
      </c>
      <c r="G2495" s="86">
        <v>99.982842343130102</v>
      </c>
      <c r="H2495" s="86">
        <f t="shared" si="271"/>
        <v>103.96126825172739</v>
      </c>
      <c r="I2495" s="86">
        <f t="shared" si="266"/>
        <v>3.5572877022411773</v>
      </c>
      <c r="J2495" s="86">
        <f t="shared" si="267"/>
        <v>6.6999023286331933</v>
      </c>
      <c r="L2495" s="87">
        <v>109.857956839237</v>
      </c>
      <c r="M2495" s="86">
        <v>125.63178884913501</v>
      </c>
      <c r="N2495" s="86">
        <v>113.41440480257999</v>
      </c>
      <c r="O2495" s="86">
        <f t="shared" si="272"/>
        <v>116.301383496984</v>
      </c>
      <c r="P2495" s="86">
        <f t="shared" si="268"/>
        <v>8.2737191489424937</v>
      </c>
      <c r="Q2495" s="86">
        <f t="shared" si="269"/>
        <v>6.8617244486870259</v>
      </c>
      <c r="S2495" s="86">
        <f t="shared" si="270"/>
        <v>0.16182212005383292</v>
      </c>
      <c r="T2495" s="87">
        <v>0.58025974499999999</v>
      </c>
      <c r="U2495" s="87">
        <v>0</v>
      </c>
    </row>
    <row r="2496" spans="2:21">
      <c r="B2496" s="87" t="s">
        <v>8262</v>
      </c>
      <c r="C2496" s="87" t="s">
        <v>3674</v>
      </c>
      <c r="D2496" s="87" t="s">
        <v>2595</v>
      </c>
      <c r="E2496" s="87">
        <v>161.880632032444</v>
      </c>
      <c r="F2496" s="86">
        <v>163.52560582080599</v>
      </c>
      <c r="G2496" s="86">
        <v>144.550504753609</v>
      </c>
      <c r="H2496" s="86">
        <f t="shared" si="271"/>
        <v>156.65224753561967</v>
      </c>
      <c r="I2496" s="86">
        <f t="shared" si="266"/>
        <v>10.512640889070635</v>
      </c>
      <c r="J2496" s="86">
        <f t="shared" si="267"/>
        <v>7.2914216583999512</v>
      </c>
      <c r="L2496" s="87">
        <v>158.42195673683</v>
      </c>
      <c r="M2496" s="86">
        <v>153.68297709874901</v>
      </c>
      <c r="N2496" s="86">
        <v>145.429543375018</v>
      </c>
      <c r="O2496" s="86">
        <f t="shared" si="272"/>
        <v>152.51149240353234</v>
      </c>
      <c r="P2496" s="86">
        <f t="shared" si="268"/>
        <v>6.5749512191645128</v>
      </c>
      <c r="Q2496" s="86">
        <f t="shared" si="269"/>
        <v>7.2527741498855249</v>
      </c>
      <c r="S2496" s="86">
        <f t="shared" si="270"/>
        <v>-3.864750851442636E-2</v>
      </c>
      <c r="T2496" s="87">
        <v>0.75270227000000001</v>
      </c>
      <c r="U2496" s="87">
        <v>0</v>
      </c>
    </row>
    <row r="2497" spans="2:21">
      <c r="B2497" s="87" t="s">
        <v>8263</v>
      </c>
      <c r="C2497" s="87" t="s">
        <v>832</v>
      </c>
      <c r="D2497" s="87" t="s">
        <v>1092</v>
      </c>
      <c r="E2497" s="87">
        <v>51.620833526040698</v>
      </c>
      <c r="F2497" s="86">
        <v>48.718279417477099</v>
      </c>
      <c r="G2497" s="86">
        <v>51.711382219250403</v>
      </c>
      <c r="H2497" s="86">
        <f t="shared" si="271"/>
        <v>50.683498387589395</v>
      </c>
      <c r="I2497" s="86">
        <f t="shared" si="266"/>
        <v>1.70253163460402</v>
      </c>
      <c r="J2497" s="86">
        <f t="shared" si="267"/>
        <v>5.6634442036643504</v>
      </c>
      <c r="L2497" s="87">
        <v>55.053156373456503</v>
      </c>
      <c r="M2497" s="86">
        <v>49.608758632481702</v>
      </c>
      <c r="N2497" s="86">
        <v>48.1174362842238</v>
      </c>
      <c r="O2497" s="86">
        <f t="shared" si="272"/>
        <v>50.926450430053997</v>
      </c>
      <c r="P2497" s="86">
        <f t="shared" si="268"/>
        <v>3.6507926596957696</v>
      </c>
      <c r="Q2497" s="86">
        <f t="shared" si="269"/>
        <v>5.6703432598860317</v>
      </c>
      <c r="S2497" s="86">
        <f t="shared" si="270"/>
        <v>6.8990562216815488E-3</v>
      </c>
      <c r="T2497" s="87">
        <v>0.91703139600000005</v>
      </c>
      <c r="U2497" s="87">
        <v>0</v>
      </c>
    </row>
    <row r="2498" spans="2:21">
      <c r="B2498" s="87" t="s">
        <v>8264</v>
      </c>
      <c r="C2498" s="87" t="s">
        <v>3675</v>
      </c>
      <c r="D2498" s="87" t="s">
        <v>3676</v>
      </c>
      <c r="E2498" s="87">
        <v>48.011968329400901</v>
      </c>
      <c r="F2498" s="86">
        <v>37.921450344474898</v>
      </c>
      <c r="G2498" s="86">
        <v>43.863466153502699</v>
      </c>
      <c r="H2498" s="86">
        <f t="shared" si="271"/>
        <v>43.265628275792835</v>
      </c>
      <c r="I2498" s="86">
        <f t="shared" si="266"/>
        <v>5.0717547157810436</v>
      </c>
      <c r="J2498" s="86">
        <f t="shared" si="267"/>
        <v>5.435149447598449</v>
      </c>
      <c r="L2498" s="87">
        <v>45.018715180274697</v>
      </c>
      <c r="M2498" s="86">
        <v>37.135932627139603</v>
      </c>
      <c r="N2498" s="86">
        <v>38.471654668418502</v>
      </c>
      <c r="O2498" s="86">
        <f t="shared" si="272"/>
        <v>40.208767491944265</v>
      </c>
      <c r="P2498" s="86">
        <f t="shared" si="268"/>
        <v>4.2187362937550388</v>
      </c>
      <c r="Q2498" s="86">
        <f t="shared" si="269"/>
        <v>5.3294382091775407</v>
      </c>
      <c r="S2498" s="86">
        <f t="shared" si="270"/>
        <v>-0.10571123842090754</v>
      </c>
      <c r="T2498" s="87">
        <v>0.62216948699999997</v>
      </c>
      <c r="U2498" s="87">
        <v>0</v>
      </c>
    </row>
    <row r="2499" spans="2:21">
      <c r="B2499" s="87" t="s">
        <v>8265</v>
      </c>
      <c r="C2499" s="87" t="s">
        <v>3677</v>
      </c>
      <c r="D2499" s="87" t="s">
        <v>1547</v>
      </c>
      <c r="E2499" s="87">
        <v>40.419541618170499</v>
      </c>
      <c r="F2499" s="86">
        <v>37.214891769886698</v>
      </c>
      <c r="G2499" s="86">
        <v>39.1950752208596</v>
      </c>
      <c r="H2499" s="86">
        <f t="shared" si="271"/>
        <v>38.943169536305597</v>
      </c>
      <c r="I2499" s="86">
        <f t="shared" si="266"/>
        <v>1.6171077632487301</v>
      </c>
      <c r="J2499" s="86">
        <f t="shared" si="267"/>
        <v>5.2832984028855501</v>
      </c>
      <c r="L2499" s="87">
        <v>41.666257666850001</v>
      </c>
      <c r="M2499" s="86">
        <v>47.312685428552598</v>
      </c>
      <c r="N2499" s="86">
        <v>50.171358809466298</v>
      </c>
      <c r="O2499" s="86">
        <f t="shared" si="272"/>
        <v>46.383433968289637</v>
      </c>
      <c r="P2499" s="86">
        <f t="shared" si="268"/>
        <v>4.3280269833763629</v>
      </c>
      <c r="Q2499" s="86">
        <f t="shared" si="269"/>
        <v>5.5355377278429936</v>
      </c>
      <c r="S2499" s="86">
        <f t="shared" si="270"/>
        <v>0.25223932495744356</v>
      </c>
      <c r="T2499" s="87">
        <v>0.41451515300000003</v>
      </c>
      <c r="U2499" s="87">
        <v>0</v>
      </c>
    </row>
    <row r="2500" spans="2:21">
      <c r="B2500" s="87" t="s">
        <v>8266</v>
      </c>
      <c r="C2500" s="87" t="s">
        <v>841</v>
      </c>
      <c r="D2500" s="87" t="s">
        <v>3678</v>
      </c>
      <c r="E2500" s="87">
        <v>74.436605861267793</v>
      </c>
      <c r="F2500" s="86">
        <v>81.738475682691103</v>
      </c>
      <c r="G2500" s="86">
        <v>87.852545816959605</v>
      </c>
      <c r="H2500" s="86">
        <f t="shared" si="271"/>
        <v>81.342542453639496</v>
      </c>
      <c r="I2500" s="86">
        <f t="shared" si="266"/>
        <v>6.7167278912490138</v>
      </c>
      <c r="J2500" s="86">
        <f t="shared" si="267"/>
        <v>6.3459381794657865</v>
      </c>
      <c r="L2500" s="87">
        <v>95.490007664992703</v>
      </c>
      <c r="M2500" s="86">
        <v>97.299041356866496</v>
      </c>
      <c r="N2500" s="86">
        <v>84.497868993487202</v>
      </c>
      <c r="O2500" s="86">
        <f t="shared" si="272"/>
        <v>92.42897267178212</v>
      </c>
      <c r="P2500" s="86">
        <f t="shared" si="268"/>
        <v>6.9278391213625321</v>
      </c>
      <c r="Q2500" s="86">
        <f t="shared" si="269"/>
        <v>6.5302732428287777</v>
      </c>
      <c r="S2500" s="86">
        <f t="shared" si="270"/>
        <v>0.18433506336299124</v>
      </c>
      <c r="T2500" s="87">
        <v>0.52896436800000002</v>
      </c>
      <c r="U2500" s="87">
        <v>0</v>
      </c>
    </row>
    <row r="2501" spans="2:21">
      <c r="B2501" s="87" t="s">
        <v>8267</v>
      </c>
      <c r="C2501" s="87" t="s">
        <v>832</v>
      </c>
      <c r="D2501" s="87" t="s">
        <v>3366</v>
      </c>
      <c r="E2501" s="87">
        <v>73.775474021514995</v>
      </c>
      <c r="F2501" s="86">
        <v>72.454624235481702</v>
      </c>
      <c r="G2501" s="86">
        <v>82.009870862305306</v>
      </c>
      <c r="H2501" s="86">
        <f t="shared" si="271"/>
        <v>76.079989706434006</v>
      </c>
      <c r="I2501" s="86">
        <f t="shared" si="266"/>
        <v>5.1777194720633757</v>
      </c>
      <c r="J2501" s="86">
        <f t="shared" si="267"/>
        <v>6.2494451458902871</v>
      </c>
      <c r="L2501" s="87">
        <v>76.925183220663598</v>
      </c>
      <c r="M2501" s="86">
        <v>76.719061514086803</v>
      </c>
      <c r="N2501" s="86">
        <v>95.801441526544806</v>
      </c>
      <c r="O2501" s="86">
        <f t="shared" si="272"/>
        <v>83.148562087098398</v>
      </c>
      <c r="P2501" s="86">
        <f t="shared" si="268"/>
        <v>10.958199675190917</v>
      </c>
      <c r="Q2501" s="86">
        <f t="shared" si="269"/>
        <v>6.3776194096596841</v>
      </c>
      <c r="S2501" s="86">
        <f t="shared" si="270"/>
        <v>0.12817426376939789</v>
      </c>
      <c r="T2501" s="87">
        <v>0.84575740099999996</v>
      </c>
      <c r="U2501" s="87">
        <v>0</v>
      </c>
    </row>
    <row r="2502" spans="2:21">
      <c r="B2502" s="87" t="s">
        <v>8268</v>
      </c>
      <c r="C2502" s="87" t="s">
        <v>841</v>
      </c>
      <c r="D2502" s="87" t="s">
        <v>3679</v>
      </c>
      <c r="E2502" s="87">
        <v>158.635621254223</v>
      </c>
      <c r="F2502" s="86">
        <v>143.74479915289299</v>
      </c>
      <c r="G2502" s="86">
        <v>201.43020196477701</v>
      </c>
      <c r="H2502" s="86">
        <f t="shared" si="271"/>
        <v>167.93687412396434</v>
      </c>
      <c r="I2502" s="86">
        <f t="shared" ref="I2502:I2565" si="273">STDEV(E2502:G2502)</f>
        <v>29.94639215502395</v>
      </c>
      <c r="J2502" s="86">
        <f t="shared" ref="J2502:J2565" si="274">LOG(H2502,2)</f>
        <v>7.3917752293109089</v>
      </c>
      <c r="L2502" s="87">
        <v>118.79695908736601</v>
      </c>
      <c r="M2502" s="86">
        <v>113.42084370575</v>
      </c>
      <c r="N2502" s="86">
        <v>132.71317340883101</v>
      </c>
      <c r="O2502" s="86">
        <f t="shared" si="272"/>
        <v>121.64365873398235</v>
      </c>
      <c r="P2502" s="86">
        <f t="shared" ref="P2502:P2565" si="275">STDEV(L2502:N2502)</f>
        <v>9.9562176805064695</v>
      </c>
      <c r="Q2502" s="86">
        <f t="shared" ref="Q2502:Q2565" si="276">LOG(O2502,2)</f>
        <v>6.9265173045312327</v>
      </c>
      <c r="S2502" s="86">
        <f t="shared" ref="S2502:S2565" si="277">LOG(O2502/H2502,2)</f>
        <v>-0.46525792477967537</v>
      </c>
      <c r="T2502" s="87">
        <v>1.7890199999999999E-4</v>
      </c>
      <c r="U2502" s="87">
        <v>0</v>
      </c>
    </row>
    <row r="2503" spans="2:21">
      <c r="B2503" s="87" t="s">
        <v>8269</v>
      </c>
      <c r="C2503" s="87" t="s">
        <v>3680</v>
      </c>
      <c r="D2503" s="87" t="s">
        <v>1106</v>
      </c>
      <c r="E2503" s="87">
        <v>35.5493274009009</v>
      </c>
      <c r="F2503" s="86">
        <v>32.773972367948403</v>
      </c>
      <c r="G2503" s="86">
        <v>41.5347133280316</v>
      </c>
      <c r="H2503" s="86">
        <f t="shared" ref="H2503:H2566" si="278">AVERAGE(E2503:G2503)</f>
        <v>36.619337698960301</v>
      </c>
      <c r="I2503" s="86">
        <f t="shared" si="273"/>
        <v>4.4773135997922617</v>
      </c>
      <c r="J2503" s="86">
        <f t="shared" si="274"/>
        <v>5.1945337935303648</v>
      </c>
      <c r="L2503" s="87">
        <v>28.655674038800601</v>
      </c>
      <c r="M2503" s="86">
        <v>35.759516763778798</v>
      </c>
      <c r="N2503" s="86">
        <v>33.588081190457601</v>
      </c>
      <c r="O2503" s="86">
        <f t="shared" ref="O2503:O2566" si="279">AVERAGE(L2503:N2503)</f>
        <v>32.667757331012332</v>
      </c>
      <c r="P2503" s="86">
        <f t="shared" si="275"/>
        <v>3.6402461963450476</v>
      </c>
      <c r="Q2503" s="86">
        <f t="shared" si="276"/>
        <v>5.0297955108361636</v>
      </c>
      <c r="S2503" s="86">
        <f t="shared" si="277"/>
        <v>-0.16473828269420063</v>
      </c>
      <c r="T2503" s="87">
        <v>0.40316853699999999</v>
      </c>
      <c r="U2503" s="87">
        <v>0</v>
      </c>
    </row>
    <row r="2504" spans="2:21">
      <c r="B2504" s="87" t="s">
        <v>8270</v>
      </c>
      <c r="C2504" s="87" t="s">
        <v>3681</v>
      </c>
      <c r="D2504" s="87" t="s">
        <v>3682</v>
      </c>
      <c r="E2504" s="87">
        <v>34.128227037943503</v>
      </c>
      <c r="F2504" s="86">
        <v>43.341424972820398</v>
      </c>
      <c r="G2504" s="86">
        <v>51.895918410894197</v>
      </c>
      <c r="H2504" s="86">
        <f t="shared" si="278"/>
        <v>43.121856807219366</v>
      </c>
      <c r="I2504" s="86">
        <f t="shared" si="273"/>
        <v>8.8858804749791691</v>
      </c>
      <c r="J2504" s="86">
        <f t="shared" si="274"/>
        <v>5.4303473960968063</v>
      </c>
      <c r="L2504" s="87">
        <v>41.597840166576098</v>
      </c>
      <c r="M2504" s="86">
        <v>36.4500790801604</v>
      </c>
      <c r="N2504" s="86">
        <v>46.863357129721301</v>
      </c>
      <c r="O2504" s="86">
        <f t="shared" si="279"/>
        <v>41.637092125485935</v>
      </c>
      <c r="P2504" s="86">
        <f t="shared" si="275"/>
        <v>5.2067499912685582</v>
      </c>
      <c r="Q2504" s="86">
        <f t="shared" si="276"/>
        <v>5.3797974113001468</v>
      </c>
      <c r="S2504" s="86">
        <f t="shared" si="277"/>
        <v>-5.0549984796659106E-2</v>
      </c>
      <c r="T2504" s="87">
        <v>0.86613705299999999</v>
      </c>
      <c r="U2504" s="87">
        <v>0</v>
      </c>
    </row>
    <row r="2505" spans="2:21">
      <c r="B2505" s="87" t="s">
        <v>8271</v>
      </c>
      <c r="C2505" s="87" t="s">
        <v>832</v>
      </c>
      <c r="D2505" s="87" t="s">
        <v>1032</v>
      </c>
      <c r="E2505" s="87">
        <v>63.467746489030198</v>
      </c>
      <c r="F2505" s="86">
        <v>65.549276578076999</v>
      </c>
      <c r="G2505" s="86">
        <v>72.917832222865997</v>
      </c>
      <c r="H2505" s="86">
        <f t="shared" si="278"/>
        <v>67.311618429991071</v>
      </c>
      <c r="I2505" s="86">
        <f t="shared" si="273"/>
        <v>4.9654221065753967</v>
      </c>
      <c r="J2505" s="86">
        <f t="shared" si="274"/>
        <v>6.0727836399108392</v>
      </c>
      <c r="L2505" s="87">
        <v>72.709030239143303</v>
      </c>
      <c r="M2505" s="86">
        <v>75.906405263298794</v>
      </c>
      <c r="N2505" s="86">
        <v>77.650428332858496</v>
      </c>
      <c r="O2505" s="86">
        <f t="shared" si="279"/>
        <v>75.421954611766864</v>
      </c>
      <c r="P2505" s="86">
        <f t="shared" si="275"/>
        <v>2.5060672587682715</v>
      </c>
      <c r="Q2505" s="86">
        <f t="shared" si="276"/>
        <v>6.2369126342845034</v>
      </c>
      <c r="S2505" s="86">
        <f t="shared" si="277"/>
        <v>0.16412899437366341</v>
      </c>
      <c r="T2505" s="87">
        <v>0.48538505599999998</v>
      </c>
      <c r="U2505" s="87">
        <v>0</v>
      </c>
    </row>
    <row r="2506" spans="2:21">
      <c r="B2506" s="87" t="s">
        <v>8272</v>
      </c>
      <c r="C2506" s="87" t="s">
        <v>3683</v>
      </c>
      <c r="D2506" s="87" t="s">
        <v>3684</v>
      </c>
      <c r="E2506" s="87">
        <v>57.439056146323999</v>
      </c>
      <c r="F2506" s="86">
        <v>62.490862460004998</v>
      </c>
      <c r="G2506" s="86">
        <v>54.215012549128097</v>
      </c>
      <c r="H2506" s="86">
        <f t="shared" si="278"/>
        <v>58.048310385152369</v>
      </c>
      <c r="I2506" s="86">
        <f t="shared" si="273"/>
        <v>4.1714285301905925</v>
      </c>
      <c r="J2506" s="86">
        <f t="shared" si="274"/>
        <v>5.8591821699982392</v>
      </c>
      <c r="L2506" s="87">
        <v>65.289573120564199</v>
      </c>
      <c r="M2506" s="86">
        <v>66.254563631893802</v>
      </c>
      <c r="N2506" s="86">
        <v>57.823930282784403</v>
      </c>
      <c r="O2506" s="86">
        <f t="shared" si="279"/>
        <v>63.122689011747468</v>
      </c>
      <c r="P2506" s="86">
        <f t="shared" si="275"/>
        <v>4.614155905749258</v>
      </c>
      <c r="Q2506" s="86">
        <f t="shared" si="276"/>
        <v>5.9800867600182102</v>
      </c>
      <c r="S2506" s="86">
        <f t="shared" si="277"/>
        <v>0.12090459001997096</v>
      </c>
      <c r="T2506" s="87">
        <v>0.82262595800000005</v>
      </c>
      <c r="U2506" s="87">
        <v>0</v>
      </c>
    </row>
    <row r="2507" spans="2:21">
      <c r="B2507" s="87" t="s">
        <v>8273</v>
      </c>
      <c r="C2507" s="87" t="s">
        <v>3685</v>
      </c>
      <c r="D2507" s="87" t="s">
        <v>3686</v>
      </c>
      <c r="E2507" s="87">
        <v>0.23193461600634999</v>
      </c>
      <c r="F2507" s="86">
        <v>1.6351503716596401</v>
      </c>
      <c r="G2507" s="86">
        <v>2.4257194540397302</v>
      </c>
      <c r="H2507" s="86">
        <f t="shared" si="278"/>
        <v>1.4309348139019067</v>
      </c>
      <c r="I2507" s="86">
        <f t="shared" si="273"/>
        <v>1.1110584927982019</v>
      </c>
      <c r="J2507" s="86">
        <f t="shared" si="274"/>
        <v>0.51695795172740633</v>
      </c>
      <c r="L2507" s="87">
        <v>1.10475374675521</v>
      </c>
      <c r="M2507" s="86">
        <v>1.70528850854446</v>
      </c>
      <c r="N2507" s="86">
        <v>3.1158805187945999</v>
      </c>
      <c r="O2507" s="86">
        <f t="shared" si="279"/>
        <v>1.9753075913647564</v>
      </c>
      <c r="P2507" s="86">
        <f t="shared" si="275"/>
        <v>1.0323954921050023</v>
      </c>
      <c r="Q2507" s="86">
        <f t="shared" si="276"/>
        <v>0.98207732467402531</v>
      </c>
      <c r="S2507" s="86">
        <f t="shared" si="277"/>
        <v>0.46511937294661898</v>
      </c>
      <c r="T2507" s="87">
        <v>0.80312494300000004</v>
      </c>
      <c r="U2507" s="87">
        <v>0</v>
      </c>
    </row>
    <row r="2508" spans="2:21">
      <c r="B2508" s="87" t="s">
        <v>8274</v>
      </c>
      <c r="C2508" s="87" t="s">
        <v>3687</v>
      </c>
      <c r="D2508" s="87" t="s">
        <v>3688</v>
      </c>
      <c r="E2508" s="87">
        <v>1716.1719301983801</v>
      </c>
      <c r="F2508" s="86">
        <v>1788.15544545987</v>
      </c>
      <c r="G2508" s="86">
        <v>1830.76589349303</v>
      </c>
      <c r="H2508" s="86">
        <f t="shared" si="278"/>
        <v>1778.3644230504269</v>
      </c>
      <c r="I2508" s="86">
        <f t="shared" si="273"/>
        <v>57.920999609472901</v>
      </c>
      <c r="J2508" s="86">
        <f t="shared" si="274"/>
        <v>10.796335276689941</v>
      </c>
      <c r="L2508" s="87">
        <v>1685.36450527835</v>
      </c>
      <c r="M2508" s="86">
        <v>1617.0515994264699</v>
      </c>
      <c r="N2508" s="86">
        <v>1944.0606969637299</v>
      </c>
      <c r="O2508" s="86">
        <f t="shared" si="279"/>
        <v>1748.8256005561834</v>
      </c>
      <c r="P2508" s="86">
        <f t="shared" si="275"/>
        <v>172.49411708353995</v>
      </c>
      <c r="Q2508" s="86">
        <f t="shared" si="276"/>
        <v>10.77217071013788</v>
      </c>
      <c r="S2508" s="86">
        <f t="shared" si="277"/>
        <v>-2.4164566552061593E-2</v>
      </c>
      <c r="T2508" s="87">
        <v>0.83048709099999996</v>
      </c>
      <c r="U2508" s="87">
        <v>0</v>
      </c>
    </row>
    <row r="2509" spans="2:21">
      <c r="B2509" s="87" t="s">
        <v>8275</v>
      </c>
      <c r="C2509" s="87" t="s">
        <v>832</v>
      </c>
      <c r="D2509" s="87" t="s">
        <v>3689</v>
      </c>
      <c r="E2509" s="87">
        <v>200.060807198052</v>
      </c>
      <c r="F2509" s="86">
        <v>234.16976737008801</v>
      </c>
      <c r="G2509" s="86">
        <v>262.96423765635501</v>
      </c>
      <c r="H2509" s="86">
        <f t="shared" si="278"/>
        <v>232.39827074149835</v>
      </c>
      <c r="I2509" s="86">
        <f t="shared" si="273"/>
        <v>31.489109880789737</v>
      </c>
      <c r="J2509" s="86">
        <f t="shared" si="274"/>
        <v>7.8604555235690317</v>
      </c>
      <c r="L2509" s="87">
        <v>195.79910095152999</v>
      </c>
      <c r="M2509" s="86">
        <v>204.054146878202</v>
      </c>
      <c r="N2509" s="86">
        <v>238.84299719733599</v>
      </c>
      <c r="O2509" s="86">
        <f t="shared" si="279"/>
        <v>212.89874834235601</v>
      </c>
      <c r="P2509" s="86">
        <f t="shared" si="275"/>
        <v>22.844353400779678</v>
      </c>
      <c r="Q2509" s="86">
        <f t="shared" si="276"/>
        <v>7.7340236578101935</v>
      </c>
      <c r="S2509" s="86">
        <f t="shared" si="277"/>
        <v>-0.12643186575883952</v>
      </c>
      <c r="T2509" s="87">
        <v>0.47928011500000001</v>
      </c>
      <c r="U2509" s="87">
        <v>0</v>
      </c>
    </row>
    <row r="2510" spans="2:21">
      <c r="B2510" s="87" t="s">
        <v>8276</v>
      </c>
      <c r="C2510" s="87" t="s">
        <v>3690</v>
      </c>
      <c r="D2510" s="87" t="s">
        <v>3691</v>
      </c>
      <c r="E2510" s="87">
        <v>14.878231528717</v>
      </c>
      <c r="F2510" s="86">
        <v>4.9436925349612899</v>
      </c>
      <c r="G2510" s="86">
        <v>6.72514713152247</v>
      </c>
      <c r="H2510" s="86">
        <f t="shared" si="278"/>
        <v>8.8490237317335865</v>
      </c>
      <c r="I2510" s="86">
        <f t="shared" si="273"/>
        <v>5.2968769208191393</v>
      </c>
      <c r="J2510" s="86">
        <f t="shared" si="274"/>
        <v>3.1455182986896824</v>
      </c>
      <c r="L2510" s="87">
        <v>11.0368463022609</v>
      </c>
      <c r="M2510" s="86">
        <v>7.4293997971333203</v>
      </c>
      <c r="N2510" s="86">
        <v>10.298200498062201</v>
      </c>
      <c r="O2510" s="86">
        <f t="shared" si="279"/>
        <v>9.5881488658188072</v>
      </c>
      <c r="P2510" s="86">
        <f t="shared" si="275"/>
        <v>1.9056619747945669</v>
      </c>
      <c r="Q2510" s="86">
        <f t="shared" si="276"/>
        <v>3.2612523084771685</v>
      </c>
      <c r="S2510" s="86">
        <f t="shared" si="277"/>
        <v>0.11573400978748655</v>
      </c>
      <c r="T2510" s="87">
        <v>0.96158329600000003</v>
      </c>
      <c r="U2510" s="87">
        <v>0</v>
      </c>
    </row>
    <row r="2511" spans="2:21">
      <c r="B2511" s="87" t="s">
        <v>8277</v>
      </c>
      <c r="C2511" s="87" t="s">
        <v>3692</v>
      </c>
      <c r="D2511" s="87" t="s">
        <v>3693</v>
      </c>
      <c r="E2511" s="87">
        <v>600.28558897387995</v>
      </c>
      <c r="F2511" s="86">
        <v>639.08810878266797</v>
      </c>
      <c r="G2511" s="86">
        <v>583.99971448987901</v>
      </c>
      <c r="H2511" s="86">
        <f t="shared" si="278"/>
        <v>607.79113741547565</v>
      </c>
      <c r="I2511" s="86">
        <f t="shared" si="273"/>
        <v>28.300755104701722</v>
      </c>
      <c r="J2511" s="86">
        <f t="shared" si="274"/>
        <v>9.2474318279452934</v>
      </c>
      <c r="L2511" s="87">
        <v>627.00970990626001</v>
      </c>
      <c r="M2511" s="86">
        <v>576.75988198277696</v>
      </c>
      <c r="N2511" s="86">
        <v>657.82736926763403</v>
      </c>
      <c r="O2511" s="86">
        <f t="shared" si="279"/>
        <v>620.532320385557</v>
      </c>
      <c r="P2511" s="86">
        <f t="shared" si="275"/>
        <v>40.920066042496806</v>
      </c>
      <c r="Q2511" s="86">
        <f t="shared" si="276"/>
        <v>9.2773625447647188</v>
      </c>
      <c r="S2511" s="86">
        <f t="shared" si="277"/>
        <v>2.9930716819425645E-2</v>
      </c>
      <c r="T2511" s="87">
        <v>0.98103776399999998</v>
      </c>
      <c r="U2511" s="87">
        <v>0</v>
      </c>
    </row>
    <row r="2512" spans="2:21">
      <c r="B2512" s="87" t="s">
        <v>8278</v>
      </c>
      <c r="C2512" s="87" t="s">
        <v>2281</v>
      </c>
      <c r="D2512" s="87" t="s">
        <v>3694</v>
      </c>
      <c r="E2512" s="87">
        <v>46.143076535498999</v>
      </c>
      <c r="F2512" s="86">
        <v>51.232447464307299</v>
      </c>
      <c r="G2512" s="86">
        <v>56.1433134060374</v>
      </c>
      <c r="H2512" s="86">
        <f t="shared" si="278"/>
        <v>51.172945801947897</v>
      </c>
      <c r="I2512" s="86">
        <f t="shared" si="273"/>
        <v>5.0003839555164733</v>
      </c>
      <c r="J2512" s="86">
        <f t="shared" si="274"/>
        <v>5.6773093802489081</v>
      </c>
      <c r="L2512" s="87">
        <v>57.123445243853098</v>
      </c>
      <c r="M2512" s="86">
        <v>54.344755365737697</v>
      </c>
      <c r="N2512" s="86">
        <v>63.568265914294798</v>
      </c>
      <c r="O2512" s="86">
        <f t="shared" si="279"/>
        <v>58.3454888412952</v>
      </c>
      <c r="P2512" s="86">
        <f t="shared" si="275"/>
        <v>4.7316307575055934</v>
      </c>
      <c r="Q2512" s="86">
        <f t="shared" si="276"/>
        <v>5.8665492087825015</v>
      </c>
      <c r="S2512" s="86">
        <f t="shared" si="277"/>
        <v>0.1892398285335932</v>
      </c>
      <c r="T2512" s="87">
        <v>0.58025974499999999</v>
      </c>
      <c r="U2512" s="87">
        <v>0</v>
      </c>
    </row>
    <row r="2513" spans="2:21">
      <c r="B2513" s="87" t="s">
        <v>8279</v>
      </c>
      <c r="C2513" s="87" t="s">
        <v>3695</v>
      </c>
      <c r="D2513" s="87" t="s">
        <v>3696</v>
      </c>
      <c r="E2513" s="87">
        <v>61.530331240539297</v>
      </c>
      <c r="F2513" s="86">
        <v>60.858527913770899</v>
      </c>
      <c r="G2513" s="86">
        <v>51.073275049534097</v>
      </c>
      <c r="H2513" s="86">
        <f t="shared" si="278"/>
        <v>57.820711401281436</v>
      </c>
      <c r="I2513" s="86">
        <f t="shared" si="273"/>
        <v>5.8530977198510286</v>
      </c>
      <c r="J2513" s="86">
        <f t="shared" si="274"/>
        <v>5.8535144541137223</v>
      </c>
      <c r="L2513" s="87">
        <v>63.724015567342597</v>
      </c>
      <c r="M2513" s="86">
        <v>63.602567432939701</v>
      </c>
      <c r="N2513" s="86">
        <v>61.855714509350797</v>
      </c>
      <c r="O2513" s="86">
        <f t="shared" si="279"/>
        <v>63.060765836544363</v>
      </c>
      <c r="P2513" s="86">
        <f t="shared" si="275"/>
        <v>1.0453702397790559</v>
      </c>
      <c r="Q2513" s="86">
        <f t="shared" si="276"/>
        <v>5.9786707857122208</v>
      </c>
      <c r="S2513" s="86">
        <f t="shared" si="277"/>
        <v>0.12515633159849804</v>
      </c>
      <c r="T2513" s="87">
        <v>0.75102210400000002</v>
      </c>
      <c r="U2513" s="87">
        <v>0</v>
      </c>
    </row>
    <row r="2514" spans="2:21">
      <c r="B2514" s="87" t="s">
        <v>8280</v>
      </c>
      <c r="C2514" s="87" t="s">
        <v>841</v>
      </c>
      <c r="D2514" s="87"/>
      <c r="E2514" s="87">
        <v>103.48285882943701</v>
      </c>
      <c r="F2514" s="86">
        <v>103.476162931261</v>
      </c>
      <c r="G2514" s="86">
        <v>85.421645715200199</v>
      </c>
      <c r="H2514" s="86">
        <f t="shared" si="278"/>
        <v>97.460222491966078</v>
      </c>
      <c r="I2514" s="86">
        <f t="shared" si="273"/>
        <v>10.425713851642389</v>
      </c>
      <c r="J2514" s="86">
        <f t="shared" si="274"/>
        <v>6.6067416109502162</v>
      </c>
      <c r="L2514" s="87">
        <v>86.330006757467999</v>
      </c>
      <c r="M2514" s="86">
        <v>94.3669402224115</v>
      </c>
      <c r="N2514" s="86">
        <v>87.493401290354399</v>
      </c>
      <c r="O2514" s="86">
        <f t="shared" si="279"/>
        <v>89.396782756744642</v>
      </c>
      <c r="P2514" s="86">
        <f t="shared" si="275"/>
        <v>4.3434111749787823</v>
      </c>
      <c r="Q2514" s="86">
        <f t="shared" si="276"/>
        <v>6.4821510070072659</v>
      </c>
      <c r="S2514" s="86">
        <f t="shared" si="277"/>
        <v>-0.12459060394295057</v>
      </c>
      <c r="T2514" s="87">
        <v>0.47230255700000001</v>
      </c>
      <c r="U2514" s="87">
        <v>0</v>
      </c>
    </row>
    <row r="2515" spans="2:21">
      <c r="B2515" s="87" t="s">
        <v>8281</v>
      </c>
      <c r="C2515" s="87" t="s">
        <v>3697</v>
      </c>
      <c r="D2515" s="87" t="s">
        <v>3698</v>
      </c>
      <c r="E2515" s="87">
        <v>82.390366283520194</v>
      </c>
      <c r="F2515" s="86">
        <v>94.176460805427595</v>
      </c>
      <c r="G2515" s="86">
        <v>91.992343793627299</v>
      </c>
      <c r="H2515" s="86">
        <f t="shared" si="278"/>
        <v>89.519723627525025</v>
      </c>
      <c r="I2515" s="86">
        <f t="shared" si="273"/>
        <v>6.2700393845808993</v>
      </c>
      <c r="J2515" s="86">
        <f t="shared" si="274"/>
        <v>6.4841336772046345</v>
      </c>
      <c r="L2515" s="87">
        <v>98.247530393426302</v>
      </c>
      <c r="M2515" s="86">
        <v>94.142588352732304</v>
      </c>
      <c r="N2515" s="86">
        <v>99.901650728299998</v>
      </c>
      <c r="O2515" s="86">
        <f t="shared" si="279"/>
        <v>97.430589824819535</v>
      </c>
      <c r="P2515" s="86">
        <f t="shared" si="275"/>
        <v>2.9651717961859339</v>
      </c>
      <c r="Q2515" s="86">
        <f t="shared" si="276"/>
        <v>6.6063028945042044</v>
      </c>
      <c r="S2515" s="86">
        <f t="shared" si="277"/>
        <v>0.1221692172995697</v>
      </c>
      <c r="T2515" s="87">
        <v>0.76751109299999998</v>
      </c>
      <c r="U2515" s="87">
        <v>0</v>
      </c>
    </row>
    <row r="2516" spans="2:21">
      <c r="B2516" s="87" t="s">
        <v>8282</v>
      </c>
      <c r="C2516" s="87" t="s">
        <v>832</v>
      </c>
      <c r="D2516" s="87" t="s">
        <v>3699</v>
      </c>
      <c r="E2516" s="87">
        <v>379.61170881330401</v>
      </c>
      <c r="F2516" s="86">
        <v>472.45699310566101</v>
      </c>
      <c r="G2516" s="86">
        <v>541.74796337264399</v>
      </c>
      <c r="H2516" s="86">
        <f t="shared" si="278"/>
        <v>464.60555509720297</v>
      </c>
      <c r="I2516" s="86">
        <f t="shared" si="273"/>
        <v>81.352781573424551</v>
      </c>
      <c r="J2516" s="86">
        <f t="shared" si="274"/>
        <v>8.8598625937347784</v>
      </c>
      <c r="L2516" s="87">
        <v>422.27232124293602</v>
      </c>
      <c r="M2516" s="86">
        <v>539.05846229200097</v>
      </c>
      <c r="N2516" s="86">
        <v>574.98286114180496</v>
      </c>
      <c r="O2516" s="86">
        <f t="shared" si="279"/>
        <v>512.10454822558063</v>
      </c>
      <c r="P2516" s="86">
        <f t="shared" si="275"/>
        <v>79.843674525137089</v>
      </c>
      <c r="Q2516" s="86">
        <f t="shared" si="276"/>
        <v>9.0002945621272055</v>
      </c>
      <c r="S2516" s="86">
        <f t="shared" si="277"/>
        <v>0.14043196839242753</v>
      </c>
      <c r="T2516" s="87">
        <v>0.819071624</v>
      </c>
      <c r="U2516" s="87">
        <v>0</v>
      </c>
    </row>
    <row r="2517" spans="2:21">
      <c r="B2517" s="87" t="s">
        <v>8283</v>
      </c>
      <c r="C2517" s="87" t="s">
        <v>841</v>
      </c>
      <c r="D2517" s="87"/>
      <c r="E2517" s="87">
        <v>105.767906970014</v>
      </c>
      <c r="F2517" s="86">
        <v>118.140959048439</v>
      </c>
      <c r="G2517" s="86">
        <v>130.41796498874101</v>
      </c>
      <c r="H2517" s="86">
        <f t="shared" si="278"/>
        <v>118.10894366906467</v>
      </c>
      <c r="I2517" s="86">
        <f t="shared" si="273"/>
        <v>12.325060195392123</v>
      </c>
      <c r="J2517" s="86">
        <f t="shared" si="274"/>
        <v>6.8839744051318315</v>
      </c>
      <c r="L2517" s="87">
        <v>112.324656132363</v>
      </c>
      <c r="M2517" s="86">
        <v>124.351433083597</v>
      </c>
      <c r="N2517" s="86">
        <v>123.09375307501701</v>
      </c>
      <c r="O2517" s="86">
        <f t="shared" si="279"/>
        <v>119.92328076365901</v>
      </c>
      <c r="P2517" s="86">
        <f t="shared" si="275"/>
        <v>6.6105795484586025</v>
      </c>
      <c r="Q2517" s="86">
        <f t="shared" si="276"/>
        <v>6.90596794679153</v>
      </c>
      <c r="S2517" s="86">
        <f t="shared" si="277"/>
        <v>2.1993541659698808E-2</v>
      </c>
      <c r="T2517" s="87">
        <v>0.96158329600000003</v>
      </c>
      <c r="U2517" s="87">
        <v>0</v>
      </c>
    </row>
    <row r="2518" spans="2:21">
      <c r="B2518" s="87" t="s">
        <v>8284</v>
      </c>
      <c r="C2518" s="87" t="s">
        <v>3700</v>
      </c>
      <c r="D2518" s="87" t="s">
        <v>3701</v>
      </c>
      <c r="E2518" s="87">
        <v>491.46945131745599</v>
      </c>
      <c r="F2518" s="86">
        <v>509.39178319965902</v>
      </c>
      <c r="G2518" s="86">
        <v>456.08586849561999</v>
      </c>
      <c r="H2518" s="86">
        <f t="shared" si="278"/>
        <v>485.64903433757831</v>
      </c>
      <c r="I2518" s="86">
        <f t="shared" si="273"/>
        <v>27.125413839669012</v>
      </c>
      <c r="J2518" s="86">
        <f t="shared" si="274"/>
        <v>8.9237702827527254</v>
      </c>
      <c r="L2518" s="87">
        <v>493.23783571831098</v>
      </c>
      <c r="M2518" s="86">
        <v>505.799753854014</v>
      </c>
      <c r="N2518" s="86">
        <v>518.79167399794403</v>
      </c>
      <c r="O2518" s="86">
        <f t="shared" si="279"/>
        <v>505.94308785675639</v>
      </c>
      <c r="P2518" s="86">
        <f t="shared" si="275"/>
        <v>12.777522106522317</v>
      </c>
      <c r="Q2518" s="86">
        <f t="shared" si="276"/>
        <v>8.98283129903297</v>
      </c>
      <c r="S2518" s="86">
        <f t="shared" si="277"/>
        <v>5.9061016280243579E-2</v>
      </c>
      <c r="T2518" s="87">
        <v>0.96158329600000003</v>
      </c>
      <c r="U2518" s="87">
        <v>0</v>
      </c>
    </row>
    <row r="2519" spans="2:21">
      <c r="B2519" s="87" t="s">
        <v>8285</v>
      </c>
      <c r="C2519" s="87" t="s">
        <v>1932</v>
      </c>
      <c r="D2519" s="87" t="s">
        <v>890</v>
      </c>
      <c r="E2519" s="87">
        <v>111.918785943579</v>
      </c>
      <c r="F2519" s="86">
        <v>100.740238281301</v>
      </c>
      <c r="G2519" s="86">
        <v>102.70945941768299</v>
      </c>
      <c r="H2519" s="86">
        <f t="shared" si="278"/>
        <v>105.12282788085433</v>
      </c>
      <c r="I2519" s="86">
        <f t="shared" si="273"/>
        <v>5.9672642361242625</v>
      </c>
      <c r="J2519" s="86">
        <f t="shared" si="274"/>
        <v>6.7159321806199976</v>
      </c>
      <c r="L2519" s="87">
        <v>102.963596105381</v>
      </c>
      <c r="M2519" s="86">
        <v>105.99513783632899</v>
      </c>
      <c r="N2519" s="86">
        <v>91.736017803057393</v>
      </c>
      <c r="O2519" s="86">
        <f t="shared" si="279"/>
        <v>100.23158391492245</v>
      </c>
      <c r="P2519" s="86">
        <f t="shared" si="275"/>
        <v>7.5118935021352913</v>
      </c>
      <c r="Q2519" s="86">
        <f t="shared" si="276"/>
        <v>6.647193376726463</v>
      </c>
      <c r="S2519" s="86">
        <f t="shared" si="277"/>
        <v>-6.8738803893534497E-2</v>
      </c>
      <c r="T2519" s="87">
        <v>0.59502609299999998</v>
      </c>
      <c r="U2519" s="87">
        <v>0</v>
      </c>
    </row>
    <row r="2520" spans="2:21">
      <c r="B2520" s="87" t="s">
        <v>8286</v>
      </c>
      <c r="C2520" s="87" t="s">
        <v>841</v>
      </c>
      <c r="D2520" s="87"/>
      <c r="E2520" s="87">
        <v>69.474165470516596</v>
      </c>
      <c r="F2520" s="86">
        <v>74.454439368689293</v>
      </c>
      <c r="G2520" s="86">
        <v>67.930371725303402</v>
      </c>
      <c r="H2520" s="86">
        <f t="shared" si="278"/>
        <v>70.61965885483643</v>
      </c>
      <c r="I2520" s="86">
        <f t="shared" si="273"/>
        <v>3.4095426341386412</v>
      </c>
      <c r="J2520" s="86">
        <f t="shared" si="274"/>
        <v>6.1419979467180328</v>
      </c>
      <c r="L2520" s="87">
        <v>71.247010111391305</v>
      </c>
      <c r="M2520" s="86">
        <v>77.921446048194397</v>
      </c>
      <c r="N2520" s="86">
        <v>73.501879641801395</v>
      </c>
      <c r="O2520" s="86">
        <f t="shared" si="279"/>
        <v>74.223445267129037</v>
      </c>
      <c r="P2520" s="86">
        <f t="shared" si="275"/>
        <v>3.3952196515635027</v>
      </c>
      <c r="Q2520" s="86">
        <f t="shared" si="276"/>
        <v>6.2138030637810795</v>
      </c>
      <c r="S2520" s="86">
        <f t="shared" si="277"/>
        <v>7.1805117063047028E-2</v>
      </c>
      <c r="T2520" s="87">
        <v>0.94234390999999995</v>
      </c>
      <c r="U2520" s="87">
        <v>0</v>
      </c>
    </row>
    <row r="2521" spans="2:21">
      <c r="B2521" s="87" t="s">
        <v>8287</v>
      </c>
      <c r="C2521" s="87" t="s">
        <v>3702</v>
      </c>
      <c r="D2521" s="87" t="s">
        <v>974</v>
      </c>
      <c r="E2521" s="87">
        <v>55.525023538169997</v>
      </c>
      <c r="F2521" s="86">
        <v>63.7931817934072</v>
      </c>
      <c r="G2521" s="86">
        <v>64.710125941588203</v>
      </c>
      <c r="H2521" s="86">
        <f t="shared" si="278"/>
        <v>61.342777091055133</v>
      </c>
      <c r="I2521" s="86">
        <f t="shared" si="273"/>
        <v>5.0591391505177601</v>
      </c>
      <c r="J2521" s="86">
        <f t="shared" si="274"/>
        <v>5.9388215762102856</v>
      </c>
      <c r="L2521" s="87">
        <v>64.800574047772301</v>
      </c>
      <c r="M2521" s="86">
        <v>60.2770992310693</v>
      </c>
      <c r="N2521" s="86">
        <v>71.782608664769995</v>
      </c>
      <c r="O2521" s="86">
        <f t="shared" si="279"/>
        <v>65.620093981203865</v>
      </c>
      <c r="P2521" s="86">
        <f t="shared" si="275"/>
        <v>5.796369253525234</v>
      </c>
      <c r="Q2521" s="86">
        <f t="shared" si="276"/>
        <v>6.0360657549753274</v>
      </c>
      <c r="S2521" s="86">
        <f t="shared" si="277"/>
        <v>9.7244178765040976E-2</v>
      </c>
      <c r="T2521" s="87">
        <v>0.86312233699999996</v>
      </c>
      <c r="U2521" s="87">
        <v>0</v>
      </c>
    </row>
    <row r="2522" spans="2:21">
      <c r="B2522" s="87" t="s">
        <v>8288</v>
      </c>
      <c r="C2522" s="87" t="s">
        <v>3703</v>
      </c>
      <c r="D2522" s="87" t="s">
        <v>3704</v>
      </c>
      <c r="E2522" s="87">
        <v>87.364268836263705</v>
      </c>
      <c r="F2522" s="86">
        <v>88.095691598129207</v>
      </c>
      <c r="G2522" s="86">
        <v>88.536993085668399</v>
      </c>
      <c r="H2522" s="86">
        <f t="shared" si="278"/>
        <v>87.998984506687108</v>
      </c>
      <c r="I2522" s="86">
        <f t="shared" si="273"/>
        <v>0.59231304006989804</v>
      </c>
      <c r="J2522" s="86">
        <f t="shared" si="274"/>
        <v>6.4594149702779822</v>
      </c>
      <c r="L2522" s="87">
        <v>94.438298350928903</v>
      </c>
      <c r="M2522" s="86">
        <v>96.281260688810804</v>
      </c>
      <c r="N2522" s="86">
        <v>91.275753613178495</v>
      </c>
      <c r="O2522" s="86">
        <f t="shared" si="279"/>
        <v>93.998437550972724</v>
      </c>
      <c r="P2522" s="86">
        <f t="shared" si="275"/>
        <v>2.5315772580655795</v>
      </c>
      <c r="Q2522" s="86">
        <f t="shared" si="276"/>
        <v>6.5545648712925582</v>
      </c>
      <c r="S2522" s="86">
        <f t="shared" si="277"/>
        <v>9.5149901014576377E-2</v>
      </c>
      <c r="T2522" s="87">
        <v>0.82741527599999998</v>
      </c>
      <c r="U2522" s="87">
        <v>0</v>
      </c>
    </row>
    <row r="2523" spans="2:21">
      <c r="B2523" s="87" t="s">
        <v>8289</v>
      </c>
      <c r="C2523" s="87" t="s">
        <v>3705</v>
      </c>
      <c r="D2523" s="87" t="s">
        <v>866</v>
      </c>
      <c r="E2523" s="87">
        <v>48.911996676096201</v>
      </c>
      <c r="F2523" s="86">
        <v>43.229480411953801</v>
      </c>
      <c r="G2523" s="86">
        <v>50.024805388677301</v>
      </c>
      <c r="H2523" s="86">
        <f t="shared" si="278"/>
        <v>47.388760825575766</v>
      </c>
      <c r="I2523" s="86">
        <f t="shared" si="273"/>
        <v>3.6447628149241189</v>
      </c>
      <c r="J2523" s="86">
        <f t="shared" si="274"/>
        <v>5.5664730311444242</v>
      </c>
      <c r="L2523" s="87">
        <v>52.818567904540799</v>
      </c>
      <c r="M2523" s="86">
        <v>50.552146940946102</v>
      </c>
      <c r="N2523" s="86">
        <v>42.153244505742798</v>
      </c>
      <c r="O2523" s="86">
        <f t="shared" si="279"/>
        <v>48.507986450409902</v>
      </c>
      <c r="P2523" s="86">
        <f t="shared" si="275"/>
        <v>5.6188277143492256</v>
      </c>
      <c r="Q2523" s="86">
        <f t="shared" si="276"/>
        <v>5.6001503898952762</v>
      </c>
      <c r="S2523" s="86">
        <f t="shared" si="277"/>
        <v>3.3677358750852135E-2</v>
      </c>
      <c r="T2523" s="87">
        <v>0.99607025699999996</v>
      </c>
      <c r="U2523" s="87">
        <v>0</v>
      </c>
    </row>
    <row r="2524" spans="2:21">
      <c r="B2524" s="87" t="s">
        <v>8290</v>
      </c>
      <c r="C2524" s="87" t="s">
        <v>841</v>
      </c>
      <c r="D2524" s="87" t="s">
        <v>3706</v>
      </c>
      <c r="E2524" s="87">
        <v>192.05598627666799</v>
      </c>
      <c r="F2524" s="86">
        <v>218.69088047632599</v>
      </c>
      <c r="G2524" s="86">
        <v>235.599415563034</v>
      </c>
      <c r="H2524" s="86">
        <f t="shared" si="278"/>
        <v>215.44876077200934</v>
      </c>
      <c r="I2524" s="86">
        <f t="shared" si="273"/>
        <v>21.952017302221407</v>
      </c>
      <c r="J2524" s="86">
        <f t="shared" si="274"/>
        <v>7.7512009900878684</v>
      </c>
      <c r="L2524" s="87">
        <v>214.84893238278599</v>
      </c>
      <c r="M2524" s="86">
        <v>215.08966366700599</v>
      </c>
      <c r="N2524" s="86">
        <v>238.71225753866901</v>
      </c>
      <c r="O2524" s="86">
        <f t="shared" si="279"/>
        <v>222.8836178628203</v>
      </c>
      <c r="P2524" s="86">
        <f t="shared" si="275"/>
        <v>13.708532502740354</v>
      </c>
      <c r="Q2524" s="86">
        <f t="shared" si="276"/>
        <v>7.8001467709456405</v>
      </c>
      <c r="S2524" s="86">
        <f t="shared" si="277"/>
        <v>4.8945780857771556E-2</v>
      </c>
      <c r="T2524" s="87">
        <v>0.99307507900000003</v>
      </c>
      <c r="U2524" s="87">
        <v>0</v>
      </c>
    </row>
    <row r="2525" spans="2:21">
      <c r="B2525" s="87" t="s">
        <v>8291</v>
      </c>
      <c r="C2525" s="87" t="s">
        <v>3707</v>
      </c>
      <c r="D2525" s="87" t="s">
        <v>3708</v>
      </c>
      <c r="E2525" s="87">
        <v>1987.95391762546</v>
      </c>
      <c r="F2525" s="86">
        <v>2345.0219621605602</v>
      </c>
      <c r="G2525" s="86">
        <v>2245.8910682365999</v>
      </c>
      <c r="H2525" s="86">
        <f t="shared" si="278"/>
        <v>2192.9556493408732</v>
      </c>
      <c r="I2525" s="86">
        <f t="shared" si="273"/>
        <v>184.32584202243484</v>
      </c>
      <c r="J2525" s="86">
        <f t="shared" si="274"/>
        <v>11.098660919690925</v>
      </c>
      <c r="L2525" s="87">
        <v>2261.7796831082601</v>
      </c>
      <c r="M2525" s="86">
        <v>2321.08437054965</v>
      </c>
      <c r="N2525" s="86">
        <v>2587.3716233108198</v>
      </c>
      <c r="O2525" s="86">
        <f t="shared" si="279"/>
        <v>2390.0785589895763</v>
      </c>
      <c r="P2525" s="86">
        <f t="shared" si="275"/>
        <v>173.41475257336063</v>
      </c>
      <c r="Q2525" s="86">
        <f t="shared" si="276"/>
        <v>11.222842323287376</v>
      </c>
      <c r="S2525" s="86">
        <f t="shared" si="277"/>
        <v>0.12418140359644993</v>
      </c>
      <c r="T2525" s="87">
        <v>0.77072606200000005</v>
      </c>
      <c r="U2525" s="87">
        <v>0</v>
      </c>
    </row>
    <row r="2526" spans="2:21">
      <c r="B2526" s="87" t="s">
        <v>8292</v>
      </c>
      <c r="C2526" s="87" t="s">
        <v>3709</v>
      </c>
      <c r="D2526" s="87" t="s">
        <v>3710</v>
      </c>
      <c r="E2526" s="87">
        <v>1064.72930688523</v>
      </c>
      <c r="F2526" s="86">
        <v>1523.8952906629099</v>
      </c>
      <c r="G2526" s="86">
        <v>1520.7395038787599</v>
      </c>
      <c r="H2526" s="86">
        <f t="shared" si="278"/>
        <v>1369.7880338089665</v>
      </c>
      <c r="I2526" s="86">
        <f t="shared" si="273"/>
        <v>264.19331918465491</v>
      </c>
      <c r="J2526" s="86">
        <f t="shared" si="274"/>
        <v>10.419736947021653</v>
      </c>
      <c r="L2526" s="87">
        <v>1193.8616967999801</v>
      </c>
      <c r="M2526" s="86">
        <v>1274.50171121976</v>
      </c>
      <c r="N2526" s="86">
        <v>1832.3752881402299</v>
      </c>
      <c r="O2526" s="86">
        <f t="shared" si="279"/>
        <v>1433.5795653866564</v>
      </c>
      <c r="P2526" s="86">
        <f t="shared" si="275"/>
        <v>347.71284754278929</v>
      </c>
      <c r="Q2526" s="86">
        <f t="shared" si="276"/>
        <v>10.485406262769121</v>
      </c>
      <c r="S2526" s="86">
        <f t="shared" si="277"/>
        <v>6.5669315747468648E-2</v>
      </c>
      <c r="T2526" s="87">
        <v>0.97287151999999999</v>
      </c>
      <c r="U2526" s="87">
        <v>0</v>
      </c>
    </row>
    <row r="2527" spans="2:21">
      <c r="B2527" s="87" t="s">
        <v>8293</v>
      </c>
      <c r="C2527" s="87" t="s">
        <v>3711</v>
      </c>
      <c r="D2527" s="87" t="s">
        <v>3712</v>
      </c>
      <c r="E2527" s="87">
        <v>186.35809963983201</v>
      </c>
      <c r="F2527" s="86">
        <v>225.374218505588</v>
      </c>
      <c r="G2527" s="86">
        <v>214.25891334505701</v>
      </c>
      <c r="H2527" s="86">
        <f t="shared" si="278"/>
        <v>208.66374383015901</v>
      </c>
      <c r="I2527" s="86">
        <f t="shared" si="273"/>
        <v>20.100841381943027</v>
      </c>
      <c r="J2527" s="86">
        <f t="shared" si="274"/>
        <v>7.7050361379466015</v>
      </c>
      <c r="L2527" s="87">
        <v>215.29538495037301</v>
      </c>
      <c r="M2527" s="86">
        <v>223.30394765501299</v>
      </c>
      <c r="N2527" s="86">
        <v>239.64656011967801</v>
      </c>
      <c r="O2527" s="86">
        <f t="shared" si="279"/>
        <v>226.08196424168798</v>
      </c>
      <c r="P2527" s="86">
        <f t="shared" si="275"/>
        <v>12.411001778600522</v>
      </c>
      <c r="Q2527" s="86">
        <f t="shared" si="276"/>
        <v>7.8207020950135311</v>
      </c>
      <c r="S2527" s="86">
        <f t="shared" si="277"/>
        <v>0.11566595706693093</v>
      </c>
      <c r="T2527" s="87">
        <v>0.79876744499999996</v>
      </c>
      <c r="U2527" s="87">
        <v>0</v>
      </c>
    </row>
    <row r="2528" spans="2:21">
      <c r="B2528" s="87" t="s">
        <v>8294</v>
      </c>
      <c r="C2528" s="87" t="s">
        <v>1559</v>
      </c>
      <c r="D2528" s="87" t="s">
        <v>1560</v>
      </c>
      <c r="E2528" s="87">
        <v>116.400659522555</v>
      </c>
      <c r="F2528" s="86">
        <v>117.70258814287899</v>
      </c>
      <c r="G2528" s="86">
        <v>106.651862574655</v>
      </c>
      <c r="H2528" s="86">
        <f t="shared" si="278"/>
        <v>113.58503674669633</v>
      </c>
      <c r="I2528" s="86">
        <f t="shared" si="273"/>
        <v>6.0394894327252908</v>
      </c>
      <c r="J2528" s="86">
        <f t="shared" si="274"/>
        <v>6.8276289820715865</v>
      </c>
      <c r="L2528" s="87">
        <v>115.804721286101</v>
      </c>
      <c r="M2528" s="86">
        <v>113.640490317993</v>
      </c>
      <c r="N2528" s="86">
        <v>117.902693202246</v>
      </c>
      <c r="O2528" s="86">
        <f t="shared" si="279"/>
        <v>115.78263493544667</v>
      </c>
      <c r="P2528" s="86">
        <f t="shared" si="275"/>
        <v>2.131187277504623</v>
      </c>
      <c r="Q2528" s="86">
        <f t="shared" si="276"/>
        <v>6.8552750841113159</v>
      </c>
      <c r="S2528" s="86">
        <f t="shared" si="277"/>
        <v>2.7646102039729586E-2</v>
      </c>
      <c r="T2528" s="87">
        <v>0.98103776399999998</v>
      </c>
      <c r="U2528" s="87">
        <v>0</v>
      </c>
    </row>
    <row r="2529" spans="2:21">
      <c r="B2529" s="87" t="s">
        <v>8295</v>
      </c>
      <c r="C2529" s="87" t="s">
        <v>3709</v>
      </c>
      <c r="D2529" s="87" t="s">
        <v>3710</v>
      </c>
      <c r="E2529" s="87">
        <v>1056.0049970985301</v>
      </c>
      <c r="F2529" s="86">
        <v>1489.29770996256</v>
      </c>
      <c r="G2529" s="86">
        <v>1525.57822048201</v>
      </c>
      <c r="H2529" s="86">
        <f t="shared" si="278"/>
        <v>1356.9603091810334</v>
      </c>
      <c r="I2529" s="86">
        <f t="shared" si="273"/>
        <v>261.26546607597339</v>
      </c>
      <c r="J2529" s="86">
        <f t="shared" si="274"/>
        <v>10.406162807493187</v>
      </c>
      <c r="L2529" s="87">
        <v>1240.1790287643</v>
      </c>
      <c r="M2529" s="86">
        <v>1274.50171121976</v>
      </c>
      <c r="N2529" s="86">
        <v>1812.84111411856</v>
      </c>
      <c r="O2529" s="86">
        <f t="shared" si="279"/>
        <v>1442.5072847008732</v>
      </c>
      <c r="P2529" s="86">
        <f t="shared" si="275"/>
        <v>321.17731946871822</v>
      </c>
      <c r="Q2529" s="86">
        <f t="shared" si="276"/>
        <v>10.494362889200289</v>
      </c>
      <c r="S2529" s="86">
        <f t="shared" si="277"/>
        <v>8.8200081707102029E-2</v>
      </c>
      <c r="T2529" s="87">
        <v>0.94234390999999995</v>
      </c>
      <c r="U2529" s="87">
        <v>0</v>
      </c>
    </row>
    <row r="2530" spans="2:21">
      <c r="B2530" s="87" t="s">
        <v>8296</v>
      </c>
      <c r="C2530" s="87" t="s">
        <v>3713</v>
      </c>
      <c r="D2530" s="87" t="s">
        <v>3714</v>
      </c>
      <c r="E2530" s="87">
        <v>769.30305260649595</v>
      </c>
      <c r="F2530" s="86">
        <v>810.58916012637496</v>
      </c>
      <c r="G2530" s="86">
        <v>836.22413405394695</v>
      </c>
      <c r="H2530" s="86">
        <f t="shared" si="278"/>
        <v>805.37211559560603</v>
      </c>
      <c r="I2530" s="86">
        <f t="shared" si="273"/>
        <v>33.76419628469057</v>
      </c>
      <c r="J2530" s="86">
        <f t="shared" si="274"/>
        <v>9.6535117124825938</v>
      </c>
      <c r="L2530" s="87">
        <v>727.94413036783897</v>
      </c>
      <c r="M2530" s="86">
        <v>663.81227985707199</v>
      </c>
      <c r="N2530" s="86">
        <v>747.45858331989803</v>
      </c>
      <c r="O2530" s="86">
        <f t="shared" si="279"/>
        <v>713.07166451493629</v>
      </c>
      <c r="P2530" s="86">
        <f t="shared" si="275"/>
        <v>43.761497930922246</v>
      </c>
      <c r="Q2530" s="86">
        <f t="shared" si="276"/>
        <v>9.4779032662261091</v>
      </c>
      <c r="S2530" s="86">
        <f t="shared" si="277"/>
        <v>-0.17560844625648339</v>
      </c>
      <c r="T2530" s="87">
        <v>0.117943907</v>
      </c>
      <c r="U2530" s="87">
        <v>0</v>
      </c>
    </row>
    <row r="2531" spans="2:21">
      <c r="B2531" s="87" t="s">
        <v>8297</v>
      </c>
      <c r="C2531" s="87" t="s">
        <v>841</v>
      </c>
      <c r="D2531" s="87"/>
      <c r="E2531" s="87">
        <v>178.793687032203</v>
      </c>
      <c r="F2531" s="86">
        <v>184.115780335229</v>
      </c>
      <c r="G2531" s="86">
        <v>201.885185538846</v>
      </c>
      <c r="H2531" s="86">
        <f t="shared" si="278"/>
        <v>188.26488430209267</v>
      </c>
      <c r="I2531" s="86">
        <f t="shared" si="273"/>
        <v>12.091965250382458</v>
      </c>
      <c r="J2531" s="86">
        <f t="shared" si="274"/>
        <v>7.5566201192665705</v>
      </c>
      <c r="L2531" s="87">
        <v>156.04231351959899</v>
      </c>
      <c r="M2531" s="86">
        <v>165.70238982328101</v>
      </c>
      <c r="N2531" s="86">
        <v>179.47940341718399</v>
      </c>
      <c r="O2531" s="86">
        <f t="shared" si="279"/>
        <v>167.07470225335467</v>
      </c>
      <c r="P2531" s="86">
        <f t="shared" si="275"/>
        <v>11.778655558728728</v>
      </c>
      <c r="Q2531" s="86">
        <f t="shared" si="276"/>
        <v>7.3843494929129205</v>
      </c>
      <c r="S2531" s="86">
        <f t="shared" si="277"/>
        <v>-0.17227062635365034</v>
      </c>
      <c r="T2531" s="87">
        <v>0.21869371500000001</v>
      </c>
      <c r="U2531" s="87">
        <v>0</v>
      </c>
    </row>
    <row r="2532" spans="2:21">
      <c r="B2532" s="87" t="s">
        <v>8298</v>
      </c>
      <c r="C2532" s="87" t="s">
        <v>3687</v>
      </c>
      <c r="D2532" s="87" t="s">
        <v>3688</v>
      </c>
      <c r="E2532" s="87">
        <v>1754.9303484664699</v>
      </c>
      <c r="F2532" s="86">
        <v>1806.91329967089</v>
      </c>
      <c r="G2532" s="86">
        <v>1857.64894324074</v>
      </c>
      <c r="H2532" s="86">
        <f t="shared" si="278"/>
        <v>1806.4975304593665</v>
      </c>
      <c r="I2532" s="86">
        <f t="shared" si="273"/>
        <v>51.360559538697721</v>
      </c>
      <c r="J2532" s="86">
        <f t="shared" si="274"/>
        <v>10.818979567222945</v>
      </c>
      <c r="L2532" s="87">
        <v>1625.21344886101</v>
      </c>
      <c r="M2532" s="86">
        <v>1628.7306761866701</v>
      </c>
      <c r="N2532" s="86">
        <v>1927.2936688418799</v>
      </c>
      <c r="O2532" s="86">
        <f t="shared" si="279"/>
        <v>1727.0792646298535</v>
      </c>
      <c r="P2532" s="86">
        <f t="shared" si="275"/>
        <v>173.39967838060622</v>
      </c>
      <c r="Q2532" s="86">
        <f t="shared" si="276"/>
        <v>10.754118581810454</v>
      </c>
      <c r="S2532" s="86">
        <f t="shared" si="277"/>
        <v>-6.4860985412489899E-2</v>
      </c>
      <c r="T2532" s="87">
        <v>0.65746865899999996</v>
      </c>
      <c r="U2532" s="87">
        <v>0</v>
      </c>
    </row>
    <row r="2533" spans="2:21">
      <c r="B2533" s="87" t="s">
        <v>8299</v>
      </c>
      <c r="C2533" s="87" t="s">
        <v>3713</v>
      </c>
      <c r="D2533" s="87" t="s">
        <v>3714</v>
      </c>
      <c r="E2533" s="87">
        <v>782.14260285862099</v>
      </c>
      <c r="F2533" s="86">
        <v>847.67699296658895</v>
      </c>
      <c r="G2533" s="86">
        <v>840.29335125129001</v>
      </c>
      <c r="H2533" s="86">
        <f t="shared" si="278"/>
        <v>823.37098235883332</v>
      </c>
      <c r="I2533" s="86">
        <f t="shared" si="273"/>
        <v>35.895180712807694</v>
      </c>
      <c r="J2533" s="86">
        <f t="shared" si="274"/>
        <v>9.6853987951685561</v>
      </c>
      <c r="L2533" s="87">
        <v>743.23350533472501</v>
      </c>
      <c r="M2533" s="86">
        <v>669.80607019438196</v>
      </c>
      <c r="N2533" s="86">
        <v>792.80577301307005</v>
      </c>
      <c r="O2533" s="86">
        <f t="shared" si="279"/>
        <v>735.28178284739226</v>
      </c>
      <c r="P2533" s="86">
        <f t="shared" si="275"/>
        <v>61.884199447500819</v>
      </c>
      <c r="Q2533" s="86">
        <f t="shared" si="276"/>
        <v>9.5221534313016143</v>
      </c>
      <c r="S2533" s="86">
        <f t="shared" si="277"/>
        <v>-0.16324536386694252</v>
      </c>
      <c r="T2533" s="87">
        <v>0.19354981900000001</v>
      </c>
      <c r="U2533" s="87">
        <v>0</v>
      </c>
    </row>
    <row r="2534" spans="2:21">
      <c r="B2534" s="87" t="s">
        <v>8300</v>
      </c>
      <c r="C2534" s="87" t="s">
        <v>3715</v>
      </c>
      <c r="D2534" s="87" t="s">
        <v>3716</v>
      </c>
      <c r="E2534" s="87">
        <v>66.982438502494503</v>
      </c>
      <c r="F2534" s="86">
        <v>86.742149276768998</v>
      </c>
      <c r="G2534" s="86">
        <v>82.899608008329196</v>
      </c>
      <c r="H2534" s="86">
        <f t="shared" si="278"/>
        <v>78.87473192919758</v>
      </c>
      <c r="I2534" s="86">
        <f t="shared" si="273"/>
        <v>10.476700962612995</v>
      </c>
      <c r="J2534" s="86">
        <f t="shared" si="274"/>
        <v>6.3014912917169461</v>
      </c>
      <c r="L2534" s="87">
        <v>85.170542232952201</v>
      </c>
      <c r="M2534" s="86">
        <v>83.472080147971994</v>
      </c>
      <c r="N2534" s="86">
        <v>88.678948733313106</v>
      </c>
      <c r="O2534" s="86">
        <f t="shared" si="279"/>
        <v>85.7738570380791</v>
      </c>
      <c r="P2534" s="86">
        <f t="shared" si="275"/>
        <v>2.6553458685860529</v>
      </c>
      <c r="Q2534" s="86">
        <f t="shared" si="276"/>
        <v>6.4224660914618221</v>
      </c>
      <c r="S2534" s="86">
        <f t="shared" si="277"/>
        <v>0.12097479974487696</v>
      </c>
      <c r="T2534" s="87">
        <v>0.82262595800000005</v>
      </c>
      <c r="U2534" s="87">
        <v>0</v>
      </c>
    </row>
    <row r="2535" spans="2:21">
      <c r="B2535" s="87" t="s">
        <v>8301</v>
      </c>
      <c r="C2535" s="87" t="s">
        <v>3707</v>
      </c>
      <c r="D2535" s="87" t="s">
        <v>3708</v>
      </c>
      <c r="E2535" s="87">
        <v>2009.75407857666</v>
      </c>
      <c r="F2535" s="86">
        <v>2336.02415933987</v>
      </c>
      <c r="G2535" s="86">
        <v>2180.5608257142999</v>
      </c>
      <c r="H2535" s="86">
        <f t="shared" si="278"/>
        <v>2175.4463545436101</v>
      </c>
      <c r="I2535" s="86">
        <f t="shared" si="273"/>
        <v>163.1951585122082</v>
      </c>
      <c r="J2535" s="86">
        <f t="shared" si="274"/>
        <v>11.087095725816264</v>
      </c>
      <c r="L2535" s="87">
        <v>2225.63326945986</v>
      </c>
      <c r="M2535" s="86">
        <v>2347.17048360528</v>
      </c>
      <c r="N2535" s="86">
        <v>2576.7795790029299</v>
      </c>
      <c r="O2535" s="86">
        <f t="shared" si="279"/>
        <v>2383.1944440226903</v>
      </c>
      <c r="P2535" s="86">
        <f t="shared" si="275"/>
        <v>178.32337751833245</v>
      </c>
      <c r="Q2535" s="86">
        <f t="shared" si="276"/>
        <v>11.218680949989285</v>
      </c>
      <c r="S2535" s="86">
        <f t="shared" si="277"/>
        <v>0.13158522417302149</v>
      </c>
      <c r="T2535" s="87">
        <v>0.73120970900000004</v>
      </c>
      <c r="U2535" s="87">
        <v>0</v>
      </c>
    </row>
    <row r="2536" spans="2:21">
      <c r="B2536" s="87" t="s">
        <v>8302</v>
      </c>
      <c r="C2536" s="87" t="s">
        <v>3717</v>
      </c>
      <c r="D2536" s="87" t="s">
        <v>3718</v>
      </c>
      <c r="E2536" s="87">
        <v>134.981046488597</v>
      </c>
      <c r="F2536" s="86">
        <v>124.20838283567601</v>
      </c>
      <c r="G2536" s="86">
        <v>122.769047016076</v>
      </c>
      <c r="H2536" s="86">
        <f t="shared" si="278"/>
        <v>127.31949211344967</v>
      </c>
      <c r="I2536" s="86">
        <f t="shared" si="273"/>
        <v>6.6740155441008921</v>
      </c>
      <c r="J2536" s="86">
        <f t="shared" si="274"/>
        <v>6.9923094968590833</v>
      </c>
      <c r="L2536" s="87">
        <v>139.62142369995101</v>
      </c>
      <c r="M2536" s="86">
        <v>126.844643258098</v>
      </c>
      <c r="N2536" s="86">
        <v>135.35178084192799</v>
      </c>
      <c r="O2536" s="86">
        <f t="shared" si="279"/>
        <v>133.93928259999234</v>
      </c>
      <c r="P2536" s="86">
        <f t="shared" si="275"/>
        <v>6.5044517891543228</v>
      </c>
      <c r="Q2536" s="86">
        <f t="shared" si="276"/>
        <v>7.0654353356550272</v>
      </c>
      <c r="S2536" s="86">
        <f t="shared" si="277"/>
        <v>7.312583879594281E-2</v>
      </c>
      <c r="T2536" s="87">
        <v>0.92638575400000001</v>
      </c>
      <c r="U2536" s="87">
        <v>0</v>
      </c>
    </row>
    <row r="2537" spans="2:21">
      <c r="B2537" s="87" t="s">
        <v>8303</v>
      </c>
      <c r="C2537" s="87" t="s">
        <v>3719</v>
      </c>
      <c r="D2537" s="87" t="s">
        <v>3720</v>
      </c>
      <c r="E2537" s="87">
        <v>75.055889436805401</v>
      </c>
      <c r="F2537" s="86">
        <v>90.938527981090004</v>
      </c>
      <c r="G2537" s="86">
        <v>85.830340514323396</v>
      </c>
      <c r="H2537" s="86">
        <f t="shared" si="278"/>
        <v>83.941585977406262</v>
      </c>
      <c r="I2537" s="86">
        <f t="shared" si="273"/>
        <v>8.1080267055333817</v>
      </c>
      <c r="J2537" s="86">
        <f t="shared" si="274"/>
        <v>6.3913138163923797</v>
      </c>
      <c r="L2537" s="87">
        <v>87.489201199401904</v>
      </c>
      <c r="M2537" s="86">
        <v>90.739325939830493</v>
      </c>
      <c r="N2537" s="86">
        <v>94.839321672762793</v>
      </c>
      <c r="O2537" s="86">
        <f t="shared" si="279"/>
        <v>91.022616270665068</v>
      </c>
      <c r="P2537" s="86">
        <f t="shared" si="275"/>
        <v>3.6832401227571347</v>
      </c>
      <c r="Q2537" s="86">
        <f t="shared" si="276"/>
        <v>6.5081531492935358</v>
      </c>
      <c r="S2537" s="86">
        <f t="shared" si="277"/>
        <v>0.11683933290115614</v>
      </c>
      <c r="T2537" s="87">
        <v>0.79354843100000005</v>
      </c>
      <c r="U2537" s="87">
        <v>0</v>
      </c>
    </row>
    <row r="2538" spans="2:21">
      <c r="B2538" s="87" t="s">
        <v>8304</v>
      </c>
      <c r="C2538" s="87" t="s">
        <v>3721</v>
      </c>
      <c r="D2538" s="87" t="s">
        <v>1555</v>
      </c>
      <c r="E2538" s="87">
        <v>53.860944617316598</v>
      </c>
      <c r="F2538" s="86">
        <v>49.110530190299897</v>
      </c>
      <c r="G2538" s="86">
        <v>56.712830791114797</v>
      </c>
      <c r="H2538" s="86">
        <f t="shared" si="278"/>
        <v>53.228101866243755</v>
      </c>
      <c r="I2538" s="86">
        <f t="shared" si="273"/>
        <v>3.8404571429683627</v>
      </c>
      <c r="J2538" s="86">
        <f t="shared" si="274"/>
        <v>5.7341162150304683</v>
      </c>
      <c r="L2538" s="87">
        <v>55.356346073523</v>
      </c>
      <c r="M2538" s="86">
        <v>44.120956649642302</v>
      </c>
      <c r="N2538" s="86">
        <v>55.088437849482403</v>
      </c>
      <c r="O2538" s="86">
        <f t="shared" si="279"/>
        <v>51.521913524215904</v>
      </c>
      <c r="P2538" s="86">
        <f t="shared" si="275"/>
        <v>6.4108163051674154</v>
      </c>
      <c r="Q2538" s="86">
        <f t="shared" si="276"/>
        <v>5.6871142710384817</v>
      </c>
      <c r="S2538" s="86">
        <f t="shared" si="277"/>
        <v>-4.7001943991986976E-2</v>
      </c>
      <c r="T2538" s="87">
        <v>0.81530924299999996</v>
      </c>
      <c r="U2538" s="87">
        <v>0</v>
      </c>
    </row>
    <row r="2539" spans="2:21">
      <c r="B2539" s="87" t="s">
        <v>8305</v>
      </c>
      <c r="C2539" s="87" t="s">
        <v>3722</v>
      </c>
      <c r="D2539" s="87" t="s">
        <v>1326</v>
      </c>
      <c r="E2539" s="87">
        <v>74.770566097869306</v>
      </c>
      <c r="F2539" s="86">
        <v>81.735716578026697</v>
      </c>
      <c r="G2539" s="86">
        <v>82.113788807416896</v>
      </c>
      <c r="H2539" s="86">
        <f t="shared" si="278"/>
        <v>79.540023827770952</v>
      </c>
      <c r="I2539" s="86">
        <f t="shared" si="273"/>
        <v>4.1347950288554864</v>
      </c>
      <c r="J2539" s="86">
        <f t="shared" si="274"/>
        <v>6.3136090892180885</v>
      </c>
      <c r="L2539" s="87">
        <v>93.238761217813504</v>
      </c>
      <c r="M2539" s="86">
        <v>93.359944270643197</v>
      </c>
      <c r="N2539" s="86">
        <v>84.325618522768707</v>
      </c>
      <c r="O2539" s="86">
        <f t="shared" si="279"/>
        <v>90.308108003741793</v>
      </c>
      <c r="P2539" s="86">
        <f t="shared" si="275"/>
        <v>5.1813421644916087</v>
      </c>
      <c r="Q2539" s="86">
        <f t="shared" si="276"/>
        <v>6.4967836158345778</v>
      </c>
      <c r="S2539" s="86">
        <f t="shared" si="277"/>
        <v>0.18317452661648886</v>
      </c>
      <c r="T2539" s="87">
        <v>0.55478147700000002</v>
      </c>
      <c r="U2539" s="87">
        <v>0</v>
      </c>
    </row>
    <row r="2540" spans="2:21">
      <c r="B2540" s="87" t="s">
        <v>8306</v>
      </c>
      <c r="C2540" s="87" t="s">
        <v>3723</v>
      </c>
      <c r="D2540" s="87" t="s">
        <v>3138</v>
      </c>
      <c r="E2540" s="87">
        <v>117.35408372804601</v>
      </c>
      <c r="F2540" s="86">
        <v>140.76089777533801</v>
      </c>
      <c r="G2540" s="86">
        <v>163.32396649043301</v>
      </c>
      <c r="H2540" s="86">
        <f t="shared" si="278"/>
        <v>140.47964933127233</v>
      </c>
      <c r="I2540" s="86">
        <f t="shared" si="273"/>
        <v>22.986231875023975</v>
      </c>
      <c r="J2540" s="86">
        <f t="shared" si="274"/>
        <v>7.1342173384745733</v>
      </c>
      <c r="L2540" s="87">
        <v>127.36544836419399</v>
      </c>
      <c r="M2540" s="86">
        <v>133.02468429867201</v>
      </c>
      <c r="N2540" s="86">
        <v>147.982995698716</v>
      </c>
      <c r="O2540" s="86">
        <f t="shared" si="279"/>
        <v>136.12437612052733</v>
      </c>
      <c r="P2540" s="86">
        <f t="shared" si="275"/>
        <v>10.652552819191811</v>
      </c>
      <c r="Q2540" s="86">
        <f t="shared" si="276"/>
        <v>7.0887816266332795</v>
      </c>
      <c r="S2540" s="86">
        <f t="shared" si="277"/>
        <v>-4.5435711841294059E-2</v>
      </c>
      <c r="T2540" s="87">
        <v>0.80519012499999998</v>
      </c>
      <c r="U2540" s="87">
        <v>0</v>
      </c>
    </row>
    <row r="2541" spans="2:21">
      <c r="B2541" s="87" t="s">
        <v>8307</v>
      </c>
      <c r="C2541" s="87" t="s">
        <v>3724</v>
      </c>
      <c r="D2541" s="87" t="s">
        <v>3354</v>
      </c>
      <c r="E2541" s="87">
        <v>74.253569962361098</v>
      </c>
      <c r="F2541" s="86">
        <v>74.064450536318105</v>
      </c>
      <c r="G2541" s="86">
        <v>80.737442751381195</v>
      </c>
      <c r="H2541" s="86">
        <f t="shared" si="278"/>
        <v>76.351821083353471</v>
      </c>
      <c r="I2541" s="86">
        <f t="shared" si="273"/>
        <v>3.7992367128980589</v>
      </c>
      <c r="J2541" s="86">
        <f t="shared" si="274"/>
        <v>6.2545906623429026</v>
      </c>
      <c r="L2541" s="87">
        <v>74.454028951992797</v>
      </c>
      <c r="M2541" s="86">
        <v>75.039565501814806</v>
      </c>
      <c r="N2541" s="86">
        <v>73.020602890542804</v>
      </c>
      <c r="O2541" s="86">
        <f t="shared" si="279"/>
        <v>74.171399114783469</v>
      </c>
      <c r="P2541" s="86">
        <f t="shared" si="275"/>
        <v>1.0387310648523485</v>
      </c>
      <c r="Q2541" s="86">
        <f t="shared" si="276"/>
        <v>6.2127910780981832</v>
      </c>
      <c r="S2541" s="86">
        <f t="shared" si="277"/>
        <v>-4.1799584244719599E-2</v>
      </c>
      <c r="T2541" s="87">
        <v>0.73288192799999996</v>
      </c>
      <c r="U2541" s="87">
        <v>0</v>
      </c>
    </row>
    <row r="2542" spans="2:21">
      <c r="B2542" s="87" t="s">
        <v>8308</v>
      </c>
      <c r="C2542" s="87" t="s">
        <v>3725</v>
      </c>
      <c r="D2542" s="87" t="s">
        <v>3726</v>
      </c>
      <c r="E2542" s="87">
        <v>421.60694721654897</v>
      </c>
      <c r="F2542" s="86">
        <v>453.56776361948499</v>
      </c>
      <c r="G2542" s="86">
        <v>419.35543894838401</v>
      </c>
      <c r="H2542" s="86">
        <f t="shared" si="278"/>
        <v>431.51004992813932</v>
      </c>
      <c r="I2542" s="86">
        <f t="shared" si="273"/>
        <v>19.135683221077773</v>
      </c>
      <c r="J2542" s="86">
        <f t="shared" si="274"/>
        <v>8.753250350135259</v>
      </c>
      <c r="L2542" s="87">
        <v>540.48784950353297</v>
      </c>
      <c r="M2542" s="86">
        <v>473.25531395774198</v>
      </c>
      <c r="N2542" s="86">
        <v>493.46228409972798</v>
      </c>
      <c r="O2542" s="86">
        <f t="shared" si="279"/>
        <v>502.40181585366764</v>
      </c>
      <c r="P2542" s="86">
        <f t="shared" si="275"/>
        <v>34.496229938411879</v>
      </c>
      <c r="Q2542" s="86">
        <f t="shared" si="276"/>
        <v>8.9726978684118031</v>
      </c>
      <c r="S2542" s="86">
        <f t="shared" si="277"/>
        <v>0.21944751827654393</v>
      </c>
      <c r="T2542" s="87">
        <v>0.244129028</v>
      </c>
      <c r="U2542" s="87">
        <v>0</v>
      </c>
    </row>
    <row r="2543" spans="2:21">
      <c r="B2543" s="87" t="s">
        <v>8309</v>
      </c>
      <c r="C2543" s="87" t="s">
        <v>841</v>
      </c>
      <c r="D2543" s="87"/>
      <c r="E2543" s="87">
        <v>0.124770106960512</v>
      </c>
      <c r="F2543" s="86">
        <v>0</v>
      </c>
      <c r="G2543" s="86">
        <v>0.23725908851393701</v>
      </c>
      <c r="H2543" s="86">
        <f t="shared" si="278"/>
        <v>0.120676398491483</v>
      </c>
      <c r="I2543" s="86">
        <f t="shared" si="273"/>
        <v>0.11868250758805235</v>
      </c>
      <c r="J2543" s="86">
        <f t="shared" si="274"/>
        <v>-3.050784548941504</v>
      </c>
      <c r="L2543" s="87">
        <v>0.14857661775668199</v>
      </c>
      <c r="M2543" s="86">
        <v>0.26210469296817202</v>
      </c>
      <c r="N2543" s="86">
        <v>0.23945710729067399</v>
      </c>
      <c r="O2543" s="86">
        <f t="shared" si="279"/>
        <v>0.21671280600517603</v>
      </c>
      <c r="P2543" s="86">
        <f t="shared" si="275"/>
        <v>6.0084385625805835E-2</v>
      </c>
      <c r="Q2543" s="86">
        <f t="shared" si="276"/>
        <v>-2.2061436871212918</v>
      </c>
      <c r="S2543" s="86">
        <f t="shared" si="277"/>
        <v>0.84464086182021181</v>
      </c>
      <c r="T2543" s="87">
        <v>0.95393430400000001</v>
      </c>
      <c r="U2543" s="87">
        <v>0</v>
      </c>
    </row>
    <row r="2544" spans="2:21">
      <c r="B2544" s="87" t="s">
        <v>8310</v>
      </c>
      <c r="C2544" s="87" t="s">
        <v>832</v>
      </c>
      <c r="D2544" s="87" t="s">
        <v>3727</v>
      </c>
      <c r="E2544" s="87">
        <v>47.126186198244902</v>
      </c>
      <c r="F2544" s="86">
        <v>44.027310672817997</v>
      </c>
      <c r="G2544" s="86">
        <v>39.844083971089098</v>
      </c>
      <c r="H2544" s="86">
        <f t="shared" si="278"/>
        <v>43.665860280717332</v>
      </c>
      <c r="I2544" s="86">
        <f t="shared" si="273"/>
        <v>3.6544819059819096</v>
      </c>
      <c r="J2544" s="86">
        <f t="shared" si="274"/>
        <v>5.4484338585318932</v>
      </c>
      <c r="L2544" s="87">
        <v>47.060984310740899</v>
      </c>
      <c r="M2544" s="86">
        <v>40.335430783252903</v>
      </c>
      <c r="N2544" s="86">
        <v>38.782133039367203</v>
      </c>
      <c r="O2544" s="86">
        <f t="shared" si="279"/>
        <v>42.059516044453666</v>
      </c>
      <c r="P2544" s="86">
        <f t="shared" si="275"/>
        <v>4.4004769155511712</v>
      </c>
      <c r="Q2544" s="86">
        <f t="shared" si="276"/>
        <v>5.3943603447601083</v>
      </c>
      <c r="S2544" s="86">
        <f t="shared" si="277"/>
        <v>-5.4073513771785889E-2</v>
      </c>
      <c r="T2544" s="87">
        <v>0.77454030200000001</v>
      </c>
      <c r="U2544" s="87">
        <v>0</v>
      </c>
    </row>
    <row r="2545" spans="2:21">
      <c r="B2545" s="87" t="s">
        <v>8311</v>
      </c>
      <c r="C2545" s="87" t="s">
        <v>3728</v>
      </c>
      <c r="D2545" s="87" t="s">
        <v>3729</v>
      </c>
      <c r="E2545" s="87">
        <v>256.751619919029</v>
      </c>
      <c r="F2545" s="86">
        <v>269.59541752738397</v>
      </c>
      <c r="G2545" s="86">
        <v>282.26553647007802</v>
      </c>
      <c r="H2545" s="86">
        <f t="shared" si="278"/>
        <v>269.53752463883035</v>
      </c>
      <c r="I2545" s="86">
        <f t="shared" si="273"/>
        <v>12.757056797450662</v>
      </c>
      <c r="J2545" s="86">
        <f t="shared" si="274"/>
        <v>8.0743423267293704</v>
      </c>
      <c r="L2545" s="87">
        <v>226.198329648129</v>
      </c>
      <c r="M2545" s="86">
        <v>224.36724519563501</v>
      </c>
      <c r="N2545" s="86">
        <v>304.243476370873</v>
      </c>
      <c r="O2545" s="86">
        <f t="shared" si="279"/>
        <v>251.60301707154568</v>
      </c>
      <c r="P2545" s="86">
        <f t="shared" si="275"/>
        <v>45.597167499759394</v>
      </c>
      <c r="Q2545" s="86">
        <f t="shared" si="276"/>
        <v>7.9750054120239593</v>
      </c>
      <c r="S2545" s="86">
        <f t="shared" si="277"/>
        <v>-9.9336914705411186E-2</v>
      </c>
      <c r="T2545" s="87">
        <v>0.61708418799999998</v>
      </c>
      <c r="U2545" s="87">
        <v>0</v>
      </c>
    </row>
    <row r="2546" spans="2:21">
      <c r="B2546" s="87" t="s">
        <v>8312</v>
      </c>
      <c r="C2546" s="87" t="s">
        <v>3730</v>
      </c>
      <c r="D2546" s="87" t="s">
        <v>2514</v>
      </c>
      <c r="E2546" s="87">
        <v>56.728946804255301</v>
      </c>
      <c r="F2546" s="86">
        <v>58.884426756161801</v>
      </c>
      <c r="G2546" s="86">
        <v>64.684631067026501</v>
      </c>
      <c r="H2546" s="86">
        <f t="shared" si="278"/>
        <v>60.099334875814542</v>
      </c>
      <c r="I2546" s="86">
        <f t="shared" si="273"/>
        <v>4.1146359895651692</v>
      </c>
      <c r="J2546" s="86">
        <f t="shared" si="274"/>
        <v>5.9092771194898175</v>
      </c>
      <c r="L2546" s="87">
        <v>60.274226636713401</v>
      </c>
      <c r="M2546" s="86">
        <v>58.573868030555097</v>
      </c>
      <c r="N2546" s="86">
        <v>65.243708581803304</v>
      </c>
      <c r="O2546" s="86">
        <f t="shared" si="279"/>
        <v>61.363934416357267</v>
      </c>
      <c r="P2546" s="86">
        <f t="shared" si="275"/>
        <v>3.4658751461255815</v>
      </c>
      <c r="Q2546" s="86">
        <f t="shared" si="276"/>
        <v>5.9393190806779605</v>
      </c>
      <c r="S2546" s="86">
        <f t="shared" si="277"/>
        <v>3.0041961188143701E-2</v>
      </c>
      <c r="T2546" s="87">
        <v>0.98214707400000001</v>
      </c>
      <c r="U2546" s="87">
        <v>0</v>
      </c>
    </row>
    <row r="2547" spans="2:21">
      <c r="B2547" s="87" t="s">
        <v>8313</v>
      </c>
      <c r="C2547" s="87" t="s">
        <v>3731</v>
      </c>
      <c r="D2547" s="87" t="s">
        <v>3732</v>
      </c>
      <c r="E2547" s="87">
        <v>0</v>
      </c>
      <c r="F2547" s="86">
        <v>0.58966705880646397</v>
      </c>
      <c r="G2547" s="86">
        <v>0.31809514964479202</v>
      </c>
      <c r="H2547" s="86">
        <f t="shared" si="278"/>
        <v>0.30258740281708535</v>
      </c>
      <c r="I2547" s="86">
        <f t="shared" si="273"/>
        <v>0.29513925140367325</v>
      </c>
      <c r="J2547" s="86">
        <f t="shared" si="274"/>
        <v>-1.7245761677147962</v>
      </c>
      <c r="L2547" s="87">
        <v>0.15935828382398101</v>
      </c>
      <c r="M2547" s="86">
        <v>0.49196818919070201</v>
      </c>
      <c r="N2547" s="86">
        <v>0.38525046111012901</v>
      </c>
      <c r="O2547" s="86">
        <f t="shared" si="279"/>
        <v>0.34552564470827068</v>
      </c>
      <c r="P2547" s="86">
        <f t="shared" si="275"/>
        <v>0.1698260376551127</v>
      </c>
      <c r="Q2547" s="86">
        <f t="shared" si="276"/>
        <v>-1.5331353043304214</v>
      </c>
      <c r="S2547" s="86">
        <f t="shared" si="277"/>
        <v>0.19144086338437477</v>
      </c>
      <c r="T2547" s="87">
        <v>0.97188011699999999</v>
      </c>
      <c r="U2547" s="87">
        <v>0</v>
      </c>
    </row>
    <row r="2548" spans="2:21">
      <c r="B2548" s="87" t="s">
        <v>8314</v>
      </c>
      <c r="C2548" s="87" t="s">
        <v>3733</v>
      </c>
      <c r="D2548" s="87" t="s">
        <v>3732</v>
      </c>
      <c r="E2548" s="87">
        <v>4.2888413657308702</v>
      </c>
      <c r="F2548" s="86">
        <v>3.3596156795864101</v>
      </c>
      <c r="G2548" s="86">
        <v>3.6246808648599802</v>
      </c>
      <c r="H2548" s="86">
        <f t="shared" si="278"/>
        <v>3.7577126367257532</v>
      </c>
      <c r="I2548" s="86">
        <f t="shared" si="273"/>
        <v>0.47868380293464158</v>
      </c>
      <c r="J2548" s="86">
        <f t="shared" si="274"/>
        <v>1.9098547438675308</v>
      </c>
      <c r="L2548" s="87">
        <v>1.79696552190172</v>
      </c>
      <c r="M2548" s="86">
        <v>2.0855494214641901</v>
      </c>
      <c r="N2548" s="86">
        <v>2.1339853973257199</v>
      </c>
      <c r="O2548" s="86">
        <f t="shared" si="279"/>
        <v>2.0055001135638766</v>
      </c>
      <c r="P2548" s="86">
        <f t="shared" si="275"/>
        <v>0.18221283675743458</v>
      </c>
      <c r="Q2548" s="86">
        <f t="shared" si="276"/>
        <v>1.003962047846781</v>
      </c>
      <c r="S2548" s="86">
        <f t="shared" si="277"/>
        <v>-0.90589269602074984</v>
      </c>
      <c r="T2548" s="87">
        <v>1.6410890000000001E-3</v>
      </c>
      <c r="U2548" s="87">
        <v>0</v>
      </c>
    </row>
    <row r="2549" spans="2:21">
      <c r="B2549" s="87" t="s">
        <v>8315</v>
      </c>
      <c r="C2549" s="87" t="s">
        <v>3734</v>
      </c>
      <c r="D2549" s="87" t="s">
        <v>3735</v>
      </c>
      <c r="E2549" s="87">
        <v>65.366656552396094</v>
      </c>
      <c r="F2549" s="86">
        <v>64.375474531343798</v>
      </c>
      <c r="G2549" s="86">
        <v>67.135520502612295</v>
      </c>
      <c r="H2549" s="86">
        <f t="shared" si="278"/>
        <v>65.625883862117391</v>
      </c>
      <c r="I2549" s="86">
        <f t="shared" si="273"/>
        <v>1.3981639887573534</v>
      </c>
      <c r="J2549" s="86">
        <f t="shared" si="274"/>
        <v>6.0361930431806332</v>
      </c>
      <c r="L2549" s="87">
        <v>74.208269216517394</v>
      </c>
      <c r="M2549" s="86">
        <v>73.781625571530896</v>
      </c>
      <c r="N2549" s="86">
        <v>72.087403486435207</v>
      </c>
      <c r="O2549" s="86">
        <f t="shared" si="279"/>
        <v>73.359099424827832</v>
      </c>
      <c r="P2549" s="86">
        <f t="shared" si="275"/>
        <v>1.1217905864041942</v>
      </c>
      <c r="Q2549" s="86">
        <f t="shared" si="276"/>
        <v>6.1969040230336638</v>
      </c>
      <c r="S2549" s="86">
        <f t="shared" si="277"/>
        <v>0.16071097985303054</v>
      </c>
      <c r="T2549" s="87">
        <v>0.592721057</v>
      </c>
      <c r="U2549" s="87">
        <v>0</v>
      </c>
    </row>
    <row r="2550" spans="2:21">
      <c r="B2550" s="87" t="s">
        <v>8316</v>
      </c>
      <c r="C2550" s="87" t="s">
        <v>2705</v>
      </c>
      <c r="D2550" s="87" t="s">
        <v>3736</v>
      </c>
      <c r="E2550" s="87">
        <v>79.228420933767197</v>
      </c>
      <c r="F2550" s="86">
        <v>83.529583459445902</v>
      </c>
      <c r="G2550" s="86">
        <v>84.272384860440795</v>
      </c>
      <c r="H2550" s="86">
        <f t="shared" si="278"/>
        <v>82.343463084551288</v>
      </c>
      <c r="I2550" s="86">
        <f t="shared" si="273"/>
        <v>2.7231515163870745</v>
      </c>
      <c r="J2550" s="86">
        <f t="shared" si="274"/>
        <v>6.3635822196437744</v>
      </c>
      <c r="L2550" s="87">
        <v>88.960427605040493</v>
      </c>
      <c r="M2550" s="86">
        <v>85.687542124831694</v>
      </c>
      <c r="N2550" s="86">
        <v>85.053102199632605</v>
      </c>
      <c r="O2550" s="86">
        <f t="shared" si="279"/>
        <v>86.567023976501602</v>
      </c>
      <c r="P2550" s="86">
        <f t="shared" si="275"/>
        <v>2.0968820189746062</v>
      </c>
      <c r="Q2550" s="86">
        <f t="shared" si="276"/>
        <v>6.4357456578800125</v>
      </c>
      <c r="S2550" s="86">
        <f t="shared" si="277"/>
        <v>7.2163438236239427E-2</v>
      </c>
      <c r="T2550" s="87">
        <v>0.94563835100000004</v>
      </c>
      <c r="U2550" s="87">
        <v>0</v>
      </c>
    </row>
    <row r="2551" spans="2:21">
      <c r="B2551" s="87" t="s">
        <v>8317</v>
      </c>
      <c r="C2551" s="87" t="s">
        <v>832</v>
      </c>
      <c r="D2551" s="87" t="s">
        <v>3737</v>
      </c>
      <c r="E2551" s="87">
        <v>61.732774313487603</v>
      </c>
      <c r="F2551" s="86">
        <v>64.9454820085449</v>
      </c>
      <c r="G2551" s="86">
        <v>72.344500679341493</v>
      </c>
      <c r="H2551" s="86">
        <f t="shared" si="278"/>
        <v>66.340919000457987</v>
      </c>
      <c r="I2551" s="86">
        <f t="shared" si="273"/>
        <v>5.4417476434266279</v>
      </c>
      <c r="J2551" s="86">
        <f t="shared" si="274"/>
        <v>6.051827092364821</v>
      </c>
      <c r="L2551" s="87">
        <v>67.528072770412095</v>
      </c>
      <c r="M2551" s="86">
        <v>61.573866716747702</v>
      </c>
      <c r="N2551" s="86">
        <v>59.008748107063603</v>
      </c>
      <c r="O2551" s="86">
        <f t="shared" si="279"/>
        <v>62.703562531407805</v>
      </c>
      <c r="P2551" s="86">
        <f t="shared" si="275"/>
        <v>4.370570060659122</v>
      </c>
      <c r="Q2551" s="86">
        <f t="shared" si="276"/>
        <v>5.9704755076178122</v>
      </c>
      <c r="S2551" s="86">
        <f t="shared" si="277"/>
        <v>-8.1351584747008529E-2</v>
      </c>
      <c r="T2551" s="87">
        <v>0.70947582600000003</v>
      </c>
      <c r="U2551" s="87">
        <v>0</v>
      </c>
    </row>
    <row r="2552" spans="2:21">
      <c r="B2552" s="87" t="s">
        <v>8318</v>
      </c>
      <c r="C2552" s="87" t="s">
        <v>3738</v>
      </c>
      <c r="D2552" s="87" t="s">
        <v>3739</v>
      </c>
      <c r="E2552" s="87">
        <v>74.054532709223594</v>
      </c>
      <c r="F2552" s="86">
        <v>74.215239023631995</v>
      </c>
      <c r="G2552" s="86">
        <v>71.7154372245178</v>
      </c>
      <c r="H2552" s="86">
        <f t="shared" si="278"/>
        <v>73.328402985791129</v>
      </c>
      <c r="I2552" s="86">
        <f t="shared" si="273"/>
        <v>1.3991785233317162</v>
      </c>
      <c r="J2552" s="86">
        <f t="shared" si="274"/>
        <v>6.1963002142525498</v>
      </c>
      <c r="L2552" s="87">
        <v>76.302907085211402</v>
      </c>
      <c r="M2552" s="86">
        <v>73.456585453496501</v>
      </c>
      <c r="N2552" s="86">
        <v>76.859643547748306</v>
      </c>
      <c r="O2552" s="86">
        <f t="shared" si="279"/>
        <v>75.539712028818727</v>
      </c>
      <c r="P2552" s="86">
        <f t="shared" si="275"/>
        <v>1.8253906756609208</v>
      </c>
      <c r="Q2552" s="86">
        <f t="shared" si="276"/>
        <v>6.239163378858894</v>
      </c>
      <c r="S2552" s="86">
        <f t="shared" si="277"/>
        <v>4.28631646063454E-2</v>
      </c>
      <c r="T2552" s="87">
        <v>1</v>
      </c>
      <c r="U2552" s="87">
        <v>0</v>
      </c>
    </row>
    <row r="2553" spans="2:21">
      <c r="B2553" s="87" t="s">
        <v>8319</v>
      </c>
      <c r="C2553" s="87" t="s">
        <v>3740</v>
      </c>
      <c r="D2553" s="87" t="s">
        <v>2464</v>
      </c>
      <c r="E2553" s="87">
        <v>40.767051261355803</v>
      </c>
      <c r="F2553" s="86">
        <v>42.712275255473003</v>
      </c>
      <c r="G2553" s="86">
        <v>45.187688115254403</v>
      </c>
      <c r="H2553" s="86">
        <f t="shared" si="278"/>
        <v>42.889004877361067</v>
      </c>
      <c r="I2553" s="86">
        <f t="shared" si="273"/>
        <v>2.2156111048537266</v>
      </c>
      <c r="J2553" s="86">
        <f t="shared" si="274"/>
        <v>5.4225359374369235</v>
      </c>
      <c r="L2553" s="87">
        <v>46.512423702385199</v>
      </c>
      <c r="M2553" s="86">
        <v>48.126407552858701</v>
      </c>
      <c r="N2553" s="86">
        <v>45.004473605167803</v>
      </c>
      <c r="O2553" s="86">
        <f t="shared" si="279"/>
        <v>46.547768286803908</v>
      </c>
      <c r="P2553" s="86">
        <f t="shared" si="275"/>
        <v>1.5612670569675187</v>
      </c>
      <c r="Q2553" s="86">
        <f t="shared" si="276"/>
        <v>5.5406400949218595</v>
      </c>
      <c r="S2553" s="86">
        <f t="shared" si="277"/>
        <v>0.1181041574849352</v>
      </c>
      <c r="T2553" s="87">
        <v>0.73001777700000003</v>
      </c>
      <c r="U2553" s="87">
        <v>0</v>
      </c>
    </row>
    <row r="2554" spans="2:21">
      <c r="B2554" s="87" t="s">
        <v>8320</v>
      </c>
      <c r="C2554" s="87" t="s">
        <v>832</v>
      </c>
      <c r="D2554" s="87" t="s">
        <v>3741</v>
      </c>
      <c r="E2554" s="87">
        <v>144.07791830885199</v>
      </c>
      <c r="F2554" s="86">
        <v>167.25888981561101</v>
      </c>
      <c r="G2554" s="86">
        <v>182.23153293836799</v>
      </c>
      <c r="H2554" s="86">
        <f t="shared" si="278"/>
        <v>164.52278035427699</v>
      </c>
      <c r="I2554" s="86">
        <f t="shared" si="273"/>
        <v>19.22340496797343</v>
      </c>
      <c r="J2554" s="86">
        <f t="shared" si="274"/>
        <v>7.3621435477701107</v>
      </c>
      <c r="L2554" s="87">
        <v>165.54847297397501</v>
      </c>
      <c r="M2554" s="86">
        <v>151.67861434263699</v>
      </c>
      <c r="N2554" s="86">
        <v>184.447057612458</v>
      </c>
      <c r="O2554" s="86">
        <f t="shared" si="279"/>
        <v>167.22471497635669</v>
      </c>
      <c r="P2554" s="86">
        <f t="shared" si="275"/>
        <v>16.448405972001687</v>
      </c>
      <c r="Q2554" s="86">
        <f t="shared" si="276"/>
        <v>7.3856442760619032</v>
      </c>
      <c r="S2554" s="86">
        <f t="shared" si="277"/>
        <v>2.3500728291792547E-2</v>
      </c>
      <c r="T2554" s="87">
        <v>0.96919776700000004</v>
      </c>
      <c r="U2554" s="87">
        <v>0</v>
      </c>
    </row>
    <row r="2555" spans="2:21">
      <c r="B2555" s="87" t="s">
        <v>8321</v>
      </c>
      <c r="C2555" s="87" t="s">
        <v>3742</v>
      </c>
      <c r="D2555" s="87" t="s">
        <v>3743</v>
      </c>
      <c r="E2555" s="87">
        <v>105.343011400176</v>
      </c>
      <c r="F2555" s="86">
        <v>110.186353657963</v>
      </c>
      <c r="G2555" s="86">
        <v>119.34780907571199</v>
      </c>
      <c r="H2555" s="86">
        <f t="shared" si="278"/>
        <v>111.62572471128367</v>
      </c>
      <c r="I2555" s="86">
        <f t="shared" si="273"/>
        <v>7.1124841831126551</v>
      </c>
      <c r="J2555" s="86">
        <f t="shared" si="274"/>
        <v>6.8025257316070551</v>
      </c>
      <c r="L2555" s="87">
        <v>96.837132132570204</v>
      </c>
      <c r="M2555" s="86">
        <v>109.40618469216</v>
      </c>
      <c r="N2555" s="86">
        <v>111.95087455501699</v>
      </c>
      <c r="O2555" s="86">
        <f t="shared" si="279"/>
        <v>106.06473045991572</v>
      </c>
      <c r="P2555" s="86">
        <f t="shared" si="275"/>
        <v>8.0919892358217016</v>
      </c>
      <c r="Q2555" s="86">
        <f t="shared" si="276"/>
        <v>6.7288011886316381</v>
      </c>
      <c r="S2555" s="86">
        <f t="shared" si="277"/>
        <v>-7.3724542975417112E-2</v>
      </c>
      <c r="T2555" s="87">
        <v>0.59299716599999996</v>
      </c>
      <c r="U2555" s="87">
        <v>0</v>
      </c>
    </row>
    <row r="2556" spans="2:21">
      <c r="B2556" s="87" t="s">
        <v>8322</v>
      </c>
      <c r="C2556" s="87" t="s">
        <v>832</v>
      </c>
      <c r="D2556" s="87" t="s">
        <v>3744</v>
      </c>
      <c r="E2556" s="87">
        <v>40.818811731494399</v>
      </c>
      <c r="F2556" s="86">
        <v>38.064148099211003</v>
      </c>
      <c r="G2556" s="86">
        <v>44.8007052789578</v>
      </c>
      <c r="H2556" s="86">
        <f t="shared" si="278"/>
        <v>41.227888369887729</v>
      </c>
      <c r="I2556" s="86">
        <f t="shared" si="273"/>
        <v>3.3868581947077327</v>
      </c>
      <c r="J2556" s="86">
        <f t="shared" si="274"/>
        <v>5.3655486653467426</v>
      </c>
      <c r="L2556" s="87">
        <v>38.276781989025899</v>
      </c>
      <c r="M2556" s="86">
        <v>42.394484432917203</v>
      </c>
      <c r="N2556" s="86">
        <v>42.3240437136267</v>
      </c>
      <c r="O2556" s="86">
        <f t="shared" si="279"/>
        <v>40.998436711856606</v>
      </c>
      <c r="P2556" s="86">
        <f t="shared" si="275"/>
        <v>2.357285259883398</v>
      </c>
      <c r="Q2556" s="86">
        <f t="shared" si="276"/>
        <v>5.3574969950802762</v>
      </c>
      <c r="S2556" s="86">
        <f t="shared" si="277"/>
        <v>-8.0516702664663806E-3</v>
      </c>
      <c r="T2556" s="87">
        <v>0.91487672499999995</v>
      </c>
      <c r="U2556" s="87">
        <v>0</v>
      </c>
    </row>
    <row r="2557" spans="2:21">
      <c r="B2557" s="87" t="s">
        <v>8323</v>
      </c>
      <c r="C2557" s="87" t="s">
        <v>3745</v>
      </c>
      <c r="D2557" s="87" t="s">
        <v>3746</v>
      </c>
      <c r="E2557" s="87">
        <v>152.045785202692</v>
      </c>
      <c r="F2557" s="86">
        <v>160.24983034903701</v>
      </c>
      <c r="G2557" s="86">
        <v>152.065336740162</v>
      </c>
      <c r="H2557" s="86">
        <f t="shared" si="278"/>
        <v>154.78698409729702</v>
      </c>
      <c r="I2557" s="86">
        <f t="shared" si="273"/>
        <v>4.7309737309846431</v>
      </c>
      <c r="J2557" s="86">
        <f t="shared" si="274"/>
        <v>7.2741403513877199</v>
      </c>
      <c r="L2557" s="87">
        <v>166.61131973260601</v>
      </c>
      <c r="M2557" s="86">
        <v>154.38211373482301</v>
      </c>
      <c r="N2557" s="86">
        <v>174.155811382373</v>
      </c>
      <c r="O2557" s="86">
        <f t="shared" si="279"/>
        <v>165.04974828326735</v>
      </c>
      <c r="P2557" s="86">
        <f t="shared" si="275"/>
        <v>9.9789106974520667</v>
      </c>
      <c r="Q2557" s="86">
        <f t="shared" si="276"/>
        <v>7.366757128088226</v>
      </c>
      <c r="S2557" s="86">
        <f t="shared" si="277"/>
        <v>9.2616776700505915E-2</v>
      </c>
      <c r="T2557" s="87">
        <v>0.85622119399999996</v>
      </c>
      <c r="U2557" s="87">
        <v>0</v>
      </c>
    </row>
    <row r="2558" spans="2:21">
      <c r="B2558" s="87" t="s">
        <v>8324</v>
      </c>
      <c r="C2558" s="87" t="s">
        <v>832</v>
      </c>
      <c r="D2558" s="87" t="s">
        <v>3489</v>
      </c>
      <c r="E2558" s="87">
        <v>81.322283311521403</v>
      </c>
      <c r="F2558" s="86">
        <v>96.832663915945005</v>
      </c>
      <c r="G2558" s="86">
        <v>97.231846892862706</v>
      </c>
      <c r="H2558" s="86">
        <f t="shared" si="278"/>
        <v>91.795598040109709</v>
      </c>
      <c r="I2558" s="86">
        <f t="shared" si="273"/>
        <v>9.0723523859754103</v>
      </c>
      <c r="J2558" s="86">
        <f t="shared" si="274"/>
        <v>6.5203530672849244</v>
      </c>
      <c r="L2558" s="87">
        <v>100.07757547269701</v>
      </c>
      <c r="M2558" s="86">
        <v>97.700938537841097</v>
      </c>
      <c r="N2558" s="86">
        <v>102.30847976819101</v>
      </c>
      <c r="O2558" s="86">
        <f t="shared" si="279"/>
        <v>100.02899792624305</v>
      </c>
      <c r="P2558" s="86">
        <f t="shared" si="275"/>
        <v>2.3041546998537674</v>
      </c>
      <c r="Q2558" s="86">
        <f t="shared" si="276"/>
        <v>6.6442744807736664</v>
      </c>
      <c r="S2558" s="86">
        <f t="shared" si="277"/>
        <v>0.12392141348874244</v>
      </c>
      <c r="T2558" s="87">
        <v>0.82367909800000005</v>
      </c>
      <c r="U2558" s="87">
        <v>0</v>
      </c>
    </row>
    <row r="2559" spans="2:21">
      <c r="B2559" s="87" t="s">
        <v>8325</v>
      </c>
      <c r="C2559" s="87" t="s">
        <v>841</v>
      </c>
      <c r="D2559" s="87" t="s">
        <v>1147</v>
      </c>
      <c r="E2559" s="87">
        <v>80.377445382687597</v>
      </c>
      <c r="F2559" s="86">
        <v>86.187531954027506</v>
      </c>
      <c r="G2559" s="86">
        <v>87.413469137315303</v>
      </c>
      <c r="H2559" s="86">
        <f t="shared" si="278"/>
        <v>84.659482158010135</v>
      </c>
      <c r="I2559" s="86">
        <f t="shared" si="273"/>
        <v>3.7586712683144938</v>
      </c>
      <c r="J2559" s="86">
        <f t="shared" si="274"/>
        <v>6.4035997589470073</v>
      </c>
      <c r="L2559" s="87">
        <v>100.215574662177</v>
      </c>
      <c r="M2559" s="86">
        <v>92.366263594794702</v>
      </c>
      <c r="N2559" s="86">
        <v>99.264341032704607</v>
      </c>
      <c r="O2559" s="86">
        <f t="shared" si="279"/>
        <v>97.282059763225448</v>
      </c>
      <c r="P2559" s="86">
        <f t="shared" si="275"/>
        <v>4.283690036829058</v>
      </c>
      <c r="Q2559" s="86">
        <f t="shared" si="276"/>
        <v>6.6041018703252288</v>
      </c>
      <c r="S2559" s="86">
        <f t="shared" si="277"/>
        <v>0.20050211137822085</v>
      </c>
      <c r="T2559" s="87">
        <v>0.27456875400000003</v>
      </c>
      <c r="U2559" s="87">
        <v>0</v>
      </c>
    </row>
    <row r="2560" spans="2:21">
      <c r="B2560" s="87" t="s">
        <v>8326</v>
      </c>
      <c r="C2560" s="87" t="s">
        <v>841</v>
      </c>
      <c r="D2560" s="87" t="s">
        <v>1030</v>
      </c>
      <c r="E2560" s="87">
        <v>63.898917426507097</v>
      </c>
      <c r="F2560" s="86">
        <v>73.530914335517195</v>
      </c>
      <c r="G2560" s="86">
        <v>78.409177922153702</v>
      </c>
      <c r="H2560" s="86">
        <f t="shared" si="278"/>
        <v>71.94633656139267</v>
      </c>
      <c r="I2560" s="86">
        <f t="shared" si="273"/>
        <v>7.3837713910011935</v>
      </c>
      <c r="J2560" s="86">
        <f t="shared" si="274"/>
        <v>6.1688493230722772</v>
      </c>
      <c r="L2560" s="87">
        <v>76.235544968202007</v>
      </c>
      <c r="M2560" s="86">
        <v>81.7122949957581</v>
      </c>
      <c r="N2560" s="86">
        <v>82.0471143212567</v>
      </c>
      <c r="O2560" s="86">
        <f t="shared" si="279"/>
        <v>79.998318095072264</v>
      </c>
      <c r="P2560" s="86">
        <f t="shared" si="275"/>
        <v>3.2629545198185941</v>
      </c>
      <c r="Q2560" s="86">
        <f t="shared" si="276"/>
        <v>6.3218977636197913</v>
      </c>
      <c r="S2560" s="86">
        <f t="shared" si="277"/>
        <v>0.15304844054751407</v>
      </c>
      <c r="T2560" s="87">
        <v>0.60898324800000003</v>
      </c>
      <c r="U2560" s="87">
        <v>0</v>
      </c>
    </row>
    <row r="2561" spans="2:21">
      <c r="B2561" s="87" t="s">
        <v>8327</v>
      </c>
      <c r="C2561" s="87" t="s">
        <v>3747</v>
      </c>
      <c r="D2561" s="87" t="s">
        <v>2743</v>
      </c>
      <c r="E2561" s="87">
        <v>121.802423606574</v>
      </c>
      <c r="F2561" s="86">
        <v>139.18893675342801</v>
      </c>
      <c r="G2561" s="86">
        <v>139.539045706417</v>
      </c>
      <c r="H2561" s="86">
        <f t="shared" si="278"/>
        <v>133.51013535547301</v>
      </c>
      <c r="I2561" s="86">
        <f t="shared" si="273"/>
        <v>10.140686853769898</v>
      </c>
      <c r="J2561" s="86">
        <f t="shared" si="274"/>
        <v>7.0608054573208499</v>
      </c>
      <c r="L2561" s="87">
        <v>145.75601622627701</v>
      </c>
      <c r="M2561" s="86">
        <v>152.12408715257001</v>
      </c>
      <c r="N2561" s="86">
        <v>156.79908548836099</v>
      </c>
      <c r="O2561" s="86">
        <f t="shared" si="279"/>
        <v>151.55972962240267</v>
      </c>
      <c r="P2561" s="86">
        <f t="shared" si="275"/>
        <v>5.5431236002986992</v>
      </c>
      <c r="Q2561" s="86">
        <f t="shared" si="276"/>
        <v>7.2437426610155446</v>
      </c>
      <c r="S2561" s="86">
        <f t="shared" si="277"/>
        <v>0.18293720369469399</v>
      </c>
      <c r="T2561" s="87">
        <v>0.40625385800000002</v>
      </c>
      <c r="U2561" s="87">
        <v>0</v>
      </c>
    </row>
    <row r="2562" spans="2:21">
      <c r="B2562" s="87" t="s">
        <v>8328</v>
      </c>
      <c r="C2562" s="87" t="s">
        <v>3748</v>
      </c>
      <c r="D2562" s="87" t="s">
        <v>3749</v>
      </c>
      <c r="E2562" s="87">
        <v>93.568222462361703</v>
      </c>
      <c r="F2562" s="86">
        <v>115.773756158414</v>
      </c>
      <c r="G2562" s="86">
        <v>116.692069593086</v>
      </c>
      <c r="H2562" s="86">
        <f t="shared" si="278"/>
        <v>108.67801607128723</v>
      </c>
      <c r="I2562" s="86">
        <f t="shared" si="273"/>
        <v>13.09351832279315</v>
      </c>
      <c r="J2562" s="86">
        <f t="shared" si="274"/>
        <v>6.7639163241366127</v>
      </c>
      <c r="L2562" s="87">
        <v>124.12302899704299</v>
      </c>
      <c r="M2562" s="86">
        <v>133.875588462629</v>
      </c>
      <c r="N2562" s="86">
        <v>159.23341752259401</v>
      </c>
      <c r="O2562" s="86">
        <f t="shared" si="279"/>
        <v>139.07734499408866</v>
      </c>
      <c r="P2562" s="86">
        <f t="shared" si="275"/>
        <v>18.123977181160388</v>
      </c>
      <c r="Q2562" s="86">
        <f t="shared" si="276"/>
        <v>7.1197436209662577</v>
      </c>
      <c r="S2562" s="86">
        <f t="shared" si="277"/>
        <v>0.35582729682964542</v>
      </c>
      <c r="T2562" s="87">
        <v>6.7200389999999999E-2</v>
      </c>
      <c r="U2562" s="87">
        <v>0</v>
      </c>
    </row>
    <row r="2563" spans="2:21">
      <c r="B2563" s="87" t="s">
        <v>8329</v>
      </c>
      <c r="C2563" s="87" t="s">
        <v>3750</v>
      </c>
      <c r="D2563" s="87" t="s">
        <v>3751</v>
      </c>
      <c r="E2563" s="87">
        <v>137.84409462986599</v>
      </c>
      <c r="F2563" s="86">
        <v>128.139187779097</v>
      </c>
      <c r="G2563" s="86">
        <v>137.696049623931</v>
      </c>
      <c r="H2563" s="86">
        <f t="shared" si="278"/>
        <v>134.559777344298</v>
      </c>
      <c r="I2563" s="86">
        <f t="shared" si="273"/>
        <v>5.5608863596122458</v>
      </c>
      <c r="J2563" s="86">
        <f t="shared" si="274"/>
        <v>7.0721034132587874</v>
      </c>
      <c r="L2563" s="87">
        <v>129.09982322466499</v>
      </c>
      <c r="M2563" s="86">
        <v>146.49515175578199</v>
      </c>
      <c r="N2563" s="86">
        <v>137.85545666724099</v>
      </c>
      <c r="O2563" s="86">
        <f t="shared" si="279"/>
        <v>137.81681054922933</v>
      </c>
      <c r="P2563" s="86">
        <f t="shared" si="275"/>
        <v>8.6977286585752562</v>
      </c>
      <c r="Q2563" s="86">
        <f t="shared" si="276"/>
        <v>7.1066080648765677</v>
      </c>
      <c r="S2563" s="86">
        <f t="shared" si="277"/>
        <v>3.4504651617781296E-2</v>
      </c>
      <c r="T2563" s="87">
        <v>0.99607025699999996</v>
      </c>
      <c r="U2563" s="87">
        <v>0</v>
      </c>
    </row>
    <row r="2564" spans="2:21">
      <c r="B2564" s="87" t="s">
        <v>8330</v>
      </c>
      <c r="C2564" s="87" t="s">
        <v>841</v>
      </c>
      <c r="D2564" s="87"/>
      <c r="E2564" s="87">
        <v>128.03059246393099</v>
      </c>
      <c r="F2564" s="86">
        <v>137.50639970054101</v>
      </c>
      <c r="G2564" s="86">
        <v>143.279774974031</v>
      </c>
      <c r="H2564" s="86">
        <f t="shared" si="278"/>
        <v>136.27225571283432</v>
      </c>
      <c r="I2564" s="86">
        <f t="shared" si="273"/>
        <v>7.6991379610563833</v>
      </c>
      <c r="J2564" s="86">
        <f t="shared" si="274"/>
        <v>7.0903480569815045</v>
      </c>
      <c r="L2564" s="87">
        <v>144.64346451440099</v>
      </c>
      <c r="M2564" s="86">
        <v>122.343736043071</v>
      </c>
      <c r="N2564" s="86">
        <v>140.66026432604099</v>
      </c>
      <c r="O2564" s="86">
        <f t="shared" si="279"/>
        <v>135.88248829450433</v>
      </c>
      <c r="P2564" s="86">
        <f t="shared" si="275"/>
        <v>11.892847864553129</v>
      </c>
      <c r="Q2564" s="86">
        <f t="shared" si="276"/>
        <v>7.0862157321306212</v>
      </c>
      <c r="S2564" s="86">
        <f t="shared" si="277"/>
        <v>-4.1323248508833019E-3</v>
      </c>
      <c r="T2564" s="87">
        <v>0.89686612200000004</v>
      </c>
      <c r="U2564" s="87">
        <v>0</v>
      </c>
    </row>
    <row r="2565" spans="2:21">
      <c r="B2565" s="87" t="s">
        <v>8331</v>
      </c>
      <c r="C2565" s="87" t="s">
        <v>3752</v>
      </c>
      <c r="D2565" s="87" t="s">
        <v>1747</v>
      </c>
      <c r="E2565" s="87">
        <v>25.767000006158</v>
      </c>
      <c r="F2565" s="86">
        <v>25.105219712532801</v>
      </c>
      <c r="G2565" s="86">
        <v>25.086849751702701</v>
      </c>
      <c r="H2565" s="86">
        <f t="shared" si="278"/>
        <v>25.3196898234645</v>
      </c>
      <c r="I2565" s="86">
        <f t="shared" si="273"/>
        <v>0.38749085604849265</v>
      </c>
      <c r="J2565" s="86">
        <f t="shared" si="274"/>
        <v>4.6621878261587302</v>
      </c>
      <c r="L2565" s="87">
        <v>23.564867269936599</v>
      </c>
      <c r="M2565" s="86">
        <v>22.0845355530925</v>
      </c>
      <c r="N2565" s="86">
        <v>23.182947140849301</v>
      </c>
      <c r="O2565" s="86">
        <f t="shared" si="279"/>
        <v>22.944116654626132</v>
      </c>
      <c r="P2565" s="86">
        <f t="shared" si="275"/>
        <v>0.76852163198952628</v>
      </c>
      <c r="Q2565" s="86">
        <f t="shared" si="276"/>
        <v>4.5200523591436701</v>
      </c>
      <c r="S2565" s="86">
        <f t="shared" si="277"/>
        <v>-0.14213546701506058</v>
      </c>
      <c r="T2565" s="87">
        <v>0.28802950500000002</v>
      </c>
      <c r="U2565" s="87">
        <v>0</v>
      </c>
    </row>
    <row r="2566" spans="2:21">
      <c r="B2566" s="87" t="s">
        <v>8332</v>
      </c>
      <c r="C2566" s="87" t="s">
        <v>3753</v>
      </c>
      <c r="D2566" s="87" t="s">
        <v>3754</v>
      </c>
      <c r="E2566" s="87">
        <v>67.640909931841094</v>
      </c>
      <c r="F2566" s="86">
        <v>64.831502573640506</v>
      </c>
      <c r="G2566" s="86">
        <v>80.244229939312405</v>
      </c>
      <c r="H2566" s="86">
        <f t="shared" si="278"/>
        <v>70.905547481597992</v>
      </c>
      <c r="I2566" s="86">
        <f t="shared" ref="I2566:I2629" si="280">STDEV(E2566:G2566)</f>
        <v>8.2086195526772308</v>
      </c>
      <c r="J2566" s="86">
        <f t="shared" ref="J2566:J2629" si="281">LOG(H2566,2)</f>
        <v>6.1478265998007027</v>
      </c>
      <c r="L2566" s="87">
        <v>82.250409356393902</v>
      </c>
      <c r="M2566" s="86">
        <v>67.827027411666407</v>
      </c>
      <c r="N2566" s="86">
        <v>76.869614528532793</v>
      </c>
      <c r="O2566" s="86">
        <f t="shared" si="279"/>
        <v>75.649017098864363</v>
      </c>
      <c r="P2566" s="86">
        <f t="shared" ref="P2566:P2629" si="282">STDEV(L2566:N2566)</f>
        <v>7.2887502526055625</v>
      </c>
      <c r="Q2566" s="86">
        <f t="shared" ref="Q2566:Q2629" si="283">LOG(O2566,2)</f>
        <v>6.2412494326392745</v>
      </c>
      <c r="S2566" s="86">
        <f t="shared" ref="S2566:S2629" si="284">LOG(O2566/H2566,2)</f>
        <v>9.3422832838570294E-2</v>
      </c>
      <c r="T2566" s="87">
        <v>0.91676302600000004</v>
      </c>
      <c r="U2566" s="87">
        <v>0</v>
      </c>
    </row>
    <row r="2567" spans="2:21">
      <c r="B2567" s="87" t="s">
        <v>8333</v>
      </c>
      <c r="C2567" s="87" t="s">
        <v>3755</v>
      </c>
      <c r="D2567" s="87" t="s">
        <v>3563</v>
      </c>
      <c r="E2567" s="87">
        <v>78.325985654078195</v>
      </c>
      <c r="F2567" s="86">
        <v>64.9144157905599</v>
      </c>
      <c r="G2567" s="86">
        <v>65.336040764333902</v>
      </c>
      <c r="H2567" s="86">
        <f t="shared" ref="H2567:H2630" si="285">AVERAGE(E2567:G2567)</f>
        <v>69.525480736324013</v>
      </c>
      <c r="I2567" s="86">
        <f t="shared" si="280"/>
        <v>7.6243758439749891</v>
      </c>
      <c r="J2567" s="86">
        <f t="shared" si="281"/>
        <v>6.1194699100582142</v>
      </c>
      <c r="L2567" s="87">
        <v>72.046525767327395</v>
      </c>
      <c r="M2567" s="86">
        <v>77.0776049315851</v>
      </c>
      <c r="N2567" s="86">
        <v>64.2042715213816</v>
      </c>
      <c r="O2567" s="86">
        <f t="shared" ref="O2567:O2630" si="286">AVERAGE(L2567:N2567)</f>
        <v>71.109467406764693</v>
      </c>
      <c r="P2567" s="86">
        <f t="shared" si="282"/>
        <v>6.4876218332213815</v>
      </c>
      <c r="Q2567" s="86">
        <f t="shared" si="283"/>
        <v>6.1519697457518525</v>
      </c>
      <c r="S2567" s="86">
        <f t="shared" si="284"/>
        <v>3.2499835693638436E-2</v>
      </c>
      <c r="T2567" s="87">
        <v>0.99307507900000003</v>
      </c>
      <c r="U2567" s="87">
        <v>0</v>
      </c>
    </row>
    <row r="2568" spans="2:21">
      <c r="B2568" s="87" t="s">
        <v>8334</v>
      </c>
      <c r="C2568" s="87" t="s">
        <v>3756</v>
      </c>
      <c r="D2568" s="87" t="s">
        <v>3757</v>
      </c>
      <c r="E2568" s="87">
        <v>30.595951531032998</v>
      </c>
      <c r="F2568" s="86">
        <v>30.062049449198401</v>
      </c>
      <c r="G2568" s="86">
        <v>19.059077756856801</v>
      </c>
      <c r="H2568" s="86">
        <f t="shared" si="285"/>
        <v>26.572359579029399</v>
      </c>
      <c r="I2568" s="86">
        <f t="shared" si="280"/>
        <v>6.5121667410155206</v>
      </c>
      <c r="J2568" s="86">
        <f t="shared" si="281"/>
        <v>4.7318544371989741</v>
      </c>
      <c r="L2568" s="87">
        <v>30.780237820932001</v>
      </c>
      <c r="M2568" s="86">
        <v>26.226317487554802</v>
      </c>
      <c r="N2568" s="86">
        <v>24.2976569890854</v>
      </c>
      <c r="O2568" s="86">
        <f t="shared" si="286"/>
        <v>27.101404099190734</v>
      </c>
      <c r="P2568" s="86">
        <f t="shared" si="282"/>
        <v>3.3287078564744288</v>
      </c>
      <c r="Q2568" s="86">
        <f t="shared" si="283"/>
        <v>4.7602956931256966</v>
      </c>
      <c r="S2568" s="86">
        <f t="shared" si="284"/>
        <v>2.8441255926722569E-2</v>
      </c>
      <c r="T2568" s="87">
        <v>0.99607025699999996</v>
      </c>
      <c r="U2568" s="87">
        <v>0</v>
      </c>
    </row>
    <row r="2569" spans="2:21">
      <c r="B2569" s="87" t="s">
        <v>8335</v>
      </c>
      <c r="C2569" s="87" t="s">
        <v>832</v>
      </c>
      <c r="D2569" s="87" t="s">
        <v>3758</v>
      </c>
      <c r="E2569" s="87">
        <v>335.77238623238702</v>
      </c>
      <c r="F2569" s="86">
        <v>300.68489811398302</v>
      </c>
      <c r="G2569" s="86">
        <v>266.73359981473999</v>
      </c>
      <c r="H2569" s="86">
        <f t="shared" si="285"/>
        <v>301.06362805370333</v>
      </c>
      <c r="I2569" s="86">
        <f t="shared" si="280"/>
        <v>34.520951388697291</v>
      </c>
      <c r="J2569" s="86">
        <f t="shared" si="281"/>
        <v>8.2339246142234632</v>
      </c>
      <c r="L2569" s="87">
        <v>332.48078818278498</v>
      </c>
      <c r="M2569" s="86">
        <v>301.267227420278</v>
      </c>
      <c r="N2569" s="86">
        <v>314.71178096379401</v>
      </c>
      <c r="O2569" s="86">
        <f t="shared" si="286"/>
        <v>316.15326552228566</v>
      </c>
      <c r="P2569" s="86">
        <f t="shared" si="282"/>
        <v>15.65662805868352</v>
      </c>
      <c r="Q2569" s="86">
        <f t="shared" si="283"/>
        <v>8.3044803108475289</v>
      </c>
      <c r="S2569" s="86">
        <f t="shared" si="284"/>
        <v>7.0555696624064052E-2</v>
      </c>
      <c r="T2569" s="87">
        <v>0.94982860899999999</v>
      </c>
      <c r="U2569" s="87">
        <v>0</v>
      </c>
    </row>
    <row r="2570" spans="2:21">
      <c r="B2570" s="87" t="s">
        <v>8336</v>
      </c>
      <c r="C2570" s="87" t="s">
        <v>832</v>
      </c>
      <c r="D2570" s="87" t="s">
        <v>855</v>
      </c>
      <c r="E2570" s="87">
        <v>106.81375942040999</v>
      </c>
      <c r="F2570" s="86">
        <v>116.88460461220301</v>
      </c>
      <c r="G2570" s="86">
        <v>115.750897418297</v>
      </c>
      <c r="H2570" s="86">
        <f t="shared" si="285"/>
        <v>113.14975381697001</v>
      </c>
      <c r="I2570" s="86">
        <f t="shared" si="280"/>
        <v>5.5163340857229093</v>
      </c>
      <c r="J2570" s="86">
        <f t="shared" si="281"/>
        <v>6.8220896354716833</v>
      </c>
      <c r="L2570" s="87">
        <v>107.964794136454</v>
      </c>
      <c r="M2570" s="86">
        <v>116.74140109288599</v>
      </c>
      <c r="N2570" s="86">
        <v>114.523091745691</v>
      </c>
      <c r="O2570" s="86">
        <f t="shared" si="286"/>
        <v>113.07642899167699</v>
      </c>
      <c r="P2570" s="86">
        <f t="shared" si="282"/>
        <v>4.5636424333870789</v>
      </c>
      <c r="Q2570" s="86">
        <f t="shared" si="283"/>
        <v>6.8211544177686267</v>
      </c>
      <c r="S2570" s="86">
        <f t="shared" si="284"/>
        <v>-9.3521770305589563E-4</v>
      </c>
      <c r="T2570" s="87">
        <v>0.89137222000000005</v>
      </c>
      <c r="U2570" s="87">
        <v>0</v>
      </c>
    </row>
    <row r="2571" spans="2:21">
      <c r="B2571" s="87" t="s">
        <v>8337</v>
      </c>
      <c r="C2571" s="87" t="s">
        <v>3759</v>
      </c>
      <c r="D2571" s="87" t="s">
        <v>3760</v>
      </c>
      <c r="E2571" s="87">
        <v>237.18351725668401</v>
      </c>
      <c r="F2571" s="86">
        <v>222.90116807478199</v>
      </c>
      <c r="G2571" s="86">
        <v>203.25901377600201</v>
      </c>
      <c r="H2571" s="86">
        <f t="shared" si="285"/>
        <v>221.11456636915599</v>
      </c>
      <c r="I2571" s="86">
        <f t="shared" si="280"/>
        <v>17.032672818545265</v>
      </c>
      <c r="J2571" s="86">
        <f t="shared" si="281"/>
        <v>7.7886502585124591</v>
      </c>
      <c r="L2571" s="87">
        <v>267.96854273973099</v>
      </c>
      <c r="M2571" s="86">
        <v>200.90792760105001</v>
      </c>
      <c r="N2571" s="86">
        <v>210.32458457690001</v>
      </c>
      <c r="O2571" s="86">
        <f t="shared" si="286"/>
        <v>226.40035163922698</v>
      </c>
      <c r="P2571" s="86">
        <f t="shared" si="282"/>
        <v>36.305705346077879</v>
      </c>
      <c r="Q2571" s="86">
        <f t="shared" si="283"/>
        <v>7.8227323887032441</v>
      </c>
      <c r="S2571" s="86">
        <f t="shared" si="284"/>
        <v>3.4082130190785459E-2</v>
      </c>
      <c r="T2571" s="87">
        <v>0.99728423799999999</v>
      </c>
      <c r="U2571" s="87">
        <v>0</v>
      </c>
    </row>
    <row r="2572" spans="2:21">
      <c r="B2572" s="87" t="s">
        <v>8338</v>
      </c>
      <c r="C2572" s="87" t="s">
        <v>841</v>
      </c>
      <c r="D2572" s="87"/>
      <c r="E2572" s="87">
        <v>112.424050312582</v>
      </c>
      <c r="F2572" s="86">
        <v>108.78755533898899</v>
      </c>
      <c r="G2572" s="86">
        <v>111.92126833741099</v>
      </c>
      <c r="H2572" s="86">
        <f t="shared" si="285"/>
        <v>111.04429132966067</v>
      </c>
      <c r="I2572" s="86">
        <f t="shared" si="280"/>
        <v>1.9704924327014901</v>
      </c>
      <c r="J2572" s="86">
        <f t="shared" si="281"/>
        <v>6.7949914171298236</v>
      </c>
      <c r="L2572" s="87">
        <v>115.23741086962499</v>
      </c>
      <c r="M2572" s="86">
        <v>115.421966185784</v>
      </c>
      <c r="N2572" s="86">
        <v>134.322870927878</v>
      </c>
      <c r="O2572" s="86">
        <f t="shared" si="286"/>
        <v>121.66074932776233</v>
      </c>
      <c r="P2572" s="86">
        <f t="shared" si="282"/>
        <v>10.966107227647717</v>
      </c>
      <c r="Q2572" s="86">
        <f t="shared" si="283"/>
        <v>6.9267199849111671</v>
      </c>
      <c r="S2572" s="86">
        <f t="shared" si="284"/>
        <v>0.13172856778134351</v>
      </c>
      <c r="T2572" s="87">
        <v>0.70947582600000003</v>
      </c>
      <c r="U2572" s="87">
        <v>0</v>
      </c>
    </row>
    <row r="2573" spans="2:21">
      <c r="B2573" s="87" t="s">
        <v>8339</v>
      </c>
      <c r="C2573" s="87" t="s">
        <v>3761</v>
      </c>
      <c r="D2573" s="87" t="s">
        <v>1326</v>
      </c>
      <c r="E2573" s="87">
        <v>99.997793019954699</v>
      </c>
      <c r="F2573" s="86">
        <v>97.790052825670401</v>
      </c>
      <c r="G2573" s="86">
        <v>115.63072304524501</v>
      </c>
      <c r="H2573" s="86">
        <f t="shared" si="285"/>
        <v>104.47285629695671</v>
      </c>
      <c r="I2573" s="86">
        <f t="shared" si="280"/>
        <v>9.7258429953800398</v>
      </c>
      <c r="J2573" s="86">
        <f t="shared" si="281"/>
        <v>6.7069843457408185</v>
      </c>
      <c r="L2573" s="87">
        <v>91.939629593518802</v>
      </c>
      <c r="M2573" s="86">
        <v>100.55849584570601</v>
      </c>
      <c r="N2573" s="86">
        <v>106.380674863305</v>
      </c>
      <c r="O2573" s="86">
        <f t="shared" si="286"/>
        <v>99.626266767509932</v>
      </c>
      <c r="P2573" s="86">
        <f t="shared" si="282"/>
        <v>7.2655168716120482</v>
      </c>
      <c r="Q2573" s="86">
        <f t="shared" si="283"/>
        <v>6.6384542582573287</v>
      </c>
      <c r="S2573" s="86">
        <f t="shared" si="284"/>
        <v>-6.8530087483490001E-2</v>
      </c>
      <c r="T2573" s="87">
        <v>0.65830485699999997</v>
      </c>
      <c r="U2573" s="87">
        <v>0</v>
      </c>
    </row>
    <row r="2574" spans="2:21">
      <c r="B2574" s="87" t="s">
        <v>8340</v>
      </c>
      <c r="C2574" s="87" t="s">
        <v>3762</v>
      </c>
      <c r="D2574" s="87" t="s">
        <v>3763</v>
      </c>
      <c r="E2574" s="87">
        <v>137.40418865415799</v>
      </c>
      <c r="F2574" s="86">
        <v>121.680192171755</v>
      </c>
      <c r="G2574" s="86">
        <v>124.07325532338</v>
      </c>
      <c r="H2574" s="86">
        <f t="shared" si="285"/>
        <v>127.71921204976434</v>
      </c>
      <c r="I2574" s="86">
        <f t="shared" si="280"/>
        <v>8.4723530782572922</v>
      </c>
      <c r="J2574" s="86">
        <f t="shared" si="281"/>
        <v>6.9968317472676205</v>
      </c>
      <c r="L2574" s="87">
        <v>114.032177030239</v>
      </c>
      <c r="M2574" s="86">
        <v>116.40541735356101</v>
      </c>
      <c r="N2574" s="86">
        <v>116.475522765202</v>
      </c>
      <c r="O2574" s="86">
        <f t="shared" si="286"/>
        <v>115.637705716334</v>
      </c>
      <c r="P2574" s="86">
        <f t="shared" si="282"/>
        <v>1.3908703978411505</v>
      </c>
      <c r="Q2574" s="86">
        <f t="shared" si="283"/>
        <v>6.8534680805226094</v>
      </c>
      <c r="S2574" s="86">
        <f t="shared" si="284"/>
        <v>-0.14336366674501089</v>
      </c>
      <c r="T2574" s="87">
        <v>0.19782612499999999</v>
      </c>
      <c r="U2574" s="87">
        <v>0</v>
      </c>
    </row>
    <row r="2575" spans="2:21">
      <c r="B2575" s="87" t="s">
        <v>8341</v>
      </c>
      <c r="C2575" s="87" t="s">
        <v>3764</v>
      </c>
      <c r="D2575" s="87" t="s">
        <v>3765</v>
      </c>
      <c r="E2575" s="87">
        <v>93.813257089087003</v>
      </c>
      <c r="F2575" s="86">
        <v>96.658078682750997</v>
      </c>
      <c r="G2575" s="86">
        <v>91.1376965862692</v>
      </c>
      <c r="H2575" s="86">
        <f t="shared" si="285"/>
        <v>93.86967745270239</v>
      </c>
      <c r="I2575" s="86">
        <f t="shared" si="280"/>
        <v>2.7606234922317929</v>
      </c>
      <c r="J2575" s="86">
        <f t="shared" si="281"/>
        <v>6.5525872969253296</v>
      </c>
      <c r="L2575" s="87">
        <v>102.75104899942301</v>
      </c>
      <c r="M2575" s="86">
        <v>103.255294381455</v>
      </c>
      <c r="N2575" s="86">
        <v>100.15570661862201</v>
      </c>
      <c r="O2575" s="86">
        <f t="shared" si="286"/>
        <v>102.0540166665</v>
      </c>
      <c r="P2575" s="86">
        <f t="shared" si="282"/>
        <v>1.6632052277849165</v>
      </c>
      <c r="Q2575" s="86">
        <f t="shared" si="283"/>
        <v>6.673189155200741</v>
      </c>
      <c r="S2575" s="86">
        <f t="shared" si="284"/>
        <v>0.12060185827541112</v>
      </c>
      <c r="T2575" s="87">
        <v>0.70406166800000003</v>
      </c>
      <c r="U2575" s="87">
        <v>0</v>
      </c>
    </row>
    <row r="2576" spans="2:21">
      <c r="B2576" s="87" t="s">
        <v>8342</v>
      </c>
      <c r="C2576" s="87" t="s">
        <v>841</v>
      </c>
      <c r="D2576" s="87" t="s">
        <v>3766</v>
      </c>
      <c r="E2576" s="87">
        <v>216.677221379939</v>
      </c>
      <c r="F2576" s="86">
        <v>201.19096551102501</v>
      </c>
      <c r="G2576" s="86">
        <v>221.01951012536199</v>
      </c>
      <c r="H2576" s="86">
        <f t="shared" si="285"/>
        <v>212.96256567210867</v>
      </c>
      <c r="I2576" s="86">
        <f t="shared" si="280"/>
        <v>10.423137514754151</v>
      </c>
      <c r="J2576" s="86">
        <f t="shared" si="281"/>
        <v>7.7344560471483002</v>
      </c>
      <c r="L2576" s="87">
        <v>221.451285029183</v>
      </c>
      <c r="M2576" s="86">
        <v>191.861907605581</v>
      </c>
      <c r="N2576" s="86">
        <v>194.655379964475</v>
      </c>
      <c r="O2576" s="86">
        <f t="shared" si="286"/>
        <v>202.656190866413</v>
      </c>
      <c r="P2576" s="86">
        <f t="shared" si="282"/>
        <v>16.336846249981036</v>
      </c>
      <c r="Q2576" s="86">
        <f t="shared" si="283"/>
        <v>7.6628904381713143</v>
      </c>
      <c r="S2576" s="86">
        <f t="shared" si="284"/>
        <v>-7.1565608976985731E-2</v>
      </c>
      <c r="T2576" s="87">
        <v>0.57668238599999999</v>
      </c>
      <c r="U2576" s="87">
        <v>0</v>
      </c>
    </row>
    <row r="2577" spans="2:21">
      <c r="B2577" s="87" t="s">
        <v>8343</v>
      </c>
      <c r="C2577" s="87" t="s">
        <v>2283</v>
      </c>
      <c r="D2577" s="87" t="s">
        <v>2284</v>
      </c>
      <c r="E2577" s="87">
        <v>68.876129895003103</v>
      </c>
      <c r="F2577" s="86">
        <v>67.171911067358295</v>
      </c>
      <c r="G2577" s="86">
        <v>67.087168544316398</v>
      </c>
      <c r="H2577" s="86">
        <f t="shared" si="285"/>
        <v>67.711736502225932</v>
      </c>
      <c r="I2577" s="86">
        <f t="shared" si="280"/>
        <v>1.0092840549915694</v>
      </c>
      <c r="J2577" s="86">
        <f t="shared" si="281"/>
        <v>6.0813340132672797</v>
      </c>
      <c r="L2577" s="87">
        <v>54.678601433532101</v>
      </c>
      <c r="M2577" s="86">
        <v>55.946087541165902</v>
      </c>
      <c r="N2577" s="86">
        <v>62.421232776025498</v>
      </c>
      <c r="O2577" s="86">
        <f t="shared" si="286"/>
        <v>57.681973916907829</v>
      </c>
      <c r="P2577" s="86">
        <f t="shared" si="282"/>
        <v>4.1529581214545281</v>
      </c>
      <c r="Q2577" s="86">
        <f t="shared" si="283"/>
        <v>5.85004863032961</v>
      </c>
      <c r="S2577" s="86">
        <f t="shared" si="284"/>
        <v>-0.23128538293767101</v>
      </c>
      <c r="T2577" s="87">
        <v>0.10079150000000001</v>
      </c>
      <c r="U2577" s="87">
        <v>0</v>
      </c>
    </row>
    <row r="2578" spans="2:21">
      <c r="B2578" s="87" t="s">
        <v>8344</v>
      </c>
      <c r="C2578" s="87" t="s">
        <v>832</v>
      </c>
      <c r="D2578" s="87" t="s">
        <v>882</v>
      </c>
      <c r="E2578" s="87">
        <v>81.1702939958694</v>
      </c>
      <c r="F2578" s="86">
        <v>102.36946600151499</v>
      </c>
      <c r="G2578" s="86">
        <v>103.792025843527</v>
      </c>
      <c r="H2578" s="86">
        <f t="shared" si="285"/>
        <v>95.777261946970455</v>
      </c>
      <c r="I2578" s="86">
        <f t="shared" si="280"/>
        <v>12.669986332644456</v>
      </c>
      <c r="J2578" s="86">
        <f t="shared" si="281"/>
        <v>6.5816112876967106</v>
      </c>
      <c r="L2578" s="87">
        <v>104.057099447832</v>
      </c>
      <c r="M2578" s="86">
        <v>102.707175038225</v>
      </c>
      <c r="N2578" s="86">
        <v>92.577307678100894</v>
      </c>
      <c r="O2578" s="86">
        <f t="shared" si="286"/>
        <v>99.780527388052633</v>
      </c>
      <c r="P2578" s="86">
        <f t="shared" si="282"/>
        <v>6.2745800353721766</v>
      </c>
      <c r="Q2578" s="86">
        <f t="shared" si="283"/>
        <v>6.6406863895906598</v>
      </c>
      <c r="S2578" s="86">
        <f t="shared" si="284"/>
        <v>5.9075101893949204E-2</v>
      </c>
      <c r="T2578" s="87">
        <v>0.96793640000000003</v>
      </c>
      <c r="U2578" s="87">
        <v>0</v>
      </c>
    </row>
    <row r="2579" spans="2:21">
      <c r="B2579" s="87" t="s">
        <v>8345</v>
      </c>
      <c r="C2579" s="87" t="s">
        <v>3767</v>
      </c>
      <c r="D2579" s="87" t="s">
        <v>3768</v>
      </c>
      <c r="E2579" s="87">
        <v>252.719433623188</v>
      </c>
      <c r="F2579" s="86">
        <v>262.35422593480001</v>
      </c>
      <c r="G2579" s="86">
        <v>224.30639757704299</v>
      </c>
      <c r="H2579" s="86">
        <f t="shared" si="285"/>
        <v>246.46001904501031</v>
      </c>
      <c r="I2579" s="86">
        <f t="shared" si="280"/>
        <v>19.7811656337907</v>
      </c>
      <c r="J2579" s="86">
        <f t="shared" si="281"/>
        <v>7.9452098201356547</v>
      </c>
      <c r="L2579" s="87">
        <v>231.20076594520901</v>
      </c>
      <c r="M2579" s="86">
        <v>247.74430193153799</v>
      </c>
      <c r="N2579" s="86">
        <v>238.57074474237001</v>
      </c>
      <c r="O2579" s="86">
        <f t="shared" si="286"/>
        <v>239.17193753970568</v>
      </c>
      <c r="P2579" s="86">
        <f t="shared" si="282"/>
        <v>8.2881373249612995</v>
      </c>
      <c r="Q2579" s="86">
        <f t="shared" si="283"/>
        <v>7.9019043153168873</v>
      </c>
      <c r="S2579" s="86">
        <f t="shared" si="284"/>
        <v>-4.3305504818766757E-2</v>
      </c>
      <c r="T2579" s="87">
        <v>0.73289705500000002</v>
      </c>
      <c r="U2579" s="87">
        <v>0</v>
      </c>
    </row>
    <row r="2580" spans="2:21">
      <c r="B2580" s="87" t="s">
        <v>8346</v>
      </c>
      <c r="C2580" s="87" t="s">
        <v>3769</v>
      </c>
      <c r="D2580" s="87" t="s">
        <v>3770</v>
      </c>
      <c r="E2580" s="87">
        <v>9517.6220994871601</v>
      </c>
      <c r="F2580" s="86">
        <v>11595.8265096512</v>
      </c>
      <c r="G2580" s="86">
        <v>11863.0576280807</v>
      </c>
      <c r="H2580" s="86">
        <f t="shared" si="285"/>
        <v>10992.168745739686</v>
      </c>
      <c r="I2580" s="86">
        <f t="shared" si="280"/>
        <v>1283.9661119535831</v>
      </c>
      <c r="J2580" s="86">
        <f t="shared" si="281"/>
        <v>13.424188436450303</v>
      </c>
      <c r="L2580" s="87">
        <v>7532.4587480108103</v>
      </c>
      <c r="M2580" s="86">
        <v>8973.1341826901298</v>
      </c>
      <c r="N2580" s="86">
        <v>9617.8339079820307</v>
      </c>
      <c r="O2580" s="86">
        <f t="shared" si="286"/>
        <v>8707.8089462276566</v>
      </c>
      <c r="P2580" s="86">
        <f t="shared" si="282"/>
        <v>1067.7057180160407</v>
      </c>
      <c r="Q2580" s="86">
        <f t="shared" si="283"/>
        <v>13.088094039069967</v>
      </c>
      <c r="S2580" s="86">
        <f t="shared" si="284"/>
        <v>-0.33609439738033564</v>
      </c>
      <c r="T2580" s="87">
        <v>1.1428512E-2</v>
      </c>
      <c r="U2580" s="87">
        <v>0</v>
      </c>
    </row>
    <row r="2581" spans="2:21">
      <c r="B2581" s="87" t="s">
        <v>8347</v>
      </c>
      <c r="C2581" s="87" t="s">
        <v>3769</v>
      </c>
      <c r="D2581" s="87" t="s">
        <v>3770</v>
      </c>
      <c r="E2581" s="87">
        <v>3595.9754329612201</v>
      </c>
      <c r="F2581" s="86">
        <v>4134.2361584364999</v>
      </c>
      <c r="G2581" s="86">
        <v>4293.2738451610503</v>
      </c>
      <c r="H2581" s="86">
        <f t="shared" si="285"/>
        <v>4007.8284788529236</v>
      </c>
      <c r="I2581" s="86">
        <f t="shared" si="280"/>
        <v>365.43186096368112</v>
      </c>
      <c r="J2581" s="86">
        <f t="shared" si="281"/>
        <v>11.968605052176427</v>
      </c>
      <c r="L2581" s="87">
        <v>2939.92673179549</v>
      </c>
      <c r="M2581" s="86">
        <v>3166.2401790601102</v>
      </c>
      <c r="N2581" s="86">
        <v>3685.6546793893699</v>
      </c>
      <c r="O2581" s="86">
        <f t="shared" si="286"/>
        <v>3263.9405300816566</v>
      </c>
      <c r="P2581" s="86">
        <f t="shared" si="282"/>
        <v>382.34351295392105</v>
      </c>
      <c r="Q2581" s="86">
        <f t="shared" si="283"/>
        <v>11.672399055899838</v>
      </c>
      <c r="S2581" s="86">
        <f t="shared" si="284"/>
        <v>-0.29620599627658967</v>
      </c>
      <c r="T2581" s="87">
        <v>1.8335417E-2</v>
      </c>
      <c r="U2581" s="87">
        <v>0</v>
      </c>
    </row>
    <row r="2582" spans="2:21">
      <c r="B2582" s="87" t="s">
        <v>8348</v>
      </c>
      <c r="C2582" s="87" t="s">
        <v>2711</v>
      </c>
      <c r="D2582" s="87" t="s">
        <v>3203</v>
      </c>
      <c r="E2582" s="87">
        <v>337.92159907152899</v>
      </c>
      <c r="F2582" s="86">
        <v>359.17414334480901</v>
      </c>
      <c r="G2582" s="86">
        <v>315.06957539451702</v>
      </c>
      <c r="H2582" s="86">
        <f t="shared" si="285"/>
        <v>337.38843927028501</v>
      </c>
      <c r="I2582" s="86">
        <f t="shared" si="280"/>
        <v>22.057117287867147</v>
      </c>
      <c r="J2582" s="86">
        <f t="shared" si="281"/>
        <v>8.3982667298104747</v>
      </c>
      <c r="L2582" s="87">
        <v>301.45224280330098</v>
      </c>
      <c r="M2582" s="86">
        <v>308.965483738476</v>
      </c>
      <c r="N2582" s="86">
        <v>342.82475408037601</v>
      </c>
      <c r="O2582" s="86">
        <f t="shared" si="286"/>
        <v>317.7474935407177</v>
      </c>
      <c r="P2582" s="86">
        <f t="shared" si="282"/>
        <v>22.040053186594779</v>
      </c>
      <c r="Q2582" s="86">
        <f t="shared" si="283"/>
        <v>8.3117369347669143</v>
      </c>
      <c r="S2582" s="86">
        <f t="shared" si="284"/>
        <v>-8.6529795043560245E-2</v>
      </c>
      <c r="T2582" s="87">
        <v>0.52316884299999999</v>
      </c>
      <c r="U2582" s="87">
        <v>0</v>
      </c>
    </row>
    <row r="2583" spans="2:21">
      <c r="B2583" s="87" t="s">
        <v>8349</v>
      </c>
      <c r="C2583" s="87" t="s">
        <v>832</v>
      </c>
      <c r="D2583" s="87" t="s">
        <v>3771</v>
      </c>
      <c r="E2583" s="87">
        <v>104.02197244667801</v>
      </c>
      <c r="F2583" s="86">
        <v>106.40988793631399</v>
      </c>
      <c r="G2583" s="86">
        <v>139.63991499528001</v>
      </c>
      <c r="H2583" s="86">
        <f t="shared" si="285"/>
        <v>116.69059179275735</v>
      </c>
      <c r="I2583" s="86">
        <f t="shared" si="280"/>
        <v>19.910527659677676</v>
      </c>
      <c r="J2583" s="86">
        <f t="shared" si="281"/>
        <v>6.866544437871501</v>
      </c>
      <c r="L2583" s="87">
        <v>132.60057925826399</v>
      </c>
      <c r="M2583" s="86">
        <v>117.92328413631699</v>
      </c>
      <c r="N2583" s="86">
        <v>152.14669220690701</v>
      </c>
      <c r="O2583" s="86">
        <f t="shared" si="286"/>
        <v>134.22351853382932</v>
      </c>
      <c r="P2583" s="86">
        <f t="shared" si="282"/>
        <v>17.1693291630937</v>
      </c>
      <c r="Q2583" s="86">
        <f t="shared" si="283"/>
        <v>7.0684936712930853</v>
      </c>
      <c r="S2583" s="86">
        <f t="shared" si="284"/>
        <v>0.2019492334215833</v>
      </c>
      <c r="T2583" s="87">
        <v>0.61577467900000005</v>
      </c>
      <c r="U2583" s="87">
        <v>0</v>
      </c>
    </row>
    <row r="2584" spans="2:21">
      <c r="B2584" s="87" t="s">
        <v>8350</v>
      </c>
      <c r="C2584" s="87" t="s">
        <v>3772</v>
      </c>
      <c r="D2584" s="87" t="s">
        <v>3773</v>
      </c>
      <c r="E2584" s="87">
        <v>148.30030306070199</v>
      </c>
      <c r="F2584" s="86">
        <v>152.67032143951101</v>
      </c>
      <c r="G2584" s="86">
        <v>153.606398949126</v>
      </c>
      <c r="H2584" s="86">
        <f t="shared" si="285"/>
        <v>151.52567448311302</v>
      </c>
      <c r="I2584" s="86">
        <f t="shared" si="280"/>
        <v>2.8321945352289926</v>
      </c>
      <c r="J2584" s="86">
        <f t="shared" si="281"/>
        <v>7.2434184541740976</v>
      </c>
      <c r="L2584" s="87">
        <v>148.96980491303401</v>
      </c>
      <c r="M2584" s="86">
        <v>151.69610934859901</v>
      </c>
      <c r="N2584" s="86">
        <v>159.34180414028501</v>
      </c>
      <c r="O2584" s="86">
        <f t="shared" si="286"/>
        <v>153.33590613397268</v>
      </c>
      <c r="P2584" s="86">
        <f t="shared" si="282"/>
        <v>5.3769221786738894</v>
      </c>
      <c r="Q2584" s="86">
        <f t="shared" si="283"/>
        <v>7.2605517571944178</v>
      </c>
      <c r="S2584" s="86">
        <f t="shared" si="284"/>
        <v>1.7133303020320324E-2</v>
      </c>
      <c r="T2584" s="87">
        <v>0.94240603899999997</v>
      </c>
      <c r="U2584" s="87">
        <v>0</v>
      </c>
    </row>
    <row r="2585" spans="2:21">
      <c r="B2585" s="87" t="s">
        <v>8351</v>
      </c>
      <c r="C2585" s="87" t="s">
        <v>2153</v>
      </c>
      <c r="D2585" s="87" t="s">
        <v>3774</v>
      </c>
      <c r="E2585" s="87">
        <v>148.57994833245201</v>
      </c>
      <c r="F2585" s="86">
        <v>142.575829895694</v>
      </c>
      <c r="G2585" s="86">
        <v>141.73847587163701</v>
      </c>
      <c r="H2585" s="86">
        <f t="shared" si="285"/>
        <v>144.29808469992767</v>
      </c>
      <c r="I2585" s="86">
        <f t="shared" si="280"/>
        <v>3.7317633319989594</v>
      </c>
      <c r="J2585" s="86">
        <f t="shared" si="281"/>
        <v>7.1729083405237644</v>
      </c>
      <c r="L2585" s="87">
        <v>153.14226692329299</v>
      </c>
      <c r="M2585" s="86">
        <v>129.01044791528599</v>
      </c>
      <c r="N2585" s="86">
        <v>136.23959174193001</v>
      </c>
      <c r="O2585" s="86">
        <f t="shared" si="286"/>
        <v>139.46410219350298</v>
      </c>
      <c r="P2585" s="86">
        <f t="shared" si="282"/>
        <v>12.384840447015439</v>
      </c>
      <c r="Q2585" s="86">
        <f t="shared" si="283"/>
        <v>7.1237500125308859</v>
      </c>
      <c r="S2585" s="86">
        <f t="shared" si="284"/>
        <v>-4.9158327992878455E-2</v>
      </c>
      <c r="T2585" s="87">
        <v>0.73001777700000003</v>
      </c>
      <c r="U2585" s="87">
        <v>0</v>
      </c>
    </row>
    <row r="2586" spans="2:21">
      <c r="B2586" s="87" t="s">
        <v>8352</v>
      </c>
      <c r="C2586" s="87" t="s">
        <v>841</v>
      </c>
      <c r="D2586" s="87" t="s">
        <v>3775</v>
      </c>
      <c r="E2586" s="87">
        <v>44.162851851375997</v>
      </c>
      <c r="F2586" s="86">
        <v>45.291198925669597</v>
      </c>
      <c r="G2586" s="86">
        <v>47.803290088082797</v>
      </c>
      <c r="H2586" s="86">
        <f t="shared" si="285"/>
        <v>45.752446955042792</v>
      </c>
      <c r="I2586" s="86">
        <f t="shared" si="280"/>
        <v>1.8635342624351512</v>
      </c>
      <c r="J2586" s="86">
        <f t="shared" si="281"/>
        <v>5.5157769992786134</v>
      </c>
      <c r="L2586" s="87">
        <v>49.757527304514198</v>
      </c>
      <c r="M2586" s="86">
        <v>48.782259258455603</v>
      </c>
      <c r="N2586" s="86">
        <v>38.6528035382103</v>
      </c>
      <c r="O2586" s="86">
        <f t="shared" si="286"/>
        <v>45.730863367060032</v>
      </c>
      <c r="P2586" s="86">
        <f t="shared" si="282"/>
        <v>6.1491450743984508</v>
      </c>
      <c r="Q2586" s="86">
        <f t="shared" si="283"/>
        <v>5.5150962513735484</v>
      </c>
      <c r="S2586" s="86">
        <f t="shared" si="284"/>
        <v>-6.8074790506453893E-4</v>
      </c>
      <c r="T2586" s="87">
        <v>0.91764953500000002</v>
      </c>
      <c r="U2586" s="87">
        <v>0</v>
      </c>
    </row>
    <row r="2587" spans="2:21">
      <c r="B2587" s="87" t="s">
        <v>8353</v>
      </c>
      <c r="C2587" s="87" t="s">
        <v>3776</v>
      </c>
      <c r="D2587" s="87" t="s">
        <v>3777</v>
      </c>
      <c r="E2587" s="87">
        <v>116.535885581249</v>
      </c>
      <c r="F2587" s="86">
        <v>139.410460024521</v>
      </c>
      <c r="G2587" s="86">
        <v>145.69838759579801</v>
      </c>
      <c r="H2587" s="86">
        <f t="shared" si="285"/>
        <v>133.88157773385601</v>
      </c>
      <c r="I2587" s="86">
        <f t="shared" si="280"/>
        <v>15.347289189793925</v>
      </c>
      <c r="J2587" s="86">
        <f t="shared" si="281"/>
        <v>7.0648136475206931</v>
      </c>
      <c r="L2587" s="87">
        <v>127.188797256893</v>
      </c>
      <c r="M2587" s="86">
        <v>117.77725272639999</v>
      </c>
      <c r="N2587" s="86">
        <v>136.65793864816001</v>
      </c>
      <c r="O2587" s="86">
        <f t="shared" si="286"/>
        <v>127.20799621048434</v>
      </c>
      <c r="P2587" s="86">
        <f t="shared" si="282"/>
        <v>9.4403576028083283</v>
      </c>
      <c r="Q2587" s="86">
        <f t="shared" si="283"/>
        <v>6.9910455501031921</v>
      </c>
      <c r="S2587" s="86">
        <f t="shared" si="284"/>
        <v>-7.3768097417501205E-2</v>
      </c>
      <c r="T2587" s="87">
        <v>0.69032347299999997</v>
      </c>
      <c r="U2587" s="87">
        <v>0</v>
      </c>
    </row>
    <row r="2588" spans="2:21">
      <c r="B2588" s="87" t="s">
        <v>8354</v>
      </c>
      <c r="C2588" s="87" t="s">
        <v>841</v>
      </c>
      <c r="D2588" s="87" t="s">
        <v>3778</v>
      </c>
      <c r="E2588" s="87">
        <v>147.58624055834801</v>
      </c>
      <c r="F2588" s="86">
        <v>135.756350608188</v>
      </c>
      <c r="G2588" s="86">
        <v>158.67918257644001</v>
      </c>
      <c r="H2588" s="86">
        <f t="shared" si="285"/>
        <v>147.34059124765869</v>
      </c>
      <c r="I2588" s="86">
        <f t="shared" si="280"/>
        <v>11.463390163867786</v>
      </c>
      <c r="J2588" s="86">
        <f t="shared" si="281"/>
        <v>7.2030111267637382</v>
      </c>
      <c r="L2588" s="87">
        <v>139.57725582602299</v>
      </c>
      <c r="M2588" s="86">
        <v>144.920372995364</v>
      </c>
      <c r="N2588" s="86">
        <v>155.49822653761001</v>
      </c>
      <c r="O2588" s="86">
        <f t="shared" si="286"/>
        <v>146.66528511966567</v>
      </c>
      <c r="P2588" s="86">
        <f t="shared" si="282"/>
        <v>8.1026456075132707</v>
      </c>
      <c r="Q2588" s="86">
        <f t="shared" si="283"/>
        <v>7.1963836230735403</v>
      </c>
      <c r="S2588" s="86">
        <f t="shared" si="284"/>
        <v>-6.6275036901969351E-3</v>
      </c>
      <c r="T2588" s="87">
        <v>0.87585109500000002</v>
      </c>
      <c r="U2588" s="87">
        <v>0</v>
      </c>
    </row>
    <row r="2589" spans="2:21">
      <c r="B2589" s="87" t="s">
        <v>8355</v>
      </c>
      <c r="C2589" s="87" t="s">
        <v>3779</v>
      </c>
      <c r="D2589" s="87" t="s">
        <v>3780</v>
      </c>
      <c r="E2589" s="87">
        <v>109.090839748105</v>
      </c>
      <c r="F2589" s="86">
        <v>110.67750863089501</v>
      </c>
      <c r="G2589" s="86">
        <v>118.64814295670401</v>
      </c>
      <c r="H2589" s="86">
        <f t="shared" si="285"/>
        <v>112.80549711190133</v>
      </c>
      <c r="I2589" s="86">
        <f t="shared" si="280"/>
        <v>5.1216952649241003</v>
      </c>
      <c r="J2589" s="86">
        <f t="shared" si="281"/>
        <v>6.8176935630330817</v>
      </c>
      <c r="L2589" s="87">
        <v>109.87618620270401</v>
      </c>
      <c r="M2589" s="86">
        <v>115.845554186233</v>
      </c>
      <c r="N2589" s="86">
        <v>117.364675697412</v>
      </c>
      <c r="O2589" s="86">
        <f t="shared" si="286"/>
        <v>114.36213869544967</v>
      </c>
      <c r="P2589" s="86">
        <f t="shared" si="282"/>
        <v>3.9585047513941372</v>
      </c>
      <c r="Q2589" s="86">
        <f t="shared" si="283"/>
        <v>6.8374656950633339</v>
      </c>
      <c r="S2589" s="86">
        <f t="shared" si="284"/>
        <v>1.977213203025284E-2</v>
      </c>
      <c r="T2589" s="87">
        <v>0.95313182500000004</v>
      </c>
      <c r="U2589" s="87">
        <v>0</v>
      </c>
    </row>
    <row r="2590" spans="2:21">
      <c r="B2590" s="87" t="s">
        <v>8356</v>
      </c>
      <c r="C2590" s="87" t="s">
        <v>3781</v>
      </c>
      <c r="D2590" s="87" t="s">
        <v>1157</v>
      </c>
      <c r="E2590" s="87">
        <v>87.9389712130031</v>
      </c>
      <c r="F2590" s="86">
        <v>85.969486683491894</v>
      </c>
      <c r="G2590" s="86">
        <v>77.390231017948807</v>
      </c>
      <c r="H2590" s="86">
        <f t="shared" si="285"/>
        <v>83.766229638147934</v>
      </c>
      <c r="I2590" s="86">
        <f t="shared" si="280"/>
        <v>5.6088979426962187</v>
      </c>
      <c r="J2590" s="86">
        <f t="shared" si="281"/>
        <v>6.3882968334055867</v>
      </c>
      <c r="L2590" s="87">
        <v>93.619887940281998</v>
      </c>
      <c r="M2590" s="86">
        <v>93.118052414821094</v>
      </c>
      <c r="N2590" s="86">
        <v>85.495981458244302</v>
      </c>
      <c r="O2590" s="86">
        <f t="shared" si="286"/>
        <v>90.744640604449117</v>
      </c>
      <c r="P2590" s="86">
        <f t="shared" si="282"/>
        <v>4.5523924312863633</v>
      </c>
      <c r="Q2590" s="86">
        <f t="shared" si="283"/>
        <v>6.5037405346711807</v>
      </c>
      <c r="S2590" s="86">
        <f t="shared" si="284"/>
        <v>0.1154437012655939</v>
      </c>
      <c r="T2590" s="87">
        <v>0.79354843100000005</v>
      </c>
      <c r="U2590" s="87">
        <v>0</v>
      </c>
    </row>
    <row r="2591" spans="2:21">
      <c r="B2591" s="87" t="s">
        <v>8357</v>
      </c>
      <c r="C2591" s="87" t="s">
        <v>3782</v>
      </c>
      <c r="D2591" s="87" t="s">
        <v>3783</v>
      </c>
      <c r="E2591" s="87">
        <v>340.534485790475</v>
      </c>
      <c r="F2591" s="86">
        <v>317.63957297877499</v>
      </c>
      <c r="G2591" s="86">
        <v>329.76586790032002</v>
      </c>
      <c r="H2591" s="86">
        <f t="shared" si="285"/>
        <v>329.31330888985667</v>
      </c>
      <c r="I2591" s="86">
        <f t="shared" si="280"/>
        <v>11.454163671228903</v>
      </c>
      <c r="J2591" s="86">
        <f t="shared" si="281"/>
        <v>8.36331700805904</v>
      </c>
      <c r="L2591" s="87">
        <v>323.99832894894701</v>
      </c>
      <c r="M2591" s="86">
        <v>330.756762520103</v>
      </c>
      <c r="N2591" s="86">
        <v>347.11212474227602</v>
      </c>
      <c r="O2591" s="86">
        <f t="shared" si="286"/>
        <v>333.95573873710867</v>
      </c>
      <c r="P2591" s="86">
        <f t="shared" si="282"/>
        <v>11.884316371657839</v>
      </c>
      <c r="Q2591" s="86">
        <f t="shared" si="283"/>
        <v>8.3835130956600512</v>
      </c>
      <c r="S2591" s="86">
        <f t="shared" si="284"/>
        <v>2.0196087601011232E-2</v>
      </c>
      <c r="T2591" s="87">
        <v>0.95368633700000005</v>
      </c>
      <c r="U2591" s="87">
        <v>0</v>
      </c>
    </row>
    <row r="2592" spans="2:21">
      <c r="B2592" s="87" t="s">
        <v>8358</v>
      </c>
      <c r="C2592" s="87" t="s">
        <v>841</v>
      </c>
      <c r="D2592" s="87" t="s">
        <v>3784</v>
      </c>
      <c r="E2592" s="87">
        <v>47.265277952697097</v>
      </c>
      <c r="F2592" s="86">
        <v>40.106749601686801</v>
      </c>
      <c r="G2592" s="86">
        <v>28.1605381204647</v>
      </c>
      <c r="H2592" s="86">
        <f t="shared" si="285"/>
        <v>38.51085522494953</v>
      </c>
      <c r="I2592" s="86">
        <f t="shared" si="280"/>
        <v>9.6518355850375936</v>
      </c>
      <c r="J2592" s="86">
        <f t="shared" si="281"/>
        <v>5.2671932568457711</v>
      </c>
      <c r="L2592" s="87">
        <v>42.4380245011507</v>
      </c>
      <c r="M2592" s="86">
        <v>40.503760840604301</v>
      </c>
      <c r="N2592" s="86">
        <v>37.169015901373001</v>
      </c>
      <c r="O2592" s="86">
        <f t="shared" si="286"/>
        <v>40.036933747709334</v>
      </c>
      <c r="P2592" s="86">
        <f t="shared" si="282"/>
        <v>2.6653439847660212</v>
      </c>
      <c r="Q2592" s="86">
        <f t="shared" si="283"/>
        <v>5.32325958363759</v>
      </c>
      <c r="S2592" s="86">
        <f t="shared" si="284"/>
        <v>5.6066326791818395E-2</v>
      </c>
      <c r="T2592" s="87">
        <v>0.99531827500000003</v>
      </c>
      <c r="U2592" s="87">
        <v>0</v>
      </c>
    </row>
    <row r="2593" spans="2:21">
      <c r="B2593" s="87" t="s">
        <v>8359</v>
      </c>
      <c r="C2593" s="87" t="s">
        <v>841</v>
      </c>
      <c r="D2593" s="87"/>
      <c r="E2593" s="87">
        <v>75.279059007464497</v>
      </c>
      <c r="F2593" s="86">
        <v>67.801366726623996</v>
      </c>
      <c r="G2593" s="86">
        <v>69.367065089206406</v>
      </c>
      <c r="H2593" s="86">
        <f t="shared" si="285"/>
        <v>70.815830274431633</v>
      </c>
      <c r="I2593" s="86">
        <f t="shared" si="280"/>
        <v>3.9437495969161018</v>
      </c>
      <c r="J2593" s="86">
        <f t="shared" si="281"/>
        <v>6.1459999934100322</v>
      </c>
      <c r="L2593" s="87">
        <v>96.553297031378705</v>
      </c>
      <c r="M2593" s="86">
        <v>90.738230583409205</v>
      </c>
      <c r="N2593" s="86">
        <v>92.126395902969406</v>
      </c>
      <c r="O2593" s="86">
        <f t="shared" si="286"/>
        <v>93.139307839252453</v>
      </c>
      <c r="P2593" s="86">
        <f t="shared" si="282"/>
        <v>3.0369791556040737</v>
      </c>
      <c r="Q2593" s="86">
        <f t="shared" si="283"/>
        <v>6.5413182557594922</v>
      </c>
      <c r="S2593" s="86">
        <f t="shared" si="284"/>
        <v>0.3953182623494596</v>
      </c>
      <c r="T2593" s="87">
        <v>8.0990349999999992E-3</v>
      </c>
      <c r="U2593" s="87">
        <v>0</v>
      </c>
    </row>
    <row r="2594" spans="2:21">
      <c r="B2594" s="87" t="s">
        <v>8360</v>
      </c>
      <c r="C2594" s="87" t="s">
        <v>3785</v>
      </c>
      <c r="D2594" s="87" t="s">
        <v>1677</v>
      </c>
      <c r="E2594" s="87">
        <v>13.6519292032627</v>
      </c>
      <c r="F2594" s="86">
        <v>13.6966554048324</v>
      </c>
      <c r="G2594" s="86">
        <v>12.580663168451499</v>
      </c>
      <c r="H2594" s="86">
        <f t="shared" si="285"/>
        <v>13.309749258848868</v>
      </c>
      <c r="I2594" s="86">
        <f t="shared" si="280"/>
        <v>0.63180297853437017</v>
      </c>
      <c r="J2594" s="86">
        <f t="shared" si="281"/>
        <v>3.7344114875930132</v>
      </c>
      <c r="L2594" s="87">
        <v>14.881186406813001</v>
      </c>
      <c r="M2594" s="86">
        <v>15.2217300441266</v>
      </c>
      <c r="N2594" s="86">
        <v>14.5111007018149</v>
      </c>
      <c r="O2594" s="86">
        <f t="shared" si="286"/>
        <v>14.871339050918166</v>
      </c>
      <c r="P2594" s="86">
        <f t="shared" si="282"/>
        <v>0.35541699924480175</v>
      </c>
      <c r="Q2594" s="86">
        <f t="shared" si="283"/>
        <v>3.8944626518367178</v>
      </c>
      <c r="S2594" s="86">
        <f t="shared" si="284"/>
        <v>0.16005116424370439</v>
      </c>
      <c r="T2594" s="87">
        <v>0.79003969100000004</v>
      </c>
      <c r="U2594" s="87">
        <v>0</v>
      </c>
    </row>
    <row r="2595" spans="2:21">
      <c r="B2595" s="87" t="s">
        <v>8361</v>
      </c>
      <c r="C2595" s="87" t="s">
        <v>3786</v>
      </c>
      <c r="D2595" s="87" t="s">
        <v>3787</v>
      </c>
      <c r="E2595" s="87">
        <v>59.150704723480303</v>
      </c>
      <c r="F2595" s="86">
        <v>57.756891954824802</v>
      </c>
      <c r="G2595" s="86">
        <v>56.168141155370002</v>
      </c>
      <c r="H2595" s="86">
        <f t="shared" si="285"/>
        <v>57.691912611225035</v>
      </c>
      <c r="I2595" s="86">
        <f t="shared" si="280"/>
        <v>1.49234315617277</v>
      </c>
      <c r="J2595" s="86">
        <f t="shared" si="281"/>
        <v>5.8502971875286658</v>
      </c>
      <c r="L2595" s="87">
        <v>54.237259243034799</v>
      </c>
      <c r="M2595" s="86">
        <v>62.602637695526298</v>
      </c>
      <c r="N2595" s="86">
        <v>52.3611287749384</v>
      </c>
      <c r="O2595" s="86">
        <f t="shared" si="286"/>
        <v>56.400341904499832</v>
      </c>
      <c r="P2595" s="86">
        <f t="shared" si="282"/>
        <v>5.4526435050228939</v>
      </c>
      <c r="Q2595" s="86">
        <f t="shared" si="283"/>
        <v>5.8176320032992193</v>
      </c>
      <c r="S2595" s="86">
        <f t="shared" si="284"/>
        <v>-3.2665184229445685E-2</v>
      </c>
      <c r="T2595" s="87">
        <v>0.81268156499999999</v>
      </c>
      <c r="U2595" s="87">
        <v>0</v>
      </c>
    </row>
    <row r="2596" spans="2:21">
      <c r="B2596" s="87" t="s">
        <v>8362</v>
      </c>
      <c r="C2596" s="87" t="s">
        <v>3788</v>
      </c>
      <c r="D2596" s="87" t="s">
        <v>3789</v>
      </c>
      <c r="E2596" s="87">
        <v>83.7603394691196</v>
      </c>
      <c r="F2596" s="86">
        <v>88.178176404633703</v>
      </c>
      <c r="G2596" s="86">
        <v>80.499025235258699</v>
      </c>
      <c r="H2596" s="86">
        <f t="shared" si="285"/>
        <v>84.145847036337344</v>
      </c>
      <c r="I2596" s="86">
        <f t="shared" si="280"/>
        <v>3.8540631460596195</v>
      </c>
      <c r="J2596" s="86">
        <f t="shared" si="281"/>
        <v>6.3948201649223142</v>
      </c>
      <c r="L2596" s="87">
        <v>84.780754037104202</v>
      </c>
      <c r="M2596" s="86">
        <v>84.529940599120096</v>
      </c>
      <c r="N2596" s="86">
        <v>93.083931897120806</v>
      </c>
      <c r="O2596" s="86">
        <f t="shared" si="286"/>
        <v>87.464875511115039</v>
      </c>
      <c r="P2596" s="86">
        <f t="shared" si="282"/>
        <v>4.867861218954638</v>
      </c>
      <c r="Q2596" s="86">
        <f t="shared" si="283"/>
        <v>6.4506318649810881</v>
      </c>
      <c r="S2596" s="86">
        <f t="shared" si="284"/>
        <v>5.5811700058773797E-2</v>
      </c>
      <c r="T2596" s="87">
        <v>0.97466709799999995</v>
      </c>
      <c r="U2596" s="87">
        <v>0</v>
      </c>
    </row>
    <row r="2597" spans="2:21">
      <c r="B2597" s="87" t="s">
        <v>8363</v>
      </c>
      <c r="C2597" s="87" t="s">
        <v>3790</v>
      </c>
      <c r="D2597" s="87" t="s">
        <v>3791</v>
      </c>
      <c r="E2597" s="87">
        <v>85.894896737769301</v>
      </c>
      <c r="F2597" s="86">
        <v>80.928979745235097</v>
      </c>
      <c r="G2597" s="86">
        <v>81.185560348135397</v>
      </c>
      <c r="H2597" s="86">
        <f t="shared" si="285"/>
        <v>82.669812277046603</v>
      </c>
      <c r="I2597" s="86">
        <f t="shared" si="280"/>
        <v>2.7959498807279175</v>
      </c>
      <c r="J2597" s="86">
        <f t="shared" si="281"/>
        <v>6.3692887056756646</v>
      </c>
      <c r="L2597" s="87">
        <v>83.224253158937003</v>
      </c>
      <c r="M2597" s="86">
        <v>86.264077311542096</v>
      </c>
      <c r="N2597" s="86">
        <v>76.169379162783102</v>
      </c>
      <c r="O2597" s="86">
        <f t="shared" si="286"/>
        <v>81.885903211087395</v>
      </c>
      <c r="P2597" s="86">
        <f t="shared" si="282"/>
        <v>5.1787178061583292</v>
      </c>
      <c r="Q2597" s="86">
        <f t="shared" si="283"/>
        <v>6.3555432058756081</v>
      </c>
      <c r="S2597" s="86">
        <f t="shared" si="284"/>
        <v>-1.374549980005709E-2</v>
      </c>
      <c r="T2597" s="87">
        <v>0.84428045799999996</v>
      </c>
      <c r="U2597" s="87">
        <v>0</v>
      </c>
    </row>
    <row r="2598" spans="2:21">
      <c r="B2598" s="87" t="s">
        <v>8364</v>
      </c>
      <c r="C2598" s="87" t="s">
        <v>832</v>
      </c>
      <c r="D2598" s="87" t="s">
        <v>1059</v>
      </c>
      <c r="E2598" s="87">
        <v>308.923655113829</v>
      </c>
      <c r="F2598" s="86">
        <v>339.349180435557</v>
      </c>
      <c r="G2598" s="86">
        <v>328.38098351937703</v>
      </c>
      <c r="H2598" s="86">
        <f t="shared" si="285"/>
        <v>325.55127302292095</v>
      </c>
      <c r="I2598" s="86">
        <f t="shared" si="280"/>
        <v>15.408880358289924</v>
      </c>
      <c r="J2598" s="86">
        <f t="shared" si="281"/>
        <v>8.3467409697570307</v>
      </c>
      <c r="L2598" s="87">
        <v>303.87632746685398</v>
      </c>
      <c r="M2598" s="86">
        <v>332.41989338602002</v>
      </c>
      <c r="N2598" s="86">
        <v>331.682301755769</v>
      </c>
      <c r="O2598" s="86">
        <f t="shared" si="286"/>
        <v>322.65950753621433</v>
      </c>
      <c r="P2598" s="86">
        <f t="shared" si="282"/>
        <v>16.270891201522005</v>
      </c>
      <c r="Q2598" s="86">
        <f t="shared" si="283"/>
        <v>8.3338687265640274</v>
      </c>
      <c r="S2598" s="86">
        <f t="shared" si="284"/>
        <v>-1.2872243193001528E-2</v>
      </c>
      <c r="T2598" s="87">
        <v>0.84168508399999997</v>
      </c>
      <c r="U2598" s="87">
        <v>0</v>
      </c>
    </row>
    <row r="2599" spans="2:21">
      <c r="B2599" s="87" t="s">
        <v>8365</v>
      </c>
      <c r="C2599" s="87" t="s">
        <v>3792</v>
      </c>
      <c r="D2599" s="87" t="s">
        <v>1527</v>
      </c>
      <c r="E2599" s="87">
        <v>169.633317289139</v>
      </c>
      <c r="F2599" s="86">
        <v>183.25633664914699</v>
      </c>
      <c r="G2599" s="86">
        <v>195.325946774979</v>
      </c>
      <c r="H2599" s="86">
        <f t="shared" si="285"/>
        <v>182.73853357108831</v>
      </c>
      <c r="I2599" s="86">
        <f t="shared" si="280"/>
        <v>12.854139119166986</v>
      </c>
      <c r="J2599" s="86">
        <f t="shared" si="281"/>
        <v>7.513637072947672</v>
      </c>
      <c r="L2599" s="87">
        <v>194.613615052423</v>
      </c>
      <c r="M2599" s="86">
        <v>180.236169640735</v>
      </c>
      <c r="N2599" s="86">
        <v>202.44718372677301</v>
      </c>
      <c r="O2599" s="86">
        <f t="shared" si="286"/>
        <v>192.43232280664367</v>
      </c>
      <c r="P2599" s="86">
        <f t="shared" si="282"/>
        <v>11.265026124189303</v>
      </c>
      <c r="Q2599" s="86">
        <f t="shared" si="283"/>
        <v>7.5882073383434632</v>
      </c>
      <c r="S2599" s="86">
        <f t="shared" si="284"/>
        <v>7.4570265395790689E-2</v>
      </c>
      <c r="T2599" s="87">
        <v>0.92600569799999999</v>
      </c>
      <c r="U2599" s="87">
        <v>0</v>
      </c>
    </row>
    <row r="2600" spans="2:21">
      <c r="B2600" s="87" t="s">
        <v>8366</v>
      </c>
      <c r="C2600" s="87" t="s">
        <v>3793</v>
      </c>
      <c r="D2600" s="87" t="s">
        <v>3794</v>
      </c>
      <c r="E2600" s="87">
        <v>288.77717177810501</v>
      </c>
      <c r="F2600" s="86">
        <v>296.60061607621401</v>
      </c>
      <c r="G2600" s="86">
        <v>301.64026656825303</v>
      </c>
      <c r="H2600" s="86">
        <f t="shared" si="285"/>
        <v>295.67268480752404</v>
      </c>
      <c r="I2600" s="86">
        <f t="shared" si="280"/>
        <v>6.4815580090471068</v>
      </c>
      <c r="J2600" s="86">
        <f t="shared" si="281"/>
        <v>8.2078571585864779</v>
      </c>
      <c r="L2600" s="87">
        <v>294.66795390725298</v>
      </c>
      <c r="M2600" s="86">
        <v>265.41333922226403</v>
      </c>
      <c r="N2600" s="86">
        <v>311.50182080140502</v>
      </c>
      <c r="O2600" s="86">
        <f t="shared" si="286"/>
        <v>290.52770464364067</v>
      </c>
      <c r="P2600" s="86">
        <f t="shared" si="282"/>
        <v>23.32151970908706</v>
      </c>
      <c r="Q2600" s="86">
        <f t="shared" si="283"/>
        <v>8.1825319349749108</v>
      </c>
      <c r="S2600" s="86">
        <f t="shared" si="284"/>
        <v>-2.5325223611566486E-2</v>
      </c>
      <c r="T2600" s="87">
        <v>0.81655519799999998</v>
      </c>
      <c r="U2600" s="87">
        <v>0</v>
      </c>
    </row>
    <row r="2601" spans="2:21">
      <c r="B2601" s="87" t="s">
        <v>8367</v>
      </c>
      <c r="C2601" s="87" t="s">
        <v>3795</v>
      </c>
      <c r="D2601" s="87" t="s">
        <v>3796</v>
      </c>
      <c r="E2601" s="87">
        <v>50.6859236722904</v>
      </c>
      <c r="F2601" s="86">
        <v>50.932492204408398</v>
      </c>
      <c r="G2601" s="86">
        <v>61.074268731799997</v>
      </c>
      <c r="H2601" s="86">
        <f t="shared" si="285"/>
        <v>54.2308948694996</v>
      </c>
      <c r="I2601" s="86">
        <f t="shared" si="280"/>
        <v>5.9278177582201286</v>
      </c>
      <c r="J2601" s="86">
        <f t="shared" si="281"/>
        <v>5.7610430714941741</v>
      </c>
      <c r="L2601" s="87">
        <v>55.476602556223497</v>
      </c>
      <c r="M2601" s="86">
        <v>62.813795584170002</v>
      </c>
      <c r="N2601" s="86">
        <v>65.492578388721995</v>
      </c>
      <c r="O2601" s="86">
        <f t="shared" si="286"/>
        <v>61.260992176371836</v>
      </c>
      <c r="P2601" s="86">
        <f t="shared" si="282"/>
        <v>5.1853969748468343</v>
      </c>
      <c r="Q2601" s="86">
        <f t="shared" si="283"/>
        <v>5.9368968277455485</v>
      </c>
      <c r="S2601" s="86">
        <f t="shared" si="284"/>
        <v>0.17585375625137475</v>
      </c>
      <c r="T2601" s="87">
        <v>0.59299716599999996</v>
      </c>
      <c r="U2601" s="87">
        <v>0</v>
      </c>
    </row>
    <row r="2602" spans="2:21">
      <c r="B2602" s="87" t="s">
        <v>8368</v>
      </c>
      <c r="C2602" s="87" t="s">
        <v>841</v>
      </c>
      <c r="D2602" s="87" t="s">
        <v>3797</v>
      </c>
      <c r="E2602" s="87">
        <v>74.193692973653498</v>
      </c>
      <c r="F2602" s="86">
        <v>80.718082664565898</v>
      </c>
      <c r="G2602" s="86">
        <v>82.236418912216806</v>
      </c>
      <c r="H2602" s="86">
        <f t="shared" si="285"/>
        <v>79.049398183478743</v>
      </c>
      <c r="I2602" s="86">
        <f t="shared" si="280"/>
        <v>4.2731418246736927</v>
      </c>
      <c r="J2602" s="86">
        <f t="shared" si="281"/>
        <v>6.3046825740299486</v>
      </c>
      <c r="L2602" s="87">
        <v>92.197248779993004</v>
      </c>
      <c r="M2602" s="86">
        <v>89.955155843851003</v>
      </c>
      <c r="N2602" s="86">
        <v>83.814116122551397</v>
      </c>
      <c r="O2602" s="86">
        <f t="shared" si="286"/>
        <v>88.655506915465139</v>
      </c>
      <c r="P2602" s="86">
        <f t="shared" si="282"/>
        <v>4.3400511276777483</v>
      </c>
      <c r="Q2602" s="86">
        <f t="shared" si="283"/>
        <v>6.4701383430770676</v>
      </c>
      <c r="S2602" s="86">
        <f t="shared" si="284"/>
        <v>0.16545576904711801</v>
      </c>
      <c r="T2602" s="87">
        <v>0.48374310599999998</v>
      </c>
      <c r="U2602" s="87">
        <v>0</v>
      </c>
    </row>
    <row r="2603" spans="2:21">
      <c r="B2603" s="87" t="s">
        <v>8369</v>
      </c>
      <c r="C2603" s="87" t="s">
        <v>832</v>
      </c>
      <c r="D2603" s="87" t="s">
        <v>1325</v>
      </c>
      <c r="E2603" s="87">
        <v>55.917869801145102</v>
      </c>
      <c r="F2603" s="86">
        <v>49.706468211158402</v>
      </c>
      <c r="G2603" s="86">
        <v>48.8894857166283</v>
      </c>
      <c r="H2603" s="86">
        <f t="shared" si="285"/>
        <v>51.504607909643937</v>
      </c>
      <c r="I2603" s="86">
        <f t="shared" si="280"/>
        <v>3.8437644947791094</v>
      </c>
      <c r="J2603" s="86">
        <f t="shared" si="281"/>
        <v>5.686629605066849</v>
      </c>
      <c r="L2603" s="87">
        <v>61.086488122430701</v>
      </c>
      <c r="M2603" s="86">
        <v>56.435101463754698</v>
      </c>
      <c r="N2603" s="86">
        <v>46.192892909314203</v>
      </c>
      <c r="O2603" s="86">
        <f t="shared" si="286"/>
        <v>54.571494165166534</v>
      </c>
      <c r="P2603" s="86">
        <f t="shared" si="282"/>
        <v>7.6196829799904107</v>
      </c>
      <c r="Q2603" s="86">
        <f t="shared" si="283"/>
        <v>5.7700756400669535</v>
      </c>
      <c r="S2603" s="86">
        <f t="shared" si="284"/>
        <v>8.3446035000104779E-2</v>
      </c>
      <c r="T2603" s="87">
        <v>0.94203867699999999</v>
      </c>
      <c r="U2603" s="87">
        <v>0</v>
      </c>
    </row>
    <row r="2604" spans="2:21">
      <c r="B2604" s="87" t="s">
        <v>8370</v>
      </c>
      <c r="C2604" s="87" t="s">
        <v>841</v>
      </c>
      <c r="D2604" s="87" t="s">
        <v>3798</v>
      </c>
      <c r="E2604" s="87">
        <v>103.838673816816</v>
      </c>
      <c r="F2604" s="86">
        <v>108.38866763607901</v>
      </c>
      <c r="G2604" s="86">
        <v>101.603832065208</v>
      </c>
      <c r="H2604" s="86">
        <f t="shared" si="285"/>
        <v>104.610391172701</v>
      </c>
      <c r="I2604" s="86">
        <f t="shared" si="280"/>
        <v>3.4576233439994213</v>
      </c>
      <c r="J2604" s="86">
        <f t="shared" si="281"/>
        <v>6.7088823544450635</v>
      </c>
      <c r="L2604" s="87">
        <v>102.24250425386801</v>
      </c>
      <c r="M2604" s="86">
        <v>96.007201669621693</v>
      </c>
      <c r="N2604" s="86">
        <v>96.9019057976749</v>
      </c>
      <c r="O2604" s="86">
        <f t="shared" si="286"/>
        <v>98.383870573721538</v>
      </c>
      <c r="P2604" s="86">
        <f t="shared" si="282"/>
        <v>3.3714854704357538</v>
      </c>
      <c r="Q2604" s="86">
        <f t="shared" si="283"/>
        <v>6.6203499089206428</v>
      </c>
      <c r="S2604" s="86">
        <f t="shared" si="284"/>
        <v>-8.8532445524419079E-2</v>
      </c>
      <c r="T2604" s="87">
        <v>0.55478147700000002</v>
      </c>
      <c r="U2604" s="87">
        <v>0</v>
      </c>
    </row>
    <row r="2605" spans="2:21">
      <c r="B2605" s="87" t="s">
        <v>8371</v>
      </c>
      <c r="C2605" s="87" t="s">
        <v>3799</v>
      </c>
      <c r="D2605" s="87" t="s">
        <v>978</v>
      </c>
      <c r="E2605" s="87">
        <v>68.567103912964697</v>
      </c>
      <c r="F2605" s="86">
        <v>74.697513342354796</v>
      </c>
      <c r="G2605" s="86">
        <v>66.650408167461805</v>
      </c>
      <c r="H2605" s="86">
        <f t="shared" si="285"/>
        <v>69.971675140927104</v>
      </c>
      <c r="I2605" s="86">
        <f t="shared" si="280"/>
        <v>4.2034022737256835</v>
      </c>
      <c r="J2605" s="86">
        <f t="shared" si="281"/>
        <v>6.1286991254649941</v>
      </c>
      <c r="L2605" s="87">
        <v>72.577700518769902</v>
      </c>
      <c r="M2605" s="86">
        <v>74.586225575783203</v>
      </c>
      <c r="N2605" s="86">
        <v>72.417565289475405</v>
      </c>
      <c r="O2605" s="86">
        <f t="shared" si="286"/>
        <v>73.193830461342841</v>
      </c>
      <c r="P2605" s="86">
        <f t="shared" si="282"/>
        <v>1.2085048361315527</v>
      </c>
      <c r="Q2605" s="86">
        <f t="shared" si="283"/>
        <v>6.1936501431516087</v>
      </c>
      <c r="S2605" s="86">
        <f t="shared" si="284"/>
        <v>6.4951017686614904E-2</v>
      </c>
      <c r="T2605" s="87">
        <v>0.95177636700000001</v>
      </c>
      <c r="U2605" s="87">
        <v>0</v>
      </c>
    </row>
    <row r="2606" spans="2:21">
      <c r="B2606" s="87" t="s">
        <v>8372</v>
      </c>
      <c r="C2606" s="87" t="s">
        <v>841</v>
      </c>
      <c r="D2606" s="87" t="s">
        <v>3800</v>
      </c>
      <c r="E2606" s="87">
        <v>112.96326863538</v>
      </c>
      <c r="F2606" s="86">
        <v>102.94103851762701</v>
      </c>
      <c r="G2606" s="86">
        <v>84.480928889943897</v>
      </c>
      <c r="H2606" s="86">
        <f t="shared" si="285"/>
        <v>100.12841201431696</v>
      </c>
      <c r="I2606" s="86">
        <f t="shared" si="280"/>
        <v>14.447978067153723</v>
      </c>
      <c r="J2606" s="86">
        <f t="shared" si="281"/>
        <v>6.6457075950780053</v>
      </c>
      <c r="L2606" s="87">
        <v>147.05215048407101</v>
      </c>
      <c r="M2606" s="86">
        <v>151.702115618112</v>
      </c>
      <c r="N2606" s="86">
        <v>106.33508672961599</v>
      </c>
      <c r="O2606" s="86">
        <f t="shared" si="286"/>
        <v>135.02978427726634</v>
      </c>
      <c r="P2606" s="86">
        <f t="shared" si="282"/>
        <v>24.958862042374719</v>
      </c>
      <c r="Q2606" s="86">
        <f t="shared" si="283"/>
        <v>7.0771338554933054</v>
      </c>
      <c r="S2606" s="86">
        <f t="shared" si="284"/>
        <v>0.4314262604153003</v>
      </c>
      <c r="T2606" s="87">
        <v>5.5383265000000001E-2</v>
      </c>
      <c r="U2606" s="87">
        <v>0</v>
      </c>
    </row>
    <row r="2607" spans="2:21">
      <c r="B2607" s="87" t="s">
        <v>8373</v>
      </c>
      <c r="C2607" s="87" t="s">
        <v>841</v>
      </c>
      <c r="D2607" s="87"/>
      <c r="E2607" s="87">
        <v>57.947533036799598</v>
      </c>
      <c r="F2607" s="86">
        <v>54.343619472872803</v>
      </c>
      <c r="G2607" s="86">
        <v>58.3365645750211</v>
      </c>
      <c r="H2607" s="86">
        <f t="shared" si="285"/>
        <v>56.875905694897831</v>
      </c>
      <c r="I2607" s="86">
        <f t="shared" si="280"/>
        <v>2.2016338290292734</v>
      </c>
      <c r="J2607" s="86">
        <f t="shared" si="281"/>
        <v>5.8297457088202851</v>
      </c>
      <c r="L2607" s="87">
        <v>65.314037597611701</v>
      </c>
      <c r="M2607" s="86">
        <v>57.935879141579498</v>
      </c>
      <c r="N2607" s="86">
        <v>55.606062115561102</v>
      </c>
      <c r="O2607" s="86">
        <f t="shared" si="286"/>
        <v>59.618659618250774</v>
      </c>
      <c r="P2607" s="86">
        <f t="shared" si="282"/>
        <v>5.0680380414439847</v>
      </c>
      <c r="Q2607" s="86">
        <f t="shared" si="283"/>
        <v>5.8976920350631348</v>
      </c>
      <c r="S2607" s="86">
        <f t="shared" si="284"/>
        <v>6.7946326242849825E-2</v>
      </c>
      <c r="T2607" s="87">
        <v>0.96710870699999996</v>
      </c>
      <c r="U2607" s="87">
        <v>0</v>
      </c>
    </row>
    <row r="2608" spans="2:21">
      <c r="B2608" s="87" t="s">
        <v>8374</v>
      </c>
      <c r="C2608" s="87" t="s">
        <v>841</v>
      </c>
      <c r="D2608" s="87"/>
      <c r="E2608" s="87">
        <v>30.5570713394569</v>
      </c>
      <c r="F2608" s="86">
        <v>30.816286494366999</v>
      </c>
      <c r="G2608" s="86">
        <v>32.0682565541047</v>
      </c>
      <c r="H2608" s="86">
        <f t="shared" si="285"/>
        <v>31.147204795976204</v>
      </c>
      <c r="I2608" s="86">
        <f t="shared" si="280"/>
        <v>0.80811532592660773</v>
      </c>
      <c r="J2608" s="86">
        <f t="shared" si="281"/>
        <v>4.9610307939977814</v>
      </c>
      <c r="L2608" s="87">
        <v>36.1947901221153</v>
      </c>
      <c r="M2608" s="86">
        <v>40.207345972788197</v>
      </c>
      <c r="N2608" s="86">
        <v>33.4935248723773</v>
      </c>
      <c r="O2608" s="86">
        <f t="shared" si="286"/>
        <v>36.631886989093601</v>
      </c>
      <c r="P2608" s="86">
        <f t="shared" si="282"/>
        <v>3.3781857106178057</v>
      </c>
      <c r="Q2608" s="86">
        <f t="shared" si="283"/>
        <v>5.1950281142436694</v>
      </c>
      <c r="S2608" s="86">
        <f t="shared" si="284"/>
        <v>0.23399732024588829</v>
      </c>
      <c r="T2608" s="87">
        <v>0.20741394699999999</v>
      </c>
      <c r="U2608" s="87">
        <v>0</v>
      </c>
    </row>
    <row r="2609" spans="2:21">
      <c r="B2609" s="87" t="s">
        <v>8375</v>
      </c>
      <c r="C2609" s="87" t="s">
        <v>832</v>
      </c>
      <c r="D2609" s="87" t="s">
        <v>3801</v>
      </c>
      <c r="E2609" s="87">
        <v>251.274179153707</v>
      </c>
      <c r="F2609" s="86">
        <v>268.13996079550998</v>
      </c>
      <c r="G2609" s="86">
        <v>291.25022544486001</v>
      </c>
      <c r="H2609" s="86">
        <f t="shared" si="285"/>
        <v>270.22145513135899</v>
      </c>
      <c r="I2609" s="86">
        <f t="shared" si="280"/>
        <v>20.069143810106368</v>
      </c>
      <c r="J2609" s="86">
        <f t="shared" si="281"/>
        <v>8.0779984165581009</v>
      </c>
      <c r="L2609" s="87">
        <v>266.71208600761003</v>
      </c>
      <c r="M2609" s="86">
        <v>256.90793292655002</v>
      </c>
      <c r="N2609" s="86">
        <v>261.78069506257401</v>
      </c>
      <c r="O2609" s="86">
        <f t="shared" si="286"/>
        <v>261.80023799891137</v>
      </c>
      <c r="P2609" s="86">
        <f t="shared" si="282"/>
        <v>4.9021057571195996</v>
      </c>
      <c r="Q2609" s="86">
        <f t="shared" si="283"/>
        <v>8.0323225985922306</v>
      </c>
      <c r="S2609" s="86">
        <f t="shared" si="284"/>
        <v>-4.5675817965871141E-2</v>
      </c>
      <c r="T2609" s="87">
        <v>0.71017020099999995</v>
      </c>
      <c r="U2609" s="87">
        <v>0</v>
      </c>
    </row>
    <row r="2610" spans="2:21">
      <c r="B2610" s="87" t="s">
        <v>8376</v>
      </c>
      <c r="C2610" s="87" t="s">
        <v>841</v>
      </c>
      <c r="D2610" s="87"/>
      <c r="E2610" s="87">
        <v>242.10541278746001</v>
      </c>
      <c r="F2610" s="86">
        <v>260.39933183717</v>
      </c>
      <c r="G2610" s="86">
        <v>225.15792596337201</v>
      </c>
      <c r="H2610" s="86">
        <f t="shared" si="285"/>
        <v>242.554223529334</v>
      </c>
      <c r="I2610" s="86">
        <f t="shared" si="280"/>
        <v>17.624989228421018</v>
      </c>
      <c r="J2610" s="86">
        <f t="shared" si="281"/>
        <v>7.922163490774266</v>
      </c>
      <c r="L2610" s="87">
        <v>258.94764971694002</v>
      </c>
      <c r="M2610" s="86">
        <v>258.26643184434602</v>
      </c>
      <c r="N2610" s="86">
        <v>247.994710994016</v>
      </c>
      <c r="O2610" s="86">
        <f t="shared" si="286"/>
        <v>255.06959751843405</v>
      </c>
      <c r="P2610" s="86">
        <f t="shared" si="282"/>
        <v>6.1364915829428988</v>
      </c>
      <c r="Q2610" s="86">
        <f t="shared" si="283"/>
        <v>7.9947471399762939</v>
      </c>
      <c r="S2610" s="86">
        <f t="shared" si="284"/>
        <v>7.2583649202028241E-2</v>
      </c>
      <c r="T2610" s="87">
        <v>0.92977017799999995</v>
      </c>
      <c r="U2610" s="87">
        <v>0</v>
      </c>
    </row>
    <row r="2611" spans="2:21">
      <c r="B2611" s="87" t="s">
        <v>8377</v>
      </c>
      <c r="C2611" s="87" t="s">
        <v>3802</v>
      </c>
      <c r="D2611" s="87" t="s">
        <v>3803</v>
      </c>
      <c r="E2611" s="87">
        <v>826.40115672250101</v>
      </c>
      <c r="F2611" s="86">
        <v>898.66948912534099</v>
      </c>
      <c r="G2611" s="86">
        <v>821.48735093995901</v>
      </c>
      <c r="H2611" s="86">
        <f t="shared" si="285"/>
        <v>848.85266559593367</v>
      </c>
      <c r="I2611" s="86">
        <f t="shared" si="280"/>
        <v>43.212536395555617</v>
      </c>
      <c r="J2611" s="86">
        <f t="shared" si="281"/>
        <v>9.7293703583235782</v>
      </c>
      <c r="L2611" s="87">
        <v>747.73272244737598</v>
      </c>
      <c r="M2611" s="86">
        <v>799.14082731664701</v>
      </c>
      <c r="N2611" s="86">
        <v>817.00520097197295</v>
      </c>
      <c r="O2611" s="86">
        <f t="shared" si="286"/>
        <v>787.95958357866527</v>
      </c>
      <c r="P2611" s="86">
        <f t="shared" si="282"/>
        <v>35.96434663498426</v>
      </c>
      <c r="Q2611" s="86">
        <f t="shared" si="283"/>
        <v>9.62197782191069</v>
      </c>
      <c r="S2611" s="86">
        <f t="shared" si="284"/>
        <v>-0.10739253641288843</v>
      </c>
      <c r="T2611" s="87">
        <v>0.39050082800000002</v>
      </c>
      <c r="U2611" s="87">
        <v>0</v>
      </c>
    </row>
    <row r="2612" spans="2:21">
      <c r="B2612" s="87" t="s">
        <v>8378</v>
      </c>
      <c r="C2612" s="87" t="s">
        <v>841</v>
      </c>
      <c r="D2612" s="87"/>
      <c r="E2612" s="87">
        <v>0.67812273379435095</v>
      </c>
      <c r="F2612" s="86">
        <v>0.298799899753948</v>
      </c>
      <c r="G2612" s="86">
        <v>0.16118722829534299</v>
      </c>
      <c r="H2612" s="86">
        <f t="shared" si="285"/>
        <v>0.3793699539478807</v>
      </c>
      <c r="I2612" s="86">
        <f t="shared" si="280"/>
        <v>0.26772043148775293</v>
      </c>
      <c r="J2612" s="86">
        <f t="shared" si="281"/>
        <v>-1.3983226728772871</v>
      </c>
      <c r="L2612" s="87">
        <v>0.40375529309663399</v>
      </c>
      <c r="M2612" s="86">
        <v>0.53419992356069201</v>
      </c>
      <c r="N2612" s="86">
        <v>0.488041503424267</v>
      </c>
      <c r="O2612" s="86">
        <f t="shared" si="286"/>
        <v>0.47533224002719771</v>
      </c>
      <c r="P2612" s="86">
        <f t="shared" si="282"/>
        <v>6.614449664407647E-2</v>
      </c>
      <c r="Q2612" s="86">
        <f t="shared" si="283"/>
        <v>-1.0729918372615586</v>
      </c>
      <c r="S2612" s="86">
        <f t="shared" si="284"/>
        <v>0.32533083561572845</v>
      </c>
      <c r="T2612" s="87">
        <v>1</v>
      </c>
      <c r="U2612" s="87">
        <v>0</v>
      </c>
    </row>
    <row r="2613" spans="2:21">
      <c r="B2613" s="87" t="s">
        <v>8379</v>
      </c>
      <c r="C2613" s="87" t="s">
        <v>841</v>
      </c>
      <c r="D2613" s="87"/>
      <c r="E2613" s="87">
        <v>8.22616246863263</v>
      </c>
      <c r="F2613" s="86">
        <v>10.9511546592691</v>
      </c>
      <c r="G2613" s="86">
        <v>12.314405746897</v>
      </c>
      <c r="H2613" s="86">
        <f t="shared" si="285"/>
        <v>10.497240958266245</v>
      </c>
      <c r="I2613" s="86">
        <f t="shared" si="280"/>
        <v>2.0815766888435814</v>
      </c>
      <c r="J2613" s="86">
        <f t="shared" si="281"/>
        <v>3.391938281932807</v>
      </c>
      <c r="L2613" s="87">
        <v>14.589398438051999</v>
      </c>
      <c r="M2613" s="86">
        <v>16.5453587436159</v>
      </c>
      <c r="N2613" s="86">
        <v>10.7489634828258</v>
      </c>
      <c r="O2613" s="86">
        <f t="shared" si="286"/>
        <v>13.961240221497901</v>
      </c>
      <c r="P2613" s="86">
        <f t="shared" si="282"/>
        <v>2.948811042368729</v>
      </c>
      <c r="Q2613" s="86">
        <f t="shared" si="283"/>
        <v>3.8033552013295822</v>
      </c>
      <c r="S2613" s="86">
        <f t="shared" si="284"/>
        <v>0.41141691939677499</v>
      </c>
      <c r="T2613" s="87">
        <v>0.35245221700000001</v>
      </c>
      <c r="U2613" s="87">
        <v>0</v>
      </c>
    </row>
    <row r="2614" spans="2:21">
      <c r="B2614" s="87" t="s">
        <v>8380</v>
      </c>
      <c r="C2614" s="87" t="s">
        <v>3804</v>
      </c>
      <c r="D2614" s="87" t="s">
        <v>970</v>
      </c>
      <c r="E2614" s="87">
        <v>156.089454823057</v>
      </c>
      <c r="F2614" s="86">
        <v>177.899320589533</v>
      </c>
      <c r="G2614" s="86">
        <v>166.92151914305501</v>
      </c>
      <c r="H2614" s="86">
        <f t="shared" si="285"/>
        <v>166.97009818521499</v>
      </c>
      <c r="I2614" s="86">
        <f t="shared" si="280"/>
        <v>10.905014036232526</v>
      </c>
      <c r="J2614" s="86">
        <f t="shared" si="281"/>
        <v>7.3834459507826642</v>
      </c>
      <c r="L2614" s="87">
        <v>166.384237748467</v>
      </c>
      <c r="M2614" s="86">
        <v>191.79923812599301</v>
      </c>
      <c r="N2614" s="86">
        <v>192.421170950093</v>
      </c>
      <c r="O2614" s="86">
        <f t="shared" si="286"/>
        <v>183.53488227485101</v>
      </c>
      <c r="P2614" s="86">
        <f t="shared" si="282"/>
        <v>14.856148756060989</v>
      </c>
      <c r="Q2614" s="86">
        <f t="shared" si="283"/>
        <v>7.5199104746544059</v>
      </c>
      <c r="S2614" s="86">
        <f t="shared" si="284"/>
        <v>0.13646452387174091</v>
      </c>
      <c r="T2614" s="87">
        <v>0.68131466399999996</v>
      </c>
      <c r="U2614" s="87">
        <v>0</v>
      </c>
    </row>
    <row r="2615" spans="2:21">
      <c r="B2615" s="87" t="s">
        <v>8381</v>
      </c>
      <c r="C2615" s="87" t="s">
        <v>3805</v>
      </c>
      <c r="D2615" s="87" t="s">
        <v>3806</v>
      </c>
      <c r="E2615" s="87">
        <v>205.17341918042399</v>
      </c>
      <c r="F2615" s="86">
        <v>219.32681423843101</v>
      </c>
      <c r="G2615" s="86">
        <v>204.508991569486</v>
      </c>
      <c r="H2615" s="86">
        <f t="shared" si="285"/>
        <v>209.66974166278032</v>
      </c>
      <c r="I2615" s="86">
        <f t="shared" si="280"/>
        <v>8.3698658329200537</v>
      </c>
      <c r="J2615" s="86">
        <f t="shared" si="281"/>
        <v>7.7119748647389565</v>
      </c>
      <c r="L2615" s="87">
        <v>222.31368954375799</v>
      </c>
      <c r="M2615" s="86">
        <v>222.38324376496399</v>
      </c>
      <c r="N2615" s="86">
        <v>224.76027330598299</v>
      </c>
      <c r="O2615" s="86">
        <f t="shared" si="286"/>
        <v>223.15240220490168</v>
      </c>
      <c r="P2615" s="86">
        <f t="shared" si="282"/>
        <v>1.3928914371519663</v>
      </c>
      <c r="Q2615" s="86">
        <f t="shared" si="283"/>
        <v>7.8018855268616703</v>
      </c>
      <c r="S2615" s="86">
        <f t="shared" si="284"/>
        <v>8.99106621227133E-2</v>
      </c>
      <c r="T2615" s="87">
        <v>0.86411935799999995</v>
      </c>
      <c r="U2615" s="87">
        <v>0</v>
      </c>
    </row>
    <row r="2616" spans="2:21">
      <c r="B2616" s="87" t="s">
        <v>8382</v>
      </c>
      <c r="C2616" s="87" t="s">
        <v>3807</v>
      </c>
      <c r="D2616" s="87" t="s">
        <v>3808</v>
      </c>
      <c r="E2616" s="87">
        <v>168.54057100153599</v>
      </c>
      <c r="F2616" s="86">
        <v>159.51651663997899</v>
      </c>
      <c r="G2616" s="86">
        <v>185.745916937347</v>
      </c>
      <c r="H2616" s="86">
        <f t="shared" si="285"/>
        <v>171.26766819295401</v>
      </c>
      <c r="I2616" s="86">
        <f t="shared" si="280"/>
        <v>13.325657743934155</v>
      </c>
      <c r="J2616" s="86">
        <f t="shared" si="281"/>
        <v>7.4201090158013487</v>
      </c>
      <c r="L2616" s="87">
        <v>167.99523164785799</v>
      </c>
      <c r="M2616" s="86">
        <v>158.107794653653</v>
      </c>
      <c r="N2616" s="86">
        <v>167.38098813448099</v>
      </c>
      <c r="O2616" s="86">
        <f t="shared" si="286"/>
        <v>164.494671478664</v>
      </c>
      <c r="P2616" s="86">
        <f t="shared" si="282"/>
        <v>5.5397175430547261</v>
      </c>
      <c r="Q2616" s="86">
        <f t="shared" si="283"/>
        <v>7.3618970408731386</v>
      </c>
      <c r="S2616" s="86">
        <f t="shared" si="284"/>
        <v>-5.8211974928210064E-2</v>
      </c>
      <c r="T2616" s="87">
        <v>0.65643671100000001</v>
      </c>
      <c r="U2616" s="87">
        <v>0</v>
      </c>
    </row>
    <row r="2617" spans="2:21">
      <c r="B2617" s="87" t="s">
        <v>8383</v>
      </c>
      <c r="C2617" s="87" t="s">
        <v>832</v>
      </c>
      <c r="D2617" s="87" t="s">
        <v>3809</v>
      </c>
      <c r="E2617" s="87">
        <v>18.166203495250599</v>
      </c>
      <c r="F2617" s="86">
        <v>14.278366638242201</v>
      </c>
      <c r="G2617" s="86">
        <v>10.269929117103301</v>
      </c>
      <c r="H2617" s="86">
        <f t="shared" si="285"/>
        <v>14.238166416865369</v>
      </c>
      <c r="I2617" s="86">
        <f t="shared" si="280"/>
        <v>3.9482906816868639</v>
      </c>
      <c r="J2617" s="86">
        <f t="shared" si="281"/>
        <v>3.8316914636903885</v>
      </c>
      <c r="L2617" s="87">
        <v>22.217028270784901</v>
      </c>
      <c r="M2617" s="86">
        <v>16.502383785840198</v>
      </c>
      <c r="N2617" s="86">
        <v>17.4321664275049</v>
      </c>
      <c r="O2617" s="86">
        <f t="shared" si="286"/>
        <v>18.717192828043334</v>
      </c>
      <c r="P2617" s="86">
        <f t="shared" si="282"/>
        <v>3.0663920223754526</v>
      </c>
      <c r="Q2617" s="86">
        <f t="shared" si="283"/>
        <v>4.226292173145028</v>
      </c>
      <c r="S2617" s="86">
        <f t="shared" si="284"/>
        <v>0.39460070945463888</v>
      </c>
      <c r="T2617" s="87">
        <v>0.56208474399999997</v>
      </c>
      <c r="U2617" s="87">
        <v>0</v>
      </c>
    </row>
    <row r="2618" spans="2:21">
      <c r="B2618" s="87" t="s">
        <v>8384</v>
      </c>
      <c r="C2618" s="87" t="s">
        <v>832</v>
      </c>
      <c r="D2618" s="87" t="s">
        <v>3810</v>
      </c>
      <c r="E2618" s="87">
        <v>53.568941861177798</v>
      </c>
      <c r="F2618" s="86">
        <v>46.065344112066697</v>
      </c>
      <c r="G2618" s="86">
        <v>53.008776733496099</v>
      </c>
      <c r="H2618" s="86">
        <f t="shared" si="285"/>
        <v>50.88102090224686</v>
      </c>
      <c r="I2618" s="86">
        <f t="shared" si="280"/>
        <v>4.1798927561813874</v>
      </c>
      <c r="J2618" s="86">
        <f t="shared" si="281"/>
        <v>5.66905571275477</v>
      </c>
      <c r="L2618" s="87">
        <v>58.8331223655576</v>
      </c>
      <c r="M2618" s="86">
        <v>54.975986236909897</v>
      </c>
      <c r="N2618" s="86">
        <v>52.517611745737902</v>
      </c>
      <c r="O2618" s="86">
        <f t="shared" si="286"/>
        <v>55.442240116068461</v>
      </c>
      <c r="P2618" s="86">
        <f t="shared" si="282"/>
        <v>3.1834671518859206</v>
      </c>
      <c r="Q2618" s="86">
        <f t="shared" si="283"/>
        <v>5.7929136449139396</v>
      </c>
      <c r="S2618" s="86">
        <f t="shared" si="284"/>
        <v>0.12385793215916927</v>
      </c>
      <c r="T2618" s="87">
        <v>0.774981472</v>
      </c>
      <c r="U2618" s="87">
        <v>0</v>
      </c>
    </row>
    <row r="2619" spans="2:21">
      <c r="B2619" s="87" t="s">
        <v>8385</v>
      </c>
      <c r="C2619" s="87" t="s">
        <v>3811</v>
      </c>
      <c r="D2619" s="87" t="s">
        <v>3812</v>
      </c>
      <c r="E2619" s="87">
        <v>242.90676697458699</v>
      </c>
      <c r="F2619" s="86">
        <v>291.05757085540301</v>
      </c>
      <c r="G2619" s="86">
        <v>241.424199835526</v>
      </c>
      <c r="H2619" s="86">
        <f t="shared" si="285"/>
        <v>258.46284588850534</v>
      </c>
      <c r="I2619" s="86">
        <f t="shared" si="280"/>
        <v>28.237591488673981</v>
      </c>
      <c r="J2619" s="86">
        <f t="shared" si="281"/>
        <v>8.0138130973753885</v>
      </c>
      <c r="L2619" s="87">
        <v>216.586102166519</v>
      </c>
      <c r="M2619" s="86">
        <v>251.854232465813</v>
      </c>
      <c r="N2619" s="86">
        <v>233.377347901235</v>
      </c>
      <c r="O2619" s="86">
        <f t="shared" si="286"/>
        <v>233.93922751118899</v>
      </c>
      <c r="P2619" s="86">
        <f t="shared" si="282"/>
        <v>17.640777625265176</v>
      </c>
      <c r="Q2619" s="86">
        <f t="shared" si="283"/>
        <v>7.8699899864404301</v>
      </c>
      <c r="S2619" s="86">
        <f t="shared" si="284"/>
        <v>-0.14382311093495714</v>
      </c>
      <c r="T2619" s="87">
        <v>0.29970398100000001</v>
      </c>
      <c r="U2619" s="87">
        <v>0</v>
      </c>
    </row>
    <row r="2620" spans="2:21">
      <c r="B2620" s="87" t="s">
        <v>8386</v>
      </c>
      <c r="C2620" s="87" t="s">
        <v>841</v>
      </c>
      <c r="D2620" s="87" t="s">
        <v>3813</v>
      </c>
      <c r="E2620" s="87">
        <v>147.144322905754</v>
      </c>
      <c r="F2620" s="86">
        <v>146.656556679723</v>
      </c>
      <c r="G2620" s="86">
        <v>162.45618265143301</v>
      </c>
      <c r="H2620" s="86">
        <f t="shared" si="285"/>
        <v>152.08568741230332</v>
      </c>
      <c r="I2620" s="86">
        <f t="shared" si="280"/>
        <v>8.9844230533419669</v>
      </c>
      <c r="J2620" s="86">
        <f t="shared" si="281"/>
        <v>7.2487405790575616</v>
      </c>
      <c r="L2620" s="87">
        <v>136.821585351815</v>
      </c>
      <c r="M2620" s="86">
        <v>139.37031600504699</v>
      </c>
      <c r="N2620" s="86">
        <v>142.26569315504801</v>
      </c>
      <c r="O2620" s="86">
        <f t="shared" si="286"/>
        <v>139.48586483730332</v>
      </c>
      <c r="P2620" s="86">
        <f t="shared" si="282"/>
        <v>2.7238926360601092</v>
      </c>
      <c r="Q2620" s="86">
        <f t="shared" si="283"/>
        <v>7.1239751199842782</v>
      </c>
      <c r="S2620" s="86">
        <f t="shared" si="284"/>
        <v>-0.12476545907328333</v>
      </c>
      <c r="T2620" s="87">
        <v>0.45142539799999998</v>
      </c>
      <c r="U2620" s="87">
        <v>0</v>
      </c>
    </row>
    <row r="2621" spans="2:21">
      <c r="B2621" s="87" t="s">
        <v>8387</v>
      </c>
      <c r="C2621" s="87" t="s">
        <v>841</v>
      </c>
      <c r="D2621" s="87" t="s">
        <v>3814</v>
      </c>
      <c r="E2621" s="87">
        <v>108.43392783986801</v>
      </c>
      <c r="F2621" s="86">
        <v>97.365916171372803</v>
      </c>
      <c r="G2621" s="86">
        <v>112.292519532358</v>
      </c>
      <c r="H2621" s="86">
        <f t="shared" si="285"/>
        <v>106.03078784786628</v>
      </c>
      <c r="I2621" s="86">
        <f t="shared" si="280"/>
        <v>7.7480438395708777</v>
      </c>
      <c r="J2621" s="86">
        <f t="shared" si="281"/>
        <v>6.7283394265077865</v>
      </c>
      <c r="L2621" s="87">
        <v>92.829288666303</v>
      </c>
      <c r="M2621" s="86">
        <v>108.045040353659</v>
      </c>
      <c r="N2621" s="86">
        <v>98.709231518159299</v>
      </c>
      <c r="O2621" s="86">
        <f t="shared" si="286"/>
        <v>99.861186846040439</v>
      </c>
      <c r="P2621" s="86">
        <f t="shared" si="282"/>
        <v>7.6730062987654692</v>
      </c>
      <c r="Q2621" s="86">
        <f t="shared" si="283"/>
        <v>6.6418521480276462</v>
      </c>
      <c r="S2621" s="86">
        <f t="shared" si="284"/>
        <v>-8.6487278480139818E-2</v>
      </c>
      <c r="T2621" s="87">
        <v>0.66686128899999997</v>
      </c>
      <c r="U2621" s="87">
        <v>0</v>
      </c>
    </row>
    <row r="2622" spans="2:21">
      <c r="B2622" s="87" t="s">
        <v>8388</v>
      </c>
      <c r="C2622" s="87" t="s">
        <v>841</v>
      </c>
      <c r="D2622" s="87"/>
      <c r="E2622" s="87">
        <v>306.08091029909099</v>
      </c>
      <c r="F2622" s="86">
        <v>286.60286284181598</v>
      </c>
      <c r="G2622" s="86">
        <v>308.91431139270099</v>
      </c>
      <c r="H2622" s="86">
        <f t="shared" si="285"/>
        <v>300.53269484453602</v>
      </c>
      <c r="I2622" s="86">
        <f t="shared" si="280"/>
        <v>12.146489417001092</v>
      </c>
      <c r="J2622" s="86">
        <f t="shared" si="281"/>
        <v>8.2313781395273224</v>
      </c>
      <c r="L2622" s="87">
        <v>274.06791040711198</v>
      </c>
      <c r="M2622" s="86">
        <v>256.52921071273198</v>
      </c>
      <c r="N2622" s="86">
        <v>314.204795530929</v>
      </c>
      <c r="O2622" s="86">
        <f t="shared" si="286"/>
        <v>281.60063888359099</v>
      </c>
      <c r="P2622" s="86">
        <f t="shared" si="282"/>
        <v>29.566446688019987</v>
      </c>
      <c r="Q2622" s="86">
        <f t="shared" si="283"/>
        <v>8.1375067968789931</v>
      </c>
      <c r="S2622" s="86">
        <f t="shared" si="284"/>
        <v>-9.3871342648329414E-2</v>
      </c>
      <c r="T2622" s="87">
        <v>0.50374863000000003</v>
      </c>
      <c r="U2622" s="87">
        <v>0</v>
      </c>
    </row>
    <row r="2623" spans="2:21">
      <c r="B2623" s="87" t="s">
        <v>8389</v>
      </c>
      <c r="C2623" s="87" t="s">
        <v>3815</v>
      </c>
      <c r="D2623" s="87" t="s">
        <v>1469</v>
      </c>
      <c r="E2623" s="87">
        <v>332.66007352558302</v>
      </c>
      <c r="F2623" s="86">
        <v>311.280828345749</v>
      </c>
      <c r="G2623" s="86">
        <v>322.22207531548003</v>
      </c>
      <c r="H2623" s="86">
        <f t="shared" si="285"/>
        <v>322.05432572893733</v>
      </c>
      <c r="I2623" s="86">
        <f t="shared" si="280"/>
        <v>10.690609714029547</v>
      </c>
      <c r="J2623" s="86">
        <f t="shared" si="281"/>
        <v>8.3311602596331795</v>
      </c>
      <c r="L2623" s="87">
        <v>384.42347048239401</v>
      </c>
      <c r="M2623" s="86">
        <v>327.33872220267301</v>
      </c>
      <c r="N2623" s="86">
        <v>322.44975549994803</v>
      </c>
      <c r="O2623" s="86">
        <f t="shared" si="286"/>
        <v>344.73731606167166</v>
      </c>
      <c r="P2623" s="86">
        <f t="shared" si="282"/>
        <v>34.45603921497873</v>
      </c>
      <c r="Q2623" s="86">
        <f t="shared" si="283"/>
        <v>8.4293536613354156</v>
      </c>
      <c r="S2623" s="86">
        <f t="shared" si="284"/>
        <v>9.8193401702235783E-2</v>
      </c>
      <c r="T2623" s="87">
        <v>0.858845886</v>
      </c>
      <c r="U2623" s="87">
        <v>0</v>
      </c>
    </row>
    <row r="2624" spans="2:21">
      <c r="B2624" s="87" t="s">
        <v>8390</v>
      </c>
      <c r="C2624" s="87" t="s">
        <v>841</v>
      </c>
      <c r="D2624" s="87"/>
      <c r="E2624" s="87">
        <v>107.663040338774</v>
      </c>
      <c r="F2624" s="86">
        <v>90.895254287650801</v>
      </c>
      <c r="G2624" s="86">
        <v>105.88073660404901</v>
      </c>
      <c r="H2624" s="86">
        <f t="shared" si="285"/>
        <v>101.4796770768246</v>
      </c>
      <c r="I2624" s="86">
        <f t="shared" si="280"/>
        <v>9.2095958644063174</v>
      </c>
      <c r="J2624" s="86">
        <f t="shared" si="281"/>
        <v>6.6650470234298824</v>
      </c>
      <c r="L2624" s="87">
        <v>101.29210915561799</v>
      </c>
      <c r="M2624" s="86">
        <v>91.071409432250903</v>
      </c>
      <c r="N2624" s="86">
        <v>112.776489149974</v>
      </c>
      <c r="O2624" s="86">
        <f t="shared" si="286"/>
        <v>101.7133359126143</v>
      </c>
      <c r="P2624" s="86">
        <f t="shared" si="282"/>
        <v>10.858669134557228</v>
      </c>
      <c r="Q2624" s="86">
        <f t="shared" si="283"/>
        <v>6.6683650370493659</v>
      </c>
      <c r="S2624" s="86">
        <f t="shared" si="284"/>
        <v>3.3180136194825086E-3</v>
      </c>
      <c r="T2624" s="87">
        <v>0.95393430400000001</v>
      </c>
      <c r="U2624" s="87">
        <v>0</v>
      </c>
    </row>
    <row r="2625" spans="2:21">
      <c r="B2625" s="87" t="s">
        <v>8391</v>
      </c>
      <c r="C2625" s="87" t="s">
        <v>841</v>
      </c>
      <c r="D2625" s="87" t="s">
        <v>3816</v>
      </c>
      <c r="E2625" s="87">
        <v>61.6975511903795</v>
      </c>
      <c r="F2625" s="86">
        <v>64.095611998742299</v>
      </c>
      <c r="G2625" s="86">
        <v>68.422751097452107</v>
      </c>
      <c r="H2625" s="86">
        <f t="shared" si="285"/>
        <v>64.738638095524635</v>
      </c>
      <c r="I2625" s="86">
        <f t="shared" si="280"/>
        <v>3.4083999718899918</v>
      </c>
      <c r="J2625" s="86">
        <f t="shared" si="281"/>
        <v>6.0165551108283397</v>
      </c>
      <c r="L2625" s="87">
        <v>71.298675818506197</v>
      </c>
      <c r="M2625" s="86">
        <v>69.440114767622404</v>
      </c>
      <c r="N2625" s="86">
        <v>73.015881069411094</v>
      </c>
      <c r="O2625" s="86">
        <f t="shared" si="286"/>
        <v>71.251557218513241</v>
      </c>
      <c r="P2625" s="86">
        <f t="shared" si="282"/>
        <v>1.7883487587998219</v>
      </c>
      <c r="Q2625" s="86">
        <f t="shared" si="283"/>
        <v>6.1548496398152848</v>
      </c>
      <c r="S2625" s="86">
        <f t="shared" si="284"/>
        <v>0.13829452898694453</v>
      </c>
      <c r="T2625" s="87">
        <v>0.68548876199999997</v>
      </c>
      <c r="U2625" s="87">
        <v>0</v>
      </c>
    </row>
    <row r="2626" spans="2:21">
      <c r="B2626" s="87" t="s">
        <v>8392</v>
      </c>
      <c r="C2626" s="87" t="s">
        <v>1148</v>
      </c>
      <c r="D2626" s="87" t="s">
        <v>1149</v>
      </c>
      <c r="E2626" s="87">
        <v>2.80883066091224</v>
      </c>
      <c r="F2626" s="86">
        <v>2.2076992593266098</v>
      </c>
      <c r="G2626" s="86">
        <v>3.17584153420463</v>
      </c>
      <c r="H2626" s="86">
        <f t="shared" si="285"/>
        <v>2.7307904848144933</v>
      </c>
      <c r="I2626" s="86">
        <f t="shared" si="280"/>
        <v>0.4887663735523573</v>
      </c>
      <c r="J2626" s="86">
        <f t="shared" si="281"/>
        <v>1.4493186300628247</v>
      </c>
      <c r="L2626" s="87">
        <v>4.2487542439215096</v>
      </c>
      <c r="M2626" s="86">
        <v>2.47183672796189</v>
      </c>
      <c r="N2626" s="86">
        <v>2.7681818607879798</v>
      </c>
      <c r="O2626" s="86">
        <f t="shared" si="286"/>
        <v>3.1629242775571265</v>
      </c>
      <c r="P2626" s="86">
        <f t="shared" si="282"/>
        <v>0.95195858435573966</v>
      </c>
      <c r="Q2626" s="86">
        <f t="shared" si="283"/>
        <v>1.6612590172209412</v>
      </c>
      <c r="S2626" s="86">
        <f t="shared" si="284"/>
        <v>0.21194038715811653</v>
      </c>
      <c r="T2626" s="87">
        <v>0.84964367500000004</v>
      </c>
      <c r="U2626" s="87">
        <v>0</v>
      </c>
    </row>
    <row r="2627" spans="2:21">
      <c r="B2627" s="87" t="s">
        <v>8393</v>
      </c>
      <c r="C2627" s="87" t="s">
        <v>1148</v>
      </c>
      <c r="D2627" s="87" t="s">
        <v>1149</v>
      </c>
      <c r="E2627" s="87">
        <v>85.475715244670198</v>
      </c>
      <c r="F2627" s="86">
        <v>76.447753139994006</v>
      </c>
      <c r="G2627" s="86">
        <v>84.597244393916398</v>
      </c>
      <c r="H2627" s="86">
        <f t="shared" si="285"/>
        <v>82.173570926193534</v>
      </c>
      <c r="I2627" s="86">
        <f t="shared" si="280"/>
        <v>4.9781190975583511</v>
      </c>
      <c r="J2627" s="86">
        <f t="shared" si="281"/>
        <v>6.3606025566204369</v>
      </c>
      <c r="L2627" s="87">
        <v>88.900594118623303</v>
      </c>
      <c r="M2627" s="86">
        <v>89.4452121170022</v>
      </c>
      <c r="N2627" s="86">
        <v>95.702419190841397</v>
      </c>
      <c r="O2627" s="86">
        <f t="shared" si="286"/>
        <v>91.349408475488971</v>
      </c>
      <c r="P2627" s="86">
        <f t="shared" si="282"/>
        <v>3.7796400499279512</v>
      </c>
      <c r="Q2627" s="86">
        <f t="shared" si="283"/>
        <v>6.5133234817341972</v>
      </c>
      <c r="S2627" s="86">
        <f t="shared" si="284"/>
        <v>0.1527209251137607</v>
      </c>
      <c r="T2627" s="87">
        <v>0.55478147700000002</v>
      </c>
      <c r="U2627" s="87">
        <v>0</v>
      </c>
    </row>
    <row r="2628" spans="2:21">
      <c r="B2628" s="87" t="s">
        <v>8394</v>
      </c>
      <c r="C2628" s="87" t="s">
        <v>3817</v>
      </c>
      <c r="D2628" s="87" t="s">
        <v>3818</v>
      </c>
      <c r="E2628" s="87">
        <v>156.30056067735401</v>
      </c>
      <c r="F2628" s="86">
        <v>133.26475529026101</v>
      </c>
      <c r="G2628" s="86">
        <v>139.11442151373899</v>
      </c>
      <c r="H2628" s="86">
        <f t="shared" si="285"/>
        <v>142.89324582711799</v>
      </c>
      <c r="I2628" s="86">
        <f t="shared" si="280"/>
        <v>11.973792939229575</v>
      </c>
      <c r="J2628" s="86">
        <f t="shared" si="281"/>
        <v>7.158793915571577</v>
      </c>
      <c r="L2628" s="87">
        <v>154.36951800747599</v>
      </c>
      <c r="M2628" s="86">
        <v>153.864258288722</v>
      </c>
      <c r="N2628" s="86">
        <v>146.88335519546999</v>
      </c>
      <c r="O2628" s="86">
        <f t="shared" si="286"/>
        <v>151.70571049722267</v>
      </c>
      <c r="P2628" s="86">
        <f t="shared" si="282"/>
        <v>4.1839162083035797</v>
      </c>
      <c r="Q2628" s="86">
        <f t="shared" si="283"/>
        <v>7.2451315822216724</v>
      </c>
      <c r="S2628" s="86">
        <f t="shared" si="284"/>
        <v>8.6337666650094597E-2</v>
      </c>
      <c r="T2628" s="87">
        <v>0.89137222000000005</v>
      </c>
      <c r="U2628" s="87">
        <v>0</v>
      </c>
    </row>
    <row r="2629" spans="2:21">
      <c r="B2629" s="87" t="s">
        <v>8395</v>
      </c>
      <c r="C2629" s="87" t="s">
        <v>3819</v>
      </c>
      <c r="D2629" s="87" t="s">
        <v>1119</v>
      </c>
      <c r="E2629" s="87">
        <v>58.240662630135098</v>
      </c>
      <c r="F2629" s="86">
        <v>62.7304816569021</v>
      </c>
      <c r="G2629" s="86">
        <v>67.679758100550004</v>
      </c>
      <c r="H2629" s="86">
        <f t="shared" si="285"/>
        <v>62.883634129195734</v>
      </c>
      <c r="I2629" s="86">
        <f t="shared" si="280"/>
        <v>4.7214110798286812</v>
      </c>
      <c r="J2629" s="86">
        <f t="shared" si="281"/>
        <v>5.9746126901662526</v>
      </c>
      <c r="L2629" s="87">
        <v>65.027033038174594</v>
      </c>
      <c r="M2629" s="86">
        <v>72.024480584821504</v>
      </c>
      <c r="N2629" s="86">
        <v>71.792908126846896</v>
      </c>
      <c r="O2629" s="86">
        <f t="shared" si="286"/>
        <v>69.61480724994766</v>
      </c>
      <c r="P2629" s="86">
        <f t="shared" si="282"/>
        <v>3.974815796295549</v>
      </c>
      <c r="Q2629" s="86">
        <f t="shared" si="283"/>
        <v>6.1213222985762288</v>
      </c>
      <c r="S2629" s="86">
        <f t="shared" si="284"/>
        <v>0.14670960840997574</v>
      </c>
      <c r="T2629" s="87">
        <v>0.69037288100000005</v>
      </c>
      <c r="U2629" s="87">
        <v>0</v>
      </c>
    </row>
    <row r="2630" spans="2:21">
      <c r="B2630" s="87" t="s">
        <v>8396</v>
      </c>
      <c r="C2630" s="87" t="s">
        <v>3820</v>
      </c>
      <c r="D2630" s="87" t="s">
        <v>3821</v>
      </c>
      <c r="E2630" s="87">
        <v>88.766654834216197</v>
      </c>
      <c r="F2630" s="86">
        <v>91.603593741584703</v>
      </c>
      <c r="G2630" s="86">
        <v>94.4322927804009</v>
      </c>
      <c r="H2630" s="86">
        <f t="shared" si="285"/>
        <v>91.600847118733938</v>
      </c>
      <c r="I2630" s="86">
        <f t="shared" ref="I2630:I2693" si="287">STDEV(E2630:G2630)</f>
        <v>2.832819971735729</v>
      </c>
      <c r="J2630" s="86">
        <f t="shared" ref="J2630:J2693" si="288">LOG(H2630,2)</f>
        <v>6.5172890352220865</v>
      </c>
      <c r="L2630" s="87">
        <v>92.964077236513802</v>
      </c>
      <c r="M2630" s="86">
        <v>100.221217016778</v>
      </c>
      <c r="N2630" s="86">
        <v>104.948830601558</v>
      </c>
      <c r="O2630" s="86">
        <f t="shared" si="286"/>
        <v>99.378041618283262</v>
      </c>
      <c r="P2630" s="86">
        <f t="shared" ref="P2630:P2693" si="289">STDEV(L2630:N2630)</f>
        <v>6.036703311386491</v>
      </c>
      <c r="Q2630" s="86">
        <f t="shared" ref="Q2630:Q2693" si="290">LOG(O2630,2)</f>
        <v>6.6348552067549642</v>
      </c>
      <c r="S2630" s="86">
        <f t="shared" ref="S2630:S2693" si="291">LOG(O2630/H2630,2)</f>
        <v>0.11756617153287889</v>
      </c>
      <c r="T2630" s="87">
        <v>0.73143567600000003</v>
      </c>
      <c r="U2630" s="87">
        <v>0</v>
      </c>
    </row>
    <row r="2631" spans="2:21">
      <c r="B2631" s="87" t="s">
        <v>8397</v>
      </c>
      <c r="C2631" s="87" t="s">
        <v>841</v>
      </c>
      <c r="D2631" s="87" t="s">
        <v>3822</v>
      </c>
      <c r="E2631" s="87">
        <v>44.633063111670097</v>
      </c>
      <c r="F2631" s="86">
        <v>50.252846685541499</v>
      </c>
      <c r="G2631" s="86">
        <v>53.135720214577901</v>
      </c>
      <c r="H2631" s="86">
        <f t="shared" ref="H2631:H2694" si="292">AVERAGE(E2631:G2631)</f>
        <v>49.340543337263171</v>
      </c>
      <c r="I2631" s="86">
        <f t="shared" si="287"/>
        <v>4.3241204310087191</v>
      </c>
      <c r="J2631" s="86">
        <f t="shared" si="288"/>
        <v>5.6247016975472697</v>
      </c>
      <c r="L2631" s="87">
        <v>59.472884602704099</v>
      </c>
      <c r="M2631" s="86">
        <v>58.567249813521897</v>
      </c>
      <c r="N2631" s="86">
        <v>63.334402728656897</v>
      </c>
      <c r="O2631" s="86">
        <f t="shared" ref="O2631:O2694" si="293">AVERAGE(L2631:N2631)</f>
        <v>60.458179048294291</v>
      </c>
      <c r="P2631" s="86">
        <f t="shared" si="289"/>
        <v>2.5317070500856147</v>
      </c>
      <c r="Q2631" s="86">
        <f t="shared" si="290"/>
        <v>5.917865621693573</v>
      </c>
      <c r="S2631" s="86">
        <f t="shared" si="291"/>
        <v>0.29316392414630432</v>
      </c>
      <c r="T2631" s="87">
        <v>0.16042137400000001</v>
      </c>
      <c r="U2631" s="87">
        <v>0</v>
      </c>
    </row>
    <row r="2632" spans="2:21">
      <c r="B2632" s="87" t="s">
        <v>8398</v>
      </c>
      <c r="C2632" s="87" t="s">
        <v>832</v>
      </c>
      <c r="D2632" s="87" t="s">
        <v>3823</v>
      </c>
      <c r="E2632" s="87">
        <v>17.868724252236799</v>
      </c>
      <c r="F2632" s="86">
        <v>21.1905913478728</v>
      </c>
      <c r="G2632" s="86">
        <v>24.248843855039802</v>
      </c>
      <c r="H2632" s="86">
        <f t="shared" si="292"/>
        <v>21.102719818383132</v>
      </c>
      <c r="I2632" s="86">
        <f t="shared" si="287"/>
        <v>3.1909673440492594</v>
      </c>
      <c r="J2632" s="86">
        <f t="shared" si="288"/>
        <v>4.3993570471667054</v>
      </c>
      <c r="L2632" s="87">
        <v>25.2875111215989</v>
      </c>
      <c r="M2632" s="86">
        <v>24.532613273142601</v>
      </c>
      <c r="N2632" s="86">
        <v>27.2464741438354</v>
      </c>
      <c r="O2632" s="86">
        <f t="shared" si="293"/>
        <v>25.688866179525633</v>
      </c>
      <c r="P2632" s="86">
        <f t="shared" si="289"/>
        <v>1.4007407391312274</v>
      </c>
      <c r="Q2632" s="86">
        <f t="shared" si="290"/>
        <v>4.6830713108063762</v>
      </c>
      <c r="S2632" s="86">
        <f t="shared" si="291"/>
        <v>0.28371426363967001</v>
      </c>
      <c r="T2632" s="87">
        <v>0.19354981900000001</v>
      </c>
      <c r="U2632" s="87">
        <v>0</v>
      </c>
    </row>
    <row r="2633" spans="2:21">
      <c r="B2633" s="87" t="s">
        <v>8399</v>
      </c>
      <c r="C2633" s="87" t="s">
        <v>841</v>
      </c>
      <c r="D2633" s="87" t="s">
        <v>3824</v>
      </c>
      <c r="E2633" s="87">
        <v>42.831486197519503</v>
      </c>
      <c r="F2633" s="86">
        <v>44.293199012659002</v>
      </c>
      <c r="G2633" s="86">
        <v>43.009038412377599</v>
      </c>
      <c r="H2633" s="86">
        <f t="shared" si="292"/>
        <v>43.377907874185375</v>
      </c>
      <c r="I2633" s="86">
        <f t="shared" si="287"/>
        <v>0.79762121234112437</v>
      </c>
      <c r="J2633" s="86">
        <f t="shared" si="288"/>
        <v>5.4388885680837387</v>
      </c>
      <c r="L2633" s="87">
        <v>50.223190923659097</v>
      </c>
      <c r="M2633" s="86">
        <v>48.201507553655503</v>
      </c>
      <c r="N2633" s="86">
        <v>40.157164514415399</v>
      </c>
      <c r="O2633" s="86">
        <f t="shared" si="293"/>
        <v>46.193954330576666</v>
      </c>
      <c r="P2633" s="86">
        <f t="shared" si="289"/>
        <v>5.3248403145557859</v>
      </c>
      <c r="Q2633" s="86">
        <f t="shared" si="290"/>
        <v>5.529632145056314</v>
      </c>
      <c r="S2633" s="86">
        <f t="shared" si="291"/>
        <v>9.0743576972576137E-2</v>
      </c>
      <c r="T2633" s="87">
        <v>0.91764953500000002</v>
      </c>
      <c r="U2633" s="87">
        <v>0</v>
      </c>
    </row>
    <row r="2634" spans="2:21">
      <c r="B2634" s="87" t="s">
        <v>8400</v>
      </c>
      <c r="C2634" s="87" t="s">
        <v>841</v>
      </c>
      <c r="D2634" s="87"/>
      <c r="E2634" s="87">
        <v>79.745644144058303</v>
      </c>
      <c r="F2634" s="86">
        <v>112.44213727615799</v>
      </c>
      <c r="G2634" s="86">
        <v>124.683358187332</v>
      </c>
      <c r="H2634" s="86">
        <f t="shared" si="292"/>
        <v>105.62371320251611</v>
      </c>
      <c r="I2634" s="86">
        <f t="shared" si="287"/>
        <v>23.231825498543323</v>
      </c>
      <c r="J2634" s="86">
        <f t="shared" si="288"/>
        <v>6.7227899551443917</v>
      </c>
      <c r="L2634" s="87">
        <v>104.10577885438499</v>
      </c>
      <c r="M2634" s="86">
        <v>105.47666199055099</v>
      </c>
      <c r="N2634" s="86">
        <v>108.833255263612</v>
      </c>
      <c r="O2634" s="86">
        <f t="shared" si="293"/>
        <v>106.138565369516</v>
      </c>
      <c r="P2634" s="86">
        <f t="shared" si="289"/>
        <v>2.4322510894772851</v>
      </c>
      <c r="Q2634" s="86">
        <f t="shared" si="290"/>
        <v>6.7298051434647341</v>
      </c>
      <c r="S2634" s="86">
        <f t="shared" si="291"/>
        <v>7.0151883203433598E-3</v>
      </c>
      <c r="T2634" s="87">
        <v>0.96158329600000003</v>
      </c>
      <c r="U2634" s="87">
        <v>0</v>
      </c>
    </row>
    <row r="2635" spans="2:21">
      <c r="B2635" s="87" t="s">
        <v>8401</v>
      </c>
      <c r="C2635" s="87" t="s">
        <v>832</v>
      </c>
      <c r="D2635" s="87" t="s">
        <v>3285</v>
      </c>
      <c r="E2635" s="87">
        <v>150.22649220432399</v>
      </c>
      <c r="F2635" s="86">
        <v>157.42995145926</v>
      </c>
      <c r="G2635" s="86">
        <v>173.69355445916599</v>
      </c>
      <c r="H2635" s="86">
        <f t="shared" si="292"/>
        <v>160.44999937424998</v>
      </c>
      <c r="I2635" s="86">
        <f t="shared" si="287"/>
        <v>12.021491994539787</v>
      </c>
      <c r="J2635" s="86">
        <f t="shared" si="288"/>
        <v>7.3259799737679794</v>
      </c>
      <c r="L2635" s="87">
        <v>139.869001604505</v>
      </c>
      <c r="M2635" s="86">
        <v>167.84831041220801</v>
      </c>
      <c r="N2635" s="86">
        <v>168.91828160706399</v>
      </c>
      <c r="O2635" s="86">
        <f t="shared" si="293"/>
        <v>158.87853120792565</v>
      </c>
      <c r="P2635" s="86">
        <f t="shared" si="289"/>
        <v>16.471425906610222</v>
      </c>
      <c r="Q2635" s="86">
        <f t="shared" si="290"/>
        <v>7.3117803804623813</v>
      </c>
      <c r="S2635" s="86">
        <f t="shared" si="291"/>
        <v>-1.4199593305597891E-2</v>
      </c>
      <c r="T2635" s="87">
        <v>0.86379283699999998</v>
      </c>
      <c r="U2635" s="87">
        <v>0</v>
      </c>
    </row>
    <row r="2636" spans="2:21">
      <c r="B2636" s="87" t="s">
        <v>8402</v>
      </c>
      <c r="C2636" s="87" t="s">
        <v>841</v>
      </c>
      <c r="D2636" s="87" t="s">
        <v>3825</v>
      </c>
      <c r="E2636" s="87">
        <v>606.52499594495305</v>
      </c>
      <c r="F2636" s="86">
        <v>638.70193622851502</v>
      </c>
      <c r="G2636" s="86">
        <v>706.69949737066997</v>
      </c>
      <c r="H2636" s="86">
        <f t="shared" si="292"/>
        <v>650.64214318137931</v>
      </c>
      <c r="I2636" s="86">
        <f t="shared" si="287"/>
        <v>51.143514647809091</v>
      </c>
      <c r="J2636" s="86">
        <f t="shared" si="288"/>
        <v>9.3457204609544</v>
      </c>
      <c r="L2636" s="87">
        <v>615.10264924885598</v>
      </c>
      <c r="M2636" s="86">
        <v>629.871677557981</v>
      </c>
      <c r="N2636" s="86">
        <v>605.24616447620701</v>
      </c>
      <c r="O2636" s="86">
        <f t="shared" si="293"/>
        <v>616.74016376101463</v>
      </c>
      <c r="P2636" s="86">
        <f t="shared" si="289"/>
        <v>12.394154427321904</v>
      </c>
      <c r="Q2636" s="86">
        <f t="shared" si="290"/>
        <v>9.2685189912910175</v>
      </c>
      <c r="S2636" s="86">
        <f t="shared" si="291"/>
        <v>-7.7201469663382719E-2</v>
      </c>
      <c r="T2636" s="87">
        <v>0.55853046200000001</v>
      </c>
      <c r="U2636" s="87">
        <v>0</v>
      </c>
    </row>
    <row r="2637" spans="2:21">
      <c r="B2637" s="87" t="s">
        <v>8403</v>
      </c>
      <c r="C2637" s="87" t="s">
        <v>3826</v>
      </c>
      <c r="D2637" s="87" t="s">
        <v>2226</v>
      </c>
      <c r="E2637" s="87">
        <v>143.25609309084001</v>
      </c>
      <c r="F2637" s="86">
        <v>149.08470658651001</v>
      </c>
      <c r="G2637" s="86">
        <v>110.54706719447999</v>
      </c>
      <c r="H2637" s="86">
        <f t="shared" si="292"/>
        <v>134.29595562394334</v>
      </c>
      <c r="I2637" s="86">
        <f t="shared" si="287"/>
        <v>20.772589151254156</v>
      </c>
      <c r="J2637" s="86">
        <f t="shared" si="288"/>
        <v>7.0692720478599753</v>
      </c>
      <c r="L2637" s="87">
        <v>128.402436064494</v>
      </c>
      <c r="M2637" s="86">
        <v>123.746796339044</v>
      </c>
      <c r="N2637" s="86">
        <v>120.46951526034999</v>
      </c>
      <c r="O2637" s="86">
        <f t="shared" si="293"/>
        <v>124.20624922129601</v>
      </c>
      <c r="P2637" s="86">
        <f t="shared" si="289"/>
        <v>3.9863681258085588</v>
      </c>
      <c r="Q2637" s="86">
        <f t="shared" si="290"/>
        <v>6.9565939518497393</v>
      </c>
      <c r="S2637" s="86">
        <f t="shared" si="291"/>
        <v>-0.11267809601023486</v>
      </c>
      <c r="T2637" s="87">
        <v>0.54850590099999996</v>
      </c>
      <c r="U2637" s="87">
        <v>0</v>
      </c>
    </row>
    <row r="2638" spans="2:21">
      <c r="B2638" s="87" t="s">
        <v>8404</v>
      </c>
      <c r="C2638" s="87" t="s">
        <v>3827</v>
      </c>
      <c r="D2638" s="87" t="s">
        <v>1343</v>
      </c>
      <c r="E2638" s="87">
        <v>96.759356069766497</v>
      </c>
      <c r="F2638" s="86">
        <v>103.63670545174401</v>
      </c>
      <c r="G2638" s="86">
        <v>103.908186886293</v>
      </c>
      <c r="H2638" s="86">
        <f t="shared" si="292"/>
        <v>101.43474946926783</v>
      </c>
      <c r="I2638" s="86">
        <f t="shared" si="287"/>
        <v>4.0512841325191804</v>
      </c>
      <c r="J2638" s="86">
        <f t="shared" si="288"/>
        <v>6.6644081645889059</v>
      </c>
      <c r="L2638" s="87">
        <v>105.785674637635</v>
      </c>
      <c r="M2638" s="86">
        <v>120.826298036773</v>
      </c>
      <c r="N2638" s="86">
        <v>105.968517671187</v>
      </c>
      <c r="O2638" s="86">
        <f t="shared" si="293"/>
        <v>110.86016344853165</v>
      </c>
      <c r="P2638" s="86">
        <f t="shared" si="289"/>
        <v>8.6314099002964042</v>
      </c>
      <c r="Q2638" s="86">
        <f t="shared" si="290"/>
        <v>6.7925972295753221</v>
      </c>
      <c r="S2638" s="86">
        <f t="shared" si="291"/>
        <v>0.12818906498641625</v>
      </c>
      <c r="T2638" s="87">
        <v>0.71728467399999996</v>
      </c>
      <c r="U2638" s="87">
        <v>0</v>
      </c>
    </row>
    <row r="2639" spans="2:21">
      <c r="B2639" s="87" t="s">
        <v>8405</v>
      </c>
      <c r="C2639" s="87" t="s">
        <v>3828</v>
      </c>
      <c r="D2639" s="87" t="s">
        <v>3829</v>
      </c>
      <c r="E2639" s="87">
        <v>580.494935054861</v>
      </c>
      <c r="F2639" s="86">
        <v>528.40191949767404</v>
      </c>
      <c r="G2639" s="86">
        <v>588.64362536256999</v>
      </c>
      <c r="H2639" s="86">
        <f t="shared" si="292"/>
        <v>565.84682663836827</v>
      </c>
      <c r="I2639" s="86">
        <f t="shared" si="287"/>
        <v>32.683192798656499</v>
      </c>
      <c r="J2639" s="86">
        <f t="shared" si="288"/>
        <v>9.1442677616371295</v>
      </c>
      <c r="L2639" s="87">
        <v>576.52999763126002</v>
      </c>
      <c r="M2639" s="86">
        <v>536.71008879290696</v>
      </c>
      <c r="N2639" s="86">
        <v>582.39444483359205</v>
      </c>
      <c r="O2639" s="86">
        <f t="shared" si="293"/>
        <v>565.21151041925305</v>
      </c>
      <c r="P2639" s="86">
        <f t="shared" si="289"/>
        <v>24.856512452258759</v>
      </c>
      <c r="Q2639" s="86">
        <f t="shared" si="290"/>
        <v>9.1426470359414189</v>
      </c>
      <c r="S2639" s="86">
        <f t="shared" si="291"/>
        <v>-1.6207256957106975E-3</v>
      </c>
      <c r="T2639" s="87">
        <v>0.89489351100000003</v>
      </c>
      <c r="U2639" s="87">
        <v>0</v>
      </c>
    </row>
    <row r="2640" spans="2:21">
      <c r="B2640" s="87" t="s">
        <v>8406</v>
      </c>
      <c r="C2640" s="87" t="s">
        <v>841</v>
      </c>
      <c r="D2640" s="87"/>
      <c r="E2640" s="87">
        <v>531.930018444182</v>
      </c>
      <c r="F2640" s="86">
        <v>486.483212037859</v>
      </c>
      <c r="G2640" s="86">
        <v>480.144946916344</v>
      </c>
      <c r="H2640" s="86">
        <f t="shared" si="292"/>
        <v>499.51939246612829</v>
      </c>
      <c r="I2640" s="86">
        <f t="shared" si="287"/>
        <v>28.246768105477457</v>
      </c>
      <c r="J2640" s="86">
        <f t="shared" si="288"/>
        <v>8.9643968775454397</v>
      </c>
      <c r="L2640" s="87">
        <v>493.24853154040198</v>
      </c>
      <c r="M2640" s="86">
        <v>421.52483199119803</v>
      </c>
      <c r="N2640" s="86">
        <v>423.92797535235098</v>
      </c>
      <c r="O2640" s="86">
        <f t="shared" si="293"/>
        <v>446.23377962798367</v>
      </c>
      <c r="P2640" s="86">
        <f t="shared" si="289"/>
        <v>40.73369548105407</v>
      </c>
      <c r="Q2640" s="86">
        <f t="shared" si="290"/>
        <v>8.8016559186350687</v>
      </c>
      <c r="S2640" s="86">
        <f t="shared" si="291"/>
        <v>-0.16274095891037146</v>
      </c>
      <c r="T2640" s="87">
        <v>0.21297597200000001</v>
      </c>
      <c r="U2640" s="87">
        <v>0</v>
      </c>
    </row>
    <row r="2641" spans="2:21">
      <c r="B2641" s="87" t="s">
        <v>8407</v>
      </c>
      <c r="C2641" s="87" t="s">
        <v>841</v>
      </c>
      <c r="D2641" s="87" t="s">
        <v>2462</v>
      </c>
      <c r="E2641" s="87">
        <v>67.631391296512504</v>
      </c>
      <c r="F2641" s="86">
        <v>67.262814988206699</v>
      </c>
      <c r="G2641" s="86">
        <v>64.512196659183701</v>
      </c>
      <c r="H2641" s="86">
        <f t="shared" si="292"/>
        <v>66.468800981300959</v>
      </c>
      <c r="I2641" s="86">
        <f t="shared" si="287"/>
        <v>1.704461052285168</v>
      </c>
      <c r="J2641" s="86">
        <f t="shared" si="288"/>
        <v>6.0546054245023466</v>
      </c>
      <c r="L2641" s="87">
        <v>72.147897253977405</v>
      </c>
      <c r="M2641" s="86">
        <v>70.689864605911694</v>
      </c>
      <c r="N2641" s="86">
        <v>68.383826087519196</v>
      </c>
      <c r="O2641" s="86">
        <f t="shared" si="293"/>
        <v>70.407195982469432</v>
      </c>
      <c r="P2641" s="86">
        <f t="shared" si="289"/>
        <v>1.8978893802193983</v>
      </c>
      <c r="Q2641" s="86">
        <f t="shared" si="290"/>
        <v>6.1376509822396752</v>
      </c>
      <c r="S2641" s="86">
        <f t="shared" si="291"/>
        <v>8.3045557737328565E-2</v>
      </c>
      <c r="T2641" s="87">
        <v>0.89661569900000004</v>
      </c>
      <c r="U2641" s="87">
        <v>0</v>
      </c>
    </row>
    <row r="2642" spans="2:21">
      <c r="B2642" s="87" t="s">
        <v>8408</v>
      </c>
      <c r="C2642" s="87" t="s">
        <v>832</v>
      </c>
      <c r="D2642" s="87" t="s">
        <v>3830</v>
      </c>
      <c r="E2642" s="87">
        <v>90.374535856892606</v>
      </c>
      <c r="F2642" s="86">
        <v>81.983954847684998</v>
      </c>
      <c r="G2642" s="86">
        <v>83.988554299186106</v>
      </c>
      <c r="H2642" s="86">
        <f t="shared" si="292"/>
        <v>85.449015001254566</v>
      </c>
      <c r="I2642" s="86">
        <f t="shared" si="287"/>
        <v>4.381800031349397</v>
      </c>
      <c r="J2642" s="86">
        <f t="shared" si="288"/>
        <v>6.4169919564670019</v>
      </c>
      <c r="L2642" s="87">
        <v>91.2143902345436</v>
      </c>
      <c r="M2642" s="86">
        <v>87.398424422159096</v>
      </c>
      <c r="N2642" s="86">
        <v>85.655802753768299</v>
      </c>
      <c r="O2642" s="86">
        <f t="shared" si="293"/>
        <v>88.08953913682366</v>
      </c>
      <c r="P2642" s="86">
        <f t="shared" si="289"/>
        <v>2.8430095597759419</v>
      </c>
      <c r="Q2642" s="86">
        <f t="shared" si="290"/>
        <v>6.4608988003952543</v>
      </c>
      <c r="S2642" s="86">
        <f t="shared" si="291"/>
        <v>4.3906843928253142E-2</v>
      </c>
      <c r="T2642" s="87">
        <v>1</v>
      </c>
      <c r="U2642" s="87">
        <v>0</v>
      </c>
    </row>
    <row r="2643" spans="2:21">
      <c r="B2643" s="87" t="s">
        <v>8409</v>
      </c>
      <c r="C2643" s="87" t="s">
        <v>841</v>
      </c>
      <c r="D2643" s="87" t="s">
        <v>3831</v>
      </c>
      <c r="E2643" s="87">
        <v>45.366410890842097</v>
      </c>
      <c r="F2643" s="86">
        <v>40.620122525973798</v>
      </c>
      <c r="G2643" s="86">
        <v>36.566872615993702</v>
      </c>
      <c r="H2643" s="86">
        <f t="shared" si="292"/>
        <v>40.851135344269863</v>
      </c>
      <c r="I2643" s="86">
        <f t="shared" si="287"/>
        <v>4.4043153445562098</v>
      </c>
      <c r="J2643" s="86">
        <f t="shared" si="288"/>
        <v>5.3523042695321621</v>
      </c>
      <c r="L2643" s="87">
        <v>20.604719640202699</v>
      </c>
      <c r="M2643" s="86">
        <v>20.0071568807417</v>
      </c>
      <c r="N2643" s="86">
        <v>17.650521526726699</v>
      </c>
      <c r="O2643" s="86">
        <f t="shared" si="293"/>
        <v>19.420799349223699</v>
      </c>
      <c r="P2643" s="86">
        <f t="shared" si="289"/>
        <v>1.5619484592944166</v>
      </c>
      <c r="Q2643" s="86">
        <f t="shared" si="290"/>
        <v>4.2795306773863713</v>
      </c>
      <c r="S2643" s="86">
        <f t="shared" si="291"/>
        <v>-1.0727735921457915</v>
      </c>
      <c r="T2643" s="91">
        <v>6.94E-18</v>
      </c>
      <c r="U2643" s="87">
        <v>1</v>
      </c>
    </row>
    <row r="2644" spans="2:21">
      <c r="B2644" s="87" t="s">
        <v>8410</v>
      </c>
      <c r="C2644" s="87" t="s">
        <v>3832</v>
      </c>
      <c r="D2644" s="87" t="s">
        <v>3833</v>
      </c>
      <c r="E2644" s="87">
        <v>99.331683976680296</v>
      </c>
      <c r="F2644" s="86">
        <v>92.109463215327395</v>
      </c>
      <c r="G2644" s="86">
        <v>82.696422694583305</v>
      </c>
      <c r="H2644" s="86">
        <f t="shared" si="292"/>
        <v>91.379189962197003</v>
      </c>
      <c r="I2644" s="86">
        <f t="shared" si="287"/>
        <v>8.3416397518166079</v>
      </c>
      <c r="J2644" s="86">
        <f t="shared" si="288"/>
        <v>6.5137937486101194</v>
      </c>
      <c r="L2644" s="87">
        <v>97.393429573012696</v>
      </c>
      <c r="M2644" s="86">
        <v>84.348887712551502</v>
      </c>
      <c r="N2644" s="86">
        <v>90.338715153455297</v>
      </c>
      <c r="O2644" s="86">
        <f t="shared" si="293"/>
        <v>90.69367747967317</v>
      </c>
      <c r="P2644" s="86">
        <f t="shared" si="289"/>
        <v>6.5295112203829317</v>
      </c>
      <c r="Q2644" s="86">
        <f t="shared" si="290"/>
        <v>6.5029300746747207</v>
      </c>
      <c r="S2644" s="86">
        <f t="shared" si="291"/>
        <v>-1.0863673935398535E-2</v>
      </c>
      <c r="T2644" s="87">
        <v>0.91447635100000002</v>
      </c>
      <c r="U2644" s="87">
        <v>0</v>
      </c>
    </row>
    <row r="2645" spans="2:21">
      <c r="B2645" s="87" t="s">
        <v>8411</v>
      </c>
      <c r="C2645" s="87" t="s">
        <v>832</v>
      </c>
      <c r="D2645" s="87" t="s">
        <v>3834</v>
      </c>
      <c r="E2645" s="87">
        <v>128.27966612296501</v>
      </c>
      <c r="F2645" s="86">
        <v>125.576404023515</v>
      </c>
      <c r="G2645" s="86">
        <v>125.499411582722</v>
      </c>
      <c r="H2645" s="86">
        <f t="shared" si="292"/>
        <v>126.45182724306734</v>
      </c>
      <c r="I2645" s="86">
        <f t="shared" si="287"/>
        <v>1.5834229337526986</v>
      </c>
      <c r="J2645" s="86">
        <f t="shared" si="288"/>
        <v>6.9824440740314344</v>
      </c>
      <c r="L2645" s="87">
        <v>113.70111398095</v>
      </c>
      <c r="M2645" s="86">
        <v>130.32651810355901</v>
      </c>
      <c r="N2645" s="86">
        <v>120.460739800322</v>
      </c>
      <c r="O2645" s="86">
        <f t="shared" si="293"/>
        <v>121.49612396161034</v>
      </c>
      <c r="P2645" s="86">
        <f t="shared" si="289"/>
        <v>8.3609228456613121</v>
      </c>
      <c r="Q2645" s="86">
        <f t="shared" si="290"/>
        <v>6.9247664786628951</v>
      </c>
      <c r="S2645" s="86">
        <f t="shared" si="291"/>
        <v>-5.7677595368540051E-2</v>
      </c>
      <c r="T2645" s="87">
        <v>0.68125519199999995</v>
      </c>
      <c r="U2645" s="87">
        <v>0</v>
      </c>
    </row>
    <row r="2646" spans="2:21">
      <c r="B2646" s="87" t="s">
        <v>8412</v>
      </c>
      <c r="C2646" s="87" t="s">
        <v>841</v>
      </c>
      <c r="D2646" s="87"/>
      <c r="E2646" s="87">
        <v>79.5901945453369</v>
      </c>
      <c r="F2646" s="86">
        <v>81.634404190963906</v>
      </c>
      <c r="G2646" s="86">
        <v>83.030274879504603</v>
      </c>
      <c r="H2646" s="86">
        <f t="shared" si="292"/>
        <v>81.418291205268474</v>
      </c>
      <c r="I2646" s="86">
        <f t="shared" si="287"/>
        <v>1.7301927041001794</v>
      </c>
      <c r="J2646" s="86">
        <f t="shared" si="288"/>
        <v>6.3472810376185995</v>
      </c>
      <c r="L2646" s="87">
        <v>86.351687597252095</v>
      </c>
      <c r="M2646" s="86">
        <v>80.114368653297902</v>
      </c>
      <c r="N2646" s="86">
        <v>82.950882666807203</v>
      </c>
      <c r="O2646" s="86">
        <f t="shared" si="293"/>
        <v>83.138979639119057</v>
      </c>
      <c r="P2646" s="86">
        <f t="shared" si="289"/>
        <v>3.1229108625442916</v>
      </c>
      <c r="Q2646" s="86">
        <f t="shared" si="290"/>
        <v>6.3774531368282856</v>
      </c>
      <c r="S2646" s="86">
        <f t="shared" si="291"/>
        <v>3.0172099209685825E-2</v>
      </c>
      <c r="T2646" s="87">
        <v>0.98966188700000002</v>
      </c>
      <c r="U2646" s="87">
        <v>0</v>
      </c>
    </row>
    <row r="2647" spans="2:21">
      <c r="B2647" s="87" t="s">
        <v>8413</v>
      </c>
      <c r="C2647" s="87" t="s">
        <v>3835</v>
      </c>
      <c r="D2647" s="87" t="s">
        <v>1186</v>
      </c>
      <c r="E2647" s="87">
        <v>193.802123717895</v>
      </c>
      <c r="F2647" s="86">
        <v>184.466477059677</v>
      </c>
      <c r="G2647" s="86">
        <v>158.68662053679901</v>
      </c>
      <c r="H2647" s="86">
        <f t="shared" si="292"/>
        <v>178.98507377145702</v>
      </c>
      <c r="I2647" s="86">
        <f t="shared" si="287"/>
        <v>18.188154865776582</v>
      </c>
      <c r="J2647" s="86">
        <f t="shared" si="288"/>
        <v>7.4836954705951326</v>
      </c>
      <c r="L2647" s="87">
        <v>186.61442145254901</v>
      </c>
      <c r="M2647" s="86">
        <v>186.757043031097</v>
      </c>
      <c r="N2647" s="86">
        <v>189.25530283735401</v>
      </c>
      <c r="O2647" s="86">
        <f t="shared" si="293"/>
        <v>187.54225577366665</v>
      </c>
      <c r="P2647" s="86">
        <f t="shared" si="289"/>
        <v>1.485255166788769</v>
      </c>
      <c r="Q2647" s="86">
        <f t="shared" si="290"/>
        <v>7.5510718804595296</v>
      </c>
      <c r="S2647" s="86">
        <f t="shared" si="291"/>
        <v>6.7376409864396622E-2</v>
      </c>
      <c r="T2647" s="87">
        <v>0.95312726199999998</v>
      </c>
      <c r="U2647" s="87">
        <v>0</v>
      </c>
    </row>
    <row r="2648" spans="2:21">
      <c r="B2648" s="87" t="s">
        <v>8414</v>
      </c>
      <c r="C2648" s="87" t="s">
        <v>3836</v>
      </c>
      <c r="D2648" s="87" t="s">
        <v>1986</v>
      </c>
      <c r="E2648" s="87">
        <v>64.952795734671895</v>
      </c>
      <c r="F2648" s="86">
        <v>53.518558640503699</v>
      </c>
      <c r="G2648" s="86">
        <v>62.807718097816498</v>
      </c>
      <c r="H2648" s="86">
        <f t="shared" si="292"/>
        <v>60.426357490997361</v>
      </c>
      <c r="I2648" s="86">
        <f t="shared" si="287"/>
        <v>6.0777136520401722</v>
      </c>
      <c r="J2648" s="86">
        <f t="shared" si="288"/>
        <v>5.917106073693799</v>
      </c>
      <c r="L2648" s="87">
        <v>65.971574639179195</v>
      </c>
      <c r="M2648" s="86">
        <v>62.414725643470099</v>
      </c>
      <c r="N2648" s="86">
        <v>57.021678954605001</v>
      </c>
      <c r="O2648" s="86">
        <f t="shared" si="293"/>
        <v>61.802659745751434</v>
      </c>
      <c r="P2648" s="86">
        <f t="shared" si="289"/>
        <v>4.5062319834372229</v>
      </c>
      <c r="Q2648" s="86">
        <f t="shared" si="290"/>
        <v>5.9495970223282644</v>
      </c>
      <c r="S2648" s="86">
        <f t="shared" si="291"/>
        <v>3.2490948634464653E-2</v>
      </c>
      <c r="T2648" s="87">
        <v>0.99607025699999996</v>
      </c>
      <c r="U2648" s="87">
        <v>0</v>
      </c>
    </row>
    <row r="2649" spans="2:21">
      <c r="B2649" s="87" t="s">
        <v>8415</v>
      </c>
      <c r="C2649" s="87" t="s">
        <v>3837</v>
      </c>
      <c r="D2649" s="87" t="s">
        <v>1479</v>
      </c>
      <c r="E2649" s="87">
        <v>52.463663829204897</v>
      </c>
      <c r="F2649" s="86">
        <v>60.771196278197699</v>
      </c>
      <c r="G2649" s="86">
        <v>52.211416257958497</v>
      </c>
      <c r="H2649" s="86">
        <f t="shared" si="292"/>
        <v>55.148758788453698</v>
      </c>
      <c r="I2649" s="86">
        <f t="shared" si="287"/>
        <v>4.8708068842707206</v>
      </c>
      <c r="J2649" s="86">
        <f t="shared" si="288"/>
        <v>5.7852565108963407</v>
      </c>
      <c r="L2649" s="87">
        <v>59.451798635061898</v>
      </c>
      <c r="M2649" s="86">
        <v>58.506226890619502</v>
      </c>
      <c r="N2649" s="86">
        <v>57.649714304374498</v>
      </c>
      <c r="O2649" s="86">
        <f t="shared" si="293"/>
        <v>58.535913276685299</v>
      </c>
      <c r="P2649" s="86">
        <f t="shared" si="289"/>
        <v>0.90140886664459829</v>
      </c>
      <c r="Q2649" s="86">
        <f t="shared" si="290"/>
        <v>5.8712501214459891</v>
      </c>
      <c r="S2649" s="86">
        <f t="shared" si="291"/>
        <v>8.5993610549648283E-2</v>
      </c>
      <c r="T2649" s="87">
        <v>0.90146501800000001</v>
      </c>
      <c r="U2649" s="87">
        <v>0</v>
      </c>
    </row>
    <row r="2650" spans="2:21">
      <c r="B2650" s="87" t="s">
        <v>8416</v>
      </c>
      <c r="C2650" s="87" t="s">
        <v>3838</v>
      </c>
      <c r="D2650" s="87" t="s">
        <v>3839</v>
      </c>
      <c r="E2650" s="87">
        <v>388.18067339022502</v>
      </c>
      <c r="F2650" s="86">
        <v>419.05708049910203</v>
      </c>
      <c r="G2650" s="86">
        <v>407.72241014846497</v>
      </c>
      <c r="H2650" s="86">
        <f t="shared" si="292"/>
        <v>404.98672134593062</v>
      </c>
      <c r="I2650" s="86">
        <f t="shared" si="287"/>
        <v>15.618934787830803</v>
      </c>
      <c r="J2650" s="86">
        <f t="shared" si="288"/>
        <v>8.6617307956425265</v>
      </c>
      <c r="L2650" s="87">
        <v>407.40573034658303</v>
      </c>
      <c r="M2650" s="86">
        <v>449.55243829926502</v>
      </c>
      <c r="N2650" s="86">
        <v>403.71641073746201</v>
      </c>
      <c r="O2650" s="86">
        <f t="shared" si="293"/>
        <v>420.22485979443667</v>
      </c>
      <c r="P2650" s="86">
        <f t="shared" si="289"/>
        <v>25.465327712641219</v>
      </c>
      <c r="Q2650" s="86">
        <f t="shared" si="290"/>
        <v>8.7150177017173132</v>
      </c>
      <c r="S2650" s="86">
        <f t="shared" si="291"/>
        <v>5.3286906074787248E-2</v>
      </c>
      <c r="T2650" s="87">
        <v>0.98103776399999998</v>
      </c>
      <c r="U2650" s="87">
        <v>0</v>
      </c>
    </row>
    <row r="2651" spans="2:21">
      <c r="B2651" s="87" t="s">
        <v>8417</v>
      </c>
      <c r="C2651" s="87" t="s">
        <v>3840</v>
      </c>
      <c r="D2651" s="87" t="s">
        <v>1830</v>
      </c>
      <c r="E2651" s="87">
        <v>123.944097265064</v>
      </c>
      <c r="F2651" s="86">
        <v>88.224641793425903</v>
      </c>
      <c r="G2651" s="86">
        <v>55.600616245380699</v>
      </c>
      <c r="H2651" s="86">
        <f t="shared" si="292"/>
        <v>89.256451767956875</v>
      </c>
      <c r="I2651" s="86">
        <f t="shared" si="287"/>
        <v>34.183421761719678</v>
      </c>
      <c r="J2651" s="86">
        <f t="shared" si="288"/>
        <v>6.4798845508327219</v>
      </c>
      <c r="L2651" s="87">
        <v>108.15888786349601</v>
      </c>
      <c r="M2651" s="86">
        <v>99.020830556728896</v>
      </c>
      <c r="N2651" s="86">
        <v>73.841297242146595</v>
      </c>
      <c r="O2651" s="86">
        <f t="shared" si="293"/>
        <v>93.673671887457161</v>
      </c>
      <c r="P2651" s="86">
        <f t="shared" si="289"/>
        <v>17.772685106348078</v>
      </c>
      <c r="Q2651" s="86">
        <f t="shared" si="290"/>
        <v>6.5495717129452231</v>
      </c>
      <c r="S2651" s="86">
        <f t="shared" si="291"/>
        <v>6.9687162112501186E-2</v>
      </c>
      <c r="T2651" s="87">
        <v>0.98511591399999998</v>
      </c>
      <c r="U2651" s="87">
        <v>0</v>
      </c>
    </row>
    <row r="2652" spans="2:21">
      <c r="B2652" s="87" t="s">
        <v>8418</v>
      </c>
      <c r="C2652" s="87" t="s">
        <v>841</v>
      </c>
      <c r="D2652" s="87"/>
      <c r="E2652" s="87">
        <v>56.537719278376699</v>
      </c>
      <c r="F2652" s="86">
        <v>69.033544407117205</v>
      </c>
      <c r="G2652" s="86">
        <v>57.641133693291401</v>
      </c>
      <c r="H2652" s="86">
        <f t="shared" si="292"/>
        <v>61.070799126261768</v>
      </c>
      <c r="I2652" s="86">
        <f t="shared" si="287"/>
        <v>6.9179740638860112</v>
      </c>
      <c r="J2652" s="86">
        <f t="shared" si="288"/>
        <v>5.932410818207579</v>
      </c>
      <c r="L2652" s="87">
        <v>71.786599882059704</v>
      </c>
      <c r="M2652" s="86">
        <v>79.775459455704606</v>
      </c>
      <c r="N2652" s="86">
        <v>67.9799312157093</v>
      </c>
      <c r="O2652" s="86">
        <f t="shared" si="293"/>
        <v>73.180663517824541</v>
      </c>
      <c r="P2652" s="86">
        <f t="shared" si="289"/>
        <v>6.0200649232838916</v>
      </c>
      <c r="Q2652" s="86">
        <f t="shared" si="290"/>
        <v>6.193390591317784</v>
      </c>
      <c r="S2652" s="86">
        <f t="shared" si="291"/>
        <v>0.26097977311020487</v>
      </c>
      <c r="T2652" s="87">
        <v>0.36566875599999998</v>
      </c>
      <c r="U2652" s="87">
        <v>0</v>
      </c>
    </row>
    <row r="2653" spans="2:21">
      <c r="B2653" s="87" t="s">
        <v>8419</v>
      </c>
      <c r="C2653" s="87" t="s">
        <v>832</v>
      </c>
      <c r="D2653" s="87"/>
      <c r="E2653" s="87">
        <v>380.06434655891599</v>
      </c>
      <c r="F2653" s="86">
        <v>492.299853984501</v>
      </c>
      <c r="G2653" s="86">
        <v>517.75738389311095</v>
      </c>
      <c r="H2653" s="86">
        <f t="shared" si="292"/>
        <v>463.37386147884263</v>
      </c>
      <c r="I2653" s="86">
        <f t="shared" si="287"/>
        <v>73.262390859205908</v>
      </c>
      <c r="J2653" s="86">
        <f t="shared" si="288"/>
        <v>8.8560328550857417</v>
      </c>
      <c r="L2653" s="87">
        <v>462.63913685261099</v>
      </c>
      <c r="M2653" s="86">
        <v>459.18650947175598</v>
      </c>
      <c r="N2653" s="86">
        <v>465.049902810822</v>
      </c>
      <c r="O2653" s="86">
        <f t="shared" si="293"/>
        <v>462.29184971172964</v>
      </c>
      <c r="P2653" s="86">
        <f t="shared" si="289"/>
        <v>2.9470835805618227</v>
      </c>
      <c r="Q2653" s="86">
        <f t="shared" si="290"/>
        <v>8.8526601176003208</v>
      </c>
      <c r="S2653" s="86">
        <f t="shared" si="291"/>
        <v>-3.3727374854217469E-3</v>
      </c>
      <c r="T2653" s="87">
        <v>0.91676302600000004</v>
      </c>
      <c r="U2653" s="87">
        <v>0</v>
      </c>
    </row>
    <row r="2654" spans="2:21">
      <c r="B2654" s="87" t="s">
        <v>8420</v>
      </c>
      <c r="C2654" s="87" t="s">
        <v>2392</v>
      </c>
      <c r="D2654" s="87" t="s">
        <v>2393</v>
      </c>
      <c r="E2654" s="87">
        <v>491.63170600590598</v>
      </c>
      <c r="F2654" s="86">
        <v>515.54299914059595</v>
      </c>
      <c r="G2654" s="86">
        <v>459.95398205687599</v>
      </c>
      <c r="H2654" s="86">
        <f t="shared" si="292"/>
        <v>489.04289573445931</v>
      </c>
      <c r="I2654" s="86">
        <f t="shared" si="287"/>
        <v>27.884783647173748</v>
      </c>
      <c r="J2654" s="86">
        <f t="shared" si="288"/>
        <v>8.9338172045416009</v>
      </c>
      <c r="L2654" s="87">
        <v>484.965558379784</v>
      </c>
      <c r="M2654" s="86">
        <v>435.09322787074302</v>
      </c>
      <c r="N2654" s="86">
        <v>451.21426860364301</v>
      </c>
      <c r="O2654" s="86">
        <f t="shared" si="293"/>
        <v>457.0910182847233</v>
      </c>
      <c r="P2654" s="86">
        <f t="shared" si="289"/>
        <v>25.450235317405483</v>
      </c>
      <c r="Q2654" s="86">
        <f t="shared" si="290"/>
        <v>8.8363376604265902</v>
      </c>
      <c r="S2654" s="86">
        <f t="shared" si="291"/>
        <v>-9.7479544115011557E-2</v>
      </c>
      <c r="T2654" s="87">
        <v>0.47805820399999999</v>
      </c>
      <c r="U2654" s="87">
        <v>0</v>
      </c>
    </row>
    <row r="2655" spans="2:21">
      <c r="B2655" s="87" t="s">
        <v>8421</v>
      </c>
      <c r="C2655" s="87" t="s">
        <v>1660</v>
      </c>
      <c r="D2655" s="87" t="s">
        <v>3841</v>
      </c>
      <c r="E2655" s="87">
        <v>1.3416344581153099</v>
      </c>
      <c r="F2655" s="86">
        <v>1.6890336538689601</v>
      </c>
      <c r="G2655" s="86">
        <v>1.9589662004107</v>
      </c>
      <c r="H2655" s="86">
        <f t="shared" si="292"/>
        <v>1.66321143746499</v>
      </c>
      <c r="I2655" s="86">
        <f t="shared" si="287"/>
        <v>0.30947489422629415</v>
      </c>
      <c r="J2655" s="86">
        <f t="shared" si="288"/>
        <v>0.73397158437510945</v>
      </c>
      <c r="L2655" s="87">
        <v>0.285289703297052</v>
      </c>
      <c r="M2655" s="86">
        <v>0.20131234973220799</v>
      </c>
      <c r="N2655" s="86">
        <v>0.36783525226400199</v>
      </c>
      <c r="O2655" s="86">
        <f t="shared" si="293"/>
        <v>0.28481243509775395</v>
      </c>
      <c r="P2655" s="86">
        <f t="shared" si="289"/>
        <v>8.3262477176720598E-2</v>
      </c>
      <c r="Q2655" s="86">
        <f t="shared" si="290"/>
        <v>-1.8119159581960445</v>
      </c>
      <c r="S2655" s="86">
        <f t="shared" si="291"/>
        <v>-2.5458875425711542</v>
      </c>
      <c r="T2655" s="91">
        <v>3.5199999999999999E-11</v>
      </c>
      <c r="U2655" s="87">
        <v>1</v>
      </c>
    </row>
    <row r="2656" spans="2:21">
      <c r="B2656" s="87" t="s">
        <v>8422</v>
      </c>
      <c r="C2656" s="87" t="s">
        <v>841</v>
      </c>
      <c r="D2656" s="87"/>
      <c r="E2656" s="87">
        <v>88.462625041489005</v>
      </c>
      <c r="F2656" s="86">
        <v>91.598851651122303</v>
      </c>
      <c r="G2656" s="86">
        <v>105.069274813441</v>
      </c>
      <c r="H2656" s="86">
        <f t="shared" si="292"/>
        <v>95.043583835350773</v>
      </c>
      <c r="I2656" s="86">
        <f t="shared" si="287"/>
        <v>8.8229722332025311</v>
      </c>
      <c r="J2656" s="86">
        <f t="shared" si="288"/>
        <v>6.5705173321624706</v>
      </c>
      <c r="L2656" s="87">
        <v>86.015907416405796</v>
      </c>
      <c r="M2656" s="86">
        <v>92.227031964413698</v>
      </c>
      <c r="N2656" s="86">
        <v>83.897927134562394</v>
      </c>
      <c r="O2656" s="86">
        <f t="shared" si="293"/>
        <v>87.380288838460629</v>
      </c>
      <c r="P2656" s="86">
        <f t="shared" si="289"/>
        <v>4.3289316598093057</v>
      </c>
      <c r="Q2656" s="86">
        <f t="shared" si="290"/>
        <v>6.4492359695539747</v>
      </c>
      <c r="S2656" s="86">
        <f t="shared" si="291"/>
        <v>-0.12128136260849476</v>
      </c>
      <c r="T2656" s="87">
        <v>0.37837987000000001</v>
      </c>
      <c r="U2656" s="87">
        <v>0</v>
      </c>
    </row>
    <row r="2657" spans="2:21">
      <c r="B2657" s="87" t="s">
        <v>8423</v>
      </c>
      <c r="C2657" s="87" t="s">
        <v>3842</v>
      </c>
      <c r="D2657" s="87" t="s">
        <v>3843</v>
      </c>
      <c r="E2657" s="87">
        <v>268.20810593206397</v>
      </c>
      <c r="F2657" s="86">
        <v>250.60132293506999</v>
      </c>
      <c r="G2657" s="86">
        <v>248.67328366072601</v>
      </c>
      <c r="H2657" s="86">
        <f t="shared" si="292"/>
        <v>255.82757084262002</v>
      </c>
      <c r="I2657" s="86">
        <f t="shared" si="287"/>
        <v>10.765108949126732</v>
      </c>
      <c r="J2657" s="86">
        <f t="shared" si="288"/>
        <v>7.999027943339363</v>
      </c>
      <c r="L2657" s="87">
        <v>243.06599384091899</v>
      </c>
      <c r="M2657" s="86">
        <v>226.96301263881199</v>
      </c>
      <c r="N2657" s="86">
        <v>209.15342564616799</v>
      </c>
      <c r="O2657" s="86">
        <f t="shared" si="293"/>
        <v>226.39414404196631</v>
      </c>
      <c r="P2657" s="86">
        <f t="shared" si="289"/>
        <v>16.963439480284272</v>
      </c>
      <c r="Q2657" s="86">
        <f t="shared" si="290"/>
        <v>7.8226928313770401</v>
      </c>
      <c r="S2657" s="86">
        <f t="shared" si="291"/>
        <v>-0.17633511196232213</v>
      </c>
      <c r="T2657" s="87">
        <v>0.14094687</v>
      </c>
      <c r="U2657" s="87">
        <v>0</v>
      </c>
    </row>
    <row r="2658" spans="2:21">
      <c r="B2658" s="87" t="s">
        <v>8424</v>
      </c>
      <c r="C2658" s="87" t="s">
        <v>3844</v>
      </c>
      <c r="D2658" s="87" t="s">
        <v>978</v>
      </c>
      <c r="E2658" s="87">
        <v>495.77402000759298</v>
      </c>
      <c r="F2658" s="86">
        <v>460.40663909995499</v>
      </c>
      <c r="G2658" s="86">
        <v>451.80061930266498</v>
      </c>
      <c r="H2658" s="86">
        <f t="shared" si="292"/>
        <v>469.32709280340435</v>
      </c>
      <c r="I2658" s="86">
        <f t="shared" si="287"/>
        <v>23.304417244281773</v>
      </c>
      <c r="J2658" s="86">
        <f t="shared" si="288"/>
        <v>8.8744499348733061</v>
      </c>
      <c r="L2658" s="87">
        <v>513.25792604045898</v>
      </c>
      <c r="M2658" s="86">
        <v>499.89917566354598</v>
      </c>
      <c r="N2658" s="86">
        <v>481.57817489995801</v>
      </c>
      <c r="O2658" s="86">
        <f t="shared" si="293"/>
        <v>498.24509220132103</v>
      </c>
      <c r="P2658" s="86">
        <f t="shared" si="289"/>
        <v>15.904516721863093</v>
      </c>
      <c r="Q2658" s="86">
        <f t="shared" si="290"/>
        <v>8.9607117841181605</v>
      </c>
      <c r="S2658" s="86">
        <f t="shared" si="291"/>
        <v>8.6261849244854014E-2</v>
      </c>
      <c r="T2658" s="87">
        <v>0.89137222000000005</v>
      </c>
      <c r="U2658" s="87">
        <v>0</v>
      </c>
    </row>
    <row r="2659" spans="2:21">
      <c r="B2659" s="87" t="s">
        <v>8425</v>
      </c>
      <c r="C2659" s="87" t="s">
        <v>1148</v>
      </c>
      <c r="D2659" s="87" t="s">
        <v>1149</v>
      </c>
      <c r="E2659" s="87">
        <v>350.70928601915801</v>
      </c>
      <c r="F2659" s="86">
        <v>390.07324091296601</v>
      </c>
      <c r="G2659" s="86">
        <v>395.78618609789902</v>
      </c>
      <c r="H2659" s="86">
        <f t="shared" si="292"/>
        <v>378.85623767667431</v>
      </c>
      <c r="I2659" s="86">
        <f t="shared" si="287"/>
        <v>24.542770857819487</v>
      </c>
      <c r="J2659" s="86">
        <f t="shared" si="288"/>
        <v>8.5655066911068207</v>
      </c>
      <c r="L2659" s="87">
        <v>317.04275992026402</v>
      </c>
      <c r="M2659" s="86">
        <v>355.14952516296302</v>
      </c>
      <c r="N2659" s="86">
        <v>377.78557375067402</v>
      </c>
      <c r="O2659" s="86">
        <f t="shared" si="293"/>
        <v>349.99261961130037</v>
      </c>
      <c r="P2659" s="86">
        <f t="shared" si="289"/>
        <v>30.69800668057356</v>
      </c>
      <c r="Q2659" s="86">
        <f t="shared" si="290"/>
        <v>8.4511806896539259</v>
      </c>
      <c r="S2659" s="86">
        <f t="shared" si="291"/>
        <v>-0.11432600145289319</v>
      </c>
      <c r="T2659" s="87">
        <v>0.427096372</v>
      </c>
      <c r="U2659" s="87">
        <v>0</v>
      </c>
    </row>
    <row r="2660" spans="2:21">
      <c r="B2660" s="87" t="s">
        <v>8426</v>
      </c>
      <c r="C2660" s="87" t="s">
        <v>841</v>
      </c>
      <c r="D2660" s="87"/>
      <c r="E2660" s="87">
        <v>0.22503180005378001</v>
      </c>
      <c r="F2660" s="86">
        <v>6.6103549251121496E-2</v>
      </c>
      <c r="G2660" s="86">
        <v>0</v>
      </c>
      <c r="H2660" s="86">
        <f t="shared" si="292"/>
        <v>9.704511643496716E-2</v>
      </c>
      <c r="I2660" s="86">
        <f t="shared" si="287"/>
        <v>0.11566271306564373</v>
      </c>
      <c r="J2660" s="86">
        <f t="shared" si="288"/>
        <v>-3.3652005752111145</v>
      </c>
      <c r="L2660" s="87">
        <v>0</v>
      </c>
      <c r="M2660" s="86">
        <v>0</v>
      </c>
      <c r="N2660" s="86">
        <v>0</v>
      </c>
      <c r="O2660" s="86">
        <f t="shared" si="293"/>
        <v>0</v>
      </c>
      <c r="P2660" s="86">
        <f t="shared" si="289"/>
        <v>0</v>
      </c>
      <c r="Q2660" s="86" t="e">
        <f t="shared" si="290"/>
        <v>#NUM!</v>
      </c>
      <c r="S2660" s="86" t="e">
        <f t="shared" si="291"/>
        <v>#NUM!</v>
      </c>
      <c r="T2660" s="87">
        <v>0.745645428</v>
      </c>
      <c r="U2660" s="87">
        <v>0</v>
      </c>
    </row>
    <row r="2661" spans="2:21">
      <c r="B2661" s="87" t="s">
        <v>8427</v>
      </c>
      <c r="C2661" s="87" t="s">
        <v>3195</v>
      </c>
      <c r="D2661" s="87" t="s">
        <v>1259</v>
      </c>
      <c r="E2661" s="87">
        <v>59.733864936309601</v>
      </c>
      <c r="F2661" s="86">
        <v>62.993321238899199</v>
      </c>
      <c r="G2661" s="86">
        <v>64.307936561899098</v>
      </c>
      <c r="H2661" s="86">
        <f t="shared" si="292"/>
        <v>62.345040912369292</v>
      </c>
      <c r="I2661" s="86">
        <f t="shared" si="287"/>
        <v>2.3549380767506434</v>
      </c>
      <c r="J2661" s="86">
        <f t="shared" si="288"/>
        <v>5.9622029037688282</v>
      </c>
      <c r="L2661" s="87">
        <v>60.448858613061901</v>
      </c>
      <c r="M2661" s="86">
        <v>67.078810363947696</v>
      </c>
      <c r="N2661" s="86">
        <v>56.637017334296303</v>
      </c>
      <c r="O2661" s="86">
        <f t="shared" si="293"/>
        <v>61.388228770435298</v>
      </c>
      <c r="P2661" s="86">
        <f t="shared" si="289"/>
        <v>5.2838974855632745</v>
      </c>
      <c r="Q2661" s="86">
        <f t="shared" si="290"/>
        <v>5.9398901393656072</v>
      </c>
      <c r="S2661" s="86">
        <f t="shared" si="291"/>
        <v>-2.2312764403219949E-2</v>
      </c>
      <c r="T2661" s="87">
        <v>0.83541265600000003</v>
      </c>
      <c r="U2661" s="87">
        <v>0</v>
      </c>
    </row>
    <row r="2662" spans="2:21">
      <c r="B2662" s="87" t="s">
        <v>8428</v>
      </c>
      <c r="C2662" s="87" t="s">
        <v>832</v>
      </c>
      <c r="D2662" s="87" t="s">
        <v>1450</v>
      </c>
      <c r="E2662" s="87">
        <v>260.73453408758201</v>
      </c>
      <c r="F2662" s="86">
        <v>226.745155669138</v>
      </c>
      <c r="G2662" s="86">
        <v>237.15782384904</v>
      </c>
      <c r="H2662" s="86">
        <f t="shared" si="292"/>
        <v>241.54583786858666</v>
      </c>
      <c r="I2662" s="86">
        <f t="shared" si="287"/>
        <v>17.41437514224528</v>
      </c>
      <c r="J2662" s="86">
        <f t="shared" si="288"/>
        <v>7.9161531833516561</v>
      </c>
      <c r="L2662" s="87">
        <v>261.85770386061199</v>
      </c>
      <c r="M2662" s="86">
        <v>225.098458494038</v>
      </c>
      <c r="N2662" s="86">
        <v>240.02567955929501</v>
      </c>
      <c r="O2662" s="86">
        <f t="shared" si="293"/>
        <v>242.32728063798166</v>
      </c>
      <c r="P2662" s="86">
        <f t="shared" si="289"/>
        <v>18.487389097004925</v>
      </c>
      <c r="Q2662" s="86">
        <f t="shared" si="290"/>
        <v>7.920813018937281</v>
      </c>
      <c r="S2662" s="86">
        <f t="shared" si="291"/>
        <v>4.6598355856247763E-3</v>
      </c>
      <c r="T2662" s="87">
        <v>0.92189038400000001</v>
      </c>
      <c r="U2662" s="87">
        <v>0</v>
      </c>
    </row>
    <row r="2663" spans="2:21">
      <c r="B2663" s="87" t="s">
        <v>8429</v>
      </c>
      <c r="C2663" s="87" t="s">
        <v>841</v>
      </c>
      <c r="D2663" s="87"/>
      <c r="E2663" s="87">
        <v>86.938128236507595</v>
      </c>
      <c r="F2663" s="86">
        <v>89.092729660342997</v>
      </c>
      <c r="G2663" s="86">
        <v>107.02650849565499</v>
      </c>
      <c r="H2663" s="86">
        <f t="shared" si="292"/>
        <v>94.352455464168528</v>
      </c>
      <c r="I2663" s="86">
        <f t="shared" si="287"/>
        <v>11.028793769383705</v>
      </c>
      <c r="J2663" s="86">
        <f t="shared" si="288"/>
        <v>6.5599881584458135</v>
      </c>
      <c r="L2663" s="87">
        <v>93.072399923264598</v>
      </c>
      <c r="M2663" s="86">
        <v>104.55179502707399</v>
      </c>
      <c r="N2663" s="86">
        <v>98.914619016116404</v>
      </c>
      <c r="O2663" s="86">
        <f t="shared" si="293"/>
        <v>98.846271322151665</v>
      </c>
      <c r="P2663" s="86">
        <f t="shared" si="289"/>
        <v>5.740002747629438</v>
      </c>
      <c r="Q2663" s="86">
        <f t="shared" si="290"/>
        <v>6.6271146405434198</v>
      </c>
      <c r="S2663" s="86">
        <f t="shared" si="291"/>
        <v>6.7126482097606494E-2</v>
      </c>
      <c r="T2663" s="87">
        <v>0.95406975100000002</v>
      </c>
      <c r="U2663" s="87">
        <v>0</v>
      </c>
    </row>
    <row r="2664" spans="2:21">
      <c r="B2664" s="87" t="s">
        <v>8430</v>
      </c>
      <c r="C2664" s="87" t="s">
        <v>841</v>
      </c>
      <c r="D2664" s="87" t="s">
        <v>866</v>
      </c>
      <c r="E2664" s="87">
        <v>106.884214140727</v>
      </c>
      <c r="F2664" s="86">
        <v>89.831608605346105</v>
      </c>
      <c r="G2664" s="86">
        <v>94.378497815683403</v>
      </c>
      <c r="H2664" s="86">
        <f t="shared" si="292"/>
        <v>97.031440187252159</v>
      </c>
      <c r="I2664" s="86">
        <f t="shared" si="287"/>
        <v>8.8304256016612488</v>
      </c>
      <c r="J2664" s="86">
        <f t="shared" si="288"/>
        <v>6.6003803808765955</v>
      </c>
      <c r="L2664" s="87">
        <v>124.685342043798</v>
      </c>
      <c r="M2664" s="86">
        <v>115.280436733005</v>
      </c>
      <c r="N2664" s="86">
        <v>111.112485740336</v>
      </c>
      <c r="O2664" s="86">
        <f t="shared" si="293"/>
        <v>117.02608817237967</v>
      </c>
      <c r="P2664" s="86">
        <f t="shared" si="289"/>
        <v>6.9527750768632082</v>
      </c>
      <c r="Q2664" s="86">
        <f t="shared" si="290"/>
        <v>6.8706863698521232</v>
      </c>
      <c r="S2664" s="86">
        <f t="shared" si="291"/>
        <v>0.27030598897552827</v>
      </c>
      <c r="T2664" s="87">
        <v>0.130687094</v>
      </c>
      <c r="U2664" s="87">
        <v>0</v>
      </c>
    </row>
    <row r="2665" spans="2:21">
      <c r="B2665" s="87" t="s">
        <v>8431</v>
      </c>
      <c r="C2665" s="87" t="s">
        <v>3845</v>
      </c>
      <c r="D2665" s="87" t="s">
        <v>3846</v>
      </c>
      <c r="E2665" s="87">
        <v>65.723133726476306</v>
      </c>
      <c r="F2665" s="86">
        <v>62.531923636199402</v>
      </c>
      <c r="G2665" s="86">
        <v>61.198244277302599</v>
      </c>
      <c r="H2665" s="86">
        <f t="shared" si="292"/>
        <v>63.151100546659428</v>
      </c>
      <c r="I2665" s="86">
        <f t="shared" si="287"/>
        <v>2.3251217530800417</v>
      </c>
      <c r="J2665" s="86">
        <f t="shared" si="288"/>
        <v>5.980735971249719</v>
      </c>
      <c r="L2665" s="87">
        <v>72.260809494492307</v>
      </c>
      <c r="M2665" s="86">
        <v>75.548653463156796</v>
      </c>
      <c r="N2665" s="86">
        <v>54.881727013274201</v>
      </c>
      <c r="O2665" s="86">
        <f t="shared" si="293"/>
        <v>67.563729990307763</v>
      </c>
      <c r="P2665" s="86">
        <f t="shared" si="289"/>
        <v>11.105286089186915</v>
      </c>
      <c r="Q2665" s="86">
        <f t="shared" si="290"/>
        <v>6.078177072078998</v>
      </c>
      <c r="S2665" s="86">
        <f t="shared" si="291"/>
        <v>9.7441100829279315E-2</v>
      </c>
      <c r="T2665" s="87">
        <v>0.91937540200000001</v>
      </c>
      <c r="U2665" s="87">
        <v>0</v>
      </c>
    </row>
    <row r="2666" spans="2:21">
      <c r="B2666" s="87" t="s">
        <v>8432</v>
      </c>
      <c r="C2666" s="87" t="s">
        <v>3847</v>
      </c>
      <c r="D2666" s="87" t="s">
        <v>1502</v>
      </c>
      <c r="E2666" s="87">
        <v>183.89419867176301</v>
      </c>
      <c r="F2666" s="86">
        <v>182.68744599393401</v>
      </c>
      <c r="G2666" s="86">
        <v>159.728003519981</v>
      </c>
      <c r="H2666" s="86">
        <f t="shared" si="292"/>
        <v>175.43654939522602</v>
      </c>
      <c r="I2666" s="86">
        <f t="shared" si="287"/>
        <v>13.617373944427372</v>
      </c>
      <c r="J2666" s="86">
        <f t="shared" si="288"/>
        <v>7.454805531275567</v>
      </c>
      <c r="L2666" s="87">
        <v>187.528290386707</v>
      </c>
      <c r="M2666" s="86">
        <v>170.406237868023</v>
      </c>
      <c r="N2666" s="86">
        <v>157.483882616551</v>
      </c>
      <c r="O2666" s="86">
        <f t="shared" si="293"/>
        <v>171.80613695709368</v>
      </c>
      <c r="P2666" s="86">
        <f t="shared" si="289"/>
        <v>15.071045008875071</v>
      </c>
      <c r="Q2666" s="86">
        <f t="shared" si="290"/>
        <v>7.4246377605900653</v>
      </c>
      <c r="S2666" s="86">
        <f t="shared" si="291"/>
        <v>-3.0167770685500458E-2</v>
      </c>
      <c r="T2666" s="87">
        <v>0.81268156499999999</v>
      </c>
      <c r="U2666" s="87">
        <v>0</v>
      </c>
    </row>
    <row r="2667" spans="2:21">
      <c r="B2667" s="87" t="s">
        <v>8433</v>
      </c>
      <c r="C2667" s="87" t="s">
        <v>3848</v>
      </c>
      <c r="D2667" s="87" t="s">
        <v>3849</v>
      </c>
      <c r="E2667" s="87">
        <v>338.03425532403003</v>
      </c>
      <c r="F2667" s="86">
        <v>322.656783641961</v>
      </c>
      <c r="G2667" s="86">
        <v>288.043755169566</v>
      </c>
      <c r="H2667" s="86">
        <f t="shared" si="292"/>
        <v>316.24493137851903</v>
      </c>
      <c r="I2667" s="86">
        <f t="shared" si="287"/>
        <v>25.604617035009948</v>
      </c>
      <c r="J2667" s="86">
        <f t="shared" si="288"/>
        <v>8.3048985469455463</v>
      </c>
      <c r="L2667" s="87">
        <v>297.08296278875002</v>
      </c>
      <c r="M2667" s="86">
        <v>274.83182388719803</v>
      </c>
      <c r="N2667" s="86">
        <v>298.14755890159103</v>
      </c>
      <c r="O2667" s="86">
        <f t="shared" si="293"/>
        <v>290.02078185917975</v>
      </c>
      <c r="P2667" s="86">
        <f t="shared" si="289"/>
        <v>13.164789190368301</v>
      </c>
      <c r="Q2667" s="86">
        <f t="shared" si="290"/>
        <v>8.1800124721216783</v>
      </c>
      <c r="S2667" s="86">
        <f t="shared" si="291"/>
        <v>-0.12488607482386818</v>
      </c>
      <c r="T2667" s="87">
        <v>0.35790704699999998</v>
      </c>
      <c r="U2667" s="87">
        <v>0</v>
      </c>
    </row>
    <row r="2668" spans="2:21">
      <c r="B2668" s="87" t="s">
        <v>8434</v>
      </c>
      <c r="C2668" s="87" t="s">
        <v>3850</v>
      </c>
      <c r="D2668" s="87" t="s">
        <v>3851</v>
      </c>
      <c r="E2668" s="87">
        <v>42.286826767552903</v>
      </c>
      <c r="F2668" s="86">
        <v>39.999679589402</v>
      </c>
      <c r="G2668" s="86">
        <v>43.920335160377903</v>
      </c>
      <c r="H2668" s="86">
        <f t="shared" si="292"/>
        <v>42.068947172444268</v>
      </c>
      <c r="I2668" s="86">
        <f t="shared" si="287"/>
        <v>1.9693878909523188</v>
      </c>
      <c r="J2668" s="86">
        <f t="shared" si="288"/>
        <v>5.3946838082139443</v>
      </c>
      <c r="L2668" s="87">
        <v>47.344910189589903</v>
      </c>
      <c r="M2668" s="86">
        <v>48.157554811205401</v>
      </c>
      <c r="N2668" s="86">
        <v>46.3120235164305</v>
      </c>
      <c r="O2668" s="86">
        <f t="shared" si="293"/>
        <v>47.271496172408604</v>
      </c>
      <c r="P2668" s="86">
        <f t="shared" si="289"/>
        <v>0.92495332500478245</v>
      </c>
      <c r="Q2668" s="86">
        <f t="shared" si="290"/>
        <v>5.5628986225065944</v>
      </c>
      <c r="S2668" s="86">
        <f t="shared" si="291"/>
        <v>0.16821481429265092</v>
      </c>
      <c r="T2668" s="87">
        <v>0.60830935600000002</v>
      </c>
      <c r="U2668" s="87">
        <v>0</v>
      </c>
    </row>
    <row r="2669" spans="2:21">
      <c r="B2669" s="87" t="s">
        <v>8435</v>
      </c>
      <c r="C2669" s="87" t="s">
        <v>841</v>
      </c>
      <c r="D2669" s="87"/>
      <c r="E2669" s="87">
        <v>60.559974952125003</v>
      </c>
      <c r="F2669" s="86">
        <v>55.976592556131898</v>
      </c>
      <c r="G2669" s="86">
        <v>53.747348334853598</v>
      </c>
      <c r="H2669" s="86">
        <f t="shared" si="292"/>
        <v>56.761305281036833</v>
      </c>
      <c r="I2669" s="86">
        <f t="shared" si="287"/>
        <v>3.4734422266765148</v>
      </c>
      <c r="J2669" s="86">
        <f t="shared" si="288"/>
        <v>5.8268358608331576</v>
      </c>
      <c r="L2669" s="87">
        <v>63.0018996517475</v>
      </c>
      <c r="M2669" s="86">
        <v>72.5584315428531</v>
      </c>
      <c r="N2669" s="86">
        <v>62.8618532426798</v>
      </c>
      <c r="O2669" s="86">
        <f t="shared" si="293"/>
        <v>66.140728145760136</v>
      </c>
      <c r="P2669" s="86">
        <f t="shared" si="289"/>
        <v>5.5583352650741702</v>
      </c>
      <c r="Q2669" s="86">
        <f t="shared" si="290"/>
        <v>6.0474670231877052</v>
      </c>
      <c r="S2669" s="86">
        <f t="shared" si="291"/>
        <v>0.22063116235454611</v>
      </c>
      <c r="T2669" s="87">
        <v>0.28793675899999999</v>
      </c>
      <c r="U2669" s="87">
        <v>0</v>
      </c>
    </row>
    <row r="2670" spans="2:21">
      <c r="B2670" s="87" t="s">
        <v>8436</v>
      </c>
      <c r="C2670" s="87" t="s">
        <v>3852</v>
      </c>
      <c r="D2670" s="87" t="s">
        <v>3853</v>
      </c>
      <c r="E2670" s="87">
        <v>89.883018695832604</v>
      </c>
      <c r="F2670" s="86">
        <v>87.082948882036504</v>
      </c>
      <c r="G2670" s="86">
        <v>91.674655447341294</v>
      </c>
      <c r="H2670" s="86">
        <f t="shared" si="292"/>
        <v>89.546874341736796</v>
      </c>
      <c r="I2670" s="86">
        <f t="shared" si="287"/>
        <v>2.3142357411375878</v>
      </c>
      <c r="J2670" s="86">
        <f t="shared" si="288"/>
        <v>6.4845711703104874</v>
      </c>
      <c r="L2670" s="87">
        <v>88.869797978352196</v>
      </c>
      <c r="M2670" s="86">
        <v>102.41910830342</v>
      </c>
      <c r="N2670" s="86">
        <v>90.014824958664306</v>
      </c>
      <c r="O2670" s="86">
        <f t="shared" si="293"/>
        <v>93.76791041347883</v>
      </c>
      <c r="P2670" s="86">
        <f t="shared" si="289"/>
        <v>7.5139996270030895</v>
      </c>
      <c r="Q2670" s="86">
        <f t="shared" si="290"/>
        <v>6.5510223778824104</v>
      </c>
      <c r="S2670" s="86">
        <f t="shared" si="291"/>
        <v>6.6451207571922952E-2</v>
      </c>
      <c r="T2670" s="87">
        <v>0.95312726199999998</v>
      </c>
      <c r="U2670" s="87">
        <v>0</v>
      </c>
    </row>
    <row r="2671" spans="2:21">
      <c r="B2671" s="87" t="s">
        <v>8437</v>
      </c>
      <c r="C2671" s="87" t="s">
        <v>3854</v>
      </c>
      <c r="D2671" s="87" t="s">
        <v>1106</v>
      </c>
      <c r="E2671" s="87">
        <v>114.928240923467</v>
      </c>
      <c r="F2671" s="86">
        <v>120.09506182628201</v>
      </c>
      <c r="G2671" s="86">
        <v>119.16742456704699</v>
      </c>
      <c r="H2671" s="86">
        <f t="shared" si="292"/>
        <v>118.06357577226534</v>
      </c>
      <c r="I2671" s="86">
        <f t="shared" si="287"/>
        <v>2.7546090796603435</v>
      </c>
      <c r="J2671" s="86">
        <f t="shared" si="288"/>
        <v>6.883420132003967</v>
      </c>
      <c r="L2671" s="87">
        <v>136.32726220473799</v>
      </c>
      <c r="M2671" s="86">
        <v>131.833418469131</v>
      </c>
      <c r="N2671" s="86">
        <v>127.014810848827</v>
      </c>
      <c r="O2671" s="86">
        <f t="shared" si="293"/>
        <v>131.72516384089866</v>
      </c>
      <c r="P2671" s="86">
        <f t="shared" si="289"/>
        <v>4.6571694045259315</v>
      </c>
      <c r="Q2671" s="86">
        <f t="shared" si="290"/>
        <v>7.0413871639238081</v>
      </c>
      <c r="S2671" s="86">
        <f t="shared" si="291"/>
        <v>0.15796703191983982</v>
      </c>
      <c r="T2671" s="87">
        <v>0.49539359599999999</v>
      </c>
      <c r="U2671" s="87">
        <v>0</v>
      </c>
    </row>
    <row r="2672" spans="2:21">
      <c r="B2672" s="87" t="s">
        <v>8438</v>
      </c>
      <c r="C2672" s="87" t="s">
        <v>832</v>
      </c>
      <c r="D2672" s="87" t="s">
        <v>3261</v>
      </c>
      <c r="E2672" s="87">
        <v>49.286964918445697</v>
      </c>
      <c r="F2672" s="86">
        <v>39.979426587078301</v>
      </c>
      <c r="G2672" s="86">
        <v>42.601187448724701</v>
      </c>
      <c r="H2672" s="86">
        <f t="shared" si="292"/>
        <v>43.955859651416233</v>
      </c>
      <c r="I2672" s="86">
        <f t="shared" si="287"/>
        <v>4.7993666280069904</v>
      </c>
      <c r="J2672" s="86">
        <f t="shared" si="288"/>
        <v>5.4579835953309859</v>
      </c>
      <c r="L2672" s="87">
        <v>51.187946519793897</v>
      </c>
      <c r="M2672" s="86">
        <v>45.738725060129198</v>
      </c>
      <c r="N2672" s="86">
        <v>41.920957583020702</v>
      </c>
      <c r="O2672" s="86">
        <f t="shared" si="293"/>
        <v>46.282543054314601</v>
      </c>
      <c r="P2672" s="86">
        <f t="shared" si="289"/>
        <v>4.6573677648076144</v>
      </c>
      <c r="Q2672" s="86">
        <f t="shared" si="290"/>
        <v>5.5323962322595506</v>
      </c>
      <c r="S2672" s="86">
        <f t="shared" si="291"/>
        <v>7.4412636928564493E-2</v>
      </c>
      <c r="T2672" s="87">
        <v>0.95498737899999997</v>
      </c>
      <c r="U2672" s="87">
        <v>0</v>
      </c>
    </row>
    <row r="2673" spans="2:21">
      <c r="B2673" s="87" t="s">
        <v>8439</v>
      </c>
      <c r="C2673" s="87" t="s">
        <v>3855</v>
      </c>
      <c r="D2673" s="87" t="s">
        <v>3221</v>
      </c>
      <c r="E2673" s="87">
        <v>98.045439263843704</v>
      </c>
      <c r="F2673" s="86">
        <v>95.275476716222599</v>
      </c>
      <c r="G2673" s="86">
        <v>90.311409531250803</v>
      </c>
      <c r="H2673" s="86">
        <f t="shared" si="292"/>
        <v>94.544108503772364</v>
      </c>
      <c r="I2673" s="86">
        <f t="shared" si="287"/>
        <v>3.9185429145021167</v>
      </c>
      <c r="J2673" s="86">
        <f t="shared" si="288"/>
        <v>6.5629156546254679</v>
      </c>
      <c r="L2673" s="87">
        <v>93.238859345904999</v>
      </c>
      <c r="M2673" s="86">
        <v>93.049994009216306</v>
      </c>
      <c r="N2673" s="86">
        <v>93.905823325378705</v>
      </c>
      <c r="O2673" s="86">
        <f t="shared" si="293"/>
        <v>93.398225560166679</v>
      </c>
      <c r="P2673" s="86">
        <f t="shared" si="289"/>
        <v>0.44962111525908421</v>
      </c>
      <c r="Q2673" s="86">
        <f t="shared" si="290"/>
        <v>6.5453232358301614</v>
      </c>
      <c r="S2673" s="86">
        <f t="shared" si="291"/>
        <v>-1.759241879530634E-2</v>
      </c>
      <c r="T2673" s="87">
        <v>0.82576882500000004</v>
      </c>
      <c r="U2673" s="87">
        <v>0</v>
      </c>
    </row>
    <row r="2674" spans="2:21">
      <c r="B2674" s="87" t="s">
        <v>8440</v>
      </c>
      <c r="C2674" s="87" t="s">
        <v>3856</v>
      </c>
      <c r="D2674" s="87" t="s">
        <v>3857</v>
      </c>
      <c r="E2674" s="87">
        <v>284.6856845044</v>
      </c>
      <c r="F2674" s="86">
        <v>329.12356230776601</v>
      </c>
      <c r="G2674" s="86">
        <v>273.94257894939898</v>
      </c>
      <c r="H2674" s="86">
        <f t="shared" si="292"/>
        <v>295.917275253855</v>
      </c>
      <c r="I2674" s="86">
        <f t="shared" si="287"/>
        <v>29.254857787579947</v>
      </c>
      <c r="J2674" s="86">
        <f t="shared" si="288"/>
        <v>8.209050111367624</v>
      </c>
      <c r="L2674" s="87">
        <v>339.00456734237201</v>
      </c>
      <c r="M2674" s="86">
        <v>404.308402753086</v>
      </c>
      <c r="N2674" s="86">
        <v>363.87684335611499</v>
      </c>
      <c r="O2674" s="86">
        <f t="shared" si="293"/>
        <v>369.06327115052432</v>
      </c>
      <c r="P2674" s="86">
        <f t="shared" si="289"/>
        <v>32.959399338995425</v>
      </c>
      <c r="Q2674" s="86">
        <f t="shared" si="290"/>
        <v>8.527724358770886</v>
      </c>
      <c r="S2674" s="86">
        <f t="shared" si="291"/>
        <v>0.31867424740326283</v>
      </c>
      <c r="T2674" s="87">
        <v>0.117943907</v>
      </c>
      <c r="U2674" s="87">
        <v>0</v>
      </c>
    </row>
    <row r="2675" spans="2:21">
      <c r="B2675" s="87" t="s">
        <v>8441</v>
      </c>
      <c r="C2675" s="87" t="s">
        <v>841</v>
      </c>
      <c r="D2675" s="87"/>
      <c r="E2675" s="87">
        <v>91.918871739614602</v>
      </c>
      <c r="F2675" s="86">
        <v>87.863282286961294</v>
      </c>
      <c r="G2675" s="86">
        <v>96.205071288158706</v>
      </c>
      <c r="H2675" s="86">
        <f t="shared" si="292"/>
        <v>91.995741771578196</v>
      </c>
      <c r="I2675" s="86">
        <f t="shared" si="287"/>
        <v>4.1714257378605089</v>
      </c>
      <c r="J2675" s="86">
        <f t="shared" si="288"/>
        <v>6.5234951792395819</v>
      </c>
      <c r="L2675" s="87">
        <v>82.534311163837003</v>
      </c>
      <c r="M2675" s="86">
        <v>93.821916640268796</v>
      </c>
      <c r="N2675" s="86">
        <v>91.227875735674402</v>
      </c>
      <c r="O2675" s="86">
        <f t="shared" si="293"/>
        <v>89.194701179926724</v>
      </c>
      <c r="P2675" s="86">
        <f t="shared" si="289"/>
        <v>5.9120942506440173</v>
      </c>
      <c r="Q2675" s="86">
        <f t="shared" si="290"/>
        <v>6.4788861009016658</v>
      </c>
      <c r="S2675" s="86">
        <f t="shared" si="291"/>
        <v>-4.4609078337916226E-2</v>
      </c>
      <c r="T2675" s="87">
        <v>0.78995816500000005</v>
      </c>
      <c r="U2675" s="87">
        <v>0</v>
      </c>
    </row>
    <row r="2676" spans="2:21">
      <c r="B2676" s="87" t="s">
        <v>8442</v>
      </c>
      <c r="C2676" s="87" t="s">
        <v>841</v>
      </c>
      <c r="D2676" s="87"/>
      <c r="E2676" s="87">
        <v>48.168228145521802</v>
      </c>
      <c r="F2676" s="86">
        <v>39.235308664137698</v>
      </c>
      <c r="G2676" s="86">
        <v>39.593965301725603</v>
      </c>
      <c r="H2676" s="86">
        <f t="shared" si="292"/>
        <v>42.332500703795034</v>
      </c>
      <c r="I2676" s="86">
        <f t="shared" si="287"/>
        <v>5.0570687879950373</v>
      </c>
      <c r="J2676" s="86">
        <f t="shared" si="288"/>
        <v>5.4036938102481962</v>
      </c>
      <c r="L2676" s="87">
        <v>58.044434800963401</v>
      </c>
      <c r="M2676" s="86">
        <v>66.114245700377694</v>
      </c>
      <c r="N2676" s="86">
        <v>52.483041878391397</v>
      </c>
      <c r="O2676" s="86">
        <f t="shared" si="293"/>
        <v>58.8805741265775</v>
      </c>
      <c r="P2676" s="86">
        <f t="shared" si="289"/>
        <v>6.8539606168997098</v>
      </c>
      <c r="Q2676" s="86">
        <f t="shared" si="290"/>
        <v>5.8797198336316088</v>
      </c>
      <c r="S2676" s="86">
        <f t="shared" si="291"/>
        <v>0.47602602338341254</v>
      </c>
      <c r="T2676" s="87">
        <v>1.9218768000000001E-2</v>
      </c>
      <c r="U2676" s="87">
        <v>0</v>
      </c>
    </row>
    <row r="2677" spans="2:21">
      <c r="B2677" s="87" t="s">
        <v>8443</v>
      </c>
      <c r="C2677" s="87" t="s">
        <v>832</v>
      </c>
      <c r="D2677" s="87" t="s">
        <v>3858</v>
      </c>
      <c r="E2677" s="87">
        <v>153.00662191656701</v>
      </c>
      <c r="F2677" s="86">
        <v>162.78660038581199</v>
      </c>
      <c r="G2677" s="86">
        <v>161.551690528211</v>
      </c>
      <c r="H2677" s="86">
        <f t="shared" si="292"/>
        <v>159.11497094353001</v>
      </c>
      <c r="I2677" s="86">
        <f t="shared" si="287"/>
        <v>5.3258986533260089</v>
      </c>
      <c r="J2677" s="86">
        <f t="shared" si="288"/>
        <v>7.3139257733372567</v>
      </c>
      <c r="L2677" s="87">
        <v>172.82184549761001</v>
      </c>
      <c r="M2677" s="86">
        <v>190.38192794320699</v>
      </c>
      <c r="N2677" s="86">
        <v>194.287514952077</v>
      </c>
      <c r="O2677" s="86">
        <f t="shared" si="293"/>
        <v>185.83042946429802</v>
      </c>
      <c r="P2677" s="86">
        <f t="shared" si="289"/>
        <v>11.433759009387176</v>
      </c>
      <c r="Q2677" s="86">
        <f t="shared" si="290"/>
        <v>7.5378429500675566</v>
      </c>
      <c r="S2677" s="86">
        <f t="shared" si="291"/>
        <v>0.22391717673029984</v>
      </c>
      <c r="T2677" s="87">
        <v>0.17485189500000001</v>
      </c>
      <c r="U2677" s="87">
        <v>0</v>
      </c>
    </row>
    <row r="2678" spans="2:21">
      <c r="B2678" s="87" t="s">
        <v>8444</v>
      </c>
      <c r="C2678" s="87" t="s">
        <v>832</v>
      </c>
      <c r="D2678" s="87" t="s">
        <v>1453</v>
      </c>
      <c r="E2678" s="87">
        <v>101.601857724282</v>
      </c>
      <c r="F2678" s="86">
        <v>76.233918173855898</v>
      </c>
      <c r="G2678" s="86">
        <v>83.247046957908395</v>
      </c>
      <c r="H2678" s="86">
        <f t="shared" si="292"/>
        <v>87.027607618682097</v>
      </c>
      <c r="I2678" s="86">
        <f t="shared" si="287"/>
        <v>13.099716349633736</v>
      </c>
      <c r="J2678" s="86">
        <f t="shared" si="288"/>
        <v>6.4434012321291103</v>
      </c>
      <c r="L2678" s="87">
        <v>99.260014373175196</v>
      </c>
      <c r="M2678" s="86">
        <v>85.484353508682005</v>
      </c>
      <c r="N2678" s="86">
        <v>73.815147667218</v>
      </c>
      <c r="O2678" s="86">
        <f t="shared" si="293"/>
        <v>86.186505183025076</v>
      </c>
      <c r="P2678" s="86">
        <f t="shared" si="289"/>
        <v>12.736956981607378</v>
      </c>
      <c r="Q2678" s="86">
        <f t="shared" si="290"/>
        <v>6.4293900891479261</v>
      </c>
      <c r="S2678" s="86">
        <f t="shared" si="291"/>
        <v>-1.401114298118432E-2</v>
      </c>
      <c r="T2678" s="87">
        <v>0.91676302600000004</v>
      </c>
      <c r="U2678" s="87">
        <v>0</v>
      </c>
    </row>
    <row r="2679" spans="2:21">
      <c r="B2679" s="87" t="s">
        <v>8445</v>
      </c>
      <c r="C2679" s="87" t="s">
        <v>832</v>
      </c>
      <c r="D2679" s="87" t="s">
        <v>3859</v>
      </c>
      <c r="E2679" s="87">
        <v>281.514781867279</v>
      </c>
      <c r="F2679" s="86">
        <v>228.92981176648399</v>
      </c>
      <c r="G2679" s="86">
        <v>198.72312841594899</v>
      </c>
      <c r="H2679" s="86">
        <f t="shared" si="292"/>
        <v>236.38924068323732</v>
      </c>
      <c r="I2679" s="86">
        <f t="shared" si="287"/>
        <v>41.896858833620847</v>
      </c>
      <c r="J2679" s="86">
        <f t="shared" si="288"/>
        <v>7.8850205621506406</v>
      </c>
      <c r="L2679" s="87">
        <v>279.91993974592299</v>
      </c>
      <c r="M2679" s="86">
        <v>260.51849153161999</v>
      </c>
      <c r="N2679" s="86">
        <v>209.11532618508201</v>
      </c>
      <c r="O2679" s="86">
        <f t="shared" si="293"/>
        <v>249.8512524875417</v>
      </c>
      <c r="P2679" s="86">
        <f t="shared" si="289"/>
        <v>36.587782345922641</v>
      </c>
      <c r="Q2679" s="86">
        <f t="shared" si="290"/>
        <v>7.9649256399999606</v>
      </c>
      <c r="S2679" s="86">
        <f t="shared" si="291"/>
        <v>7.9905077849320383E-2</v>
      </c>
      <c r="T2679" s="87">
        <v>0.95082081399999996</v>
      </c>
      <c r="U2679" s="87">
        <v>0</v>
      </c>
    </row>
    <row r="2680" spans="2:21">
      <c r="B2680" s="87" t="s">
        <v>8446</v>
      </c>
      <c r="C2680" s="87" t="s">
        <v>841</v>
      </c>
      <c r="D2680" s="87"/>
      <c r="E2680" s="87">
        <v>89.331542680808695</v>
      </c>
      <c r="F2680" s="86">
        <v>116.799611779495</v>
      </c>
      <c r="G2680" s="86">
        <v>114.912179850831</v>
      </c>
      <c r="H2680" s="86">
        <f t="shared" si="292"/>
        <v>107.01444477037823</v>
      </c>
      <c r="I2680" s="86">
        <f t="shared" si="287"/>
        <v>15.342893128524064</v>
      </c>
      <c r="J2680" s="86">
        <f t="shared" si="288"/>
        <v>6.7416617339906892</v>
      </c>
      <c r="L2680" s="87">
        <v>99.597389182615601</v>
      </c>
      <c r="M2680" s="86">
        <v>110.84751541282699</v>
      </c>
      <c r="N2680" s="86">
        <v>126.20175417311999</v>
      </c>
      <c r="O2680" s="86">
        <f t="shared" si="293"/>
        <v>112.2155529228542</v>
      </c>
      <c r="P2680" s="86">
        <f t="shared" si="289"/>
        <v>13.354838228470797</v>
      </c>
      <c r="Q2680" s="86">
        <f t="shared" si="290"/>
        <v>6.8101288351479417</v>
      </c>
      <c r="S2680" s="86">
        <f t="shared" si="291"/>
        <v>6.8467101157252019E-2</v>
      </c>
      <c r="T2680" s="87">
        <v>0.95697388000000005</v>
      </c>
      <c r="U2680" s="87">
        <v>0</v>
      </c>
    </row>
    <row r="2681" spans="2:21">
      <c r="B2681" s="87" t="s">
        <v>8447</v>
      </c>
      <c r="C2681" s="87" t="s">
        <v>832</v>
      </c>
      <c r="D2681" s="87"/>
      <c r="E2681" s="87">
        <v>110.84048078561401</v>
      </c>
      <c r="F2681" s="86">
        <v>117.295681815698</v>
      </c>
      <c r="G2681" s="86">
        <v>121.040235141723</v>
      </c>
      <c r="H2681" s="86">
        <f t="shared" si="292"/>
        <v>116.39213258101167</v>
      </c>
      <c r="I2681" s="86">
        <f t="shared" si="287"/>
        <v>5.1595589100104098</v>
      </c>
      <c r="J2681" s="86">
        <f t="shared" si="288"/>
        <v>6.8628497336742162</v>
      </c>
      <c r="L2681" s="87">
        <v>121.692925949599</v>
      </c>
      <c r="M2681" s="86">
        <v>123.184422762688</v>
      </c>
      <c r="N2681" s="86">
        <v>121.631975468984</v>
      </c>
      <c r="O2681" s="86">
        <f t="shared" si="293"/>
        <v>122.16977472709034</v>
      </c>
      <c r="P2681" s="86">
        <f t="shared" si="289"/>
        <v>0.87923928334581147</v>
      </c>
      <c r="Q2681" s="86">
        <f t="shared" si="290"/>
        <v>6.9327435907659067</v>
      </c>
      <c r="S2681" s="86">
        <f t="shared" si="291"/>
        <v>6.9893857091690326E-2</v>
      </c>
      <c r="T2681" s="87">
        <v>0.92821932600000001</v>
      </c>
      <c r="U2681" s="87">
        <v>0</v>
      </c>
    </row>
    <row r="2682" spans="2:21">
      <c r="B2682" s="87" t="s">
        <v>8448</v>
      </c>
      <c r="C2682" s="87" t="s">
        <v>3860</v>
      </c>
      <c r="D2682" s="87" t="s">
        <v>2461</v>
      </c>
      <c r="E2682" s="87">
        <v>58.414030870277998</v>
      </c>
      <c r="F2682" s="86">
        <v>57.571657219258299</v>
      </c>
      <c r="G2682" s="86">
        <v>68.429118557642497</v>
      </c>
      <c r="H2682" s="86">
        <f t="shared" si="292"/>
        <v>61.471602215726271</v>
      </c>
      <c r="I2682" s="86">
        <f t="shared" si="287"/>
        <v>6.0400888716977201</v>
      </c>
      <c r="J2682" s="86">
        <f t="shared" si="288"/>
        <v>5.9418481833179921</v>
      </c>
      <c r="L2682" s="87">
        <v>57.262072136643098</v>
      </c>
      <c r="M2682" s="86">
        <v>69.191854038283907</v>
      </c>
      <c r="N2682" s="86">
        <v>65.483306416132095</v>
      </c>
      <c r="O2682" s="86">
        <f t="shared" si="293"/>
        <v>63.979077530353038</v>
      </c>
      <c r="P2682" s="86">
        <f t="shared" si="289"/>
        <v>6.105485440224081</v>
      </c>
      <c r="Q2682" s="86">
        <f t="shared" si="290"/>
        <v>5.9995282862784416</v>
      </c>
      <c r="S2682" s="86">
        <f t="shared" si="291"/>
        <v>5.7680102960449231E-2</v>
      </c>
      <c r="T2682" s="87">
        <v>0.96710870699999996</v>
      </c>
      <c r="U2682" s="87">
        <v>0</v>
      </c>
    </row>
    <row r="2683" spans="2:21">
      <c r="B2683" s="87" t="s">
        <v>8449</v>
      </c>
      <c r="C2683" s="87" t="s">
        <v>3861</v>
      </c>
      <c r="D2683" s="87" t="s">
        <v>1189</v>
      </c>
      <c r="E2683" s="87">
        <v>72.442339360494699</v>
      </c>
      <c r="F2683" s="86">
        <v>73.115783708612597</v>
      </c>
      <c r="G2683" s="86">
        <v>77.505871305638806</v>
      </c>
      <c r="H2683" s="86">
        <f t="shared" si="292"/>
        <v>74.354664791582039</v>
      </c>
      <c r="I2683" s="86">
        <f t="shared" si="287"/>
        <v>2.749719748115862</v>
      </c>
      <c r="J2683" s="86">
        <f t="shared" si="288"/>
        <v>6.2163513504208963</v>
      </c>
      <c r="L2683" s="87">
        <v>85.433243580748695</v>
      </c>
      <c r="M2683" s="86">
        <v>78.402438591907</v>
      </c>
      <c r="N2683" s="86">
        <v>85.180573366832306</v>
      </c>
      <c r="O2683" s="86">
        <f t="shared" si="293"/>
        <v>83.005418513162667</v>
      </c>
      <c r="P2683" s="86">
        <f t="shared" si="289"/>
        <v>3.9882989702205447</v>
      </c>
      <c r="Q2683" s="86">
        <f t="shared" si="290"/>
        <v>6.3751336121530882</v>
      </c>
      <c r="S2683" s="86">
        <f t="shared" si="291"/>
        <v>0.1587822617321927</v>
      </c>
      <c r="T2683" s="87">
        <v>0.50295088600000004</v>
      </c>
      <c r="U2683" s="87">
        <v>0</v>
      </c>
    </row>
    <row r="2684" spans="2:21">
      <c r="B2684" s="87" t="s">
        <v>8450</v>
      </c>
      <c r="C2684" s="87" t="s">
        <v>841</v>
      </c>
      <c r="D2684" s="87" t="s">
        <v>1640</v>
      </c>
      <c r="E2684" s="87">
        <v>50.153473461208399</v>
      </c>
      <c r="F2684" s="86">
        <v>55.567623260326101</v>
      </c>
      <c r="G2684" s="86">
        <v>61.365880204759002</v>
      </c>
      <c r="H2684" s="86">
        <f t="shared" si="292"/>
        <v>55.695658975431172</v>
      </c>
      <c r="I2684" s="86">
        <f t="shared" si="287"/>
        <v>5.607299805072099</v>
      </c>
      <c r="J2684" s="86">
        <f t="shared" si="288"/>
        <v>5.7994929804656374</v>
      </c>
      <c r="L2684" s="87">
        <v>60.958553034589798</v>
      </c>
      <c r="M2684" s="86">
        <v>57.038345604706898</v>
      </c>
      <c r="N2684" s="86">
        <v>57.154884282994502</v>
      </c>
      <c r="O2684" s="86">
        <f t="shared" si="293"/>
        <v>58.383927640763737</v>
      </c>
      <c r="P2684" s="86">
        <f t="shared" si="289"/>
        <v>2.2304522534196449</v>
      </c>
      <c r="Q2684" s="86">
        <f t="shared" si="290"/>
        <v>5.8674993628918379</v>
      </c>
      <c r="S2684" s="86">
        <f t="shared" si="291"/>
        <v>6.8006382426201051E-2</v>
      </c>
      <c r="T2684" s="87">
        <v>0.94234390999999995</v>
      </c>
      <c r="U2684" s="87">
        <v>0</v>
      </c>
    </row>
    <row r="2685" spans="2:21">
      <c r="B2685" s="87" t="s">
        <v>8451</v>
      </c>
      <c r="C2685" s="87" t="s">
        <v>841</v>
      </c>
      <c r="D2685" s="87" t="s">
        <v>957</v>
      </c>
      <c r="E2685" s="87">
        <v>31.763810692337</v>
      </c>
      <c r="F2685" s="86">
        <v>31.8641515373203</v>
      </c>
      <c r="G2685" s="86">
        <v>33.768919469797197</v>
      </c>
      <c r="H2685" s="86">
        <f t="shared" si="292"/>
        <v>32.465627233151501</v>
      </c>
      <c r="I2685" s="86">
        <f t="shared" si="287"/>
        <v>1.1297986820087464</v>
      </c>
      <c r="J2685" s="86">
        <f t="shared" si="288"/>
        <v>5.0208411772669521</v>
      </c>
      <c r="L2685" s="87">
        <v>35.971370483028203</v>
      </c>
      <c r="M2685" s="86">
        <v>35.574524368839903</v>
      </c>
      <c r="N2685" s="86">
        <v>33.642563975757199</v>
      </c>
      <c r="O2685" s="86">
        <f t="shared" si="293"/>
        <v>35.062819609208432</v>
      </c>
      <c r="P2685" s="86">
        <f t="shared" si="289"/>
        <v>1.2458797124317689</v>
      </c>
      <c r="Q2685" s="86">
        <f t="shared" si="290"/>
        <v>5.1318701113116374</v>
      </c>
      <c r="S2685" s="86">
        <f t="shared" si="291"/>
        <v>0.11102893404468521</v>
      </c>
      <c r="T2685" s="87">
        <v>0.84178788000000004</v>
      </c>
      <c r="U2685" s="87">
        <v>0</v>
      </c>
    </row>
    <row r="2686" spans="2:21">
      <c r="B2686" s="87" t="s">
        <v>8452</v>
      </c>
      <c r="C2686" s="87" t="s">
        <v>832</v>
      </c>
      <c r="D2686" s="87" t="s">
        <v>1403</v>
      </c>
      <c r="E2686" s="87">
        <v>114.51983284488701</v>
      </c>
      <c r="F2686" s="86">
        <v>113.931638418772</v>
      </c>
      <c r="G2686" s="86">
        <v>112.29455341182999</v>
      </c>
      <c r="H2686" s="86">
        <f t="shared" si="292"/>
        <v>113.58200822516301</v>
      </c>
      <c r="I2686" s="86">
        <f t="shared" si="287"/>
        <v>1.1531036783433362</v>
      </c>
      <c r="J2686" s="86">
        <f t="shared" si="288"/>
        <v>6.827590514933906</v>
      </c>
      <c r="L2686" s="87">
        <v>123.22641016498601</v>
      </c>
      <c r="M2686" s="86">
        <v>119.561351504961</v>
      </c>
      <c r="N2686" s="86">
        <v>108.833255263612</v>
      </c>
      <c r="O2686" s="86">
        <f t="shared" si="293"/>
        <v>117.20700564451967</v>
      </c>
      <c r="P2686" s="86">
        <f t="shared" si="289"/>
        <v>7.479835247294524</v>
      </c>
      <c r="Q2686" s="86">
        <f t="shared" si="290"/>
        <v>6.8729149942323682</v>
      </c>
      <c r="S2686" s="86">
        <f t="shared" si="291"/>
        <v>4.5324479298461694E-2</v>
      </c>
      <c r="T2686" s="87">
        <v>1</v>
      </c>
      <c r="U2686" s="87">
        <v>0</v>
      </c>
    </row>
    <row r="2687" spans="2:21">
      <c r="B2687" s="87" t="s">
        <v>8453</v>
      </c>
      <c r="C2687" s="87" t="s">
        <v>841</v>
      </c>
      <c r="D2687" s="87"/>
      <c r="E2687" s="87">
        <v>59.281876603333103</v>
      </c>
      <c r="F2687" s="86">
        <v>52.047398936569699</v>
      </c>
      <c r="G2687" s="86">
        <v>53.575047502546099</v>
      </c>
      <c r="H2687" s="86">
        <f t="shared" si="292"/>
        <v>54.968107680816296</v>
      </c>
      <c r="I2687" s="86">
        <f t="shared" si="287"/>
        <v>3.8131193625345996</v>
      </c>
      <c r="J2687" s="86">
        <f t="shared" si="288"/>
        <v>5.7805229092367787</v>
      </c>
      <c r="L2687" s="87">
        <v>52.730559508374498</v>
      </c>
      <c r="M2687" s="86">
        <v>51.569194280248098</v>
      </c>
      <c r="N2687" s="86">
        <v>51.4156130283924</v>
      </c>
      <c r="O2687" s="86">
        <f t="shared" si="293"/>
        <v>51.905122272338332</v>
      </c>
      <c r="P2687" s="86">
        <f t="shared" si="289"/>
        <v>0.71896228914085569</v>
      </c>
      <c r="Q2687" s="86">
        <f t="shared" si="290"/>
        <v>5.6978050132827054</v>
      </c>
      <c r="S2687" s="86">
        <f t="shared" si="291"/>
        <v>-8.2717895954072945E-2</v>
      </c>
      <c r="T2687" s="87">
        <v>0.54175661100000005</v>
      </c>
      <c r="U2687" s="87">
        <v>0</v>
      </c>
    </row>
    <row r="2688" spans="2:21">
      <c r="B2688" s="87" t="s">
        <v>8454</v>
      </c>
      <c r="C2688" s="87" t="s">
        <v>3862</v>
      </c>
      <c r="D2688" s="87" t="s">
        <v>3863</v>
      </c>
      <c r="E2688" s="87">
        <v>70.023688402941801</v>
      </c>
      <c r="F2688" s="86">
        <v>70.516531021817102</v>
      </c>
      <c r="G2688" s="86">
        <v>66.931607004569699</v>
      </c>
      <c r="H2688" s="86">
        <f t="shared" si="292"/>
        <v>69.157275476442862</v>
      </c>
      <c r="I2688" s="86">
        <f t="shared" si="287"/>
        <v>1.94317358250946</v>
      </c>
      <c r="J2688" s="86">
        <f t="shared" si="288"/>
        <v>6.1118091284995719</v>
      </c>
      <c r="L2688" s="87">
        <v>77.840241518603094</v>
      </c>
      <c r="M2688" s="86">
        <v>77.331213674594807</v>
      </c>
      <c r="N2688" s="86">
        <v>66.955981891789506</v>
      </c>
      <c r="O2688" s="86">
        <f t="shared" si="293"/>
        <v>74.04247902832914</v>
      </c>
      <c r="P2688" s="86">
        <f t="shared" si="289"/>
        <v>6.1423618084684826</v>
      </c>
      <c r="Q2688" s="86">
        <f t="shared" si="290"/>
        <v>6.2102812940127006</v>
      </c>
      <c r="S2688" s="86">
        <f t="shared" si="291"/>
        <v>9.8472165513127763E-2</v>
      </c>
      <c r="T2688" s="87">
        <v>0.85116730299999999</v>
      </c>
      <c r="U2688" s="87">
        <v>0</v>
      </c>
    </row>
    <row r="2689" spans="2:21">
      <c r="B2689" s="87" t="s">
        <v>8455</v>
      </c>
      <c r="C2689" s="87" t="s">
        <v>841</v>
      </c>
      <c r="D2689" s="87"/>
      <c r="E2689" s="87">
        <v>134.93709501213499</v>
      </c>
      <c r="F2689" s="86">
        <v>117.77620450937199</v>
      </c>
      <c r="G2689" s="86">
        <v>125.84073486469499</v>
      </c>
      <c r="H2689" s="86">
        <f t="shared" si="292"/>
        <v>126.18467812873399</v>
      </c>
      <c r="I2689" s="86">
        <f t="shared" si="287"/>
        <v>8.5856137485105641</v>
      </c>
      <c r="J2689" s="86">
        <f t="shared" si="288"/>
        <v>6.9793929326651858</v>
      </c>
      <c r="L2689" s="87">
        <v>123.011290056159</v>
      </c>
      <c r="M2689" s="86">
        <v>114.002858956011</v>
      </c>
      <c r="N2689" s="86">
        <v>132.375932872818</v>
      </c>
      <c r="O2689" s="86">
        <f t="shared" si="293"/>
        <v>123.130027294996</v>
      </c>
      <c r="P2689" s="86">
        <f t="shared" si="289"/>
        <v>9.1871124509841735</v>
      </c>
      <c r="Q2689" s="86">
        <f t="shared" si="290"/>
        <v>6.9440388195660239</v>
      </c>
      <c r="S2689" s="86">
        <f t="shared" si="291"/>
        <v>-3.5354113099161505E-2</v>
      </c>
      <c r="T2689" s="87">
        <v>0.77072606200000005</v>
      </c>
      <c r="U2689" s="87">
        <v>0</v>
      </c>
    </row>
    <row r="2690" spans="2:21">
      <c r="B2690" s="87" t="s">
        <v>8456</v>
      </c>
      <c r="C2690" s="87" t="s">
        <v>3864</v>
      </c>
      <c r="D2690" s="87" t="s">
        <v>1490</v>
      </c>
      <c r="E2690" s="87">
        <v>53.793115717528799</v>
      </c>
      <c r="F2690" s="86">
        <v>47.584547259892801</v>
      </c>
      <c r="G2690" s="86">
        <v>52.044305510610201</v>
      </c>
      <c r="H2690" s="86">
        <f t="shared" si="292"/>
        <v>51.140656162677267</v>
      </c>
      <c r="I2690" s="86">
        <f t="shared" si="287"/>
        <v>3.2014086245437134</v>
      </c>
      <c r="J2690" s="86">
        <f t="shared" si="288"/>
        <v>5.6763987661545956</v>
      </c>
      <c r="L2690" s="87">
        <v>52.381589158357102</v>
      </c>
      <c r="M2690" s="86">
        <v>48.522743679875298</v>
      </c>
      <c r="N2690" s="86">
        <v>45.160715268265001</v>
      </c>
      <c r="O2690" s="86">
        <f t="shared" si="293"/>
        <v>48.688349368832462</v>
      </c>
      <c r="P2690" s="86">
        <f t="shared" si="289"/>
        <v>3.6132843601513969</v>
      </c>
      <c r="Q2690" s="86">
        <f t="shared" si="290"/>
        <v>5.6055046861133055</v>
      </c>
      <c r="S2690" s="86">
        <f t="shared" si="291"/>
        <v>-7.0894080041290275E-2</v>
      </c>
      <c r="T2690" s="87">
        <v>0.61573413499999996</v>
      </c>
      <c r="U2690" s="87">
        <v>0</v>
      </c>
    </row>
    <row r="2691" spans="2:21">
      <c r="B2691" s="87" t="s">
        <v>8457</v>
      </c>
      <c r="C2691" s="87" t="s">
        <v>841</v>
      </c>
      <c r="D2691" s="87"/>
      <c r="E2691" s="87">
        <v>71.568604183141801</v>
      </c>
      <c r="F2691" s="86">
        <v>67.889592317680098</v>
      </c>
      <c r="G2691" s="86">
        <v>68.046354244454804</v>
      </c>
      <c r="H2691" s="86">
        <f t="shared" si="292"/>
        <v>69.168183581758896</v>
      </c>
      <c r="I2691" s="86">
        <f t="shared" si="287"/>
        <v>2.080302351361242</v>
      </c>
      <c r="J2691" s="86">
        <f t="shared" si="288"/>
        <v>6.1120366653475937</v>
      </c>
      <c r="L2691" s="87">
        <v>67.103367910220896</v>
      </c>
      <c r="M2691" s="86">
        <v>71.675742783664205</v>
      </c>
      <c r="N2691" s="86">
        <v>73.696313312676196</v>
      </c>
      <c r="O2691" s="86">
        <f t="shared" si="293"/>
        <v>70.825141335520428</v>
      </c>
      <c r="P2691" s="86">
        <f t="shared" si="289"/>
        <v>3.3777765449519199</v>
      </c>
      <c r="Q2691" s="86">
        <f t="shared" si="290"/>
        <v>6.146189670472042</v>
      </c>
      <c r="S2691" s="86">
        <f t="shared" si="291"/>
        <v>3.4153005124448937E-2</v>
      </c>
      <c r="T2691" s="87">
        <v>1</v>
      </c>
      <c r="U2691" s="87">
        <v>0</v>
      </c>
    </row>
    <row r="2692" spans="2:21">
      <c r="B2692" s="87" t="s">
        <v>8458</v>
      </c>
      <c r="C2692" s="87" t="s">
        <v>841</v>
      </c>
      <c r="D2692" s="87"/>
      <c r="E2692" s="87">
        <v>88.212465621081805</v>
      </c>
      <c r="F2692" s="86">
        <v>88.771290605972098</v>
      </c>
      <c r="G2692" s="86">
        <v>98.683272503341399</v>
      </c>
      <c r="H2692" s="86">
        <f t="shared" si="292"/>
        <v>91.889009576798443</v>
      </c>
      <c r="I2692" s="86">
        <f t="shared" si="287"/>
        <v>5.8906347601240352</v>
      </c>
      <c r="J2692" s="86">
        <f t="shared" si="288"/>
        <v>6.5218204125797588</v>
      </c>
      <c r="L2692" s="87">
        <v>102.03270829963</v>
      </c>
      <c r="M2692" s="86">
        <v>90.298035550918499</v>
      </c>
      <c r="N2692" s="86">
        <v>96.349325587562603</v>
      </c>
      <c r="O2692" s="86">
        <f t="shared" si="293"/>
        <v>96.226689812703697</v>
      </c>
      <c r="P2692" s="86">
        <f t="shared" si="289"/>
        <v>5.8682975197065907</v>
      </c>
      <c r="Q2692" s="86">
        <f t="shared" si="290"/>
        <v>6.588365195950777</v>
      </c>
      <c r="S2692" s="86">
        <f t="shared" si="291"/>
        <v>6.6544783371018351E-2</v>
      </c>
      <c r="T2692" s="87">
        <v>0.94251458399999999</v>
      </c>
      <c r="U2692" s="87">
        <v>0</v>
      </c>
    </row>
    <row r="2693" spans="2:21">
      <c r="B2693" s="87" t="s">
        <v>8459</v>
      </c>
      <c r="C2693" s="87" t="s">
        <v>3865</v>
      </c>
      <c r="D2693" s="87" t="s">
        <v>937</v>
      </c>
      <c r="E2693" s="87">
        <v>3.4472956603983298</v>
      </c>
      <c r="F2693" s="86">
        <v>3.8480704415120899</v>
      </c>
      <c r="G2693" s="86">
        <v>2.8406186919647398</v>
      </c>
      <c r="H2693" s="86">
        <f t="shared" si="292"/>
        <v>3.3786615979583865</v>
      </c>
      <c r="I2693" s="86">
        <f t="shared" si="287"/>
        <v>0.50722059580793843</v>
      </c>
      <c r="J2693" s="86">
        <f t="shared" si="288"/>
        <v>1.7564518594109451</v>
      </c>
      <c r="L2693" s="87">
        <v>1.5051850060274199</v>
      </c>
      <c r="M2693" s="86">
        <v>1.6897387653054501</v>
      </c>
      <c r="N2693" s="86">
        <v>3.30800167974503</v>
      </c>
      <c r="O2693" s="86">
        <f t="shared" si="293"/>
        <v>2.1676418170259666</v>
      </c>
      <c r="P2693" s="86">
        <f t="shared" si="289"/>
        <v>0.99188229386928506</v>
      </c>
      <c r="Q2693" s="86">
        <f t="shared" si="290"/>
        <v>1.1161263842323645</v>
      </c>
      <c r="S2693" s="86">
        <f t="shared" si="291"/>
        <v>-0.64032547517858041</v>
      </c>
      <c r="T2693" s="87">
        <v>0.187404874</v>
      </c>
      <c r="U2693" s="87">
        <v>0</v>
      </c>
    </row>
    <row r="2694" spans="2:21">
      <c r="B2694" s="87" t="s">
        <v>8460</v>
      </c>
      <c r="C2694" s="87" t="s">
        <v>2569</v>
      </c>
      <c r="D2694" s="87" t="s">
        <v>2570</v>
      </c>
      <c r="E2694" s="87">
        <v>73.905673712025106</v>
      </c>
      <c r="F2694" s="86">
        <v>63.049370347647297</v>
      </c>
      <c r="G2694" s="86">
        <v>67.431481683460902</v>
      </c>
      <c r="H2694" s="86">
        <f t="shared" si="292"/>
        <v>68.128841914377759</v>
      </c>
      <c r="I2694" s="86">
        <f t="shared" ref="I2694:I2757" si="294">STDEV(E2694:G2694)</f>
        <v>5.4616448212602169</v>
      </c>
      <c r="J2694" s="86">
        <f t="shared" ref="J2694:J2757" si="295">LOG(H2694,2)</f>
        <v>6.0901937782629734</v>
      </c>
      <c r="L2694" s="87">
        <v>73.677637073008199</v>
      </c>
      <c r="M2694" s="86">
        <v>73.597429249138798</v>
      </c>
      <c r="N2694" s="86">
        <v>68.528138179862907</v>
      </c>
      <c r="O2694" s="86">
        <f t="shared" si="293"/>
        <v>71.934401500669964</v>
      </c>
      <c r="P2694" s="86">
        <f t="shared" ref="P2694:P2757" si="296">STDEV(L2694:N2694)</f>
        <v>2.9501831607137765</v>
      </c>
      <c r="Q2694" s="86">
        <f t="shared" ref="Q2694:Q2757" si="297">LOG(O2694,2)</f>
        <v>6.1686099768861409</v>
      </c>
      <c r="S2694" s="86">
        <f t="shared" ref="S2694:S2757" si="298">LOG(O2694/H2694,2)</f>
        <v>7.84161986231664E-2</v>
      </c>
      <c r="T2694" s="87">
        <v>0.91555891199999995</v>
      </c>
      <c r="U2694" s="87">
        <v>0</v>
      </c>
    </row>
    <row r="2695" spans="2:21">
      <c r="B2695" s="87" t="s">
        <v>8461</v>
      </c>
      <c r="C2695" s="87" t="s">
        <v>3590</v>
      </c>
      <c r="D2695" s="87" t="s">
        <v>1830</v>
      </c>
      <c r="E2695" s="87">
        <v>93.873573304896297</v>
      </c>
      <c r="F2695" s="86">
        <v>75.653376464778901</v>
      </c>
      <c r="G2695" s="86">
        <v>72.000103056368701</v>
      </c>
      <c r="H2695" s="86">
        <f t="shared" ref="H2695:H2758" si="299">AVERAGE(E2695:G2695)</f>
        <v>80.50901760868129</v>
      </c>
      <c r="I2695" s="86">
        <f t="shared" si="294"/>
        <v>11.717299747257371</v>
      </c>
      <c r="J2695" s="86">
        <f t="shared" si="295"/>
        <v>6.3310784797383279</v>
      </c>
      <c r="L2695" s="87">
        <v>81.172206448126104</v>
      </c>
      <c r="M2695" s="86">
        <v>81.494800851631695</v>
      </c>
      <c r="N2695" s="86">
        <v>71.104393438892899</v>
      </c>
      <c r="O2695" s="86">
        <f t="shared" ref="O2695:O2758" si="300">AVERAGE(L2695:N2695)</f>
        <v>77.923800246216899</v>
      </c>
      <c r="P2695" s="86">
        <f t="shared" si="296"/>
        <v>5.907981778080055</v>
      </c>
      <c r="Q2695" s="86">
        <f t="shared" si="297"/>
        <v>6.2839921324549408</v>
      </c>
      <c r="S2695" s="86">
        <f t="shared" si="298"/>
        <v>-4.7086347283386565E-2</v>
      </c>
      <c r="T2695" s="87">
        <v>0.81463040399999997</v>
      </c>
      <c r="U2695" s="87">
        <v>0</v>
      </c>
    </row>
    <row r="2696" spans="2:21">
      <c r="B2696" s="87" t="s">
        <v>8462</v>
      </c>
      <c r="C2696" s="87" t="s">
        <v>3866</v>
      </c>
      <c r="D2696" s="87" t="s">
        <v>3867</v>
      </c>
      <c r="E2696" s="87">
        <v>97.879005206818604</v>
      </c>
      <c r="F2696" s="86">
        <v>87.189175003734604</v>
      </c>
      <c r="G2696" s="86">
        <v>91.854338027216002</v>
      </c>
      <c r="H2696" s="86">
        <f t="shared" si="299"/>
        <v>92.307506079256413</v>
      </c>
      <c r="I2696" s="86">
        <f t="shared" si="294"/>
        <v>5.359303910512474</v>
      </c>
      <c r="J2696" s="86">
        <f t="shared" si="295"/>
        <v>6.528376061751076</v>
      </c>
      <c r="L2696" s="87">
        <v>102.33817672559699</v>
      </c>
      <c r="M2696" s="86">
        <v>99.072051818435398</v>
      </c>
      <c r="N2696" s="86">
        <v>91.242811243774398</v>
      </c>
      <c r="O2696" s="86">
        <f t="shared" si="300"/>
        <v>97.551013262602268</v>
      </c>
      <c r="P2696" s="86">
        <f t="shared" si="296"/>
        <v>5.7019253336091049</v>
      </c>
      <c r="Q2696" s="86">
        <f t="shared" si="297"/>
        <v>6.6080849530762453</v>
      </c>
      <c r="S2696" s="86">
        <f t="shared" si="298"/>
        <v>7.9708891325169201E-2</v>
      </c>
      <c r="T2696" s="87">
        <v>0.91072573300000004</v>
      </c>
      <c r="U2696" s="87">
        <v>0</v>
      </c>
    </row>
    <row r="2697" spans="2:21">
      <c r="B2697" s="87" t="s">
        <v>8463</v>
      </c>
      <c r="C2697" s="87" t="s">
        <v>3868</v>
      </c>
      <c r="D2697" s="87" t="s">
        <v>1280</v>
      </c>
      <c r="E2697" s="87">
        <v>119.695984437908</v>
      </c>
      <c r="F2697" s="86">
        <v>115.55515325833299</v>
      </c>
      <c r="G2697" s="86">
        <v>116.49204481086301</v>
      </c>
      <c r="H2697" s="86">
        <f t="shared" si="299"/>
        <v>117.24772750236799</v>
      </c>
      <c r="I2697" s="86">
        <f t="shared" si="294"/>
        <v>2.1713850331332991</v>
      </c>
      <c r="J2697" s="86">
        <f t="shared" si="295"/>
        <v>6.8734161504442799</v>
      </c>
      <c r="L2697" s="87">
        <v>129.29793778520801</v>
      </c>
      <c r="M2697" s="86">
        <v>119.19254451713201</v>
      </c>
      <c r="N2697" s="86">
        <v>110.339806416209</v>
      </c>
      <c r="O2697" s="86">
        <f t="shared" si="300"/>
        <v>119.61009623951634</v>
      </c>
      <c r="P2697" s="86">
        <f t="shared" si="296"/>
        <v>9.4859605908787969</v>
      </c>
      <c r="Q2697" s="86">
        <f t="shared" si="297"/>
        <v>6.9021953617515299</v>
      </c>
      <c r="S2697" s="86">
        <f t="shared" si="298"/>
        <v>2.8779211307250203E-2</v>
      </c>
      <c r="T2697" s="87">
        <v>0.97342599699999999</v>
      </c>
      <c r="U2697" s="87">
        <v>0</v>
      </c>
    </row>
    <row r="2698" spans="2:21">
      <c r="B2698" s="87" t="s">
        <v>8464</v>
      </c>
      <c r="C2698" s="87" t="s">
        <v>3869</v>
      </c>
      <c r="D2698" s="87" t="s">
        <v>1029</v>
      </c>
      <c r="E2698" s="87">
        <v>81.788028348958207</v>
      </c>
      <c r="F2698" s="86">
        <v>76.322380276530197</v>
      </c>
      <c r="G2698" s="86">
        <v>85.104486139524994</v>
      </c>
      <c r="H2698" s="86">
        <f t="shared" si="299"/>
        <v>81.071631588337794</v>
      </c>
      <c r="I2698" s="86">
        <f t="shared" si="294"/>
        <v>4.4346661752811176</v>
      </c>
      <c r="J2698" s="86">
        <f t="shared" si="295"/>
        <v>6.3411252728745939</v>
      </c>
      <c r="L2698" s="87">
        <v>92.538470092786994</v>
      </c>
      <c r="M2698" s="86">
        <v>87.333540662380202</v>
      </c>
      <c r="N2698" s="86">
        <v>87.967620267537896</v>
      </c>
      <c r="O2698" s="86">
        <f t="shared" si="300"/>
        <v>89.279877007568359</v>
      </c>
      <c r="P2698" s="86">
        <f t="shared" si="296"/>
        <v>2.8397774398172895</v>
      </c>
      <c r="Q2698" s="86">
        <f t="shared" si="297"/>
        <v>6.4802631345914987</v>
      </c>
      <c r="S2698" s="86">
        <f t="shared" si="298"/>
        <v>0.13913786171690506</v>
      </c>
      <c r="T2698" s="87">
        <v>0.611053438</v>
      </c>
      <c r="U2698" s="87">
        <v>0</v>
      </c>
    </row>
    <row r="2699" spans="2:21">
      <c r="B2699" s="87" t="s">
        <v>8465</v>
      </c>
      <c r="C2699" s="87" t="s">
        <v>832</v>
      </c>
      <c r="D2699" s="87" t="s">
        <v>2768</v>
      </c>
      <c r="E2699" s="87">
        <v>41.2929201220457</v>
      </c>
      <c r="F2699" s="86">
        <v>44.626481706978502</v>
      </c>
      <c r="G2699" s="86">
        <v>44.035637026103402</v>
      </c>
      <c r="H2699" s="86">
        <f t="shared" si="299"/>
        <v>43.318346285042537</v>
      </c>
      <c r="I2699" s="86">
        <f t="shared" si="294"/>
        <v>1.7787742171348391</v>
      </c>
      <c r="J2699" s="86">
        <f t="shared" si="295"/>
        <v>5.4369062627664819</v>
      </c>
      <c r="L2699" s="87">
        <v>44.271171939273898</v>
      </c>
      <c r="M2699" s="86">
        <v>48.6470178852883</v>
      </c>
      <c r="N2699" s="86">
        <v>46.853184922833996</v>
      </c>
      <c r="O2699" s="86">
        <f t="shared" si="300"/>
        <v>46.59045824913207</v>
      </c>
      <c r="P2699" s="86">
        <f t="shared" si="296"/>
        <v>2.1997217811847318</v>
      </c>
      <c r="Q2699" s="86">
        <f t="shared" si="297"/>
        <v>5.5419626152993704</v>
      </c>
      <c r="S2699" s="86">
        <f t="shared" si="298"/>
        <v>0.1050563525328892</v>
      </c>
      <c r="T2699" s="87">
        <v>0.83842181900000001</v>
      </c>
      <c r="U2699" s="87">
        <v>0</v>
      </c>
    </row>
    <row r="2700" spans="2:21">
      <c r="B2700" s="87" t="s">
        <v>8466</v>
      </c>
      <c r="C2700" s="87" t="s">
        <v>3870</v>
      </c>
      <c r="D2700" s="87"/>
      <c r="E2700" s="87">
        <v>0</v>
      </c>
      <c r="F2700" s="86">
        <v>0</v>
      </c>
      <c r="G2700" s="86">
        <v>0</v>
      </c>
      <c r="H2700" s="86">
        <f t="shared" si="299"/>
        <v>0</v>
      </c>
      <c r="I2700" s="86">
        <f t="shared" si="294"/>
        <v>0</v>
      </c>
      <c r="J2700" s="86" t="e">
        <f t="shared" si="295"/>
        <v>#NUM!</v>
      </c>
      <c r="L2700" s="87">
        <v>0</v>
      </c>
      <c r="M2700" s="86">
        <v>0</v>
      </c>
      <c r="N2700" s="86">
        <v>0</v>
      </c>
      <c r="O2700" s="86">
        <f t="shared" si="300"/>
        <v>0</v>
      </c>
      <c r="P2700" s="86">
        <f t="shared" si="296"/>
        <v>0</v>
      </c>
      <c r="Q2700" s="86" t="e">
        <f t="shared" si="297"/>
        <v>#NUM!</v>
      </c>
      <c r="S2700" s="86" t="e">
        <f t="shared" si="298"/>
        <v>#DIV/0!</v>
      </c>
      <c r="T2700" s="87">
        <v>1</v>
      </c>
      <c r="U2700" s="87">
        <v>0</v>
      </c>
    </row>
    <row r="2701" spans="2:21">
      <c r="B2701" s="87" t="s">
        <v>8467</v>
      </c>
      <c r="C2701" s="87" t="s">
        <v>3871</v>
      </c>
      <c r="D2701" s="87" t="s">
        <v>1038</v>
      </c>
      <c r="E2701" s="87">
        <v>238.71047019602199</v>
      </c>
      <c r="F2701" s="86">
        <v>267.63669510332602</v>
      </c>
      <c r="G2701" s="86">
        <v>256.825795368044</v>
      </c>
      <c r="H2701" s="86">
        <f t="shared" si="299"/>
        <v>254.39098688913069</v>
      </c>
      <c r="I2701" s="86">
        <f t="shared" si="294"/>
        <v>14.616013173698402</v>
      </c>
      <c r="J2701" s="86">
        <f t="shared" si="295"/>
        <v>7.9909037464005168</v>
      </c>
      <c r="L2701" s="87">
        <v>219.65324778291199</v>
      </c>
      <c r="M2701" s="86">
        <v>242.69192076134101</v>
      </c>
      <c r="N2701" s="86">
        <v>260.19148841471701</v>
      </c>
      <c r="O2701" s="86">
        <f t="shared" si="300"/>
        <v>240.84555231965669</v>
      </c>
      <c r="P2701" s="86">
        <f t="shared" si="296"/>
        <v>20.332093982110347</v>
      </c>
      <c r="Q2701" s="86">
        <f t="shared" si="297"/>
        <v>7.9119644717829773</v>
      </c>
      <c r="S2701" s="86">
        <f t="shared" si="298"/>
        <v>-7.893927461753987E-2</v>
      </c>
      <c r="T2701" s="87">
        <v>0.55798183700000004</v>
      </c>
      <c r="U2701" s="87">
        <v>0</v>
      </c>
    </row>
    <row r="2702" spans="2:21">
      <c r="B2702" s="87" t="s">
        <v>8468</v>
      </c>
      <c r="C2702" s="87" t="s">
        <v>3872</v>
      </c>
      <c r="D2702" s="87" t="s">
        <v>2560</v>
      </c>
      <c r="E2702" s="87">
        <v>29.334435811159999</v>
      </c>
      <c r="F2702" s="86">
        <v>35.666293428306403</v>
      </c>
      <c r="G2702" s="86">
        <v>28.039889456655398</v>
      </c>
      <c r="H2702" s="86">
        <f t="shared" si="299"/>
        <v>31.013539565373936</v>
      </c>
      <c r="I2702" s="86">
        <f t="shared" si="294"/>
        <v>4.0810600887226176</v>
      </c>
      <c r="J2702" s="86">
        <f t="shared" si="295"/>
        <v>4.9548262845592275</v>
      </c>
      <c r="L2702" s="87">
        <v>28.7671457998436</v>
      </c>
      <c r="M2702" s="86">
        <v>29.987604561043199</v>
      </c>
      <c r="N2702" s="86">
        <v>28.299656970344401</v>
      </c>
      <c r="O2702" s="86">
        <f t="shared" si="300"/>
        <v>29.018135777077067</v>
      </c>
      <c r="P2702" s="86">
        <f t="shared" si="296"/>
        <v>0.87151519994789017</v>
      </c>
      <c r="Q2702" s="86">
        <f t="shared" si="297"/>
        <v>4.8588829336732875</v>
      </c>
      <c r="S2702" s="86">
        <f t="shared" si="298"/>
        <v>-9.5943350885939735E-2</v>
      </c>
      <c r="T2702" s="87">
        <v>0.71728467399999996</v>
      </c>
      <c r="U2702" s="87">
        <v>0</v>
      </c>
    </row>
    <row r="2703" spans="2:21">
      <c r="B2703" s="87" t="s">
        <v>8469</v>
      </c>
      <c r="C2703" s="87" t="s">
        <v>3873</v>
      </c>
      <c r="D2703" s="87" t="s">
        <v>3874</v>
      </c>
      <c r="E2703" s="87">
        <v>92.587832843935203</v>
      </c>
      <c r="F2703" s="86">
        <v>80.446407156925801</v>
      </c>
      <c r="G2703" s="86">
        <v>92.311486253446304</v>
      </c>
      <c r="H2703" s="86">
        <f t="shared" si="299"/>
        <v>88.44857541810245</v>
      </c>
      <c r="I2703" s="86">
        <f t="shared" si="294"/>
        <v>6.9314583256091016</v>
      </c>
      <c r="J2703" s="86">
        <f t="shared" si="295"/>
        <v>6.4667670014685568</v>
      </c>
      <c r="L2703" s="87">
        <v>94.364910872857095</v>
      </c>
      <c r="M2703" s="86">
        <v>81.981421745985301</v>
      </c>
      <c r="N2703" s="86">
        <v>79.009508125376499</v>
      </c>
      <c r="O2703" s="86">
        <f t="shared" si="300"/>
        <v>85.118613581406294</v>
      </c>
      <c r="P2703" s="86">
        <f t="shared" si="296"/>
        <v>8.1442358661514582</v>
      </c>
      <c r="Q2703" s="86">
        <f t="shared" si="297"/>
        <v>6.4114027471888813</v>
      </c>
      <c r="S2703" s="86">
        <f t="shared" si="298"/>
        <v>-5.5364254279676103E-2</v>
      </c>
      <c r="T2703" s="87">
        <v>0.69537751999999997</v>
      </c>
      <c r="U2703" s="87">
        <v>0</v>
      </c>
    </row>
    <row r="2704" spans="2:21">
      <c r="B2704" s="87" t="s">
        <v>8470</v>
      </c>
      <c r="C2704" s="87" t="s">
        <v>841</v>
      </c>
      <c r="D2704" s="87" t="s">
        <v>3875</v>
      </c>
      <c r="E2704" s="87">
        <v>110.312603596513</v>
      </c>
      <c r="F2704" s="86">
        <v>99.202681643309901</v>
      </c>
      <c r="G2704" s="86">
        <v>95.226768119409201</v>
      </c>
      <c r="H2704" s="86">
        <f t="shared" si="299"/>
        <v>101.58068445307737</v>
      </c>
      <c r="I2704" s="86">
        <f t="shared" si="294"/>
        <v>7.8190012810465364</v>
      </c>
      <c r="J2704" s="86">
        <f t="shared" si="295"/>
        <v>6.6664822897884575</v>
      </c>
      <c r="L2704" s="87">
        <v>103.139892241376</v>
      </c>
      <c r="M2704" s="86">
        <v>84.455413288307895</v>
      </c>
      <c r="N2704" s="86">
        <v>82.843224155883405</v>
      </c>
      <c r="O2704" s="86">
        <f t="shared" si="300"/>
        <v>90.146176561855782</v>
      </c>
      <c r="P2704" s="86">
        <f t="shared" si="296"/>
        <v>11.281722998719173</v>
      </c>
      <c r="Q2704" s="86">
        <f t="shared" si="297"/>
        <v>6.4941943977238319</v>
      </c>
      <c r="S2704" s="86">
        <f t="shared" si="298"/>
        <v>-0.17228789206462561</v>
      </c>
      <c r="T2704" s="87">
        <v>0.40347651299999998</v>
      </c>
      <c r="U2704" s="87">
        <v>0</v>
      </c>
    </row>
    <row r="2705" spans="2:21">
      <c r="B2705" s="87" t="s">
        <v>8471</v>
      </c>
      <c r="C2705" s="87" t="s">
        <v>3876</v>
      </c>
      <c r="D2705" s="87" t="s">
        <v>3877</v>
      </c>
      <c r="E2705" s="87">
        <v>100.150481052595</v>
      </c>
      <c r="F2705" s="86">
        <v>104.67115558816801</v>
      </c>
      <c r="G2705" s="86">
        <v>108.558162429551</v>
      </c>
      <c r="H2705" s="86">
        <f t="shared" si="299"/>
        <v>104.459933023438</v>
      </c>
      <c r="I2705" s="86">
        <f t="shared" si="294"/>
        <v>4.207818646637655</v>
      </c>
      <c r="J2705" s="86">
        <f t="shared" si="295"/>
        <v>6.7068058735852327</v>
      </c>
      <c r="L2705" s="87">
        <v>93.873262018047697</v>
      </c>
      <c r="M2705" s="86">
        <v>99.226015132898198</v>
      </c>
      <c r="N2705" s="86">
        <v>103.94376742063</v>
      </c>
      <c r="O2705" s="86">
        <f t="shared" si="300"/>
        <v>99.014348190525311</v>
      </c>
      <c r="P2705" s="86">
        <f t="shared" si="296"/>
        <v>5.038588288075335</v>
      </c>
      <c r="Q2705" s="86">
        <f t="shared" si="297"/>
        <v>6.6295656964777798</v>
      </c>
      <c r="S2705" s="86">
        <f t="shared" si="298"/>
        <v>-7.7240177107453303E-2</v>
      </c>
      <c r="T2705" s="87">
        <v>0.53803403100000002</v>
      </c>
      <c r="U2705" s="87">
        <v>0</v>
      </c>
    </row>
    <row r="2706" spans="2:21">
      <c r="B2706" s="87" t="s">
        <v>8472</v>
      </c>
      <c r="C2706" s="87" t="s">
        <v>3878</v>
      </c>
      <c r="D2706" s="87" t="s">
        <v>3879</v>
      </c>
      <c r="E2706" s="87">
        <v>216.71951430364501</v>
      </c>
      <c r="F2706" s="86">
        <v>217.44640112176299</v>
      </c>
      <c r="G2706" s="86">
        <v>230.756432013926</v>
      </c>
      <c r="H2706" s="86">
        <f t="shared" si="299"/>
        <v>221.64078247977798</v>
      </c>
      <c r="I2706" s="86">
        <f t="shared" si="294"/>
        <v>7.9027457844503592</v>
      </c>
      <c r="J2706" s="86">
        <f t="shared" si="295"/>
        <v>7.792079555222962</v>
      </c>
      <c r="L2706" s="87">
        <v>201.935800602878</v>
      </c>
      <c r="M2706" s="86">
        <v>192.498099752884</v>
      </c>
      <c r="N2706" s="86">
        <v>206.917547044397</v>
      </c>
      <c r="O2706" s="86">
        <f t="shared" si="300"/>
        <v>200.45048246671968</v>
      </c>
      <c r="P2706" s="86">
        <f t="shared" si="296"/>
        <v>7.3235744361876334</v>
      </c>
      <c r="Q2706" s="86">
        <f t="shared" si="297"/>
        <v>7.6471020797079392</v>
      </c>
      <c r="S2706" s="86">
        <f t="shared" si="298"/>
        <v>-0.14497747551502266</v>
      </c>
      <c r="T2706" s="87">
        <v>0.14612109200000001</v>
      </c>
      <c r="U2706" s="87">
        <v>0</v>
      </c>
    </row>
    <row r="2707" spans="2:21">
      <c r="B2707" s="87" t="s">
        <v>8473</v>
      </c>
      <c r="C2707" s="87" t="s">
        <v>3880</v>
      </c>
      <c r="D2707" s="87" t="s">
        <v>974</v>
      </c>
      <c r="E2707" s="87">
        <v>611.68849645878299</v>
      </c>
      <c r="F2707" s="86">
        <v>673.774954928331</v>
      </c>
      <c r="G2707" s="86">
        <v>656.15342753708603</v>
      </c>
      <c r="H2707" s="86">
        <f t="shared" si="299"/>
        <v>647.20562630806671</v>
      </c>
      <c r="I2707" s="86">
        <f t="shared" si="294"/>
        <v>31.995772243348924</v>
      </c>
      <c r="J2707" s="86">
        <f t="shared" si="295"/>
        <v>9.3380803392785001</v>
      </c>
      <c r="L2707" s="87">
        <v>579.45683009674997</v>
      </c>
      <c r="M2707" s="86">
        <v>569.29644655925404</v>
      </c>
      <c r="N2707" s="86">
        <v>610.38016769523404</v>
      </c>
      <c r="O2707" s="86">
        <f t="shared" si="300"/>
        <v>586.37781478374598</v>
      </c>
      <c r="P2707" s="86">
        <f t="shared" si="296"/>
        <v>21.398435862767347</v>
      </c>
      <c r="Q2707" s="86">
        <f t="shared" si="297"/>
        <v>9.195686710867637</v>
      </c>
      <c r="S2707" s="86">
        <f t="shared" si="298"/>
        <v>-0.14239362841086253</v>
      </c>
      <c r="T2707" s="87">
        <v>0.21869371500000001</v>
      </c>
      <c r="U2707" s="87">
        <v>0</v>
      </c>
    </row>
    <row r="2708" spans="2:21">
      <c r="B2708" s="87" t="s">
        <v>8474</v>
      </c>
      <c r="C2708" s="87" t="s">
        <v>841</v>
      </c>
      <c r="D2708" s="87"/>
      <c r="E2708" s="87">
        <v>92.245035478045494</v>
      </c>
      <c r="F2708" s="86">
        <v>100.96764989050401</v>
      </c>
      <c r="G2708" s="86">
        <v>102.97114223589701</v>
      </c>
      <c r="H2708" s="86">
        <f t="shared" si="299"/>
        <v>98.727942534815497</v>
      </c>
      <c r="I2708" s="86">
        <f t="shared" si="294"/>
        <v>5.7030306263030761</v>
      </c>
      <c r="J2708" s="86">
        <f t="shared" si="295"/>
        <v>6.6253865569867383</v>
      </c>
      <c r="L2708" s="87">
        <v>94.8570810445554</v>
      </c>
      <c r="M2708" s="86">
        <v>91.143515036596398</v>
      </c>
      <c r="N2708" s="86">
        <v>107.42482490137699</v>
      </c>
      <c r="O2708" s="86">
        <f t="shared" si="300"/>
        <v>97.808473660842935</v>
      </c>
      <c r="P2708" s="86">
        <f t="shared" si="296"/>
        <v>8.5324850723489636</v>
      </c>
      <c r="Q2708" s="86">
        <f t="shared" si="297"/>
        <v>6.6118875537142276</v>
      </c>
      <c r="S2708" s="86">
        <f t="shared" si="298"/>
        <v>-1.3499003272510531E-2</v>
      </c>
      <c r="T2708" s="87">
        <v>0.858845886</v>
      </c>
      <c r="U2708" s="87">
        <v>0</v>
      </c>
    </row>
    <row r="2709" spans="2:21">
      <c r="B2709" s="87" t="s">
        <v>8475</v>
      </c>
      <c r="C2709" s="87" t="s">
        <v>3572</v>
      </c>
      <c r="D2709" s="87" t="s">
        <v>1366</v>
      </c>
      <c r="E2709" s="87">
        <v>54.840160727730698</v>
      </c>
      <c r="F2709" s="86">
        <v>54.385715350669699</v>
      </c>
      <c r="G2709" s="86">
        <v>64.501649672241598</v>
      </c>
      <c r="H2709" s="86">
        <f t="shared" si="299"/>
        <v>57.909175250213998</v>
      </c>
      <c r="I2709" s="86">
        <f t="shared" si="294"/>
        <v>5.7137701567353174</v>
      </c>
      <c r="J2709" s="86">
        <f t="shared" si="295"/>
        <v>5.8557200448164055</v>
      </c>
      <c r="L2709" s="87">
        <v>47.5098693799738</v>
      </c>
      <c r="M2709" s="86">
        <v>54.148446797288301</v>
      </c>
      <c r="N2709" s="86">
        <v>65.529377675191697</v>
      </c>
      <c r="O2709" s="86">
        <f t="shared" si="300"/>
        <v>55.729231284151261</v>
      </c>
      <c r="P2709" s="86">
        <f t="shared" si="296"/>
        <v>9.1131679176775791</v>
      </c>
      <c r="Q2709" s="86">
        <f t="shared" si="297"/>
        <v>5.8003623482461126</v>
      </c>
      <c r="S2709" s="86">
        <f t="shared" si="298"/>
        <v>-5.535769657029397E-2</v>
      </c>
      <c r="T2709" s="87">
        <v>0.83267721900000002</v>
      </c>
      <c r="U2709" s="87">
        <v>0</v>
      </c>
    </row>
    <row r="2710" spans="2:21">
      <c r="B2710" s="87" t="s">
        <v>8476</v>
      </c>
      <c r="C2710" s="87" t="s">
        <v>832</v>
      </c>
      <c r="D2710" s="87" t="s">
        <v>2834</v>
      </c>
      <c r="E2710" s="87">
        <v>143.51808670013</v>
      </c>
      <c r="F2710" s="86">
        <v>147.88628016536799</v>
      </c>
      <c r="G2710" s="86">
        <v>140.173264501153</v>
      </c>
      <c r="H2710" s="86">
        <f t="shared" si="299"/>
        <v>143.85921045555031</v>
      </c>
      <c r="I2710" s="86">
        <f t="shared" si="294"/>
        <v>3.867806448297344</v>
      </c>
      <c r="J2710" s="86">
        <f t="shared" si="295"/>
        <v>7.1685137810511979</v>
      </c>
      <c r="L2710" s="87">
        <v>135.902892534811</v>
      </c>
      <c r="M2710" s="86">
        <v>142.77762868158601</v>
      </c>
      <c r="N2710" s="86">
        <v>153.29908891885901</v>
      </c>
      <c r="O2710" s="86">
        <f t="shared" si="300"/>
        <v>143.99320337841866</v>
      </c>
      <c r="P2710" s="86">
        <f t="shared" si="296"/>
        <v>8.7615711228509774</v>
      </c>
      <c r="Q2710" s="86">
        <f t="shared" si="297"/>
        <v>7.1698569064168955</v>
      </c>
      <c r="S2710" s="86">
        <f t="shared" si="298"/>
        <v>1.3431253656970999E-3</v>
      </c>
      <c r="T2710" s="87">
        <v>0.90375330300000001</v>
      </c>
      <c r="U2710" s="87">
        <v>0</v>
      </c>
    </row>
    <row r="2711" spans="2:21">
      <c r="B2711" s="87" t="s">
        <v>8477</v>
      </c>
      <c r="C2711" s="87" t="s">
        <v>832</v>
      </c>
      <c r="D2711" s="87" t="s">
        <v>3881</v>
      </c>
      <c r="E2711" s="87">
        <v>70.949752192298703</v>
      </c>
      <c r="F2711" s="86">
        <v>73.738961953661999</v>
      </c>
      <c r="G2711" s="86">
        <v>69.779244412099004</v>
      </c>
      <c r="H2711" s="86">
        <f t="shared" si="299"/>
        <v>71.489319519353231</v>
      </c>
      <c r="I2711" s="86">
        <f t="shared" si="294"/>
        <v>2.034254268167822</v>
      </c>
      <c r="J2711" s="86">
        <f t="shared" si="295"/>
        <v>6.159655814716408</v>
      </c>
      <c r="L2711" s="87">
        <v>75.941550852048593</v>
      </c>
      <c r="M2711" s="86">
        <v>79.184597540874705</v>
      </c>
      <c r="N2711" s="86">
        <v>75.253261956574207</v>
      </c>
      <c r="O2711" s="86">
        <f t="shared" si="300"/>
        <v>76.793136783165835</v>
      </c>
      <c r="P2711" s="86">
        <f t="shared" si="296"/>
        <v>2.0994639357832394</v>
      </c>
      <c r="Q2711" s="86">
        <f t="shared" si="297"/>
        <v>6.262905473915283</v>
      </c>
      <c r="S2711" s="86">
        <f t="shared" si="298"/>
        <v>0.10324965919887492</v>
      </c>
      <c r="T2711" s="87">
        <v>0.82262595800000005</v>
      </c>
      <c r="U2711" s="87">
        <v>0</v>
      </c>
    </row>
    <row r="2712" spans="2:21">
      <c r="B2712" s="87" t="s">
        <v>8478</v>
      </c>
      <c r="C2712" s="87" t="s">
        <v>841</v>
      </c>
      <c r="D2712" s="87"/>
      <c r="E2712" s="87">
        <v>56.261493821319903</v>
      </c>
      <c r="F2712" s="86">
        <v>60.4238490194031</v>
      </c>
      <c r="G2712" s="86">
        <v>62.360842552279401</v>
      </c>
      <c r="H2712" s="86">
        <f t="shared" si="299"/>
        <v>59.682061797667465</v>
      </c>
      <c r="I2712" s="86">
        <f t="shared" si="294"/>
        <v>3.1166007038457799</v>
      </c>
      <c r="J2712" s="86">
        <f t="shared" si="295"/>
        <v>5.8992254711958241</v>
      </c>
      <c r="L2712" s="87">
        <v>59.079678714271303</v>
      </c>
      <c r="M2712" s="86">
        <v>54.404266230976297</v>
      </c>
      <c r="N2712" s="86">
        <v>56.178145761619298</v>
      </c>
      <c r="O2712" s="86">
        <f t="shared" si="300"/>
        <v>56.554030235622299</v>
      </c>
      <c r="P2712" s="86">
        <f t="shared" si="296"/>
        <v>2.3602621306933425</v>
      </c>
      <c r="Q2712" s="86">
        <f t="shared" si="297"/>
        <v>5.8215579341999613</v>
      </c>
      <c r="S2712" s="86">
        <f t="shared" si="298"/>
        <v>-7.7667536995861791E-2</v>
      </c>
      <c r="T2712" s="87">
        <v>0.60898324800000003</v>
      </c>
      <c r="U2712" s="87">
        <v>0</v>
      </c>
    </row>
    <row r="2713" spans="2:21">
      <c r="B2713" s="87" t="s">
        <v>8479</v>
      </c>
      <c r="C2713" s="87" t="s">
        <v>3882</v>
      </c>
      <c r="D2713" s="87" t="s">
        <v>3883</v>
      </c>
      <c r="E2713" s="87">
        <v>133.36884683187401</v>
      </c>
      <c r="F2713" s="86">
        <v>100.318746343502</v>
      </c>
      <c r="G2713" s="86">
        <v>97.050830156626006</v>
      </c>
      <c r="H2713" s="86">
        <f t="shared" si="299"/>
        <v>110.24614111066734</v>
      </c>
      <c r="I2713" s="86">
        <f t="shared" si="294"/>
        <v>20.09140261289021</v>
      </c>
      <c r="J2713" s="86">
        <f t="shared" si="295"/>
        <v>6.7845843485240938</v>
      </c>
      <c r="L2713" s="87">
        <v>125.302090585098</v>
      </c>
      <c r="M2713" s="86">
        <v>112.06722989009199</v>
      </c>
      <c r="N2713" s="86">
        <v>102.38387717391601</v>
      </c>
      <c r="O2713" s="86">
        <f t="shared" si="300"/>
        <v>113.25106588303534</v>
      </c>
      <c r="P2713" s="86">
        <f t="shared" si="296"/>
        <v>11.504878410211978</v>
      </c>
      <c r="Q2713" s="86">
        <f t="shared" si="297"/>
        <v>6.8233808182972977</v>
      </c>
      <c r="S2713" s="86">
        <f t="shared" si="298"/>
        <v>3.8796469773204605E-2</v>
      </c>
      <c r="T2713" s="87">
        <v>1</v>
      </c>
      <c r="U2713" s="87">
        <v>0</v>
      </c>
    </row>
    <row r="2714" spans="2:21">
      <c r="B2714" s="87" t="s">
        <v>8480</v>
      </c>
      <c r="C2714" s="87" t="s">
        <v>1554</v>
      </c>
      <c r="D2714" s="87" t="s">
        <v>3884</v>
      </c>
      <c r="E2714" s="87">
        <v>104.778602775129</v>
      </c>
      <c r="F2714" s="86">
        <v>116.108967372842</v>
      </c>
      <c r="G2714" s="86">
        <v>109.224035241038</v>
      </c>
      <c r="H2714" s="86">
        <f t="shared" si="299"/>
        <v>110.03720179633633</v>
      </c>
      <c r="I2714" s="86">
        <f t="shared" si="294"/>
        <v>5.7087844909638026</v>
      </c>
      <c r="J2714" s="86">
        <f t="shared" si="295"/>
        <v>6.7818475478286766</v>
      </c>
      <c r="L2714" s="87">
        <v>127.698077857581</v>
      </c>
      <c r="M2714" s="86">
        <v>124.569976902725</v>
      </c>
      <c r="N2714" s="86">
        <v>124.45372833894</v>
      </c>
      <c r="O2714" s="86">
        <f t="shared" si="300"/>
        <v>125.57392769974867</v>
      </c>
      <c r="P2714" s="86">
        <f t="shared" si="296"/>
        <v>1.8404860368690279</v>
      </c>
      <c r="Q2714" s="86">
        <f t="shared" si="297"/>
        <v>6.9723931453828341</v>
      </c>
      <c r="S2714" s="86">
        <f t="shared" si="298"/>
        <v>0.19054559755415887</v>
      </c>
      <c r="T2714" s="87">
        <v>0.32634650799999998</v>
      </c>
      <c r="U2714" s="87">
        <v>0</v>
      </c>
    </row>
    <row r="2715" spans="2:21">
      <c r="B2715" s="87" t="s">
        <v>8481</v>
      </c>
      <c r="C2715" s="87" t="s">
        <v>3885</v>
      </c>
      <c r="D2715" s="87" t="s">
        <v>2432</v>
      </c>
      <c r="E2715" s="87">
        <v>126.43860563162301</v>
      </c>
      <c r="F2715" s="86">
        <v>135.782498909541</v>
      </c>
      <c r="G2715" s="86">
        <v>141.94702555616701</v>
      </c>
      <c r="H2715" s="86">
        <f t="shared" si="299"/>
        <v>134.72271003244364</v>
      </c>
      <c r="I2715" s="86">
        <f t="shared" si="294"/>
        <v>7.8083376263461322</v>
      </c>
      <c r="J2715" s="86">
        <f t="shared" si="295"/>
        <v>7.073849254305947</v>
      </c>
      <c r="L2715" s="87">
        <v>151.35466105424501</v>
      </c>
      <c r="M2715" s="86">
        <v>161.487353811151</v>
      </c>
      <c r="N2715" s="86">
        <v>147.214989105846</v>
      </c>
      <c r="O2715" s="86">
        <f t="shared" si="300"/>
        <v>153.35233465708066</v>
      </c>
      <c r="P2715" s="86">
        <f t="shared" si="296"/>
        <v>7.3428961205990602</v>
      </c>
      <c r="Q2715" s="86">
        <f t="shared" si="297"/>
        <v>7.26070632033501</v>
      </c>
      <c r="S2715" s="86">
        <f t="shared" si="298"/>
        <v>0.18685706602906263</v>
      </c>
      <c r="T2715" s="87">
        <v>0.36455948100000002</v>
      </c>
      <c r="U2715" s="87">
        <v>0</v>
      </c>
    </row>
    <row r="2716" spans="2:21">
      <c r="B2716" s="87" t="s">
        <v>8482</v>
      </c>
      <c r="C2716" s="87" t="s">
        <v>3886</v>
      </c>
      <c r="D2716" s="87" t="s">
        <v>3887</v>
      </c>
      <c r="E2716" s="87">
        <v>108.55218200489</v>
      </c>
      <c r="F2716" s="86">
        <v>98.584745872619905</v>
      </c>
      <c r="G2716" s="86">
        <v>103.525089564952</v>
      </c>
      <c r="H2716" s="86">
        <f t="shared" si="299"/>
        <v>103.55400581415397</v>
      </c>
      <c r="I2716" s="86">
        <f t="shared" si="294"/>
        <v>4.9837809818271293</v>
      </c>
      <c r="J2716" s="86">
        <f t="shared" si="295"/>
        <v>6.694239552666172</v>
      </c>
      <c r="L2716" s="87">
        <v>122.682580549755</v>
      </c>
      <c r="M2716" s="86">
        <v>109.83796050147799</v>
      </c>
      <c r="N2716" s="86">
        <v>110.848685916641</v>
      </c>
      <c r="O2716" s="86">
        <f t="shared" si="300"/>
        <v>114.45640898929133</v>
      </c>
      <c r="P2716" s="86">
        <f t="shared" si="296"/>
        <v>7.1419755931289819</v>
      </c>
      <c r="Q2716" s="86">
        <f t="shared" si="297"/>
        <v>6.8386544386726209</v>
      </c>
      <c r="S2716" s="86">
        <f t="shared" si="298"/>
        <v>0.14441488600644961</v>
      </c>
      <c r="T2716" s="87">
        <v>0.65242866300000002</v>
      </c>
      <c r="U2716" s="87">
        <v>0</v>
      </c>
    </row>
    <row r="2717" spans="2:21">
      <c r="B2717" s="87" t="s">
        <v>8483</v>
      </c>
      <c r="C2717" s="87" t="s">
        <v>841</v>
      </c>
      <c r="D2717" s="87"/>
      <c r="E2717" s="87">
        <v>76.985424542035005</v>
      </c>
      <c r="F2717" s="86">
        <v>97.525570916963702</v>
      </c>
      <c r="G2717" s="86">
        <v>93.892048928183698</v>
      </c>
      <c r="H2717" s="86">
        <f t="shared" si="299"/>
        <v>89.467681462394125</v>
      </c>
      <c r="I2717" s="86">
        <f t="shared" si="294"/>
        <v>10.961554355114378</v>
      </c>
      <c r="J2717" s="86">
        <f t="shared" si="295"/>
        <v>6.4832947245908512</v>
      </c>
      <c r="L2717" s="87">
        <v>88.946067568300407</v>
      </c>
      <c r="M2717" s="86">
        <v>98.911162816379999</v>
      </c>
      <c r="N2717" s="86">
        <v>105.975008155678</v>
      </c>
      <c r="O2717" s="86">
        <f t="shared" si="300"/>
        <v>97.944079513452792</v>
      </c>
      <c r="P2717" s="86">
        <f t="shared" si="296"/>
        <v>8.5555620486446937</v>
      </c>
      <c r="Q2717" s="86">
        <f t="shared" si="297"/>
        <v>6.6138863825335532</v>
      </c>
      <c r="S2717" s="86">
        <f t="shared" si="298"/>
        <v>0.13059165794270253</v>
      </c>
      <c r="T2717" s="87">
        <v>0.82367245700000002</v>
      </c>
      <c r="U2717" s="87">
        <v>0</v>
      </c>
    </row>
    <row r="2718" spans="2:21">
      <c r="B2718" s="87" t="s">
        <v>8484</v>
      </c>
      <c r="C2718" s="87" t="s">
        <v>3888</v>
      </c>
      <c r="D2718" s="87" t="s">
        <v>3889</v>
      </c>
      <c r="E2718" s="87">
        <v>46.878624587203497</v>
      </c>
      <c r="F2718" s="86">
        <v>49.879094122926197</v>
      </c>
      <c r="G2718" s="86">
        <v>48.4740654327275</v>
      </c>
      <c r="H2718" s="86">
        <f t="shared" si="299"/>
        <v>48.410594714285729</v>
      </c>
      <c r="I2718" s="86">
        <f t="shared" si="294"/>
        <v>1.5012414055622885</v>
      </c>
      <c r="J2718" s="86">
        <f t="shared" si="295"/>
        <v>5.5972509124094243</v>
      </c>
      <c r="L2718" s="87">
        <v>32.4134749297978</v>
      </c>
      <c r="M2718" s="86">
        <v>46.516094296337201</v>
      </c>
      <c r="N2718" s="86">
        <v>35.4485460001478</v>
      </c>
      <c r="O2718" s="86">
        <f t="shared" si="300"/>
        <v>38.126038408760934</v>
      </c>
      <c r="P2718" s="86">
        <f t="shared" si="296"/>
        <v>7.4227819884467294</v>
      </c>
      <c r="Q2718" s="86">
        <f t="shared" si="297"/>
        <v>5.2527047265294167</v>
      </c>
      <c r="S2718" s="86">
        <f t="shared" si="298"/>
        <v>-0.3445461858800084</v>
      </c>
      <c r="T2718" s="87">
        <v>8.0245095000000002E-2</v>
      </c>
      <c r="U2718" s="87">
        <v>0</v>
      </c>
    </row>
    <row r="2719" spans="2:21">
      <c r="B2719" s="87" t="s">
        <v>8485</v>
      </c>
      <c r="C2719" s="87" t="s">
        <v>841</v>
      </c>
      <c r="D2719" s="87"/>
      <c r="E2719" s="87">
        <v>21.155321140807199</v>
      </c>
      <c r="F2719" s="86">
        <v>20.369483321568399</v>
      </c>
      <c r="G2719" s="86">
        <v>18.810466025367901</v>
      </c>
      <c r="H2719" s="86">
        <f t="shared" si="299"/>
        <v>20.111756829247835</v>
      </c>
      <c r="I2719" s="86">
        <f t="shared" si="294"/>
        <v>1.1934838024595718</v>
      </c>
      <c r="J2719" s="86">
        <f t="shared" si="295"/>
        <v>4.3299672062739782</v>
      </c>
      <c r="L2719" s="87">
        <v>3.9653790573298999</v>
      </c>
      <c r="M2719" s="86">
        <v>4.5263986614659002</v>
      </c>
      <c r="N2719" s="86">
        <v>4.6991906417794302</v>
      </c>
      <c r="O2719" s="86">
        <f t="shared" si="300"/>
        <v>4.3969894535250766</v>
      </c>
      <c r="P2719" s="86">
        <f t="shared" si="296"/>
        <v>0.38364034940681879</v>
      </c>
      <c r="Q2719" s="86">
        <f t="shared" si="297"/>
        <v>2.1365160721536265</v>
      </c>
      <c r="S2719" s="86">
        <f t="shared" si="298"/>
        <v>-2.1934511341203513</v>
      </c>
      <c r="T2719" s="91">
        <v>7.8699999999999998E-25</v>
      </c>
      <c r="U2719" s="87">
        <v>1</v>
      </c>
    </row>
    <row r="2720" spans="2:21">
      <c r="B2720" s="87" t="s">
        <v>8486</v>
      </c>
      <c r="C2720" s="87" t="s">
        <v>832</v>
      </c>
      <c r="D2720" s="87" t="s">
        <v>3890</v>
      </c>
      <c r="E2720" s="87">
        <v>116.353604508888</v>
      </c>
      <c r="F2720" s="86">
        <v>114.80578580748799</v>
      </c>
      <c r="G2720" s="86">
        <v>109.41291037427401</v>
      </c>
      <c r="H2720" s="86">
        <f t="shared" si="299"/>
        <v>113.52410023021667</v>
      </c>
      <c r="I2720" s="86">
        <f t="shared" si="294"/>
        <v>3.6435349877289869</v>
      </c>
      <c r="J2720" s="86">
        <f t="shared" si="295"/>
        <v>6.8268547920639602</v>
      </c>
      <c r="L2720" s="87">
        <v>129.124625635315</v>
      </c>
      <c r="M2720" s="86">
        <v>127.309827954255</v>
      </c>
      <c r="N2720" s="86">
        <v>129.42333058375399</v>
      </c>
      <c r="O2720" s="86">
        <f t="shared" si="300"/>
        <v>128.61926139110801</v>
      </c>
      <c r="P2720" s="86">
        <f t="shared" si="296"/>
        <v>1.143795482469212</v>
      </c>
      <c r="Q2720" s="86">
        <f t="shared" si="297"/>
        <v>7.0069628995681699</v>
      </c>
      <c r="S2720" s="86">
        <f t="shared" si="298"/>
        <v>0.18010810750420841</v>
      </c>
      <c r="T2720" s="87">
        <v>0.43286113700000001</v>
      </c>
      <c r="U2720" s="87">
        <v>0</v>
      </c>
    </row>
    <row r="2721" spans="2:21">
      <c r="B2721" s="87" t="s">
        <v>8487</v>
      </c>
      <c r="C2721" s="87" t="s">
        <v>3891</v>
      </c>
      <c r="D2721" s="87" t="s">
        <v>3892</v>
      </c>
      <c r="E2721" s="87">
        <v>131.81410967257</v>
      </c>
      <c r="F2721" s="86">
        <v>133.81204381301399</v>
      </c>
      <c r="G2721" s="86">
        <v>119.34838570481701</v>
      </c>
      <c r="H2721" s="86">
        <f t="shared" si="299"/>
        <v>128.32484639680033</v>
      </c>
      <c r="I2721" s="86">
        <f t="shared" si="294"/>
        <v>7.8377656333568195</v>
      </c>
      <c r="J2721" s="86">
        <f t="shared" si="295"/>
        <v>7.0036567234367313</v>
      </c>
      <c r="L2721" s="87">
        <v>122.29930222485299</v>
      </c>
      <c r="M2721" s="86">
        <v>113.826632309262</v>
      </c>
      <c r="N2721" s="86">
        <v>132.074853923603</v>
      </c>
      <c r="O2721" s="86">
        <f t="shared" si="300"/>
        <v>122.73359615257266</v>
      </c>
      <c r="P2721" s="86">
        <f t="shared" si="296"/>
        <v>9.1318594181725228</v>
      </c>
      <c r="Q2721" s="86">
        <f t="shared" si="297"/>
        <v>6.9393864051026641</v>
      </c>
      <c r="S2721" s="86">
        <f t="shared" si="298"/>
        <v>-6.4270318334067156E-2</v>
      </c>
      <c r="T2721" s="87">
        <v>0.62712777200000003</v>
      </c>
      <c r="U2721" s="87">
        <v>0</v>
      </c>
    </row>
    <row r="2722" spans="2:21">
      <c r="B2722" s="87" t="s">
        <v>8488</v>
      </c>
      <c r="C2722" s="87" t="s">
        <v>3893</v>
      </c>
      <c r="D2722" s="87" t="s">
        <v>1797</v>
      </c>
      <c r="E2722" s="87">
        <v>0.53022920629782699</v>
      </c>
      <c r="F2722" s="86">
        <v>0.88780867830117705</v>
      </c>
      <c r="G2722" s="86">
        <v>0.35289377751617201</v>
      </c>
      <c r="H2722" s="86">
        <f t="shared" si="299"/>
        <v>0.59031055403839205</v>
      </c>
      <c r="I2722" s="86">
        <f t="shared" si="294"/>
        <v>0.2724716756475799</v>
      </c>
      <c r="J2722" s="86">
        <f t="shared" si="295"/>
        <v>-0.76045395922972425</v>
      </c>
      <c r="L2722" s="87">
        <v>0.18941955896328799</v>
      </c>
      <c r="M2722" s="86">
        <v>0.38984856506696602</v>
      </c>
      <c r="N2722" s="86">
        <v>0.35616306070373099</v>
      </c>
      <c r="O2722" s="86">
        <f t="shared" si="300"/>
        <v>0.31181039491132828</v>
      </c>
      <c r="P2722" s="86">
        <f t="shared" si="296"/>
        <v>0.10732341703513026</v>
      </c>
      <c r="Q2722" s="86">
        <f t="shared" si="297"/>
        <v>-1.6812590705173267</v>
      </c>
      <c r="S2722" s="86">
        <f t="shared" si="298"/>
        <v>-0.92080511128760245</v>
      </c>
      <c r="T2722" s="87">
        <v>0.34465557899999999</v>
      </c>
      <c r="U2722" s="87">
        <v>0</v>
      </c>
    </row>
    <row r="2723" spans="2:21">
      <c r="B2723" s="87" t="s">
        <v>8489</v>
      </c>
      <c r="C2723" s="87" t="s">
        <v>3894</v>
      </c>
      <c r="D2723" s="87" t="s">
        <v>866</v>
      </c>
      <c r="E2723" s="87">
        <v>57.231968252483803</v>
      </c>
      <c r="F2723" s="86">
        <v>59.4576760010386</v>
      </c>
      <c r="G2723" s="86">
        <v>59.856825675057202</v>
      </c>
      <c r="H2723" s="86">
        <f t="shared" si="299"/>
        <v>58.84882330952653</v>
      </c>
      <c r="I2723" s="86">
        <f t="shared" si="294"/>
        <v>1.4143886743681104</v>
      </c>
      <c r="J2723" s="86">
        <f t="shared" si="295"/>
        <v>5.8789416635498499</v>
      </c>
      <c r="L2723" s="87">
        <v>64.504427720990705</v>
      </c>
      <c r="M2723" s="86">
        <v>66.124990253803006</v>
      </c>
      <c r="N2723" s="86">
        <v>62.499836711441503</v>
      </c>
      <c r="O2723" s="86">
        <f t="shared" si="300"/>
        <v>64.376418228745067</v>
      </c>
      <c r="P2723" s="86">
        <f t="shared" si="296"/>
        <v>1.8159637590003761</v>
      </c>
      <c r="Q2723" s="86">
        <f t="shared" si="297"/>
        <v>6.0084604053566304</v>
      </c>
      <c r="S2723" s="86">
        <f t="shared" si="298"/>
        <v>0.12951874180678133</v>
      </c>
      <c r="T2723" s="87">
        <v>0.71173716399999998</v>
      </c>
      <c r="U2723" s="87">
        <v>0</v>
      </c>
    </row>
    <row r="2724" spans="2:21">
      <c r="B2724" s="87" t="s">
        <v>8490</v>
      </c>
      <c r="C2724" s="87" t="s">
        <v>3895</v>
      </c>
      <c r="D2724" s="87" t="s">
        <v>2421</v>
      </c>
      <c r="E2724" s="87">
        <v>51.560227337812499</v>
      </c>
      <c r="F2724" s="86">
        <v>51.389676876636599</v>
      </c>
      <c r="G2724" s="86">
        <v>54.896015444036799</v>
      </c>
      <c r="H2724" s="86">
        <f t="shared" si="299"/>
        <v>52.615306552828635</v>
      </c>
      <c r="I2724" s="86">
        <f t="shared" si="294"/>
        <v>1.9769918183388659</v>
      </c>
      <c r="J2724" s="86">
        <f t="shared" si="295"/>
        <v>5.7174106562958338</v>
      </c>
      <c r="L2724" s="87">
        <v>53.747834245731099</v>
      </c>
      <c r="M2724" s="86">
        <v>53.420962217949302</v>
      </c>
      <c r="N2724" s="86">
        <v>49.990583844759797</v>
      </c>
      <c r="O2724" s="86">
        <f t="shared" si="300"/>
        <v>52.386460102813395</v>
      </c>
      <c r="P2724" s="86">
        <f t="shared" si="296"/>
        <v>2.0813165577502248</v>
      </c>
      <c r="Q2724" s="86">
        <f t="shared" si="297"/>
        <v>5.7111220733161856</v>
      </c>
      <c r="S2724" s="86">
        <f t="shared" si="298"/>
        <v>-6.2885829796476157E-3</v>
      </c>
      <c r="T2724" s="87">
        <v>0.86182541800000001</v>
      </c>
      <c r="U2724" s="87">
        <v>0</v>
      </c>
    </row>
    <row r="2725" spans="2:21">
      <c r="B2725" s="87" t="s">
        <v>8491</v>
      </c>
      <c r="C2725" s="87" t="s">
        <v>841</v>
      </c>
      <c r="D2725" s="87"/>
      <c r="E2725" s="87">
        <v>86.205812626971607</v>
      </c>
      <c r="F2725" s="86">
        <v>84.669804714672196</v>
      </c>
      <c r="G2725" s="86">
        <v>79.902665073513802</v>
      </c>
      <c r="H2725" s="86">
        <f t="shared" si="299"/>
        <v>83.592760805052535</v>
      </c>
      <c r="I2725" s="86">
        <f t="shared" si="294"/>
        <v>3.2867057911534889</v>
      </c>
      <c r="J2725" s="86">
        <f t="shared" si="295"/>
        <v>6.3853061041449006</v>
      </c>
      <c r="L2725" s="87">
        <v>95.485555127589095</v>
      </c>
      <c r="M2725" s="86">
        <v>85.740789005132996</v>
      </c>
      <c r="N2725" s="86">
        <v>91.734187557651296</v>
      </c>
      <c r="O2725" s="86">
        <f t="shared" si="300"/>
        <v>90.986843896791129</v>
      </c>
      <c r="P2725" s="86">
        <f t="shared" si="296"/>
        <v>4.9151814418099491</v>
      </c>
      <c r="Q2725" s="86">
        <f t="shared" si="297"/>
        <v>6.5075860510008896</v>
      </c>
      <c r="S2725" s="86">
        <f t="shared" si="298"/>
        <v>0.12227994685598875</v>
      </c>
      <c r="T2725" s="87">
        <v>0.82262595800000005</v>
      </c>
      <c r="U2725" s="87">
        <v>0</v>
      </c>
    </row>
    <row r="2726" spans="2:21">
      <c r="B2726" s="87" t="s">
        <v>8492</v>
      </c>
      <c r="C2726" s="87" t="s">
        <v>3896</v>
      </c>
      <c r="D2726" s="87" t="s">
        <v>3897</v>
      </c>
      <c r="E2726" s="87">
        <v>771.16991429680104</v>
      </c>
      <c r="F2726" s="86">
        <v>844.22701910930004</v>
      </c>
      <c r="G2726" s="86">
        <v>823.92111018385594</v>
      </c>
      <c r="H2726" s="86">
        <f t="shared" si="299"/>
        <v>813.10601452998571</v>
      </c>
      <c r="I2726" s="86">
        <f t="shared" si="294"/>
        <v>37.710208981095413</v>
      </c>
      <c r="J2726" s="86">
        <f t="shared" si="295"/>
        <v>9.6672996560547109</v>
      </c>
      <c r="L2726" s="87">
        <v>659.10212693620997</v>
      </c>
      <c r="M2726" s="86">
        <v>666.20921066090796</v>
      </c>
      <c r="N2726" s="86">
        <v>747.23666016279105</v>
      </c>
      <c r="O2726" s="86">
        <f t="shared" si="300"/>
        <v>690.84933258663625</v>
      </c>
      <c r="P2726" s="86">
        <f t="shared" si="296"/>
        <v>48.96198212034416</v>
      </c>
      <c r="Q2726" s="86">
        <f t="shared" si="297"/>
        <v>9.4322272971593559</v>
      </c>
      <c r="S2726" s="86">
        <f t="shared" si="298"/>
        <v>-0.23507235889535469</v>
      </c>
      <c r="T2726" s="87">
        <v>2.5019209000000001E-2</v>
      </c>
      <c r="U2726" s="87">
        <v>0</v>
      </c>
    </row>
    <row r="2727" spans="2:21">
      <c r="B2727" s="87" t="s">
        <v>8493</v>
      </c>
      <c r="C2727" s="87" t="s">
        <v>832</v>
      </c>
      <c r="D2727" s="87" t="s">
        <v>3898</v>
      </c>
      <c r="E2727" s="87">
        <v>67.8133329462066</v>
      </c>
      <c r="F2727" s="86">
        <v>60.6771088930969</v>
      </c>
      <c r="G2727" s="86">
        <v>63.038108661919601</v>
      </c>
      <c r="H2727" s="86">
        <f t="shared" si="299"/>
        <v>63.842850167074374</v>
      </c>
      <c r="I2727" s="86">
        <f t="shared" si="294"/>
        <v>3.6355371132247329</v>
      </c>
      <c r="J2727" s="86">
        <f t="shared" si="295"/>
        <v>5.9964531548141196</v>
      </c>
      <c r="L2727" s="87">
        <v>65.783597557176506</v>
      </c>
      <c r="M2727" s="86">
        <v>59.563291477017202</v>
      </c>
      <c r="N2727" s="86">
        <v>56.638639926771198</v>
      </c>
      <c r="O2727" s="86">
        <f t="shared" si="300"/>
        <v>60.661842986988297</v>
      </c>
      <c r="P2727" s="86">
        <f t="shared" si="296"/>
        <v>4.6704040596635643</v>
      </c>
      <c r="Q2727" s="86">
        <f t="shared" si="297"/>
        <v>5.9227174244979475</v>
      </c>
      <c r="S2727" s="86">
        <f t="shared" si="298"/>
        <v>-7.3735730316172809E-2</v>
      </c>
      <c r="T2727" s="87">
        <v>0.57996568900000001</v>
      </c>
      <c r="U2727" s="87">
        <v>0</v>
      </c>
    </row>
    <row r="2728" spans="2:21">
      <c r="B2728" s="87" t="s">
        <v>8494</v>
      </c>
      <c r="C2728" s="87" t="s">
        <v>3899</v>
      </c>
      <c r="D2728" s="87" t="s">
        <v>3900</v>
      </c>
      <c r="E2728" s="87">
        <v>144.13286793444601</v>
      </c>
      <c r="F2728" s="86">
        <v>141.688450759603</v>
      </c>
      <c r="G2728" s="86">
        <v>145.20862845404301</v>
      </c>
      <c r="H2728" s="86">
        <f t="shared" si="299"/>
        <v>143.67664904936399</v>
      </c>
      <c r="I2728" s="86">
        <f t="shared" si="294"/>
        <v>1.803888717032551</v>
      </c>
      <c r="J2728" s="86">
        <f t="shared" si="295"/>
        <v>7.166681797581675</v>
      </c>
      <c r="L2728" s="87">
        <v>146.95029472197601</v>
      </c>
      <c r="M2728" s="86">
        <v>134.80707067241599</v>
      </c>
      <c r="N2728" s="86">
        <v>146.86305752902101</v>
      </c>
      <c r="O2728" s="86">
        <f t="shared" si="300"/>
        <v>142.87347430780434</v>
      </c>
      <c r="P2728" s="86">
        <f t="shared" si="296"/>
        <v>6.985846640795474</v>
      </c>
      <c r="Q2728" s="86">
        <f t="shared" si="297"/>
        <v>7.158594282298</v>
      </c>
      <c r="S2728" s="86">
        <f t="shared" si="298"/>
        <v>-8.0875152836764677E-3</v>
      </c>
      <c r="T2728" s="87">
        <v>0.85556849700000004</v>
      </c>
      <c r="U2728" s="87">
        <v>0</v>
      </c>
    </row>
    <row r="2729" spans="2:21">
      <c r="B2729" s="87" t="s">
        <v>8495</v>
      </c>
      <c r="C2729" s="87" t="s">
        <v>3901</v>
      </c>
      <c r="D2729" s="87" t="s">
        <v>3902</v>
      </c>
      <c r="E2729" s="87">
        <v>325.41589719635499</v>
      </c>
      <c r="F2729" s="86">
        <v>320.975435676985</v>
      </c>
      <c r="G2729" s="86">
        <v>280.71896956152898</v>
      </c>
      <c r="H2729" s="86">
        <f t="shared" si="299"/>
        <v>309.03676747828962</v>
      </c>
      <c r="I2729" s="86">
        <f t="shared" si="294"/>
        <v>24.624229607586162</v>
      </c>
      <c r="J2729" s="86">
        <f t="shared" si="295"/>
        <v>8.2716346819594353</v>
      </c>
      <c r="L2729" s="87">
        <v>337.507565282207</v>
      </c>
      <c r="M2729" s="86">
        <v>308.88574164187702</v>
      </c>
      <c r="N2729" s="86">
        <v>309.69856512575399</v>
      </c>
      <c r="O2729" s="86">
        <f t="shared" si="300"/>
        <v>318.69729068327933</v>
      </c>
      <c r="P2729" s="86">
        <f t="shared" si="296"/>
        <v>16.29524450167235</v>
      </c>
      <c r="Q2729" s="86">
        <f t="shared" si="297"/>
        <v>8.3160429442704356</v>
      </c>
      <c r="S2729" s="86">
        <f t="shared" si="298"/>
        <v>4.4408262311001062E-2</v>
      </c>
      <c r="T2729" s="87">
        <v>1</v>
      </c>
      <c r="U2729" s="87">
        <v>0</v>
      </c>
    </row>
    <row r="2730" spans="2:21">
      <c r="B2730" s="87" t="s">
        <v>8496</v>
      </c>
      <c r="C2730" s="87" t="s">
        <v>3903</v>
      </c>
      <c r="D2730" s="87" t="s">
        <v>3904</v>
      </c>
      <c r="E2730" s="87">
        <v>100.814246424093</v>
      </c>
      <c r="F2730" s="86">
        <v>99.7868373957415</v>
      </c>
      <c r="G2730" s="86">
        <v>93.409824542455596</v>
      </c>
      <c r="H2730" s="86">
        <f t="shared" si="299"/>
        <v>98.003636120763375</v>
      </c>
      <c r="I2730" s="86">
        <f t="shared" si="294"/>
        <v>4.0113864112835644</v>
      </c>
      <c r="J2730" s="86">
        <f t="shared" si="295"/>
        <v>6.6147633718302838</v>
      </c>
      <c r="L2730" s="87">
        <v>100.235844802683</v>
      </c>
      <c r="M2730" s="86">
        <v>104.862234833325</v>
      </c>
      <c r="N2730" s="86">
        <v>108.304938490487</v>
      </c>
      <c r="O2730" s="86">
        <f t="shared" si="300"/>
        <v>104.46767270883167</v>
      </c>
      <c r="P2730" s="86">
        <f t="shared" si="296"/>
        <v>4.0489909469154295</v>
      </c>
      <c r="Q2730" s="86">
        <f t="shared" si="297"/>
        <v>6.7069127623393685</v>
      </c>
      <c r="S2730" s="86">
        <f t="shared" si="298"/>
        <v>9.2149390509084758E-2</v>
      </c>
      <c r="T2730" s="87">
        <v>0.84988843400000003</v>
      </c>
      <c r="U2730" s="87">
        <v>0</v>
      </c>
    </row>
    <row r="2731" spans="2:21">
      <c r="B2731" s="87" t="s">
        <v>8497</v>
      </c>
      <c r="C2731" s="87" t="s">
        <v>832</v>
      </c>
      <c r="D2731" s="87" t="s">
        <v>1576</v>
      </c>
      <c r="E2731" s="87">
        <v>112.760443254694</v>
      </c>
      <c r="F2731" s="86">
        <v>98.3116438954887</v>
      </c>
      <c r="G2731" s="86">
        <v>99.938876697360598</v>
      </c>
      <c r="H2731" s="86">
        <f t="shared" si="299"/>
        <v>103.67032128251442</v>
      </c>
      <c r="I2731" s="86">
        <f t="shared" si="294"/>
        <v>7.9142093572067092</v>
      </c>
      <c r="J2731" s="86">
        <f t="shared" si="295"/>
        <v>6.6958591286045435</v>
      </c>
      <c r="L2731" s="87">
        <v>119.05238262991701</v>
      </c>
      <c r="M2731" s="86">
        <v>125.553450627855</v>
      </c>
      <c r="N2731" s="86">
        <v>106.107181432346</v>
      </c>
      <c r="O2731" s="86">
        <f t="shared" si="300"/>
        <v>116.90433823003934</v>
      </c>
      <c r="P2731" s="86">
        <f t="shared" si="296"/>
        <v>9.8994907679099811</v>
      </c>
      <c r="Q2731" s="86">
        <f t="shared" si="297"/>
        <v>6.8691846579405649</v>
      </c>
      <c r="S2731" s="86">
        <f t="shared" si="298"/>
        <v>0.17332552933602108</v>
      </c>
      <c r="T2731" s="87">
        <v>0.55798183700000004</v>
      </c>
      <c r="U2731" s="87">
        <v>0</v>
      </c>
    </row>
    <row r="2732" spans="2:21">
      <c r="B2732" s="87" t="s">
        <v>8498</v>
      </c>
      <c r="C2732" s="87" t="s">
        <v>3905</v>
      </c>
      <c r="D2732" s="87" t="s">
        <v>1029</v>
      </c>
      <c r="E2732" s="87">
        <v>176.25324485520201</v>
      </c>
      <c r="F2732" s="86">
        <v>144.70301085332201</v>
      </c>
      <c r="G2732" s="86">
        <v>148.87199701086999</v>
      </c>
      <c r="H2732" s="86">
        <f t="shared" si="299"/>
        <v>156.60941757313137</v>
      </c>
      <c r="I2732" s="86">
        <f t="shared" si="294"/>
        <v>17.139284527404428</v>
      </c>
      <c r="J2732" s="86">
        <f t="shared" si="295"/>
        <v>7.2910271602423364</v>
      </c>
      <c r="L2732" s="87">
        <v>215.28023199286699</v>
      </c>
      <c r="M2732" s="86">
        <v>124.320112456118</v>
      </c>
      <c r="N2732" s="86">
        <v>157.76373787531699</v>
      </c>
      <c r="O2732" s="86">
        <f t="shared" si="300"/>
        <v>165.788027441434</v>
      </c>
      <c r="P2732" s="86">
        <f t="shared" si="296"/>
        <v>46.007909687526372</v>
      </c>
      <c r="Q2732" s="86">
        <f t="shared" si="297"/>
        <v>7.3731960146147815</v>
      </c>
      <c r="S2732" s="86">
        <f t="shared" si="298"/>
        <v>8.2168854372445602E-2</v>
      </c>
      <c r="T2732" s="87">
        <v>0.95389248299999996</v>
      </c>
      <c r="U2732" s="87">
        <v>0</v>
      </c>
    </row>
    <row r="2733" spans="2:21">
      <c r="B2733" s="87" t="s">
        <v>8499</v>
      </c>
      <c r="C2733" s="87" t="s">
        <v>3906</v>
      </c>
      <c r="D2733" s="87" t="s">
        <v>3907</v>
      </c>
      <c r="E2733" s="87">
        <v>219.784454005123</v>
      </c>
      <c r="F2733" s="86">
        <v>288.57764086655999</v>
      </c>
      <c r="G2733" s="86">
        <v>302.06035859272401</v>
      </c>
      <c r="H2733" s="86">
        <f t="shared" si="299"/>
        <v>270.140817821469</v>
      </c>
      <c r="I2733" s="86">
        <f t="shared" si="294"/>
        <v>44.12786480132479</v>
      </c>
      <c r="J2733" s="86">
        <f t="shared" si="295"/>
        <v>8.0775678348769748</v>
      </c>
      <c r="L2733" s="87">
        <v>237.202471329357</v>
      </c>
      <c r="M2733" s="86">
        <v>302.17861588207097</v>
      </c>
      <c r="N2733" s="86">
        <v>296.69500835734698</v>
      </c>
      <c r="O2733" s="86">
        <f t="shared" si="300"/>
        <v>278.69203185625832</v>
      </c>
      <c r="P2733" s="86">
        <f t="shared" si="296"/>
        <v>36.035471585756547</v>
      </c>
      <c r="Q2733" s="86">
        <f t="shared" si="297"/>
        <v>8.1225279444023233</v>
      </c>
      <c r="S2733" s="86">
        <f t="shared" si="298"/>
        <v>4.4960109525348325E-2</v>
      </c>
      <c r="T2733" s="87">
        <v>1</v>
      </c>
      <c r="U2733" s="87">
        <v>0</v>
      </c>
    </row>
    <row r="2734" spans="2:21">
      <c r="B2734" s="87" t="s">
        <v>8500</v>
      </c>
      <c r="C2734" s="87" t="s">
        <v>3908</v>
      </c>
      <c r="D2734" s="87" t="s">
        <v>3704</v>
      </c>
      <c r="E2734" s="87">
        <v>46.635401405271203</v>
      </c>
      <c r="F2734" s="86">
        <v>42.495614274376898</v>
      </c>
      <c r="G2734" s="86">
        <v>50.825376476741198</v>
      </c>
      <c r="H2734" s="86">
        <f t="shared" si="299"/>
        <v>46.652130718796435</v>
      </c>
      <c r="I2734" s="86">
        <f t="shared" si="294"/>
        <v>4.1649063001984219</v>
      </c>
      <c r="J2734" s="86">
        <f t="shared" si="295"/>
        <v>5.5438710689385013</v>
      </c>
      <c r="L2734" s="87">
        <v>58.933590781450597</v>
      </c>
      <c r="M2734" s="86">
        <v>53.093246295597602</v>
      </c>
      <c r="N2734" s="86">
        <v>57.283331092129302</v>
      </c>
      <c r="O2734" s="86">
        <f t="shared" si="300"/>
        <v>56.436722723059169</v>
      </c>
      <c r="P2734" s="86">
        <f t="shared" si="296"/>
        <v>3.0108080686574938</v>
      </c>
      <c r="Q2734" s="86">
        <f t="shared" si="297"/>
        <v>5.8185623080445792</v>
      </c>
      <c r="S2734" s="86">
        <f t="shared" si="298"/>
        <v>0.27469123910607846</v>
      </c>
      <c r="T2734" s="87">
        <v>0.11354702799999999</v>
      </c>
      <c r="U2734" s="87">
        <v>0</v>
      </c>
    </row>
    <row r="2735" spans="2:21">
      <c r="B2735" s="87" t="s">
        <v>8501</v>
      </c>
      <c r="C2735" s="87" t="s">
        <v>2416</v>
      </c>
      <c r="D2735" s="87" t="s">
        <v>1479</v>
      </c>
      <c r="E2735" s="87">
        <v>71.999428229744396</v>
      </c>
      <c r="F2735" s="86">
        <v>68.024695983983904</v>
      </c>
      <c r="G2735" s="86">
        <v>68.026784211499006</v>
      </c>
      <c r="H2735" s="86">
        <f t="shared" si="299"/>
        <v>69.350302808409097</v>
      </c>
      <c r="I2735" s="86">
        <f t="shared" si="294"/>
        <v>2.2942101502798766</v>
      </c>
      <c r="J2735" s="86">
        <f t="shared" si="295"/>
        <v>6.1158302767763466</v>
      </c>
      <c r="L2735" s="87">
        <v>77.338121152979497</v>
      </c>
      <c r="M2735" s="86">
        <v>69.223805418065695</v>
      </c>
      <c r="N2735" s="86">
        <v>74.992068925423894</v>
      </c>
      <c r="O2735" s="86">
        <f t="shared" si="300"/>
        <v>73.851331832156362</v>
      </c>
      <c r="P2735" s="86">
        <f t="shared" si="296"/>
        <v>4.1757024317394515</v>
      </c>
      <c r="Q2735" s="86">
        <f t="shared" si="297"/>
        <v>6.2065520336204418</v>
      </c>
      <c r="S2735" s="86">
        <f t="shared" si="298"/>
        <v>9.0721756844095308E-2</v>
      </c>
      <c r="T2735" s="87">
        <v>0.86528210500000002</v>
      </c>
      <c r="U2735" s="87">
        <v>0</v>
      </c>
    </row>
    <row r="2736" spans="2:21">
      <c r="B2736" s="87" t="s">
        <v>8502</v>
      </c>
      <c r="C2736" s="87" t="s">
        <v>841</v>
      </c>
      <c r="D2736" s="87"/>
      <c r="E2736" s="87">
        <v>63.179198350234302</v>
      </c>
      <c r="F2736" s="86">
        <v>65.281721341513006</v>
      </c>
      <c r="G2736" s="86">
        <v>72.375243710396802</v>
      </c>
      <c r="H2736" s="86">
        <f t="shared" si="299"/>
        <v>66.945387800714698</v>
      </c>
      <c r="I2736" s="86">
        <f t="shared" si="294"/>
        <v>4.8184698953242515</v>
      </c>
      <c r="J2736" s="86">
        <f t="shared" si="295"/>
        <v>6.0649127594549528</v>
      </c>
      <c r="L2736" s="87">
        <v>67.730859775728703</v>
      </c>
      <c r="M2736" s="86">
        <v>79.059984483007696</v>
      </c>
      <c r="N2736" s="86">
        <v>75.170116248140104</v>
      </c>
      <c r="O2736" s="86">
        <f t="shared" si="300"/>
        <v>73.986986835625501</v>
      </c>
      <c r="P2736" s="86">
        <f t="shared" si="296"/>
        <v>5.7564844361239871</v>
      </c>
      <c r="Q2736" s="86">
        <f t="shared" si="297"/>
        <v>6.2091996402418843</v>
      </c>
      <c r="S2736" s="86">
        <f t="shared" si="298"/>
        <v>0.14428688078693228</v>
      </c>
      <c r="T2736" s="87">
        <v>0.73143567600000003</v>
      </c>
      <c r="U2736" s="87">
        <v>0</v>
      </c>
    </row>
    <row r="2737" spans="2:21">
      <c r="B2737" s="87" t="s">
        <v>8503</v>
      </c>
      <c r="C2737" s="87" t="s">
        <v>3188</v>
      </c>
      <c r="D2737" s="87" t="s">
        <v>1189</v>
      </c>
      <c r="E2737" s="87">
        <v>57.039639424158104</v>
      </c>
      <c r="F2737" s="86">
        <v>49.292372936310002</v>
      </c>
      <c r="G2737" s="86">
        <v>59.193228876122802</v>
      </c>
      <c r="H2737" s="86">
        <f t="shared" si="299"/>
        <v>55.175080412196962</v>
      </c>
      <c r="I2737" s="86">
        <f t="shared" si="294"/>
        <v>5.2071270694160816</v>
      </c>
      <c r="J2737" s="86">
        <f t="shared" si="295"/>
        <v>5.7859449219784462</v>
      </c>
      <c r="L2737" s="87">
        <v>69.765845162414095</v>
      </c>
      <c r="M2737" s="86">
        <v>68.503590587602602</v>
      </c>
      <c r="N2737" s="86">
        <v>65.639394110256205</v>
      </c>
      <c r="O2737" s="86">
        <f t="shared" si="300"/>
        <v>67.969609953424296</v>
      </c>
      <c r="P2737" s="86">
        <f t="shared" si="296"/>
        <v>2.1144150632555174</v>
      </c>
      <c r="Q2737" s="86">
        <f t="shared" si="297"/>
        <v>6.0868179387573154</v>
      </c>
      <c r="S2737" s="86">
        <f t="shared" si="298"/>
        <v>0.30087301677887013</v>
      </c>
      <c r="T2737" s="87">
        <v>3.1210053000000001E-2</v>
      </c>
      <c r="U2737" s="87">
        <v>0</v>
      </c>
    </row>
    <row r="2738" spans="2:21">
      <c r="B2738" s="87" t="s">
        <v>8504</v>
      </c>
      <c r="C2738" s="87" t="s">
        <v>841</v>
      </c>
      <c r="D2738" s="87"/>
      <c r="E2738" s="87">
        <v>176.39759549204899</v>
      </c>
      <c r="F2738" s="86">
        <v>177.493622013493</v>
      </c>
      <c r="G2738" s="86">
        <v>183.700293925453</v>
      </c>
      <c r="H2738" s="86">
        <f t="shared" si="299"/>
        <v>179.19717047699831</v>
      </c>
      <c r="I2738" s="86">
        <f t="shared" si="294"/>
        <v>3.9381352348470537</v>
      </c>
      <c r="J2738" s="86">
        <f t="shared" si="295"/>
        <v>7.4854040471979708</v>
      </c>
      <c r="L2738" s="87">
        <v>174.313246413862</v>
      </c>
      <c r="M2738" s="86">
        <v>190.61975999803201</v>
      </c>
      <c r="N2738" s="86">
        <v>191.54023377558201</v>
      </c>
      <c r="O2738" s="86">
        <f t="shared" si="300"/>
        <v>185.49108006249199</v>
      </c>
      <c r="P2738" s="86">
        <f t="shared" si="296"/>
        <v>9.6912224100534985</v>
      </c>
      <c r="Q2738" s="86">
        <f t="shared" si="297"/>
        <v>7.5352060016395601</v>
      </c>
      <c r="S2738" s="86">
        <f t="shared" si="298"/>
        <v>4.9801954441589441E-2</v>
      </c>
      <c r="T2738" s="87">
        <v>0.98770320300000003</v>
      </c>
      <c r="U2738" s="87">
        <v>0</v>
      </c>
    </row>
    <row r="2739" spans="2:21">
      <c r="B2739" s="87" t="s">
        <v>8505</v>
      </c>
      <c r="C2739" s="87" t="s">
        <v>3909</v>
      </c>
      <c r="D2739" s="87" t="s">
        <v>3910</v>
      </c>
      <c r="E2739" s="87">
        <v>53.127670595181598</v>
      </c>
      <c r="F2739" s="86">
        <v>57.2007070823269</v>
      </c>
      <c r="G2739" s="86">
        <v>57.980129353585099</v>
      </c>
      <c r="H2739" s="86">
        <f t="shared" si="299"/>
        <v>56.102835677031202</v>
      </c>
      <c r="I2739" s="86">
        <f t="shared" si="294"/>
        <v>2.6058741752867078</v>
      </c>
      <c r="J2739" s="86">
        <f t="shared" si="295"/>
        <v>5.8100017875360468</v>
      </c>
      <c r="L2739" s="87">
        <v>59.505389311605498</v>
      </c>
      <c r="M2739" s="86">
        <v>62.434298737620203</v>
      </c>
      <c r="N2739" s="86">
        <v>64.206448624628905</v>
      </c>
      <c r="O2739" s="86">
        <f t="shared" si="300"/>
        <v>62.048712224618207</v>
      </c>
      <c r="P2739" s="86">
        <f t="shared" si="296"/>
        <v>2.3741308694757768</v>
      </c>
      <c r="Q2739" s="86">
        <f t="shared" si="297"/>
        <v>5.955329363479315</v>
      </c>
      <c r="S2739" s="86">
        <f t="shared" si="298"/>
        <v>0.14532757594326817</v>
      </c>
      <c r="T2739" s="87">
        <v>0.64918079100000003</v>
      </c>
      <c r="U2739" s="87">
        <v>0</v>
      </c>
    </row>
    <row r="2740" spans="2:21">
      <c r="B2740" s="87" t="s">
        <v>8506</v>
      </c>
      <c r="C2740" s="87" t="s">
        <v>832</v>
      </c>
      <c r="D2740" s="87" t="s">
        <v>3911</v>
      </c>
      <c r="E2740" s="87">
        <v>75.804062528602202</v>
      </c>
      <c r="F2740" s="86">
        <v>66.632377645130504</v>
      </c>
      <c r="G2740" s="86">
        <v>77.037601279958906</v>
      </c>
      <c r="H2740" s="86">
        <f t="shared" si="299"/>
        <v>73.158013817897199</v>
      </c>
      <c r="I2740" s="86">
        <f t="shared" si="294"/>
        <v>5.6849230476116022</v>
      </c>
      <c r="J2740" s="86">
        <f t="shared" si="295"/>
        <v>6.1929440024785434</v>
      </c>
      <c r="L2740" s="87">
        <v>76.105807504249597</v>
      </c>
      <c r="M2740" s="86">
        <v>69.566674615100993</v>
      </c>
      <c r="N2740" s="86">
        <v>78.586331805864404</v>
      </c>
      <c r="O2740" s="86">
        <f t="shared" si="300"/>
        <v>74.752937975071674</v>
      </c>
      <c r="P2740" s="86">
        <f t="shared" si="296"/>
        <v>4.6595328018972157</v>
      </c>
      <c r="Q2740" s="86">
        <f t="shared" si="297"/>
        <v>6.2240583767903637</v>
      </c>
      <c r="S2740" s="86">
        <f t="shared" si="298"/>
        <v>3.1114374311821073E-2</v>
      </c>
      <c r="T2740" s="87">
        <v>0.993624862</v>
      </c>
      <c r="U2740" s="87">
        <v>0</v>
      </c>
    </row>
    <row r="2741" spans="2:21">
      <c r="B2741" s="87" t="s">
        <v>8507</v>
      </c>
      <c r="C2741" s="87" t="s">
        <v>3912</v>
      </c>
      <c r="D2741" s="87" t="s">
        <v>3913</v>
      </c>
      <c r="E2741" s="87">
        <v>195.45114931729901</v>
      </c>
      <c r="F2741" s="86">
        <v>237.45950268632299</v>
      </c>
      <c r="G2741" s="86">
        <v>229.99942561930999</v>
      </c>
      <c r="H2741" s="86">
        <f t="shared" si="299"/>
        <v>220.97002587431066</v>
      </c>
      <c r="I2741" s="86">
        <f t="shared" si="294"/>
        <v>22.41256306205166</v>
      </c>
      <c r="J2741" s="86">
        <f t="shared" si="295"/>
        <v>7.7877068740733257</v>
      </c>
      <c r="L2741" s="87">
        <v>301.44884772674197</v>
      </c>
      <c r="M2741" s="86">
        <v>356.73091126431399</v>
      </c>
      <c r="N2741" s="86">
        <v>357.32399930776199</v>
      </c>
      <c r="O2741" s="86">
        <f t="shared" si="300"/>
        <v>338.50125276627267</v>
      </c>
      <c r="P2741" s="86">
        <f t="shared" si="296"/>
        <v>32.089694261038062</v>
      </c>
      <c r="Q2741" s="86">
        <f t="shared" si="297"/>
        <v>8.4030173628847287</v>
      </c>
      <c r="S2741" s="86">
        <f t="shared" si="298"/>
        <v>0.61531048881140393</v>
      </c>
      <c r="T2741" s="91">
        <v>2.05E-7</v>
      </c>
      <c r="U2741" s="87">
        <v>0</v>
      </c>
    </row>
    <row r="2742" spans="2:21">
      <c r="B2742" s="87" t="s">
        <v>8508</v>
      </c>
      <c r="C2742" s="87" t="s">
        <v>832</v>
      </c>
      <c r="D2742" s="87" t="s">
        <v>2285</v>
      </c>
      <c r="E2742" s="87">
        <v>102.348015798144</v>
      </c>
      <c r="F2742" s="86">
        <v>97.427933760725296</v>
      </c>
      <c r="G2742" s="86">
        <v>85.723503732399905</v>
      </c>
      <c r="H2742" s="86">
        <f t="shared" si="299"/>
        <v>95.166484430423068</v>
      </c>
      <c r="I2742" s="86">
        <f t="shared" si="294"/>
        <v>8.539860371291855</v>
      </c>
      <c r="J2742" s="86">
        <f t="shared" si="295"/>
        <v>6.5723816719981496</v>
      </c>
      <c r="L2742" s="87">
        <v>109.73311825192</v>
      </c>
      <c r="M2742" s="86">
        <v>110.113716480538</v>
      </c>
      <c r="N2742" s="86">
        <v>95.467767775097897</v>
      </c>
      <c r="O2742" s="86">
        <f t="shared" si="300"/>
        <v>105.10486750251863</v>
      </c>
      <c r="P2742" s="86">
        <f t="shared" si="296"/>
        <v>8.3481424353023836</v>
      </c>
      <c r="Q2742" s="86">
        <f t="shared" si="297"/>
        <v>6.7156856731484371</v>
      </c>
      <c r="S2742" s="86">
        <f t="shared" si="298"/>
        <v>0.14330400115028782</v>
      </c>
      <c r="T2742" s="87">
        <v>0.68712190100000003</v>
      </c>
      <c r="U2742" s="87">
        <v>0</v>
      </c>
    </row>
    <row r="2743" spans="2:21">
      <c r="B2743" s="87" t="s">
        <v>8509</v>
      </c>
      <c r="C2743" s="87" t="s">
        <v>841</v>
      </c>
      <c r="D2743" s="87"/>
      <c r="E2743" s="87">
        <v>89.626323955078206</v>
      </c>
      <c r="F2743" s="86">
        <v>90.766299792208201</v>
      </c>
      <c r="G2743" s="86">
        <v>83.1989501523379</v>
      </c>
      <c r="H2743" s="86">
        <f t="shared" si="299"/>
        <v>87.863857966541431</v>
      </c>
      <c r="I2743" s="86">
        <f t="shared" si="294"/>
        <v>4.0799399399467839</v>
      </c>
      <c r="J2743" s="86">
        <f t="shared" si="295"/>
        <v>6.4571979422238091</v>
      </c>
      <c r="L2743" s="87">
        <v>98.162759441867394</v>
      </c>
      <c r="M2743" s="86">
        <v>110.21630195259399</v>
      </c>
      <c r="N2743" s="86">
        <v>98.746270629423194</v>
      </c>
      <c r="O2743" s="86">
        <f t="shared" si="300"/>
        <v>102.3751106746282</v>
      </c>
      <c r="P2743" s="86">
        <f t="shared" si="296"/>
        <v>6.796935472677073</v>
      </c>
      <c r="Q2743" s="86">
        <f t="shared" si="297"/>
        <v>6.6777212012957197</v>
      </c>
      <c r="S2743" s="86">
        <f t="shared" si="298"/>
        <v>0.22052325907191045</v>
      </c>
      <c r="T2743" s="87">
        <v>0.27053680099999999</v>
      </c>
      <c r="U2743" s="87">
        <v>0</v>
      </c>
    </row>
    <row r="2744" spans="2:21">
      <c r="B2744" s="87" t="s">
        <v>8510</v>
      </c>
      <c r="C2744" s="87" t="s">
        <v>841</v>
      </c>
      <c r="D2744" s="87" t="s">
        <v>3914</v>
      </c>
      <c r="E2744" s="87">
        <v>160.33515753831799</v>
      </c>
      <c r="F2744" s="86">
        <v>168.06827397097601</v>
      </c>
      <c r="G2744" s="86">
        <v>162.072318879286</v>
      </c>
      <c r="H2744" s="86">
        <f t="shared" si="299"/>
        <v>163.49191679619335</v>
      </c>
      <c r="I2744" s="86">
        <f t="shared" si="294"/>
        <v>4.0573040463498797</v>
      </c>
      <c r="J2744" s="86">
        <f t="shared" si="295"/>
        <v>7.353075498976235</v>
      </c>
      <c r="L2744" s="87">
        <v>183.692436048085</v>
      </c>
      <c r="M2744" s="86">
        <v>182.235308447541</v>
      </c>
      <c r="N2744" s="86">
        <v>174.262771820902</v>
      </c>
      <c r="O2744" s="86">
        <f t="shared" si="300"/>
        <v>180.06350543884267</v>
      </c>
      <c r="P2744" s="86">
        <f t="shared" si="296"/>
        <v>5.0761390929324453</v>
      </c>
      <c r="Q2744" s="86">
        <f t="shared" si="297"/>
        <v>7.492362000904861</v>
      </c>
      <c r="S2744" s="86">
        <f t="shared" si="298"/>
        <v>0.13928650192862688</v>
      </c>
      <c r="T2744" s="87">
        <v>0.716819663</v>
      </c>
      <c r="U2744" s="87">
        <v>0</v>
      </c>
    </row>
    <row r="2745" spans="2:21">
      <c r="B2745" s="87" t="s">
        <v>8511</v>
      </c>
      <c r="C2745" s="87" t="s">
        <v>832</v>
      </c>
      <c r="D2745" s="87" t="s">
        <v>3915</v>
      </c>
      <c r="E2745" s="87">
        <v>58.672807394667302</v>
      </c>
      <c r="F2745" s="86">
        <v>51.944595476042601</v>
      </c>
      <c r="G2745" s="86">
        <v>53.208539565493901</v>
      </c>
      <c r="H2745" s="86">
        <f t="shared" si="299"/>
        <v>54.608647478734603</v>
      </c>
      <c r="I2745" s="86">
        <f t="shared" si="294"/>
        <v>3.5759523950998413</v>
      </c>
      <c r="J2745" s="86">
        <f t="shared" si="295"/>
        <v>5.7710575201506256</v>
      </c>
      <c r="L2745" s="87">
        <v>62.122599800737603</v>
      </c>
      <c r="M2745" s="86">
        <v>53.372124979406003</v>
      </c>
      <c r="N2745" s="86">
        <v>55.261808228237697</v>
      </c>
      <c r="O2745" s="86">
        <f t="shared" si="300"/>
        <v>56.918844336127101</v>
      </c>
      <c r="P2745" s="86">
        <f t="shared" si="296"/>
        <v>4.604566092133604</v>
      </c>
      <c r="Q2745" s="86">
        <f t="shared" si="297"/>
        <v>5.830834464983238</v>
      </c>
      <c r="S2745" s="86">
        <f t="shared" si="298"/>
        <v>5.9776944832613393E-2</v>
      </c>
      <c r="T2745" s="87">
        <v>0.97342599699999999</v>
      </c>
      <c r="U2745" s="87">
        <v>0</v>
      </c>
    </row>
    <row r="2746" spans="2:21">
      <c r="B2746" s="87" t="s">
        <v>8512</v>
      </c>
      <c r="C2746" s="87" t="s">
        <v>841</v>
      </c>
      <c r="D2746" s="87"/>
      <c r="E2746" s="87">
        <v>0.62145768343619301</v>
      </c>
      <c r="F2746" s="86">
        <v>9.1277229650863698E-2</v>
      </c>
      <c r="G2746" s="86">
        <v>0.68935140649049398</v>
      </c>
      <c r="H2746" s="86">
        <f t="shared" si="299"/>
        <v>0.46736210652585025</v>
      </c>
      <c r="I2746" s="86">
        <f t="shared" si="294"/>
        <v>0.32746338019402838</v>
      </c>
      <c r="J2746" s="86">
        <f t="shared" si="295"/>
        <v>-1.0973873289810738</v>
      </c>
      <c r="L2746" s="87">
        <v>0.123338945699383</v>
      </c>
      <c r="M2746" s="86">
        <v>0.10879139995802201</v>
      </c>
      <c r="N2746" s="86">
        <v>9.9391100697362206E-2</v>
      </c>
      <c r="O2746" s="86">
        <f t="shared" si="300"/>
        <v>0.1105071487849224</v>
      </c>
      <c r="P2746" s="86">
        <f t="shared" si="296"/>
        <v>1.2065764194113884E-2</v>
      </c>
      <c r="Q2746" s="86">
        <f t="shared" si="297"/>
        <v>-3.1777883932982172</v>
      </c>
      <c r="S2746" s="86">
        <f t="shared" si="298"/>
        <v>-2.0804010643171433</v>
      </c>
      <c r="T2746" s="87">
        <v>0.266239224</v>
      </c>
      <c r="U2746" s="87">
        <v>0</v>
      </c>
    </row>
    <row r="2747" spans="2:21">
      <c r="B2747" s="87" t="s">
        <v>8513</v>
      </c>
      <c r="C2747" s="87" t="s">
        <v>841</v>
      </c>
      <c r="D2747" s="87"/>
      <c r="E2747" s="87">
        <v>0.82861024458159005</v>
      </c>
      <c r="F2747" s="86">
        <v>0.18255445930172701</v>
      </c>
      <c r="G2747" s="86">
        <v>0.29543631706735501</v>
      </c>
      <c r="H2747" s="86">
        <f t="shared" si="299"/>
        <v>0.43553367365022405</v>
      </c>
      <c r="I2747" s="86">
        <f t="shared" si="294"/>
        <v>0.34506154728472088</v>
      </c>
      <c r="J2747" s="86">
        <f t="shared" si="295"/>
        <v>-1.1991438285773315</v>
      </c>
      <c r="L2747" s="87">
        <v>0.123338945699383</v>
      </c>
      <c r="M2747" s="86">
        <v>0.21758279991604401</v>
      </c>
      <c r="N2747" s="86">
        <v>9.9391100697362206E-2</v>
      </c>
      <c r="O2747" s="86">
        <f t="shared" si="300"/>
        <v>0.14677094877092975</v>
      </c>
      <c r="P2747" s="86">
        <f t="shared" si="296"/>
        <v>6.2482905798374719E-2</v>
      </c>
      <c r="Q2747" s="86">
        <f t="shared" si="297"/>
        <v>-2.768361659484079</v>
      </c>
      <c r="S2747" s="86">
        <f t="shared" si="298"/>
        <v>-1.5692178309067475</v>
      </c>
      <c r="T2747" s="87">
        <v>0.44467432099999998</v>
      </c>
      <c r="U2747" s="87">
        <v>0</v>
      </c>
    </row>
    <row r="2748" spans="2:21">
      <c r="B2748" s="87" t="s">
        <v>8514</v>
      </c>
      <c r="C2748" s="87" t="s">
        <v>3916</v>
      </c>
      <c r="D2748" s="87" t="s">
        <v>3917</v>
      </c>
      <c r="E2748" s="87">
        <v>1539.81360724247</v>
      </c>
      <c r="F2748" s="86">
        <v>1420.2354588895901</v>
      </c>
      <c r="G2748" s="86">
        <v>1223.0297435074799</v>
      </c>
      <c r="H2748" s="86">
        <f t="shared" si="299"/>
        <v>1394.35960321318</v>
      </c>
      <c r="I2748" s="86">
        <f t="shared" si="294"/>
        <v>159.96929083720096</v>
      </c>
      <c r="J2748" s="86">
        <f t="shared" si="295"/>
        <v>10.445386962703441</v>
      </c>
      <c r="L2748" s="87">
        <v>1370.8557964270101</v>
      </c>
      <c r="M2748" s="86">
        <v>1142.79144871064</v>
      </c>
      <c r="N2748" s="86">
        <v>1137.3461108576701</v>
      </c>
      <c r="O2748" s="86">
        <f t="shared" si="300"/>
        <v>1216.9977853317735</v>
      </c>
      <c r="P2748" s="86">
        <f t="shared" si="296"/>
        <v>133.27276019397112</v>
      </c>
      <c r="Q2748" s="86">
        <f t="shared" si="297"/>
        <v>10.24911082732854</v>
      </c>
      <c r="S2748" s="86">
        <f t="shared" si="298"/>
        <v>-0.19627613537490077</v>
      </c>
      <c r="T2748" s="87">
        <v>0.22106927900000001</v>
      </c>
      <c r="U2748" s="87">
        <v>0</v>
      </c>
    </row>
    <row r="2749" spans="2:21">
      <c r="B2749" s="87" t="s">
        <v>8515</v>
      </c>
      <c r="C2749" s="87" t="s">
        <v>841</v>
      </c>
      <c r="D2749" s="87"/>
      <c r="E2749" s="87">
        <v>158.85786024744201</v>
      </c>
      <c r="F2749" s="86">
        <v>208.70390604060799</v>
      </c>
      <c r="G2749" s="86">
        <v>188.597900295134</v>
      </c>
      <c r="H2749" s="86">
        <f t="shared" si="299"/>
        <v>185.38655552772798</v>
      </c>
      <c r="I2749" s="86">
        <f t="shared" si="294"/>
        <v>25.077711652281337</v>
      </c>
      <c r="J2749" s="86">
        <f t="shared" si="295"/>
        <v>7.5343928114254464</v>
      </c>
      <c r="L2749" s="87">
        <v>152.00833006008</v>
      </c>
      <c r="M2749" s="86">
        <v>171.312542402726</v>
      </c>
      <c r="N2749" s="86">
        <v>197.130227115054</v>
      </c>
      <c r="O2749" s="86">
        <f t="shared" si="300"/>
        <v>173.48369985928665</v>
      </c>
      <c r="P2749" s="86">
        <f t="shared" si="296"/>
        <v>22.639166106237408</v>
      </c>
      <c r="Q2749" s="86">
        <f t="shared" si="297"/>
        <v>7.4386563065442557</v>
      </c>
      <c r="S2749" s="86">
        <f t="shared" si="298"/>
        <v>-9.5736504881191342E-2</v>
      </c>
      <c r="T2749" s="87">
        <v>0.624763552</v>
      </c>
      <c r="U2749" s="87">
        <v>0</v>
      </c>
    </row>
    <row r="2750" spans="2:21">
      <c r="B2750" s="87" t="s">
        <v>8516</v>
      </c>
      <c r="C2750" s="87" t="s">
        <v>3918</v>
      </c>
      <c r="D2750" s="87" t="s">
        <v>3919</v>
      </c>
      <c r="E2750" s="87">
        <v>168.23086113604501</v>
      </c>
      <c r="F2750" s="86">
        <v>163.34686106841701</v>
      </c>
      <c r="G2750" s="86">
        <v>175.12681901229899</v>
      </c>
      <c r="H2750" s="86">
        <f t="shared" si="299"/>
        <v>168.90151373892033</v>
      </c>
      <c r="I2750" s="86">
        <f t="shared" si="294"/>
        <v>5.918545722997723</v>
      </c>
      <c r="J2750" s="86">
        <f t="shared" si="295"/>
        <v>7.4000384477769439</v>
      </c>
      <c r="L2750" s="87">
        <v>204.56115726753501</v>
      </c>
      <c r="M2750" s="86">
        <v>207.72200777038799</v>
      </c>
      <c r="N2750" s="86">
        <v>221.97065056589699</v>
      </c>
      <c r="O2750" s="86">
        <f t="shared" si="300"/>
        <v>211.41793853460669</v>
      </c>
      <c r="P2750" s="86">
        <f t="shared" si="296"/>
        <v>9.2745642693795158</v>
      </c>
      <c r="Q2750" s="86">
        <f t="shared" si="297"/>
        <v>7.7239539824695491</v>
      </c>
      <c r="S2750" s="86">
        <f t="shared" si="298"/>
        <v>0.32391553469260448</v>
      </c>
      <c r="T2750" s="87">
        <v>8.799589E-3</v>
      </c>
      <c r="U2750" s="87">
        <v>0</v>
      </c>
    </row>
    <row r="2751" spans="2:21">
      <c r="B2751" s="87" t="s">
        <v>8517</v>
      </c>
      <c r="C2751" s="87" t="s">
        <v>3920</v>
      </c>
      <c r="D2751" s="87" t="s">
        <v>3921</v>
      </c>
      <c r="E2751" s="87">
        <v>88.677632026562094</v>
      </c>
      <c r="F2751" s="86">
        <v>104.420538121731</v>
      </c>
      <c r="G2751" s="86">
        <v>95.651638471544203</v>
      </c>
      <c r="H2751" s="86">
        <f t="shared" si="299"/>
        <v>96.249936206612418</v>
      </c>
      <c r="I2751" s="86">
        <f t="shared" si="294"/>
        <v>7.8884880183193156</v>
      </c>
      <c r="J2751" s="86">
        <f t="shared" si="295"/>
        <v>6.5887136793803478</v>
      </c>
      <c r="L2751" s="87">
        <v>93.663098697215901</v>
      </c>
      <c r="M2751" s="86">
        <v>111.931017540703</v>
      </c>
      <c r="N2751" s="86">
        <v>100.06816087996501</v>
      </c>
      <c r="O2751" s="86">
        <f t="shared" si="300"/>
        <v>101.88742570596132</v>
      </c>
      <c r="P2751" s="86">
        <f t="shared" si="296"/>
        <v>9.2688461039326917</v>
      </c>
      <c r="Q2751" s="86">
        <f t="shared" si="297"/>
        <v>6.6708322040751016</v>
      </c>
      <c r="S2751" s="86">
        <f t="shared" si="298"/>
        <v>8.2118524694753683E-2</v>
      </c>
      <c r="T2751" s="87">
        <v>0.92208916900000004</v>
      </c>
      <c r="U2751" s="87">
        <v>0</v>
      </c>
    </row>
    <row r="2752" spans="2:21">
      <c r="B2752" s="87" t="s">
        <v>8518</v>
      </c>
      <c r="C2752" s="87" t="s">
        <v>3922</v>
      </c>
      <c r="D2752" s="87" t="s">
        <v>3923</v>
      </c>
      <c r="E2752" s="87">
        <v>61.339793974924397</v>
      </c>
      <c r="F2752" s="86">
        <v>93.991367141806606</v>
      </c>
      <c r="G2752" s="86">
        <v>97.836377714920999</v>
      </c>
      <c r="H2752" s="86">
        <f t="shared" si="299"/>
        <v>84.38917961055067</v>
      </c>
      <c r="I2752" s="86">
        <f t="shared" si="294"/>
        <v>20.053719361048778</v>
      </c>
      <c r="J2752" s="86">
        <f t="shared" si="295"/>
        <v>6.3989861231687852</v>
      </c>
      <c r="L2752" s="87">
        <v>76.621256962454396</v>
      </c>
      <c r="M2752" s="86">
        <v>103.085255006582</v>
      </c>
      <c r="N2752" s="86">
        <v>92.976754496727807</v>
      </c>
      <c r="O2752" s="86">
        <f t="shared" si="300"/>
        <v>90.89442215525473</v>
      </c>
      <c r="P2752" s="86">
        <f t="shared" si="296"/>
        <v>13.354320615634411</v>
      </c>
      <c r="Q2752" s="86">
        <f t="shared" si="297"/>
        <v>6.506119859319301</v>
      </c>
      <c r="S2752" s="86">
        <f t="shared" si="298"/>
        <v>0.10713373615051691</v>
      </c>
      <c r="T2752" s="87">
        <v>0.92391113899999999</v>
      </c>
      <c r="U2752" s="87">
        <v>0</v>
      </c>
    </row>
    <row r="2753" spans="2:21">
      <c r="B2753" s="87" t="s">
        <v>8519</v>
      </c>
      <c r="C2753" s="87" t="s">
        <v>3916</v>
      </c>
      <c r="D2753" s="87" t="s">
        <v>3917</v>
      </c>
      <c r="E2753" s="87">
        <v>1016.7826711351699</v>
      </c>
      <c r="F2753" s="86">
        <v>971.556375117534</v>
      </c>
      <c r="G2753" s="86">
        <v>909.45284973063599</v>
      </c>
      <c r="H2753" s="86">
        <f t="shared" si="299"/>
        <v>965.93063199444668</v>
      </c>
      <c r="I2753" s="86">
        <f t="shared" si="294"/>
        <v>53.885613849593589</v>
      </c>
      <c r="J2753" s="86">
        <f t="shared" si="295"/>
        <v>9.9157757758637057</v>
      </c>
      <c r="L2753" s="87">
        <v>873.18553590225304</v>
      </c>
      <c r="M2753" s="86">
        <v>786.10122036090399</v>
      </c>
      <c r="N2753" s="86">
        <v>828.23640118358605</v>
      </c>
      <c r="O2753" s="86">
        <f t="shared" si="300"/>
        <v>829.17438581558099</v>
      </c>
      <c r="P2753" s="86">
        <f t="shared" si="296"/>
        <v>43.549734381551694</v>
      </c>
      <c r="Q2753" s="86">
        <f t="shared" si="297"/>
        <v>9.6955317403421688</v>
      </c>
      <c r="S2753" s="86">
        <f t="shared" si="298"/>
        <v>-0.22024403552153779</v>
      </c>
      <c r="T2753" s="87">
        <v>4.0931084999999999E-2</v>
      </c>
      <c r="U2753" s="87">
        <v>0</v>
      </c>
    </row>
    <row r="2754" spans="2:21">
      <c r="B2754" s="87" t="s">
        <v>8520</v>
      </c>
      <c r="C2754" s="87" t="s">
        <v>1468</v>
      </c>
      <c r="D2754" s="87" t="s">
        <v>1469</v>
      </c>
      <c r="E2754" s="87">
        <v>65.137204772900404</v>
      </c>
      <c r="F2754" s="86">
        <v>61.894075234810103</v>
      </c>
      <c r="G2754" s="86">
        <v>70.824474133504907</v>
      </c>
      <c r="H2754" s="86">
        <f t="shared" si="299"/>
        <v>65.9519180470718</v>
      </c>
      <c r="I2754" s="86">
        <f t="shared" si="294"/>
        <v>4.5206000057277418</v>
      </c>
      <c r="J2754" s="86">
        <f t="shared" si="295"/>
        <v>6.0433427121619134</v>
      </c>
      <c r="L2754" s="87">
        <v>68.028280716859598</v>
      </c>
      <c r="M2754" s="86">
        <v>67.593305587252004</v>
      </c>
      <c r="N2754" s="86">
        <v>67.396001037318001</v>
      </c>
      <c r="O2754" s="86">
        <f t="shared" si="300"/>
        <v>67.672529113809858</v>
      </c>
      <c r="P2754" s="86">
        <f t="shared" si="296"/>
        <v>0.32349910921129982</v>
      </c>
      <c r="Q2754" s="86">
        <f t="shared" si="297"/>
        <v>6.0804984020364179</v>
      </c>
      <c r="S2754" s="86">
        <f t="shared" si="298"/>
        <v>3.7155689874504697E-2</v>
      </c>
      <c r="T2754" s="87">
        <v>1</v>
      </c>
      <c r="U2754" s="87">
        <v>0</v>
      </c>
    </row>
    <row r="2755" spans="2:21">
      <c r="B2755" s="87" t="s">
        <v>8521</v>
      </c>
      <c r="C2755" s="87" t="s">
        <v>841</v>
      </c>
      <c r="D2755" s="87" t="s">
        <v>866</v>
      </c>
      <c r="E2755" s="87">
        <v>49.444918273885698</v>
      </c>
      <c r="F2755" s="86">
        <v>51.205176909558404</v>
      </c>
      <c r="G2755" s="86">
        <v>50.9069762270206</v>
      </c>
      <c r="H2755" s="86">
        <f t="shared" si="299"/>
        <v>50.519023803488238</v>
      </c>
      <c r="I2755" s="86">
        <f t="shared" si="294"/>
        <v>0.94207639197071558</v>
      </c>
      <c r="J2755" s="86">
        <f t="shared" si="295"/>
        <v>5.6587548565885717</v>
      </c>
      <c r="L2755" s="87">
        <v>52.004377880662197</v>
      </c>
      <c r="M2755" s="86">
        <v>56.824749340142802</v>
      </c>
      <c r="N2755" s="86">
        <v>55.310168315415098</v>
      </c>
      <c r="O2755" s="86">
        <f t="shared" si="300"/>
        <v>54.713098512073365</v>
      </c>
      <c r="P2755" s="86">
        <f t="shared" si="296"/>
        <v>2.4650282989026095</v>
      </c>
      <c r="Q2755" s="86">
        <f t="shared" si="297"/>
        <v>5.7738143556237871</v>
      </c>
      <c r="S2755" s="86">
        <f t="shared" si="298"/>
        <v>0.1150594990352146</v>
      </c>
      <c r="T2755" s="87">
        <v>0.80692611000000003</v>
      </c>
      <c r="U2755" s="87">
        <v>0</v>
      </c>
    </row>
    <row r="2756" spans="2:21">
      <c r="B2756" s="87" t="s">
        <v>8522</v>
      </c>
      <c r="C2756" s="87" t="s">
        <v>3924</v>
      </c>
      <c r="D2756" s="87" t="s">
        <v>3208</v>
      </c>
      <c r="E2756" s="87">
        <v>58.050633250509001</v>
      </c>
      <c r="F2756" s="86">
        <v>60.591872381973801</v>
      </c>
      <c r="G2756" s="86">
        <v>62.080281803200002</v>
      </c>
      <c r="H2756" s="86">
        <f t="shared" si="299"/>
        <v>60.240929145227597</v>
      </c>
      <c r="I2756" s="86">
        <f t="shared" si="294"/>
        <v>2.0376181514490375</v>
      </c>
      <c r="J2756" s="86">
        <f t="shared" si="295"/>
        <v>5.9126721169369523</v>
      </c>
      <c r="L2756" s="87">
        <v>63.489010473864099</v>
      </c>
      <c r="M2756" s="86">
        <v>61.6415122388321</v>
      </c>
      <c r="N2756" s="86">
        <v>66.690035234742695</v>
      </c>
      <c r="O2756" s="86">
        <f t="shared" si="300"/>
        <v>63.940185982479626</v>
      </c>
      <c r="P2756" s="86">
        <f t="shared" si="296"/>
        <v>2.5543229268713041</v>
      </c>
      <c r="Q2756" s="86">
        <f t="shared" si="297"/>
        <v>5.9986510353713074</v>
      </c>
      <c r="S2756" s="86">
        <f t="shared" si="298"/>
        <v>8.5978918434355192E-2</v>
      </c>
      <c r="T2756" s="87">
        <v>0.86719103900000005</v>
      </c>
      <c r="U2756" s="87">
        <v>0</v>
      </c>
    </row>
    <row r="2757" spans="2:21">
      <c r="B2757" s="87" t="s">
        <v>8523</v>
      </c>
      <c r="C2757" s="87" t="s">
        <v>3925</v>
      </c>
      <c r="D2757" s="87" t="s">
        <v>3057</v>
      </c>
      <c r="E2757" s="87">
        <v>86.846947577411797</v>
      </c>
      <c r="F2757" s="86">
        <v>84.270359962959105</v>
      </c>
      <c r="G2757" s="86">
        <v>76.340866285340496</v>
      </c>
      <c r="H2757" s="86">
        <f t="shared" si="299"/>
        <v>82.486057941903809</v>
      </c>
      <c r="I2757" s="86">
        <f t="shared" si="294"/>
        <v>5.4756037389185845</v>
      </c>
      <c r="J2757" s="86">
        <f t="shared" si="295"/>
        <v>6.3660783859081489</v>
      </c>
      <c r="L2757" s="87">
        <v>91.709952286751701</v>
      </c>
      <c r="M2757" s="86">
        <v>87.408669226334794</v>
      </c>
      <c r="N2757" s="86">
        <v>97.152493088776097</v>
      </c>
      <c r="O2757" s="86">
        <f t="shared" si="300"/>
        <v>92.090371533954212</v>
      </c>
      <c r="P2757" s="86">
        <f t="shared" si="296"/>
        <v>4.8830384975240282</v>
      </c>
      <c r="Q2757" s="86">
        <f t="shared" si="297"/>
        <v>6.5249784187786668</v>
      </c>
      <c r="S2757" s="86">
        <f t="shared" si="298"/>
        <v>0.15890003287051713</v>
      </c>
      <c r="T2757" s="87">
        <v>0.622437507</v>
      </c>
      <c r="U2757" s="87">
        <v>0</v>
      </c>
    </row>
    <row r="2758" spans="2:21">
      <c r="B2758" s="87" t="s">
        <v>8524</v>
      </c>
      <c r="C2758" s="87" t="s">
        <v>3926</v>
      </c>
      <c r="D2758" s="87" t="s">
        <v>3927</v>
      </c>
      <c r="E2758" s="87">
        <v>387.80664510496598</v>
      </c>
      <c r="F2758" s="86">
        <v>401.02213523770803</v>
      </c>
      <c r="G2758" s="86">
        <v>354.14853847308302</v>
      </c>
      <c r="H2758" s="86">
        <f t="shared" si="299"/>
        <v>380.99243960525229</v>
      </c>
      <c r="I2758" s="86">
        <f t="shared" ref="I2758:I2821" si="301">STDEV(E2758:G2758)</f>
        <v>24.168338086376803</v>
      </c>
      <c r="J2758" s="86">
        <f t="shared" ref="J2758:J2821" si="302">LOG(H2758,2)</f>
        <v>8.5736185590097751</v>
      </c>
      <c r="L2758" s="87">
        <v>360.03911034838899</v>
      </c>
      <c r="M2758" s="86">
        <v>330.35430784796102</v>
      </c>
      <c r="N2758" s="86">
        <v>319.01246567441899</v>
      </c>
      <c r="O2758" s="86">
        <f t="shared" si="300"/>
        <v>336.468627956923</v>
      </c>
      <c r="P2758" s="86">
        <f t="shared" ref="P2758:P2821" si="303">STDEV(L2758:N2758)</f>
        <v>21.185728122894201</v>
      </c>
      <c r="Q2758" s="86">
        <f t="shared" ref="Q2758:Q2821" si="304">LOG(O2758,2)</f>
        <v>8.3943281852465148</v>
      </c>
      <c r="S2758" s="86">
        <f t="shared" ref="S2758:S2821" si="305">LOG(O2758/H2758,2)</f>
        <v>-0.1792903737632599</v>
      </c>
      <c r="T2758" s="87">
        <v>0.13688587599999999</v>
      </c>
      <c r="U2758" s="87">
        <v>0</v>
      </c>
    </row>
    <row r="2759" spans="2:21">
      <c r="B2759" s="87" t="s">
        <v>8525</v>
      </c>
      <c r="C2759" s="87" t="s">
        <v>3928</v>
      </c>
      <c r="D2759" s="87" t="s">
        <v>3929</v>
      </c>
      <c r="E2759" s="87">
        <v>13.385623628079401</v>
      </c>
      <c r="F2759" s="86">
        <v>13.4699423708458</v>
      </c>
      <c r="G2759" s="86">
        <v>17.0694575457117</v>
      </c>
      <c r="H2759" s="86">
        <f t="shared" ref="H2759:H2822" si="306">AVERAGE(E2759:G2759)</f>
        <v>14.641674514878966</v>
      </c>
      <c r="I2759" s="86">
        <f t="shared" si="301"/>
        <v>2.1029444229924326</v>
      </c>
      <c r="J2759" s="86">
        <f t="shared" si="302"/>
        <v>3.87200865371168</v>
      </c>
      <c r="L2759" s="87">
        <v>10.069975764008801</v>
      </c>
      <c r="M2759" s="86">
        <v>11.827160747828801</v>
      </c>
      <c r="N2759" s="86">
        <v>13.6692485677981</v>
      </c>
      <c r="O2759" s="86">
        <f t="shared" ref="O2759:O2822" si="307">AVERAGE(L2759:N2759)</f>
        <v>11.8554616932119</v>
      </c>
      <c r="P2759" s="86">
        <f t="shared" si="303"/>
        <v>1.7998032911005866</v>
      </c>
      <c r="Q2759" s="86">
        <f t="shared" si="304"/>
        <v>3.5674799424004306</v>
      </c>
      <c r="S2759" s="86">
        <f t="shared" si="305"/>
        <v>-0.30452871131124942</v>
      </c>
      <c r="T2759" s="87">
        <v>0.145515795</v>
      </c>
      <c r="U2759" s="87">
        <v>0</v>
      </c>
    </row>
    <row r="2760" spans="2:21">
      <c r="B2760" s="87" t="s">
        <v>8526</v>
      </c>
      <c r="C2760" s="87" t="s">
        <v>3930</v>
      </c>
      <c r="D2760" s="87" t="s">
        <v>3931</v>
      </c>
      <c r="E2760" s="87">
        <v>558.56062235320803</v>
      </c>
      <c r="F2760" s="86">
        <v>600.29471007257905</v>
      </c>
      <c r="G2760" s="86">
        <v>515.95545296771002</v>
      </c>
      <c r="H2760" s="86">
        <f t="shared" si="306"/>
        <v>558.2702617978324</v>
      </c>
      <c r="I2760" s="86">
        <f t="shared" si="301"/>
        <v>42.170378278945861</v>
      </c>
      <c r="J2760" s="86">
        <f t="shared" si="302"/>
        <v>9.1248198977835688</v>
      </c>
      <c r="L2760" s="87">
        <v>534.33682263267701</v>
      </c>
      <c r="M2760" s="86">
        <v>581.33133304731996</v>
      </c>
      <c r="N2760" s="86">
        <v>557.81605414119304</v>
      </c>
      <c r="O2760" s="86">
        <f t="shared" si="307"/>
        <v>557.82806994039663</v>
      </c>
      <c r="P2760" s="86">
        <f t="shared" si="303"/>
        <v>23.497257511517574</v>
      </c>
      <c r="Q2760" s="86">
        <f t="shared" si="304"/>
        <v>9.1236767224645448</v>
      </c>
      <c r="S2760" s="86">
        <f t="shared" si="305"/>
        <v>-1.1431753190242269E-3</v>
      </c>
      <c r="T2760" s="87">
        <v>0.90375330300000001</v>
      </c>
      <c r="U2760" s="87">
        <v>0</v>
      </c>
    </row>
    <row r="2761" spans="2:21">
      <c r="B2761" s="87" t="s">
        <v>8527</v>
      </c>
      <c r="C2761" s="87" t="s">
        <v>3932</v>
      </c>
      <c r="D2761" s="87" t="s">
        <v>2399</v>
      </c>
      <c r="E2761" s="87">
        <v>40.445005370139299</v>
      </c>
      <c r="F2761" s="86">
        <v>46.879229005952702</v>
      </c>
      <c r="G2761" s="86">
        <v>41.644866413910499</v>
      </c>
      <c r="H2761" s="86">
        <f t="shared" si="306"/>
        <v>42.989700263334164</v>
      </c>
      <c r="I2761" s="86">
        <f t="shared" si="301"/>
        <v>3.4214385879088525</v>
      </c>
      <c r="J2761" s="86">
        <f t="shared" si="302"/>
        <v>5.4259191463551488</v>
      </c>
      <c r="L2761" s="87">
        <v>44.645779078189598</v>
      </c>
      <c r="M2761" s="86">
        <v>49.577335312231199</v>
      </c>
      <c r="N2761" s="86">
        <v>46.195101642463896</v>
      </c>
      <c r="O2761" s="86">
        <f t="shared" si="307"/>
        <v>46.806072010961564</v>
      </c>
      <c r="P2761" s="86">
        <f t="shared" si="303"/>
        <v>2.5219090617556525</v>
      </c>
      <c r="Q2761" s="86">
        <f t="shared" si="304"/>
        <v>5.5486237933257385</v>
      </c>
      <c r="S2761" s="86">
        <f t="shared" si="305"/>
        <v>0.12270464697058933</v>
      </c>
      <c r="T2761" s="87">
        <v>0.76776234700000001</v>
      </c>
      <c r="U2761" s="87">
        <v>0</v>
      </c>
    </row>
    <row r="2762" spans="2:21">
      <c r="B2762" s="87" t="s">
        <v>8528</v>
      </c>
      <c r="C2762" s="87" t="s">
        <v>3933</v>
      </c>
      <c r="D2762" s="87" t="s">
        <v>3934</v>
      </c>
      <c r="E2762" s="87">
        <v>71.901481411900605</v>
      </c>
      <c r="F2762" s="86">
        <v>62.735012160226603</v>
      </c>
      <c r="G2762" s="86">
        <v>71.618222673233504</v>
      </c>
      <c r="H2762" s="86">
        <f t="shared" si="306"/>
        <v>68.751572081786904</v>
      </c>
      <c r="I2762" s="86">
        <f t="shared" si="301"/>
        <v>5.2124182339440193</v>
      </c>
      <c r="J2762" s="86">
        <f t="shared" si="302"/>
        <v>6.1033207976289967</v>
      </c>
      <c r="L2762" s="87">
        <v>72.879354008822105</v>
      </c>
      <c r="M2762" s="86">
        <v>71.176260255555107</v>
      </c>
      <c r="N2762" s="86">
        <v>74.335166802693195</v>
      </c>
      <c r="O2762" s="86">
        <f t="shared" si="307"/>
        <v>72.796927022356797</v>
      </c>
      <c r="P2762" s="86">
        <f t="shared" si="303"/>
        <v>1.5810655582426942</v>
      </c>
      <c r="Q2762" s="86">
        <f t="shared" si="304"/>
        <v>6.1858056460918531</v>
      </c>
      <c r="S2762" s="86">
        <f t="shared" si="305"/>
        <v>8.2484848462855295E-2</v>
      </c>
      <c r="T2762" s="87">
        <v>0.91792484399999996</v>
      </c>
      <c r="U2762" s="87">
        <v>0</v>
      </c>
    </row>
    <row r="2763" spans="2:21">
      <c r="B2763" s="87" t="s">
        <v>8529</v>
      </c>
      <c r="C2763" s="87" t="s">
        <v>2392</v>
      </c>
      <c r="D2763" s="87" t="s">
        <v>2393</v>
      </c>
      <c r="E2763" s="87">
        <v>1218.1166647529999</v>
      </c>
      <c r="F2763" s="86">
        <v>1162.23210403851</v>
      </c>
      <c r="G2763" s="86">
        <v>946.90684182167195</v>
      </c>
      <c r="H2763" s="86">
        <f t="shared" si="306"/>
        <v>1109.0852035377272</v>
      </c>
      <c r="I2763" s="86">
        <f t="shared" si="301"/>
        <v>143.20313120962348</v>
      </c>
      <c r="J2763" s="86">
        <f t="shared" si="302"/>
        <v>10.115154486951216</v>
      </c>
      <c r="L2763" s="87">
        <v>1077.3912893332199</v>
      </c>
      <c r="M2763" s="86">
        <v>961.25412534607506</v>
      </c>
      <c r="N2763" s="86">
        <v>900.03048645360298</v>
      </c>
      <c r="O2763" s="86">
        <f t="shared" si="307"/>
        <v>979.55863371096586</v>
      </c>
      <c r="P2763" s="86">
        <f t="shared" si="303"/>
        <v>90.086096981642257</v>
      </c>
      <c r="Q2763" s="86">
        <f t="shared" si="304"/>
        <v>9.9359880406466683</v>
      </c>
      <c r="S2763" s="86">
        <f t="shared" si="305"/>
        <v>-0.17916644630454961</v>
      </c>
      <c r="T2763" s="87">
        <v>0.28788026</v>
      </c>
      <c r="U2763" s="87">
        <v>0</v>
      </c>
    </row>
    <row r="2764" spans="2:21">
      <c r="B2764" s="87" t="s">
        <v>8530</v>
      </c>
      <c r="C2764" s="87" t="s">
        <v>3935</v>
      </c>
      <c r="D2764" s="87" t="s">
        <v>3936</v>
      </c>
      <c r="E2764" s="87">
        <v>124.15985316813401</v>
      </c>
      <c r="F2764" s="86">
        <v>104.291061164654</v>
      </c>
      <c r="G2764" s="86">
        <v>97.004747141357001</v>
      </c>
      <c r="H2764" s="86">
        <f t="shared" si="306"/>
        <v>108.48522049138167</v>
      </c>
      <c r="I2764" s="86">
        <f t="shared" si="301"/>
        <v>14.055005342398783</v>
      </c>
      <c r="J2764" s="86">
        <f t="shared" si="302"/>
        <v>6.7613546999453984</v>
      </c>
      <c r="L2764" s="87">
        <v>110.04574821844901</v>
      </c>
      <c r="M2764" s="86">
        <v>113.18722340504399</v>
      </c>
      <c r="N2764" s="86">
        <v>113.484249078296</v>
      </c>
      <c r="O2764" s="86">
        <f t="shared" si="307"/>
        <v>112.23907356726301</v>
      </c>
      <c r="P2764" s="86">
        <f t="shared" si="303"/>
        <v>1.9052724547831017</v>
      </c>
      <c r="Q2764" s="86">
        <f t="shared" si="304"/>
        <v>6.8104311957426145</v>
      </c>
      <c r="S2764" s="86">
        <f t="shared" si="305"/>
        <v>4.9076495797215527E-2</v>
      </c>
      <c r="T2764" s="87">
        <v>0.99607025699999996</v>
      </c>
      <c r="U2764" s="87">
        <v>0</v>
      </c>
    </row>
    <row r="2765" spans="2:21">
      <c r="B2765" s="87" t="s">
        <v>8531</v>
      </c>
      <c r="C2765" s="87" t="s">
        <v>3937</v>
      </c>
      <c r="D2765" s="87" t="s">
        <v>1793</v>
      </c>
      <c r="E2765" s="87">
        <v>120.111796318624</v>
      </c>
      <c r="F2765" s="86">
        <v>111.023702806532</v>
      </c>
      <c r="G2765" s="86">
        <v>108.12808203947399</v>
      </c>
      <c r="H2765" s="86">
        <f t="shared" si="306"/>
        <v>113.08786038821</v>
      </c>
      <c r="I2765" s="86">
        <f t="shared" si="301"/>
        <v>6.2528323080484904</v>
      </c>
      <c r="J2765" s="86">
        <f t="shared" si="302"/>
        <v>6.8213002588220304</v>
      </c>
      <c r="L2765" s="87">
        <v>113.712122539822</v>
      </c>
      <c r="M2765" s="86">
        <v>120.53316386084801</v>
      </c>
      <c r="N2765" s="86">
        <v>109.821749861828</v>
      </c>
      <c r="O2765" s="86">
        <f t="shared" si="307"/>
        <v>114.68901208749934</v>
      </c>
      <c r="P2765" s="86">
        <f t="shared" si="303"/>
        <v>5.4221151182791552</v>
      </c>
      <c r="Q2765" s="86">
        <f t="shared" si="304"/>
        <v>6.8415833686941161</v>
      </c>
      <c r="S2765" s="86">
        <f t="shared" si="305"/>
        <v>2.0283109872085255E-2</v>
      </c>
      <c r="T2765" s="87">
        <v>0.95488321499999995</v>
      </c>
      <c r="U2765" s="87">
        <v>0</v>
      </c>
    </row>
    <row r="2766" spans="2:21">
      <c r="B2766" s="87" t="s">
        <v>8532</v>
      </c>
      <c r="C2766" s="87" t="s">
        <v>3938</v>
      </c>
      <c r="D2766" s="87" t="s">
        <v>3939</v>
      </c>
      <c r="E2766" s="87">
        <v>92.289512351467906</v>
      </c>
      <c r="F2766" s="86">
        <v>103.689956656326</v>
      </c>
      <c r="G2766" s="86">
        <v>101.39495525375401</v>
      </c>
      <c r="H2766" s="86">
        <f t="shared" si="306"/>
        <v>99.124808087182643</v>
      </c>
      <c r="I2766" s="86">
        <f t="shared" si="301"/>
        <v>6.0297353760726402</v>
      </c>
      <c r="J2766" s="86">
        <f t="shared" si="302"/>
        <v>6.6311742625444543</v>
      </c>
      <c r="L2766" s="87">
        <v>90.037430360549493</v>
      </c>
      <c r="M2766" s="86">
        <v>92.158532980482903</v>
      </c>
      <c r="N2766" s="86">
        <v>101.558305045456</v>
      </c>
      <c r="O2766" s="86">
        <f t="shared" si="307"/>
        <v>94.584756128829454</v>
      </c>
      <c r="P2766" s="86">
        <f t="shared" si="303"/>
        <v>6.1316847155173759</v>
      </c>
      <c r="Q2766" s="86">
        <f t="shared" si="304"/>
        <v>6.5635357834261194</v>
      </c>
      <c r="S2766" s="86">
        <f t="shared" si="305"/>
        <v>-6.7638479118334122E-2</v>
      </c>
      <c r="T2766" s="87">
        <v>0.63117619599999997</v>
      </c>
      <c r="U2766" s="87">
        <v>0</v>
      </c>
    </row>
    <row r="2767" spans="2:21">
      <c r="B2767" s="87" t="s">
        <v>8533</v>
      </c>
      <c r="C2767" s="87" t="s">
        <v>1902</v>
      </c>
      <c r="D2767" s="87" t="s">
        <v>938</v>
      </c>
      <c r="E2767" s="87">
        <v>211.80924187131001</v>
      </c>
      <c r="F2767" s="86">
        <v>194.64531991902601</v>
      </c>
      <c r="G2767" s="86">
        <v>178.83842083231599</v>
      </c>
      <c r="H2767" s="86">
        <f t="shared" si="306"/>
        <v>195.09766087421735</v>
      </c>
      <c r="I2767" s="86">
        <f t="shared" si="301"/>
        <v>16.490064258551275</v>
      </c>
      <c r="J2767" s="86">
        <f t="shared" si="302"/>
        <v>7.6080526706155815</v>
      </c>
      <c r="L2767" s="87">
        <v>197.15092509982401</v>
      </c>
      <c r="M2767" s="86">
        <v>201.67406736553301</v>
      </c>
      <c r="N2767" s="86">
        <v>203.54856772619601</v>
      </c>
      <c r="O2767" s="86">
        <f t="shared" si="307"/>
        <v>200.79118673051767</v>
      </c>
      <c r="P2767" s="86">
        <f t="shared" si="303"/>
        <v>3.2889308985530277</v>
      </c>
      <c r="Q2767" s="86">
        <f t="shared" si="304"/>
        <v>7.6495521366569506</v>
      </c>
      <c r="S2767" s="86">
        <f t="shared" si="305"/>
        <v>4.1499466041369462E-2</v>
      </c>
      <c r="T2767" s="87">
        <v>1</v>
      </c>
      <c r="U2767" s="87">
        <v>0</v>
      </c>
    </row>
    <row r="2768" spans="2:21">
      <c r="B2768" s="87" t="s">
        <v>8534</v>
      </c>
      <c r="C2768" s="87" t="s">
        <v>3940</v>
      </c>
      <c r="D2768" s="87" t="s">
        <v>1851</v>
      </c>
      <c r="E2768" s="87">
        <v>0</v>
      </c>
      <c r="F2768" s="86">
        <v>0.58966705880646397</v>
      </c>
      <c r="G2768" s="86">
        <v>0</v>
      </c>
      <c r="H2768" s="86">
        <f t="shared" si="306"/>
        <v>0.19655568626882133</v>
      </c>
      <c r="I2768" s="86">
        <f t="shared" si="301"/>
        <v>0.34044443513416683</v>
      </c>
      <c r="J2768" s="86">
        <f t="shared" si="302"/>
        <v>-2.3469899939940095</v>
      </c>
      <c r="L2768" s="87">
        <v>0</v>
      </c>
      <c r="M2768" s="86">
        <v>0</v>
      </c>
      <c r="N2768" s="86">
        <v>0</v>
      </c>
      <c r="O2768" s="86">
        <f t="shared" si="307"/>
        <v>0</v>
      </c>
      <c r="P2768" s="86">
        <f t="shared" si="303"/>
        <v>0</v>
      </c>
      <c r="Q2768" s="86" t="e">
        <f t="shared" si="304"/>
        <v>#NUM!</v>
      </c>
      <c r="S2768" s="86" t="e">
        <f t="shared" si="305"/>
        <v>#NUM!</v>
      </c>
      <c r="T2768" s="87">
        <v>0.93493662399999999</v>
      </c>
      <c r="U2768" s="87">
        <v>0</v>
      </c>
    </row>
    <row r="2769" spans="2:21">
      <c r="B2769" s="87" t="s">
        <v>8535</v>
      </c>
      <c r="C2769" s="87" t="s">
        <v>3941</v>
      </c>
      <c r="D2769" s="87" t="s">
        <v>3942</v>
      </c>
      <c r="E2769" s="87">
        <v>131.81462719950201</v>
      </c>
      <c r="F2769" s="86">
        <v>157.141357279766</v>
      </c>
      <c r="G2769" s="86">
        <v>159.83433015918399</v>
      </c>
      <c r="H2769" s="86">
        <f t="shared" si="306"/>
        <v>149.59677154615068</v>
      </c>
      <c r="I2769" s="86">
        <f t="shared" si="301"/>
        <v>15.458541939850173</v>
      </c>
      <c r="J2769" s="86">
        <f t="shared" si="302"/>
        <v>7.2249352304774375</v>
      </c>
      <c r="L2769" s="87">
        <v>197.78222202533999</v>
      </c>
      <c r="M2769" s="86">
        <v>229.38485362149001</v>
      </c>
      <c r="N2769" s="86">
        <v>224.19650584304</v>
      </c>
      <c r="O2769" s="86">
        <f t="shared" si="307"/>
        <v>217.12119382995664</v>
      </c>
      <c r="P2769" s="86">
        <f t="shared" si="303"/>
        <v>16.947761238947045</v>
      </c>
      <c r="Q2769" s="86">
        <f t="shared" si="304"/>
        <v>7.7623567482520102</v>
      </c>
      <c r="S2769" s="86">
        <f t="shared" si="305"/>
        <v>0.53742151777457337</v>
      </c>
      <c r="T2769" s="91">
        <v>4.1699999999999999E-6</v>
      </c>
      <c r="U2769" s="87">
        <v>0</v>
      </c>
    </row>
    <row r="2770" spans="2:21">
      <c r="B2770" s="87" t="s">
        <v>8536</v>
      </c>
      <c r="C2770" s="87" t="s">
        <v>832</v>
      </c>
      <c r="D2770" s="87" t="s">
        <v>1059</v>
      </c>
      <c r="E2770" s="87">
        <v>270.42255602192301</v>
      </c>
      <c r="F2770" s="86">
        <v>281.23131632428698</v>
      </c>
      <c r="G2770" s="86">
        <v>252.380766968529</v>
      </c>
      <c r="H2770" s="86">
        <f t="shared" si="306"/>
        <v>268.01154643824628</v>
      </c>
      <c r="I2770" s="86">
        <f t="shared" si="301"/>
        <v>14.575605474274212</v>
      </c>
      <c r="J2770" s="86">
        <f t="shared" si="302"/>
        <v>8.0661513457949532</v>
      </c>
      <c r="L2770" s="87">
        <v>247.36262006528199</v>
      </c>
      <c r="M2770" s="86">
        <v>257.04775135633298</v>
      </c>
      <c r="N2770" s="86">
        <v>262.72322000171903</v>
      </c>
      <c r="O2770" s="86">
        <f t="shared" si="307"/>
        <v>255.71119714111134</v>
      </c>
      <c r="P2770" s="86">
        <f t="shared" si="303"/>
        <v>7.7670322826345632</v>
      </c>
      <c r="Q2770" s="86">
        <f t="shared" si="304"/>
        <v>7.998371524801958</v>
      </c>
      <c r="S2770" s="86">
        <f t="shared" si="305"/>
        <v>-6.7779820992994358E-2</v>
      </c>
      <c r="T2770" s="87">
        <v>0.56272222999999999</v>
      </c>
      <c r="U2770" s="87">
        <v>0</v>
      </c>
    </row>
    <row r="2771" spans="2:21">
      <c r="B2771" s="87" t="s">
        <v>8537</v>
      </c>
      <c r="C2771" s="87" t="s">
        <v>841</v>
      </c>
      <c r="D2771" s="87" t="s">
        <v>3939</v>
      </c>
      <c r="E2771" s="87">
        <v>32.340589122421001</v>
      </c>
      <c r="F2771" s="86">
        <v>29.605618029530699</v>
      </c>
      <c r="G2771" s="86">
        <v>32.452489283547898</v>
      </c>
      <c r="H2771" s="86">
        <f t="shared" si="306"/>
        <v>31.466232145166533</v>
      </c>
      <c r="I2771" s="86">
        <f t="shared" si="301"/>
        <v>1.6123101677383735</v>
      </c>
      <c r="J2771" s="86">
        <f t="shared" si="302"/>
        <v>4.9757325315178864</v>
      </c>
      <c r="L2771" s="87">
        <v>29.230161041220999</v>
      </c>
      <c r="M2771" s="86">
        <v>29.5464036710638</v>
      </c>
      <c r="N2771" s="86">
        <v>27.423229406865801</v>
      </c>
      <c r="O2771" s="86">
        <f t="shared" si="307"/>
        <v>28.733264706383533</v>
      </c>
      <c r="P2771" s="86">
        <f t="shared" si="303"/>
        <v>1.1454897270248037</v>
      </c>
      <c r="Q2771" s="86">
        <f t="shared" si="304"/>
        <v>4.8446500177307517</v>
      </c>
      <c r="S2771" s="86">
        <f t="shared" si="305"/>
        <v>-0.13108251378713454</v>
      </c>
      <c r="T2771" s="87">
        <v>0.45372663099999999</v>
      </c>
      <c r="U2771" s="87">
        <v>0</v>
      </c>
    </row>
    <row r="2772" spans="2:21">
      <c r="B2772" s="87" t="s">
        <v>8538</v>
      </c>
      <c r="C2772" s="87" t="s">
        <v>3943</v>
      </c>
      <c r="D2772" s="87" t="s">
        <v>1523</v>
      </c>
      <c r="E2772" s="87">
        <v>114.24278421815799</v>
      </c>
      <c r="F2772" s="86">
        <v>114.586494359916</v>
      </c>
      <c r="G2772" s="86">
        <v>115.909319279911</v>
      </c>
      <c r="H2772" s="86">
        <f t="shared" si="306"/>
        <v>114.91286595266166</v>
      </c>
      <c r="I2772" s="86">
        <f t="shared" si="301"/>
        <v>0.87989976157885885</v>
      </c>
      <c r="J2772" s="86">
        <f t="shared" si="302"/>
        <v>6.8443965248079826</v>
      </c>
      <c r="L2772" s="87">
        <v>128.075112172909</v>
      </c>
      <c r="M2772" s="86">
        <v>119.6791913574</v>
      </c>
      <c r="N2772" s="86">
        <v>123.329931412045</v>
      </c>
      <c r="O2772" s="86">
        <f t="shared" si="307"/>
        <v>123.69474498078466</v>
      </c>
      <c r="P2772" s="86">
        <f t="shared" si="303"/>
        <v>4.2098323351443296</v>
      </c>
      <c r="Q2772" s="86">
        <f t="shared" si="304"/>
        <v>6.95064040026522</v>
      </c>
      <c r="S2772" s="86">
        <f t="shared" si="305"/>
        <v>0.1062438754572379</v>
      </c>
      <c r="T2772" s="87">
        <v>0.77454030200000001</v>
      </c>
      <c r="U2772" s="87">
        <v>0</v>
      </c>
    </row>
    <row r="2773" spans="2:21">
      <c r="B2773" s="87" t="s">
        <v>8539</v>
      </c>
      <c r="C2773" s="87" t="s">
        <v>3944</v>
      </c>
      <c r="D2773" s="87" t="s">
        <v>3945</v>
      </c>
      <c r="E2773" s="87">
        <v>112.700016954207</v>
      </c>
      <c r="F2773" s="86">
        <v>109.74991999756701</v>
      </c>
      <c r="G2773" s="86">
        <v>113.507354200207</v>
      </c>
      <c r="H2773" s="86">
        <f t="shared" si="306"/>
        <v>111.98576371732702</v>
      </c>
      <c r="I2773" s="86">
        <f t="shared" si="301"/>
        <v>1.977927251338478</v>
      </c>
      <c r="J2773" s="86">
        <f t="shared" si="302"/>
        <v>6.8071715299160704</v>
      </c>
      <c r="L2773" s="87">
        <v>107.374183049923</v>
      </c>
      <c r="M2773" s="86">
        <v>112.959676513232</v>
      </c>
      <c r="N2773" s="86">
        <v>109.70355486378401</v>
      </c>
      <c r="O2773" s="86">
        <f t="shared" si="307"/>
        <v>110.01247147564634</v>
      </c>
      <c r="P2773" s="86">
        <f t="shared" si="303"/>
        <v>2.8055313956504295</v>
      </c>
      <c r="Q2773" s="86">
        <f t="shared" si="304"/>
        <v>6.7815232727626071</v>
      </c>
      <c r="S2773" s="86">
        <f t="shared" si="305"/>
        <v>-2.5648257153462181E-2</v>
      </c>
      <c r="T2773" s="87">
        <v>0.76456006499999996</v>
      </c>
      <c r="U2773" s="87">
        <v>0</v>
      </c>
    </row>
    <row r="2774" spans="2:21">
      <c r="B2774" s="87" t="s">
        <v>8540</v>
      </c>
      <c r="C2774" s="87" t="s">
        <v>2330</v>
      </c>
      <c r="D2774" s="87" t="s">
        <v>1677</v>
      </c>
      <c r="E2774" s="87">
        <v>7.4435389199136397</v>
      </c>
      <c r="F2774" s="86">
        <v>7.0775323405449502</v>
      </c>
      <c r="G2774" s="86">
        <v>6.7047205634974798</v>
      </c>
      <c r="H2774" s="86">
        <f t="shared" si="306"/>
        <v>7.0752639413186911</v>
      </c>
      <c r="I2774" s="86">
        <f t="shared" si="301"/>
        <v>0.36941440168279344</v>
      </c>
      <c r="J2774" s="86">
        <f t="shared" si="302"/>
        <v>2.8227839684008993</v>
      </c>
      <c r="L2774" s="87">
        <v>4.6651518321528203</v>
      </c>
      <c r="M2774" s="86">
        <v>5.7608710236838698</v>
      </c>
      <c r="N2774" s="86">
        <v>5.4510611444641404</v>
      </c>
      <c r="O2774" s="86">
        <f t="shared" si="307"/>
        <v>5.2923613334336101</v>
      </c>
      <c r="P2774" s="86">
        <f t="shared" si="303"/>
        <v>0.56483569220456376</v>
      </c>
      <c r="Q2774" s="86">
        <f t="shared" si="304"/>
        <v>2.4039115642917266</v>
      </c>
      <c r="S2774" s="86">
        <f t="shared" si="305"/>
        <v>-0.41887240410917276</v>
      </c>
      <c r="T2774" s="87">
        <v>0.35790704699999998</v>
      </c>
      <c r="U2774" s="87">
        <v>0</v>
      </c>
    </row>
    <row r="2775" spans="2:21">
      <c r="B2775" s="87" t="s">
        <v>8541</v>
      </c>
      <c r="C2775" s="87" t="s">
        <v>1020</v>
      </c>
      <c r="D2775" s="87"/>
      <c r="E2775" s="87">
        <v>853.93806436640102</v>
      </c>
      <c r="F2775" s="86">
        <v>964.50634887613205</v>
      </c>
      <c r="G2775" s="86">
        <v>955.40108699544896</v>
      </c>
      <c r="H2775" s="86">
        <f t="shared" si="306"/>
        <v>924.61516674599397</v>
      </c>
      <c r="I2775" s="86">
        <f t="shared" si="301"/>
        <v>61.377243739520893</v>
      </c>
      <c r="J2775" s="86">
        <f t="shared" si="302"/>
        <v>9.8527092175116451</v>
      </c>
      <c r="L2775" s="87">
        <v>956.48458629395304</v>
      </c>
      <c r="M2775" s="86">
        <v>1056.0255058968701</v>
      </c>
      <c r="N2775" s="86">
        <v>1113.16032155025</v>
      </c>
      <c r="O2775" s="86">
        <f t="shared" si="307"/>
        <v>1041.8901379136912</v>
      </c>
      <c r="P2775" s="86">
        <f t="shared" si="303"/>
        <v>79.288574054148739</v>
      </c>
      <c r="Q2775" s="86">
        <f t="shared" si="304"/>
        <v>10.024987445346465</v>
      </c>
      <c r="S2775" s="86">
        <f t="shared" si="305"/>
        <v>0.17227822783482111</v>
      </c>
      <c r="T2775" s="87">
        <v>0.53904649999999998</v>
      </c>
      <c r="U2775" s="87">
        <v>0</v>
      </c>
    </row>
    <row r="2776" spans="2:21">
      <c r="B2776" s="87" t="s">
        <v>8542</v>
      </c>
      <c r="C2776" s="87" t="s">
        <v>3946</v>
      </c>
      <c r="D2776" s="87" t="s">
        <v>3947</v>
      </c>
      <c r="E2776" s="87">
        <v>106.47436831019201</v>
      </c>
      <c r="F2776" s="86">
        <v>132.60596059602901</v>
      </c>
      <c r="G2776" s="86">
        <v>119.20660661632</v>
      </c>
      <c r="H2776" s="86">
        <f t="shared" si="306"/>
        <v>119.42897850751366</v>
      </c>
      <c r="I2776" s="86">
        <f t="shared" si="301"/>
        <v>13.067215303644414</v>
      </c>
      <c r="J2776" s="86">
        <f t="shared" si="302"/>
        <v>6.900009127521356</v>
      </c>
      <c r="L2776" s="87">
        <v>104.407811194931</v>
      </c>
      <c r="M2776" s="86">
        <v>141.78531153851199</v>
      </c>
      <c r="N2776" s="86">
        <v>137.220083613913</v>
      </c>
      <c r="O2776" s="86">
        <f t="shared" si="307"/>
        <v>127.80440211578532</v>
      </c>
      <c r="P2776" s="86">
        <f t="shared" si="303"/>
        <v>20.390210311304902</v>
      </c>
      <c r="Q2776" s="86">
        <f t="shared" si="304"/>
        <v>6.997793719340037</v>
      </c>
      <c r="S2776" s="86">
        <f t="shared" si="305"/>
        <v>9.7784591818681599E-2</v>
      </c>
      <c r="T2776" s="87">
        <v>0.90400246699999998</v>
      </c>
      <c r="U2776" s="87">
        <v>0</v>
      </c>
    </row>
    <row r="2777" spans="2:21">
      <c r="B2777" s="87" t="s">
        <v>8543</v>
      </c>
      <c r="C2777" s="87" t="s">
        <v>841</v>
      </c>
      <c r="D2777" s="87"/>
      <c r="E2777" s="87">
        <v>104.637258577816</v>
      </c>
      <c r="F2777" s="86">
        <v>118.166407546701</v>
      </c>
      <c r="G2777" s="86">
        <v>113.21923728911401</v>
      </c>
      <c r="H2777" s="86">
        <f t="shared" si="306"/>
        <v>112.00763447121034</v>
      </c>
      <c r="I2777" s="86">
        <f t="shared" si="301"/>
        <v>6.8454695965167049</v>
      </c>
      <c r="J2777" s="86">
        <f t="shared" si="302"/>
        <v>6.8074532599002877</v>
      </c>
      <c r="L2777" s="87">
        <v>110.94499845925399</v>
      </c>
      <c r="M2777" s="86">
        <v>123.142085750238</v>
      </c>
      <c r="N2777" s="86">
        <v>112.230048499055</v>
      </c>
      <c r="O2777" s="86">
        <f t="shared" si="307"/>
        <v>115.43904423618233</v>
      </c>
      <c r="P2777" s="86">
        <f t="shared" si="303"/>
        <v>6.7019008368258399</v>
      </c>
      <c r="Q2777" s="86">
        <f t="shared" si="304"/>
        <v>6.8509874501441583</v>
      </c>
      <c r="S2777" s="86">
        <f t="shared" si="305"/>
        <v>4.3534190243870396E-2</v>
      </c>
      <c r="T2777" s="87">
        <v>1</v>
      </c>
      <c r="U2777" s="87">
        <v>0</v>
      </c>
    </row>
    <row r="2778" spans="2:21">
      <c r="B2778" s="87" t="s">
        <v>8544</v>
      </c>
      <c r="C2778" s="87" t="s">
        <v>3948</v>
      </c>
      <c r="D2778" s="87" t="s">
        <v>3949</v>
      </c>
      <c r="E2778" s="87">
        <v>115.70887592046</v>
      </c>
      <c r="F2778" s="86">
        <v>103.425855569064</v>
      </c>
      <c r="G2778" s="86">
        <v>121.826853088007</v>
      </c>
      <c r="H2778" s="86">
        <f t="shared" si="306"/>
        <v>113.65386152584365</v>
      </c>
      <c r="I2778" s="86">
        <f t="shared" si="301"/>
        <v>9.371045328275649</v>
      </c>
      <c r="J2778" s="86">
        <f t="shared" si="302"/>
        <v>6.8285028920522901</v>
      </c>
      <c r="L2778" s="87">
        <v>126.99214437313</v>
      </c>
      <c r="M2778" s="86">
        <v>100.98036157316599</v>
      </c>
      <c r="N2778" s="86">
        <v>109.549600150161</v>
      </c>
      <c r="O2778" s="86">
        <f t="shared" si="307"/>
        <v>112.50736869881899</v>
      </c>
      <c r="P2778" s="86">
        <f t="shared" si="303"/>
        <v>13.255734879617151</v>
      </c>
      <c r="Q2778" s="86">
        <f t="shared" si="304"/>
        <v>6.8138756839912897</v>
      </c>
      <c r="S2778" s="86">
        <f t="shared" si="305"/>
        <v>-1.4627208061000634E-2</v>
      </c>
      <c r="T2778" s="87">
        <v>0.87585109500000002</v>
      </c>
      <c r="U2778" s="87">
        <v>0</v>
      </c>
    </row>
    <row r="2779" spans="2:21">
      <c r="B2779" s="87" t="s">
        <v>8545</v>
      </c>
      <c r="C2779" s="87" t="s">
        <v>3950</v>
      </c>
      <c r="D2779" s="87" t="s">
        <v>3951</v>
      </c>
      <c r="E2779" s="87">
        <v>82.403296249094495</v>
      </c>
      <c r="F2779" s="86">
        <v>74.795146231421398</v>
      </c>
      <c r="G2779" s="86">
        <v>86.110839421083796</v>
      </c>
      <c r="H2779" s="86">
        <f t="shared" si="306"/>
        <v>81.103093967199896</v>
      </c>
      <c r="I2779" s="86">
        <f t="shared" si="301"/>
        <v>5.7688059917998569</v>
      </c>
      <c r="J2779" s="86">
        <f t="shared" si="302"/>
        <v>6.341685047135015</v>
      </c>
      <c r="L2779" s="87">
        <v>81.295139027900902</v>
      </c>
      <c r="M2779" s="86">
        <v>84.750672446427302</v>
      </c>
      <c r="N2779" s="86">
        <v>91.188178185179694</v>
      </c>
      <c r="O2779" s="86">
        <f t="shared" si="307"/>
        <v>85.744663219835971</v>
      </c>
      <c r="P2779" s="86">
        <f t="shared" si="303"/>
        <v>5.0208633904019973</v>
      </c>
      <c r="Q2779" s="86">
        <f t="shared" si="304"/>
        <v>6.4219749750838675</v>
      </c>
      <c r="S2779" s="86">
        <f t="shared" si="305"/>
        <v>8.0289927948852147E-2</v>
      </c>
      <c r="T2779" s="87">
        <v>0.90794284300000005</v>
      </c>
      <c r="U2779" s="87">
        <v>0</v>
      </c>
    </row>
    <row r="2780" spans="2:21">
      <c r="B2780" s="87" t="s">
        <v>8546</v>
      </c>
      <c r="C2780" s="87" t="s">
        <v>3952</v>
      </c>
      <c r="D2780" s="87" t="s">
        <v>3953</v>
      </c>
      <c r="E2780" s="87">
        <v>56.891534693208101</v>
      </c>
      <c r="F2780" s="86">
        <v>54.664426320519702</v>
      </c>
      <c r="G2780" s="86">
        <v>43.622271735268797</v>
      </c>
      <c r="H2780" s="86">
        <f t="shared" si="306"/>
        <v>51.726077582998869</v>
      </c>
      <c r="I2780" s="86">
        <f t="shared" si="301"/>
        <v>7.1058957802097131</v>
      </c>
      <c r="J2780" s="86">
        <f t="shared" si="302"/>
        <v>5.6928198902158602</v>
      </c>
      <c r="L2780" s="87">
        <v>50.2636140362291</v>
      </c>
      <c r="M2780" s="86">
        <v>40.094383906859399</v>
      </c>
      <c r="N2780" s="86">
        <v>45.787453670775101</v>
      </c>
      <c r="O2780" s="86">
        <f t="shared" si="307"/>
        <v>45.3818172046212</v>
      </c>
      <c r="P2780" s="86">
        <f t="shared" si="303"/>
        <v>5.0967358243316374</v>
      </c>
      <c r="Q2780" s="86">
        <f t="shared" si="304"/>
        <v>5.5040424742723451</v>
      </c>
      <c r="S2780" s="86">
        <f t="shared" si="305"/>
        <v>-0.18877741594351485</v>
      </c>
      <c r="T2780" s="87">
        <v>0.52891459100000005</v>
      </c>
      <c r="U2780" s="87">
        <v>0</v>
      </c>
    </row>
    <row r="2781" spans="2:21">
      <c r="B2781" s="87" t="s">
        <v>8547</v>
      </c>
      <c r="C2781" s="87" t="s">
        <v>3954</v>
      </c>
      <c r="D2781" s="87" t="s">
        <v>3955</v>
      </c>
      <c r="E2781" s="87">
        <v>71.885340858055699</v>
      </c>
      <c r="F2781" s="86">
        <v>84.506391356506697</v>
      </c>
      <c r="G2781" s="86">
        <v>90.7801763562925</v>
      </c>
      <c r="H2781" s="86">
        <f t="shared" si="306"/>
        <v>82.390636190284965</v>
      </c>
      <c r="I2781" s="86">
        <f t="shared" si="301"/>
        <v>9.6234618027455614</v>
      </c>
      <c r="J2781" s="86">
        <f t="shared" si="302"/>
        <v>6.3644084773264895</v>
      </c>
      <c r="L2781" s="87">
        <v>85.436977714389997</v>
      </c>
      <c r="M2781" s="86">
        <v>109.271829133019</v>
      </c>
      <c r="N2781" s="86">
        <v>93.871992678711194</v>
      </c>
      <c r="O2781" s="86">
        <f t="shared" si="307"/>
        <v>96.193599842040058</v>
      </c>
      <c r="P2781" s="86">
        <f t="shared" si="303"/>
        <v>12.085835941408654</v>
      </c>
      <c r="Q2781" s="86">
        <f t="shared" si="304"/>
        <v>6.5878690036091498</v>
      </c>
      <c r="S2781" s="86">
        <f t="shared" si="305"/>
        <v>0.2234605262826603</v>
      </c>
      <c r="T2781" s="87">
        <v>0.46747319599999998</v>
      </c>
      <c r="U2781" s="87">
        <v>0</v>
      </c>
    </row>
    <row r="2782" spans="2:21">
      <c r="B2782" s="87" t="s">
        <v>8548</v>
      </c>
      <c r="C2782" s="87" t="s">
        <v>832</v>
      </c>
      <c r="D2782" s="87" t="s">
        <v>3956</v>
      </c>
      <c r="E2782" s="87">
        <v>68.473393035833396</v>
      </c>
      <c r="F2782" s="86">
        <v>65.059932154979904</v>
      </c>
      <c r="G2782" s="86">
        <v>77.403153080232698</v>
      </c>
      <c r="H2782" s="86">
        <f t="shared" si="306"/>
        <v>70.31215942368199</v>
      </c>
      <c r="I2782" s="86">
        <f t="shared" si="301"/>
        <v>6.3737408226418308</v>
      </c>
      <c r="J2782" s="86">
        <f t="shared" si="302"/>
        <v>6.135702298030373</v>
      </c>
      <c r="L2782" s="87">
        <v>65.868090647245594</v>
      </c>
      <c r="M2782" s="86">
        <v>62.433105913962898</v>
      </c>
      <c r="N2782" s="86">
        <v>59.1787513871949</v>
      </c>
      <c r="O2782" s="86">
        <f t="shared" si="307"/>
        <v>62.493315982801128</v>
      </c>
      <c r="P2782" s="86">
        <f t="shared" si="303"/>
        <v>3.3450760639043802</v>
      </c>
      <c r="Q2782" s="86">
        <f t="shared" si="304"/>
        <v>5.9656299884359338</v>
      </c>
      <c r="S2782" s="86">
        <f t="shared" si="305"/>
        <v>-0.17007230959443786</v>
      </c>
      <c r="T2782" s="87">
        <v>0.244374653</v>
      </c>
      <c r="U2782" s="87">
        <v>0</v>
      </c>
    </row>
    <row r="2783" spans="2:21">
      <c r="B2783" s="87" t="s">
        <v>8549</v>
      </c>
      <c r="C2783" s="87" t="s">
        <v>841</v>
      </c>
      <c r="D2783" s="87"/>
      <c r="E2783" s="87">
        <v>44.4573088153169</v>
      </c>
      <c r="F2783" s="86">
        <v>46.115076610706097</v>
      </c>
      <c r="G2783" s="86">
        <v>46.6965545339256</v>
      </c>
      <c r="H2783" s="86">
        <f t="shared" si="306"/>
        <v>45.756313319982866</v>
      </c>
      <c r="I2783" s="86">
        <f t="shared" si="301"/>
        <v>1.1619331612251929</v>
      </c>
      <c r="J2783" s="86">
        <f t="shared" si="302"/>
        <v>5.5158989107876728</v>
      </c>
      <c r="L2783" s="87">
        <v>32.344824689640198</v>
      </c>
      <c r="M2783" s="86">
        <v>49.490515889994697</v>
      </c>
      <c r="N2783" s="86">
        <v>46.0652976824475</v>
      </c>
      <c r="O2783" s="86">
        <f t="shared" si="307"/>
        <v>42.633546087360799</v>
      </c>
      <c r="P2783" s="86">
        <f t="shared" si="303"/>
        <v>9.0733880630260479</v>
      </c>
      <c r="Q2783" s="86">
        <f t="shared" si="304"/>
        <v>5.4139171527668131</v>
      </c>
      <c r="S2783" s="86">
        <f t="shared" si="305"/>
        <v>-0.10198175802085975</v>
      </c>
      <c r="T2783" s="87">
        <v>0.71728467399999996</v>
      </c>
      <c r="U2783" s="87">
        <v>0</v>
      </c>
    </row>
    <row r="2784" spans="2:21">
      <c r="B2784" s="87" t="s">
        <v>8550</v>
      </c>
      <c r="C2784" s="87" t="s">
        <v>3957</v>
      </c>
      <c r="D2784" s="87" t="s">
        <v>3958</v>
      </c>
      <c r="E2784" s="87">
        <v>797.27765133831497</v>
      </c>
      <c r="F2784" s="86">
        <v>885.69654498920499</v>
      </c>
      <c r="G2784" s="86">
        <v>926.56397578921894</v>
      </c>
      <c r="H2784" s="86">
        <f t="shared" si="306"/>
        <v>869.84605737224638</v>
      </c>
      <c r="I2784" s="86">
        <f t="shared" si="301"/>
        <v>66.084543508884309</v>
      </c>
      <c r="J2784" s="86">
        <f t="shared" si="302"/>
        <v>9.7646162896819764</v>
      </c>
      <c r="L2784" s="87">
        <v>910.12613211635596</v>
      </c>
      <c r="M2784" s="86">
        <v>925.08684745017104</v>
      </c>
      <c r="N2784" s="86">
        <v>1089.7319911310999</v>
      </c>
      <c r="O2784" s="86">
        <f t="shared" si="307"/>
        <v>974.98165689920882</v>
      </c>
      <c r="P2784" s="86">
        <f t="shared" si="303"/>
        <v>99.657840411945884</v>
      </c>
      <c r="Q2784" s="86">
        <f t="shared" si="304"/>
        <v>9.9292312663298112</v>
      </c>
      <c r="S2784" s="86">
        <f t="shared" si="305"/>
        <v>0.16461497664783303</v>
      </c>
      <c r="T2784" s="87">
        <v>0.60445945099999998</v>
      </c>
      <c r="U2784" s="87">
        <v>0</v>
      </c>
    </row>
    <row r="2785" spans="2:21">
      <c r="B2785" s="87" t="s">
        <v>8551</v>
      </c>
      <c r="C2785" s="87" t="s">
        <v>841</v>
      </c>
      <c r="D2785" s="87"/>
      <c r="E2785" s="87">
        <v>160.77566096391399</v>
      </c>
      <c r="F2785" s="86">
        <v>155.47554783863799</v>
      </c>
      <c r="G2785" s="86">
        <v>159.36289790102001</v>
      </c>
      <c r="H2785" s="86">
        <f t="shared" si="306"/>
        <v>158.53803556785735</v>
      </c>
      <c r="I2785" s="86">
        <f t="shared" si="301"/>
        <v>2.7446490097430778</v>
      </c>
      <c r="J2785" s="86">
        <f t="shared" si="302"/>
        <v>7.3086851950737826</v>
      </c>
      <c r="L2785" s="87">
        <v>152.51438367173699</v>
      </c>
      <c r="M2785" s="86">
        <v>158.921955618418</v>
      </c>
      <c r="N2785" s="86">
        <v>151.59199970632301</v>
      </c>
      <c r="O2785" s="86">
        <f t="shared" si="307"/>
        <v>154.34277966549266</v>
      </c>
      <c r="P2785" s="86">
        <f t="shared" si="303"/>
        <v>3.9924099677764069</v>
      </c>
      <c r="Q2785" s="86">
        <f t="shared" si="304"/>
        <v>7.2699941833566113</v>
      </c>
      <c r="S2785" s="86">
        <f t="shared" si="305"/>
        <v>-3.8691011717171375E-2</v>
      </c>
      <c r="T2785" s="87">
        <v>0.69068101800000004</v>
      </c>
      <c r="U2785" s="87">
        <v>0</v>
      </c>
    </row>
    <row r="2786" spans="2:21">
      <c r="B2786" s="87" t="s">
        <v>8552</v>
      </c>
      <c r="C2786" s="87" t="s">
        <v>841</v>
      </c>
      <c r="D2786" s="87"/>
      <c r="E2786" s="87">
        <v>126.16963671449</v>
      </c>
      <c r="F2786" s="86">
        <v>126.842357444947</v>
      </c>
      <c r="G2786" s="86">
        <v>133.81841373671301</v>
      </c>
      <c r="H2786" s="86">
        <f t="shared" si="306"/>
        <v>128.94346929871668</v>
      </c>
      <c r="I2786" s="86">
        <f t="shared" si="301"/>
        <v>4.2352037436775412</v>
      </c>
      <c r="J2786" s="86">
        <f t="shared" si="302"/>
        <v>7.0105948954419999</v>
      </c>
      <c r="L2786" s="87">
        <v>132.88656890563001</v>
      </c>
      <c r="M2786" s="86">
        <v>145.91810361839501</v>
      </c>
      <c r="N2786" s="86">
        <v>141.177274900187</v>
      </c>
      <c r="O2786" s="86">
        <f t="shared" si="307"/>
        <v>139.99398247473735</v>
      </c>
      <c r="P2786" s="86">
        <f t="shared" si="303"/>
        <v>6.5958593045633309</v>
      </c>
      <c r="Q2786" s="86">
        <f t="shared" si="304"/>
        <v>7.1292210052275751</v>
      </c>
      <c r="S2786" s="86">
        <f t="shared" si="305"/>
        <v>0.11862610978557549</v>
      </c>
      <c r="T2786" s="87">
        <v>0.82933630199999997</v>
      </c>
      <c r="U2786" s="87">
        <v>0</v>
      </c>
    </row>
    <row r="2787" spans="2:21">
      <c r="B2787" s="87" t="s">
        <v>8553</v>
      </c>
      <c r="C2787" s="87" t="s">
        <v>3865</v>
      </c>
      <c r="D2787" s="87" t="s">
        <v>937</v>
      </c>
      <c r="E2787" s="87">
        <v>64.691844975074503</v>
      </c>
      <c r="F2787" s="86">
        <v>68.964242832228805</v>
      </c>
      <c r="G2787" s="86">
        <v>78.338160035249203</v>
      </c>
      <c r="H2787" s="86">
        <f t="shared" si="306"/>
        <v>70.664749280850842</v>
      </c>
      <c r="I2787" s="86">
        <f t="shared" si="301"/>
        <v>6.980277237813806</v>
      </c>
      <c r="J2787" s="86">
        <f t="shared" si="302"/>
        <v>6.1429188089287967</v>
      </c>
      <c r="L2787" s="87">
        <v>71.276614219453506</v>
      </c>
      <c r="M2787" s="86">
        <v>79.6732898598449</v>
      </c>
      <c r="N2787" s="86">
        <v>76.495565043155196</v>
      </c>
      <c r="O2787" s="86">
        <f t="shared" si="307"/>
        <v>75.815156374151186</v>
      </c>
      <c r="P2787" s="86">
        <f t="shared" si="303"/>
        <v>4.2394878723882909</v>
      </c>
      <c r="Q2787" s="86">
        <f t="shared" si="304"/>
        <v>6.2444143844451752</v>
      </c>
      <c r="S2787" s="86">
        <f t="shared" si="305"/>
        <v>0.10149557551637776</v>
      </c>
      <c r="T2787" s="87">
        <v>0.83584727800000003</v>
      </c>
      <c r="U2787" s="87">
        <v>0</v>
      </c>
    </row>
    <row r="2788" spans="2:21">
      <c r="B2788" s="87" t="s">
        <v>8554</v>
      </c>
      <c r="C2788" s="87" t="s">
        <v>3959</v>
      </c>
      <c r="D2788" s="87" t="s">
        <v>3960</v>
      </c>
      <c r="E2788" s="87">
        <v>41.149303899760497</v>
      </c>
      <c r="F2788" s="86">
        <v>49.687780381565403</v>
      </c>
      <c r="G2788" s="86">
        <v>42.038579629223797</v>
      </c>
      <c r="H2788" s="86">
        <f t="shared" si="306"/>
        <v>44.291887970183232</v>
      </c>
      <c r="I2788" s="86">
        <f t="shared" si="301"/>
        <v>4.6940860683589829</v>
      </c>
      <c r="J2788" s="86">
        <f t="shared" si="302"/>
        <v>5.4689705892243587</v>
      </c>
      <c r="L2788" s="87">
        <v>51.655380808816503</v>
      </c>
      <c r="M2788" s="86">
        <v>54.441141104300698</v>
      </c>
      <c r="N2788" s="86">
        <v>60.878880708473901</v>
      </c>
      <c r="O2788" s="86">
        <f t="shared" si="307"/>
        <v>55.658467540530374</v>
      </c>
      <c r="P2788" s="86">
        <f t="shared" si="303"/>
        <v>4.7307135126746713</v>
      </c>
      <c r="Q2788" s="86">
        <f t="shared" si="304"/>
        <v>5.7985292819953811</v>
      </c>
      <c r="S2788" s="86">
        <f t="shared" si="305"/>
        <v>0.32955869277102234</v>
      </c>
      <c r="T2788" s="87">
        <v>0.111042527</v>
      </c>
      <c r="U2788" s="87">
        <v>0</v>
      </c>
    </row>
    <row r="2789" spans="2:21">
      <c r="B2789" s="87" t="s">
        <v>8555</v>
      </c>
      <c r="C2789" s="87" t="s">
        <v>832</v>
      </c>
      <c r="D2789" s="87" t="s">
        <v>2612</v>
      </c>
      <c r="E2789" s="87">
        <v>26.725623941022999</v>
      </c>
      <c r="F2789" s="86">
        <v>32.369369957270301</v>
      </c>
      <c r="G2789" s="86">
        <v>37.540877660743398</v>
      </c>
      <c r="H2789" s="86">
        <f t="shared" si="306"/>
        <v>32.211957186345565</v>
      </c>
      <c r="I2789" s="86">
        <f t="shared" si="301"/>
        <v>5.4093449086575154</v>
      </c>
      <c r="J2789" s="86">
        <f t="shared" si="302"/>
        <v>5.0095244158767018</v>
      </c>
      <c r="L2789" s="87">
        <v>35.583176297020003</v>
      </c>
      <c r="M2789" s="86">
        <v>36.041257483429</v>
      </c>
      <c r="N2789" s="86">
        <v>36.277751754537199</v>
      </c>
      <c r="O2789" s="86">
        <f t="shared" si="307"/>
        <v>35.967395178328736</v>
      </c>
      <c r="P2789" s="86">
        <f t="shared" si="303"/>
        <v>0.35312957484802815</v>
      </c>
      <c r="Q2789" s="86">
        <f t="shared" si="304"/>
        <v>5.1686177756455205</v>
      </c>
      <c r="S2789" s="86">
        <f t="shared" si="305"/>
        <v>0.15909335976881925</v>
      </c>
      <c r="T2789" s="87">
        <v>0.72381813500000003</v>
      </c>
      <c r="U2789" s="87">
        <v>0</v>
      </c>
    </row>
    <row r="2790" spans="2:21">
      <c r="B2790" s="87" t="s">
        <v>8556</v>
      </c>
      <c r="C2790" s="87" t="s">
        <v>3961</v>
      </c>
      <c r="D2790" s="87" t="s">
        <v>3098</v>
      </c>
      <c r="E2790" s="87">
        <v>151.598794019591</v>
      </c>
      <c r="F2790" s="86">
        <v>122.344140984029</v>
      </c>
      <c r="G2790" s="86">
        <v>112.55910664618899</v>
      </c>
      <c r="H2790" s="86">
        <f t="shared" si="306"/>
        <v>128.83401388326965</v>
      </c>
      <c r="I2790" s="86">
        <f t="shared" si="301"/>
        <v>20.312881017705635</v>
      </c>
      <c r="J2790" s="86">
        <f t="shared" si="302"/>
        <v>7.0093697240840918</v>
      </c>
      <c r="L2790" s="87">
        <v>136.554272501898</v>
      </c>
      <c r="M2790" s="86">
        <v>121.83550691471901</v>
      </c>
      <c r="N2790" s="86">
        <v>111.18738557713399</v>
      </c>
      <c r="O2790" s="86">
        <f t="shared" si="307"/>
        <v>123.19238833125034</v>
      </c>
      <c r="P2790" s="86">
        <f t="shared" si="303"/>
        <v>12.7377621051477</v>
      </c>
      <c r="Q2790" s="86">
        <f t="shared" si="304"/>
        <v>6.9447693089893452</v>
      </c>
      <c r="S2790" s="86">
        <f t="shared" si="305"/>
        <v>-6.4600415094747149E-2</v>
      </c>
      <c r="T2790" s="87">
        <v>0.74026544299999997</v>
      </c>
      <c r="U2790" s="87">
        <v>0</v>
      </c>
    </row>
    <row r="2791" spans="2:21">
      <c r="B2791" s="87" t="s">
        <v>8557</v>
      </c>
      <c r="C2791" s="87" t="s">
        <v>832</v>
      </c>
      <c r="D2791" s="87" t="s">
        <v>3962</v>
      </c>
      <c r="E2791" s="87">
        <v>174.373478553301</v>
      </c>
      <c r="F2791" s="86">
        <v>152.032014110207</v>
      </c>
      <c r="G2791" s="86">
        <v>159.56869194093599</v>
      </c>
      <c r="H2791" s="86">
        <f t="shared" si="306"/>
        <v>161.99139486814798</v>
      </c>
      <c r="I2791" s="86">
        <f t="shared" si="301"/>
        <v>11.366062443548758</v>
      </c>
      <c r="J2791" s="86">
        <f t="shared" si="302"/>
        <v>7.3397733676328958</v>
      </c>
      <c r="L2791" s="87">
        <v>163.90534803361001</v>
      </c>
      <c r="M2791" s="86">
        <v>158.73283706278301</v>
      </c>
      <c r="N2791" s="86">
        <v>169.95236157874899</v>
      </c>
      <c r="O2791" s="86">
        <f t="shared" si="307"/>
        <v>164.19684889171401</v>
      </c>
      <c r="P2791" s="86">
        <f t="shared" si="303"/>
        <v>5.6154396224870027</v>
      </c>
      <c r="Q2791" s="86">
        <f t="shared" si="304"/>
        <v>7.3592826303379493</v>
      </c>
      <c r="S2791" s="86">
        <f t="shared" si="305"/>
        <v>1.950926270505483E-2</v>
      </c>
      <c r="T2791" s="87">
        <v>0.95393430400000001</v>
      </c>
      <c r="U2791" s="87">
        <v>0</v>
      </c>
    </row>
    <row r="2792" spans="2:21">
      <c r="B2792" s="87" t="s">
        <v>8558</v>
      </c>
      <c r="C2792" s="87" t="s">
        <v>832</v>
      </c>
      <c r="D2792" s="87" t="s">
        <v>3963</v>
      </c>
      <c r="E2792" s="87">
        <v>464.62542120453099</v>
      </c>
      <c r="F2792" s="86">
        <v>552.96987956979603</v>
      </c>
      <c r="G2792" s="86">
        <v>522.58139315106303</v>
      </c>
      <c r="H2792" s="86">
        <f t="shared" si="306"/>
        <v>513.39223130846335</v>
      </c>
      <c r="I2792" s="86">
        <f t="shared" si="301"/>
        <v>44.883363872264844</v>
      </c>
      <c r="J2792" s="86">
        <f t="shared" si="302"/>
        <v>9.0039176548786433</v>
      </c>
      <c r="L2792" s="87">
        <v>456.31395919414598</v>
      </c>
      <c r="M2792" s="86">
        <v>481.910496328845</v>
      </c>
      <c r="N2792" s="86">
        <v>548.24484012478104</v>
      </c>
      <c r="O2792" s="86">
        <f t="shared" si="307"/>
        <v>495.48976521592402</v>
      </c>
      <c r="P2792" s="86">
        <f t="shared" si="303"/>
        <v>47.445960047208906</v>
      </c>
      <c r="Q2792" s="86">
        <f t="shared" si="304"/>
        <v>8.9527114473383964</v>
      </c>
      <c r="S2792" s="86">
        <f t="shared" si="305"/>
        <v>-5.1206207540245484E-2</v>
      </c>
      <c r="T2792" s="87">
        <v>0.72729081500000003</v>
      </c>
      <c r="U2792" s="87">
        <v>0</v>
      </c>
    </row>
    <row r="2793" spans="2:21">
      <c r="B2793" s="87" t="s">
        <v>8559</v>
      </c>
      <c r="C2793" s="87" t="s">
        <v>1148</v>
      </c>
      <c r="D2793" s="87" t="s">
        <v>1149</v>
      </c>
      <c r="E2793" s="87">
        <v>54.739759048052697</v>
      </c>
      <c r="F2793" s="86">
        <v>67.417828069238098</v>
      </c>
      <c r="G2793" s="86">
        <v>65.675086986583906</v>
      </c>
      <c r="H2793" s="86">
        <f t="shared" si="306"/>
        <v>62.610891367958232</v>
      </c>
      <c r="I2793" s="86">
        <f t="shared" si="301"/>
        <v>6.8720688019248479</v>
      </c>
      <c r="J2793" s="86">
        <f t="shared" si="302"/>
        <v>5.9683417353648354</v>
      </c>
      <c r="L2793" s="87">
        <v>45.814723896625402</v>
      </c>
      <c r="M2793" s="86">
        <v>48.290343712211701</v>
      </c>
      <c r="N2793" s="86">
        <v>56.447896639672798</v>
      </c>
      <c r="O2793" s="86">
        <f t="shared" si="307"/>
        <v>50.184321416169972</v>
      </c>
      <c r="P2793" s="86">
        <f t="shared" si="303"/>
        <v>5.5638524695744573</v>
      </c>
      <c r="Q2793" s="86">
        <f t="shared" si="304"/>
        <v>5.6491648027257551</v>
      </c>
      <c r="S2793" s="86">
        <f t="shared" si="305"/>
        <v>-0.31917693263907948</v>
      </c>
      <c r="T2793" s="87">
        <v>1.7924480999999999E-2</v>
      </c>
      <c r="U2793" s="87">
        <v>0</v>
      </c>
    </row>
    <row r="2794" spans="2:21">
      <c r="B2794" s="87" t="s">
        <v>8560</v>
      </c>
      <c r="C2794" s="87" t="s">
        <v>1148</v>
      </c>
      <c r="D2794" s="87" t="s">
        <v>1149</v>
      </c>
      <c r="E2794" s="87">
        <v>3.2038425770368701</v>
      </c>
      <c r="F2794" s="86">
        <v>3.6390564062312301</v>
      </c>
      <c r="G2794" s="86">
        <v>2.3692397680699702</v>
      </c>
      <c r="H2794" s="86">
        <f t="shared" si="306"/>
        <v>3.0707129171126901</v>
      </c>
      <c r="I2794" s="86">
        <f t="shared" si="301"/>
        <v>0.64529156464456949</v>
      </c>
      <c r="J2794" s="86">
        <f t="shared" si="302"/>
        <v>1.6185736401490551</v>
      </c>
      <c r="L2794" s="87">
        <v>4.6629554329851404</v>
      </c>
      <c r="M2794" s="86">
        <v>7.1790031158740097</v>
      </c>
      <c r="N2794" s="86">
        <v>7.92508324581227</v>
      </c>
      <c r="O2794" s="86">
        <f t="shared" si="307"/>
        <v>6.5890139315571403</v>
      </c>
      <c r="P2794" s="86">
        <f t="shared" si="303"/>
        <v>1.7092205518929482</v>
      </c>
      <c r="Q2794" s="86">
        <f t="shared" si="304"/>
        <v>2.720062577146019</v>
      </c>
      <c r="S2794" s="86">
        <f t="shared" si="305"/>
        <v>1.1014889369969636</v>
      </c>
      <c r="T2794" s="91">
        <v>2.3600000000000001E-5</v>
      </c>
      <c r="U2794" s="87">
        <v>1</v>
      </c>
    </row>
    <row r="2795" spans="2:21">
      <c r="B2795" s="87" t="s">
        <v>8561</v>
      </c>
      <c r="C2795" s="87" t="s">
        <v>832</v>
      </c>
      <c r="D2795" s="87" t="s">
        <v>3964</v>
      </c>
      <c r="E2795" s="87">
        <v>122.386786442808</v>
      </c>
      <c r="F2795" s="86">
        <v>137.21752345565</v>
      </c>
      <c r="G2795" s="86">
        <v>119.815839699538</v>
      </c>
      <c r="H2795" s="86">
        <f t="shared" si="306"/>
        <v>126.47338319933199</v>
      </c>
      <c r="I2795" s="86">
        <f t="shared" si="301"/>
        <v>9.3930747987417487</v>
      </c>
      <c r="J2795" s="86">
        <f t="shared" si="302"/>
        <v>6.9826899860243561</v>
      </c>
      <c r="L2795" s="87">
        <v>135.05614554082399</v>
      </c>
      <c r="M2795" s="86">
        <v>133.26024533841101</v>
      </c>
      <c r="N2795" s="86">
        <v>112.112600054982</v>
      </c>
      <c r="O2795" s="86">
        <f t="shared" si="307"/>
        <v>126.80966364473899</v>
      </c>
      <c r="P2795" s="86">
        <f t="shared" si="303"/>
        <v>12.759665865737922</v>
      </c>
      <c r="Q2795" s="86">
        <f t="shared" si="304"/>
        <v>6.9865208813175723</v>
      </c>
      <c r="S2795" s="86">
        <f t="shared" si="305"/>
        <v>3.8308952932162741E-3</v>
      </c>
      <c r="T2795" s="87">
        <v>0.92988571099999995</v>
      </c>
      <c r="U2795" s="87">
        <v>0</v>
      </c>
    </row>
    <row r="2796" spans="2:21">
      <c r="B2796" s="87" t="s">
        <v>8562</v>
      </c>
      <c r="C2796" s="87" t="s">
        <v>3965</v>
      </c>
      <c r="D2796" s="87" t="s">
        <v>3296</v>
      </c>
      <c r="E2796" s="87">
        <v>142.45251559815799</v>
      </c>
      <c r="F2796" s="86">
        <v>153.67729986426201</v>
      </c>
      <c r="G2796" s="86">
        <v>148.970153429492</v>
      </c>
      <c r="H2796" s="86">
        <f t="shared" si="306"/>
        <v>148.36665629730399</v>
      </c>
      <c r="I2796" s="86">
        <f t="shared" si="301"/>
        <v>5.6366747330818612</v>
      </c>
      <c r="J2796" s="86">
        <f t="shared" si="302"/>
        <v>7.2130230890136326</v>
      </c>
      <c r="L2796" s="87">
        <v>165.791023300662</v>
      </c>
      <c r="M2796" s="86">
        <v>172.12965779135101</v>
      </c>
      <c r="N2796" s="86">
        <v>154.636893693301</v>
      </c>
      <c r="O2796" s="86">
        <f t="shared" si="307"/>
        <v>164.18585826177136</v>
      </c>
      <c r="P2796" s="86">
        <f t="shared" si="303"/>
        <v>8.8561625464455229</v>
      </c>
      <c r="Q2796" s="86">
        <f t="shared" si="304"/>
        <v>7.3591860593128926</v>
      </c>
      <c r="S2796" s="86">
        <f t="shared" si="305"/>
        <v>0.14616297029926067</v>
      </c>
      <c r="T2796" s="87">
        <v>0.58886873200000001</v>
      </c>
      <c r="U2796" s="87">
        <v>0</v>
      </c>
    </row>
    <row r="2797" spans="2:21">
      <c r="B2797" s="87" t="s">
        <v>8563</v>
      </c>
      <c r="C2797" s="87" t="s">
        <v>3966</v>
      </c>
      <c r="D2797" s="87" t="s">
        <v>3967</v>
      </c>
      <c r="E2797" s="87">
        <v>214.96490661280899</v>
      </c>
      <c r="F2797" s="86">
        <v>260.85231248519699</v>
      </c>
      <c r="G2797" s="86">
        <v>238.23472342051701</v>
      </c>
      <c r="H2797" s="86">
        <f t="shared" si="306"/>
        <v>238.017314172841</v>
      </c>
      <c r="I2797" s="86">
        <f t="shared" si="301"/>
        <v>22.944475468182933</v>
      </c>
      <c r="J2797" s="86">
        <f t="shared" si="302"/>
        <v>7.8949227135715674</v>
      </c>
      <c r="L2797" s="87">
        <v>249.31889348717201</v>
      </c>
      <c r="M2797" s="86">
        <v>284.72855925784899</v>
      </c>
      <c r="N2797" s="86">
        <v>265.33189736166003</v>
      </c>
      <c r="O2797" s="86">
        <f t="shared" si="307"/>
        <v>266.45978336889368</v>
      </c>
      <c r="P2797" s="86">
        <f t="shared" si="303"/>
        <v>17.731756896363887</v>
      </c>
      <c r="Q2797" s="86">
        <f t="shared" si="304"/>
        <v>8.0577739940067303</v>
      </c>
      <c r="S2797" s="86">
        <f t="shared" si="305"/>
        <v>0.16285128043516278</v>
      </c>
      <c r="T2797" s="87">
        <v>0.57668238599999999</v>
      </c>
      <c r="U2797" s="87">
        <v>0</v>
      </c>
    </row>
    <row r="2798" spans="2:21">
      <c r="B2798" s="87" t="s">
        <v>8564</v>
      </c>
      <c r="C2798" s="87" t="s">
        <v>832</v>
      </c>
      <c r="D2798" s="87" t="s">
        <v>3968</v>
      </c>
      <c r="E2798" s="87">
        <v>75.375576967267605</v>
      </c>
      <c r="F2798" s="86">
        <v>83.704852514405204</v>
      </c>
      <c r="G2798" s="86">
        <v>85.257017278738601</v>
      </c>
      <c r="H2798" s="86">
        <f t="shared" si="306"/>
        <v>81.445815586803803</v>
      </c>
      <c r="I2798" s="86">
        <f t="shared" si="301"/>
        <v>5.3139581798778854</v>
      </c>
      <c r="J2798" s="86">
        <f t="shared" si="302"/>
        <v>6.3477686747033406</v>
      </c>
      <c r="L2798" s="87">
        <v>73.183408881367001</v>
      </c>
      <c r="M2798" s="86">
        <v>93.789958967541907</v>
      </c>
      <c r="N2798" s="86">
        <v>77.518877505341905</v>
      </c>
      <c r="O2798" s="86">
        <f t="shared" si="307"/>
        <v>81.497415118083609</v>
      </c>
      <c r="P2798" s="86">
        <f t="shared" si="303"/>
        <v>10.864117440708524</v>
      </c>
      <c r="Q2798" s="86">
        <f t="shared" si="304"/>
        <v>6.3486823964953532</v>
      </c>
      <c r="S2798" s="86">
        <f t="shared" si="305"/>
        <v>9.1372179201212509E-4</v>
      </c>
      <c r="T2798" s="87">
        <v>0.91676302600000004</v>
      </c>
      <c r="U2798" s="87">
        <v>0</v>
      </c>
    </row>
    <row r="2799" spans="2:21">
      <c r="B2799" s="87" t="s">
        <v>8565</v>
      </c>
      <c r="C2799" s="87" t="s">
        <v>841</v>
      </c>
      <c r="D2799" s="87" t="s">
        <v>3969</v>
      </c>
      <c r="E2799" s="87">
        <v>23.234533355552799</v>
      </c>
      <c r="F2799" s="86">
        <v>25.3341852504923</v>
      </c>
      <c r="G2799" s="86">
        <v>31.0772334220677</v>
      </c>
      <c r="H2799" s="86">
        <f t="shared" si="306"/>
        <v>26.548650676037596</v>
      </c>
      <c r="I2799" s="86">
        <f t="shared" si="301"/>
        <v>4.0599483722964003</v>
      </c>
      <c r="J2799" s="86">
        <f t="shared" si="302"/>
        <v>4.7305666334136864</v>
      </c>
      <c r="L2799" s="87">
        <v>17.819908092192101</v>
      </c>
      <c r="M2799" s="86">
        <v>24.8180381154238</v>
      </c>
      <c r="N2799" s="86">
        <v>22.2957015991426</v>
      </c>
      <c r="O2799" s="86">
        <f t="shared" si="307"/>
        <v>21.644549268919501</v>
      </c>
      <c r="P2799" s="86">
        <f t="shared" si="303"/>
        <v>3.5442143661720604</v>
      </c>
      <c r="Q2799" s="86">
        <f t="shared" si="304"/>
        <v>4.4359318527365339</v>
      </c>
      <c r="S2799" s="86">
        <f t="shared" si="305"/>
        <v>-0.29463478067715265</v>
      </c>
      <c r="T2799" s="87">
        <v>0.415033135</v>
      </c>
      <c r="U2799" s="87">
        <v>0</v>
      </c>
    </row>
    <row r="2800" spans="2:21">
      <c r="B2800" s="87" t="s">
        <v>8566</v>
      </c>
      <c r="C2800" s="87" t="s">
        <v>832</v>
      </c>
      <c r="D2800" s="87" t="s">
        <v>3970</v>
      </c>
      <c r="E2800" s="87">
        <v>37.946582791634199</v>
      </c>
      <c r="F2800" s="86">
        <v>38.460905402886603</v>
      </c>
      <c r="G2800" s="86">
        <v>38.541010453786697</v>
      </c>
      <c r="H2800" s="86">
        <f t="shared" si="306"/>
        <v>38.316166216102495</v>
      </c>
      <c r="I2800" s="86">
        <f t="shared" si="301"/>
        <v>0.32256493226358873</v>
      </c>
      <c r="J2800" s="86">
        <f t="shared" si="302"/>
        <v>5.2598813120754171</v>
      </c>
      <c r="L2800" s="87">
        <v>37.169873181223103</v>
      </c>
      <c r="M2800" s="86">
        <v>41.340731984048404</v>
      </c>
      <c r="N2800" s="86">
        <v>38.220395995440199</v>
      </c>
      <c r="O2800" s="86">
        <f t="shared" si="307"/>
        <v>38.910333720237233</v>
      </c>
      <c r="P2800" s="86">
        <f t="shared" si="303"/>
        <v>2.1693377644686658</v>
      </c>
      <c r="Q2800" s="86">
        <f t="shared" si="304"/>
        <v>5.2820814487387802</v>
      </c>
      <c r="S2800" s="86">
        <f t="shared" si="305"/>
        <v>2.2200136663363564E-2</v>
      </c>
      <c r="T2800" s="87">
        <v>0.96142376299999999</v>
      </c>
      <c r="U2800" s="87">
        <v>0</v>
      </c>
    </row>
    <row r="2801" spans="2:21">
      <c r="B2801" s="87" t="s">
        <v>8567</v>
      </c>
      <c r="C2801" s="87" t="s">
        <v>841</v>
      </c>
      <c r="D2801" s="87"/>
      <c r="E2801" s="87">
        <v>38.7473655156072</v>
      </c>
      <c r="F2801" s="86">
        <v>32.141428991022003</v>
      </c>
      <c r="G2801" s="86">
        <v>41.149727738839999</v>
      </c>
      <c r="H2801" s="86">
        <f t="shared" si="306"/>
        <v>37.346174081823072</v>
      </c>
      <c r="I2801" s="86">
        <f t="shared" si="301"/>
        <v>4.6647470090099494</v>
      </c>
      <c r="J2801" s="86">
        <f t="shared" si="302"/>
        <v>5.2228885489888981</v>
      </c>
      <c r="L2801" s="87">
        <v>35.727123283640701</v>
      </c>
      <c r="M2801" s="86">
        <v>36.628483898419603</v>
      </c>
      <c r="N2801" s="86">
        <v>35.817244327469702</v>
      </c>
      <c r="O2801" s="86">
        <f t="shared" si="307"/>
        <v>36.057617169843333</v>
      </c>
      <c r="P2801" s="86">
        <f t="shared" si="303"/>
        <v>0.49643435314423473</v>
      </c>
      <c r="Q2801" s="86">
        <f t="shared" si="304"/>
        <v>5.172232155805256</v>
      </c>
      <c r="S2801" s="86">
        <f t="shared" si="305"/>
        <v>-5.065639318364213E-2</v>
      </c>
      <c r="T2801" s="87">
        <v>0.71728467399999996</v>
      </c>
      <c r="U2801" s="87">
        <v>0</v>
      </c>
    </row>
    <row r="2802" spans="2:21">
      <c r="B2802" s="87" t="s">
        <v>8568</v>
      </c>
      <c r="C2802" s="87" t="s">
        <v>3971</v>
      </c>
      <c r="D2802" s="87"/>
      <c r="E2802" s="87">
        <v>46.8275719711447</v>
      </c>
      <c r="F2802" s="86">
        <v>53.077071482748003</v>
      </c>
      <c r="G2802" s="86">
        <v>59.608031543187103</v>
      </c>
      <c r="H2802" s="86">
        <f t="shared" si="306"/>
        <v>53.170891665693269</v>
      </c>
      <c r="I2802" s="86">
        <f t="shared" si="301"/>
        <v>6.390746309172231</v>
      </c>
      <c r="J2802" s="86">
        <f t="shared" si="302"/>
        <v>5.7325647552311443</v>
      </c>
      <c r="L2802" s="87">
        <v>51.229096727262601</v>
      </c>
      <c r="M2802" s="86">
        <v>59.586404900174699</v>
      </c>
      <c r="N2802" s="86">
        <v>59.6323463066432</v>
      </c>
      <c r="O2802" s="86">
        <f t="shared" si="307"/>
        <v>56.815949311360164</v>
      </c>
      <c r="P2802" s="86">
        <f t="shared" si="303"/>
        <v>4.8384107928673554</v>
      </c>
      <c r="Q2802" s="86">
        <f t="shared" si="304"/>
        <v>5.8282240732516968</v>
      </c>
      <c r="S2802" s="86">
        <f t="shared" si="305"/>
        <v>9.5659318020553372E-2</v>
      </c>
      <c r="T2802" s="87">
        <v>0.87535966600000004</v>
      </c>
      <c r="U2802" s="87">
        <v>0</v>
      </c>
    </row>
    <row r="2803" spans="2:21">
      <c r="B2803" s="87" t="s">
        <v>8569</v>
      </c>
      <c r="C2803" s="87" t="s">
        <v>3972</v>
      </c>
      <c r="D2803" s="87" t="s">
        <v>3973</v>
      </c>
      <c r="E2803" s="87">
        <v>103.86083079405201</v>
      </c>
      <c r="F2803" s="86">
        <v>99.948566467695699</v>
      </c>
      <c r="G2803" s="86">
        <v>99.012649949508599</v>
      </c>
      <c r="H2803" s="86">
        <f t="shared" si="306"/>
        <v>100.94068240375209</v>
      </c>
      <c r="I2803" s="86">
        <f t="shared" si="301"/>
        <v>2.5718543695711489</v>
      </c>
      <c r="J2803" s="86">
        <f t="shared" si="302"/>
        <v>6.6573639348145797</v>
      </c>
      <c r="L2803" s="87">
        <v>168.201792981246</v>
      </c>
      <c r="M2803" s="86">
        <v>191.562527167843</v>
      </c>
      <c r="N2803" s="86">
        <v>169.030403779382</v>
      </c>
      <c r="O2803" s="86">
        <f t="shared" si="307"/>
        <v>176.26490797615702</v>
      </c>
      <c r="P2803" s="86">
        <f t="shared" si="303"/>
        <v>13.254603489507968</v>
      </c>
      <c r="Q2803" s="86">
        <f t="shared" si="304"/>
        <v>7.4616014714207246</v>
      </c>
      <c r="S2803" s="86">
        <f t="shared" si="305"/>
        <v>0.80423753660614539</v>
      </c>
      <c r="T2803" s="91">
        <v>2.6899999999999998E-16</v>
      </c>
      <c r="U2803" s="87">
        <v>0</v>
      </c>
    </row>
    <row r="2804" spans="2:21">
      <c r="B2804" s="87" t="s">
        <v>8570</v>
      </c>
      <c r="C2804" s="87" t="s">
        <v>3974</v>
      </c>
      <c r="D2804" s="87" t="s">
        <v>3975</v>
      </c>
      <c r="E2804" s="87">
        <v>96.358735533318907</v>
      </c>
      <c r="F2804" s="86">
        <v>92.3447397311472</v>
      </c>
      <c r="G2804" s="86">
        <v>108.071358314742</v>
      </c>
      <c r="H2804" s="86">
        <f t="shared" si="306"/>
        <v>98.924944526402712</v>
      </c>
      <c r="I2804" s="86">
        <f t="shared" si="301"/>
        <v>8.1713343136604948</v>
      </c>
      <c r="J2804" s="86">
        <f t="shared" si="302"/>
        <v>6.628262446073399</v>
      </c>
      <c r="L2804" s="87">
        <v>106.191903353999</v>
      </c>
      <c r="M2804" s="86">
        <v>112.15919705566699</v>
      </c>
      <c r="N2804" s="86">
        <v>114.049976821982</v>
      </c>
      <c r="O2804" s="86">
        <f t="shared" si="307"/>
        <v>110.800359077216</v>
      </c>
      <c r="P2804" s="86">
        <f t="shared" si="303"/>
        <v>4.1014826765226262</v>
      </c>
      <c r="Q2804" s="86">
        <f t="shared" si="304"/>
        <v>6.791818746595756</v>
      </c>
      <c r="S2804" s="86">
        <f t="shared" si="305"/>
        <v>0.1635563005223569</v>
      </c>
      <c r="T2804" s="87">
        <v>0.50449033300000001</v>
      </c>
      <c r="U2804" s="87">
        <v>0</v>
      </c>
    </row>
    <row r="2805" spans="2:21">
      <c r="B2805" s="87" t="s">
        <v>8571</v>
      </c>
      <c r="C2805" s="87" t="s">
        <v>832</v>
      </c>
      <c r="D2805" s="87" t="s">
        <v>2718</v>
      </c>
      <c r="E2805" s="87">
        <v>46.845750376413001</v>
      </c>
      <c r="F2805" s="86">
        <v>43.869764163874699</v>
      </c>
      <c r="G2805" s="86">
        <v>45.8797920340158</v>
      </c>
      <c r="H2805" s="86">
        <f t="shared" si="306"/>
        <v>45.531768858101167</v>
      </c>
      <c r="I2805" s="86">
        <f t="shared" si="301"/>
        <v>1.518210651568088</v>
      </c>
      <c r="J2805" s="86">
        <f t="shared" si="302"/>
        <v>5.5088016024157964</v>
      </c>
      <c r="L2805" s="87">
        <v>52.428627927338603</v>
      </c>
      <c r="M2805" s="86">
        <v>48.587860956407397</v>
      </c>
      <c r="N2805" s="86">
        <v>51.036712872066303</v>
      </c>
      <c r="O2805" s="86">
        <f t="shared" si="307"/>
        <v>50.684400585270772</v>
      </c>
      <c r="P2805" s="86">
        <f t="shared" si="303"/>
        <v>1.9444705428006213</v>
      </c>
      <c r="Q2805" s="86">
        <f t="shared" si="304"/>
        <v>5.6634698843015947</v>
      </c>
      <c r="S2805" s="86">
        <f t="shared" si="305"/>
        <v>0.15466828188579829</v>
      </c>
      <c r="T2805" s="87">
        <v>0.67350984800000002</v>
      </c>
      <c r="U2805" s="87">
        <v>0</v>
      </c>
    </row>
    <row r="2806" spans="2:21">
      <c r="B2806" s="87" t="s">
        <v>8572</v>
      </c>
      <c r="C2806" s="87" t="s">
        <v>3976</v>
      </c>
      <c r="D2806" s="87" t="s">
        <v>3977</v>
      </c>
      <c r="E2806" s="87">
        <v>74.289699475990702</v>
      </c>
      <c r="F2806" s="86">
        <v>72.009532912666003</v>
      </c>
      <c r="G2806" s="86">
        <v>74.102408679398295</v>
      </c>
      <c r="H2806" s="86">
        <f t="shared" si="306"/>
        <v>73.467213689351681</v>
      </c>
      <c r="I2806" s="86">
        <f t="shared" si="301"/>
        <v>1.2658571782240062</v>
      </c>
      <c r="J2806" s="86">
        <f t="shared" si="302"/>
        <v>6.1990286550312899</v>
      </c>
      <c r="L2806" s="87">
        <v>71.760281435446302</v>
      </c>
      <c r="M2806" s="86">
        <v>74.330230628557203</v>
      </c>
      <c r="N2806" s="86">
        <v>70.925720984328095</v>
      </c>
      <c r="O2806" s="86">
        <f t="shared" si="307"/>
        <v>72.338744349443871</v>
      </c>
      <c r="P2806" s="86">
        <f t="shared" si="303"/>
        <v>1.7744396260693591</v>
      </c>
      <c r="Q2806" s="86">
        <f t="shared" si="304"/>
        <v>6.1766966509049306</v>
      </c>
      <c r="S2806" s="86">
        <f t="shared" si="305"/>
        <v>-2.2332004126358985E-2</v>
      </c>
      <c r="T2806" s="87">
        <v>0.79493078399999995</v>
      </c>
      <c r="U2806" s="87">
        <v>0</v>
      </c>
    </row>
    <row r="2807" spans="2:21">
      <c r="B2807" s="87" t="s">
        <v>8573</v>
      </c>
      <c r="C2807" s="87" t="s">
        <v>841</v>
      </c>
      <c r="D2807" s="87" t="s">
        <v>866</v>
      </c>
      <c r="E2807" s="87">
        <v>56.240024983085497</v>
      </c>
      <c r="F2807" s="86">
        <v>52.179822106385799</v>
      </c>
      <c r="G2807" s="86">
        <v>59.508103807714697</v>
      </c>
      <c r="H2807" s="86">
        <f t="shared" si="306"/>
        <v>55.975983632395327</v>
      </c>
      <c r="I2807" s="86">
        <f t="shared" si="301"/>
        <v>3.6712690652775244</v>
      </c>
      <c r="J2807" s="86">
        <f t="shared" si="302"/>
        <v>5.8067360698028487</v>
      </c>
      <c r="L2807" s="87">
        <v>62.997125655928102</v>
      </c>
      <c r="M2807" s="86">
        <v>63.132387162938201</v>
      </c>
      <c r="N2807" s="86">
        <v>60.176550542240903</v>
      </c>
      <c r="O2807" s="86">
        <f t="shared" si="307"/>
        <v>62.102021120369066</v>
      </c>
      <c r="P2807" s="86">
        <f t="shared" si="303"/>
        <v>1.668877355963454</v>
      </c>
      <c r="Q2807" s="86">
        <f t="shared" si="304"/>
        <v>5.9565683168417252</v>
      </c>
      <c r="S2807" s="86">
        <f t="shared" si="305"/>
        <v>0.1498322470388764</v>
      </c>
      <c r="T2807" s="87">
        <v>0.55798183700000004</v>
      </c>
      <c r="U2807" s="87">
        <v>0</v>
      </c>
    </row>
    <row r="2808" spans="2:21">
      <c r="B2808" s="87" t="s">
        <v>8574</v>
      </c>
      <c r="C2808" s="87" t="s">
        <v>1650</v>
      </c>
      <c r="D2808" s="87" t="s">
        <v>3978</v>
      </c>
      <c r="E2808" s="87">
        <v>80.408052406527005</v>
      </c>
      <c r="F2808" s="86">
        <v>80.372433449195299</v>
      </c>
      <c r="G2808" s="86">
        <v>80.962454991453498</v>
      </c>
      <c r="H2808" s="86">
        <f t="shared" si="306"/>
        <v>80.580980282391934</v>
      </c>
      <c r="I2808" s="86">
        <f t="shared" si="301"/>
        <v>0.33084647915695453</v>
      </c>
      <c r="J2808" s="86">
        <f t="shared" si="302"/>
        <v>6.3323674511301808</v>
      </c>
      <c r="L2808" s="87">
        <v>86.125459248332504</v>
      </c>
      <c r="M2808" s="86">
        <v>90.152807145903694</v>
      </c>
      <c r="N2808" s="86">
        <v>84.714805131629603</v>
      </c>
      <c r="O2808" s="86">
        <f t="shared" si="307"/>
        <v>86.997690508621929</v>
      </c>
      <c r="P2808" s="86">
        <f t="shared" si="303"/>
        <v>2.8219774990920516</v>
      </c>
      <c r="Q2808" s="86">
        <f t="shared" si="304"/>
        <v>6.4429051977339826</v>
      </c>
      <c r="S2808" s="86">
        <f t="shared" si="305"/>
        <v>0.11053774660380207</v>
      </c>
      <c r="T2808" s="87">
        <v>0.74249469999999995</v>
      </c>
      <c r="U2808" s="87">
        <v>0</v>
      </c>
    </row>
    <row r="2809" spans="2:21">
      <c r="B2809" s="87" t="s">
        <v>8575</v>
      </c>
      <c r="C2809" s="87" t="s">
        <v>841</v>
      </c>
      <c r="D2809" s="87"/>
      <c r="E2809" s="87">
        <v>81.813123807052406</v>
      </c>
      <c r="F2809" s="86">
        <v>79.906796629121303</v>
      </c>
      <c r="G2809" s="86">
        <v>87.334514405991598</v>
      </c>
      <c r="H2809" s="86">
        <f t="shared" si="306"/>
        <v>83.018144947388436</v>
      </c>
      <c r="I2809" s="86">
        <f t="shared" si="301"/>
        <v>3.857694234215733</v>
      </c>
      <c r="J2809" s="86">
        <f t="shared" si="302"/>
        <v>6.3753547899569973</v>
      </c>
      <c r="L2809" s="87">
        <v>74.913955729675905</v>
      </c>
      <c r="M2809" s="86">
        <v>98.961926985252404</v>
      </c>
      <c r="N2809" s="86">
        <v>73.405763315821304</v>
      </c>
      <c r="O2809" s="86">
        <f t="shared" si="307"/>
        <v>82.4272153435832</v>
      </c>
      <c r="P2809" s="86">
        <f t="shared" si="303"/>
        <v>14.339322783666109</v>
      </c>
      <c r="Q2809" s="86">
        <f t="shared" si="304"/>
        <v>6.3650488516966028</v>
      </c>
      <c r="S2809" s="86">
        <f t="shared" si="305"/>
        <v>-1.0305938260394566E-2</v>
      </c>
      <c r="T2809" s="87">
        <v>0.92638575400000001</v>
      </c>
      <c r="U2809" s="87">
        <v>0</v>
      </c>
    </row>
    <row r="2810" spans="2:21">
      <c r="B2810" s="87" t="s">
        <v>8576</v>
      </c>
      <c r="C2810" s="87" t="s">
        <v>3979</v>
      </c>
      <c r="D2810" s="87" t="s">
        <v>2850</v>
      </c>
      <c r="E2810" s="87">
        <v>72.961902865844706</v>
      </c>
      <c r="F2810" s="86">
        <v>92.096980566836393</v>
      </c>
      <c r="G2810" s="86">
        <v>91.807933222002902</v>
      </c>
      <c r="H2810" s="86">
        <f t="shared" si="306"/>
        <v>85.622272218228019</v>
      </c>
      <c r="I2810" s="86">
        <f t="shared" si="301"/>
        <v>10.965153952223289</v>
      </c>
      <c r="J2810" s="86">
        <f t="shared" si="302"/>
        <v>6.4199142167393193</v>
      </c>
      <c r="L2810" s="87">
        <v>71.972595606681296</v>
      </c>
      <c r="M2810" s="86">
        <v>106.859832904627</v>
      </c>
      <c r="N2810" s="86">
        <v>98.897310515553599</v>
      </c>
      <c r="O2810" s="86">
        <f t="shared" si="307"/>
        <v>92.576579675620636</v>
      </c>
      <c r="P2810" s="86">
        <f t="shared" si="303"/>
        <v>18.282329182408699</v>
      </c>
      <c r="Q2810" s="86">
        <f t="shared" si="304"/>
        <v>6.5325753568455998</v>
      </c>
      <c r="S2810" s="86">
        <f t="shared" si="305"/>
        <v>0.11266114010628044</v>
      </c>
      <c r="T2810" s="87">
        <v>0.89661569900000004</v>
      </c>
      <c r="U2810" s="87">
        <v>0</v>
      </c>
    </row>
    <row r="2811" spans="2:21">
      <c r="B2811" s="87" t="s">
        <v>8577</v>
      </c>
      <c r="C2811" s="87" t="s">
        <v>3980</v>
      </c>
      <c r="D2811" s="87" t="s">
        <v>3981</v>
      </c>
      <c r="E2811" s="87">
        <v>172.63848067224501</v>
      </c>
      <c r="F2811" s="86">
        <v>197.08168035883699</v>
      </c>
      <c r="G2811" s="86">
        <v>199.411808326227</v>
      </c>
      <c r="H2811" s="86">
        <f t="shared" si="306"/>
        <v>189.71065645243633</v>
      </c>
      <c r="I2811" s="86">
        <f t="shared" si="301"/>
        <v>14.830770832577002</v>
      </c>
      <c r="J2811" s="86">
        <f t="shared" si="302"/>
        <v>7.5676569100595898</v>
      </c>
      <c r="L2811" s="87">
        <v>188.24727224052299</v>
      </c>
      <c r="M2811" s="86">
        <v>227.005429072033</v>
      </c>
      <c r="N2811" s="86">
        <v>208.07192516491199</v>
      </c>
      <c r="O2811" s="86">
        <f t="shared" si="307"/>
        <v>207.77487549248931</v>
      </c>
      <c r="P2811" s="86">
        <f t="shared" si="303"/>
        <v>19.38078582320377</v>
      </c>
      <c r="Q2811" s="86">
        <f t="shared" si="304"/>
        <v>7.6988774013131538</v>
      </c>
      <c r="S2811" s="86">
        <f t="shared" si="305"/>
        <v>0.13122049125356386</v>
      </c>
      <c r="T2811" s="87">
        <v>0.73286184099999996</v>
      </c>
      <c r="U2811" s="87">
        <v>0</v>
      </c>
    </row>
    <row r="2812" spans="2:21">
      <c r="B2812" s="87" t="s">
        <v>8578</v>
      </c>
      <c r="C2812" s="87" t="s">
        <v>3982</v>
      </c>
      <c r="D2812" s="87" t="s">
        <v>3983</v>
      </c>
      <c r="E2812" s="87">
        <v>122.676555246546</v>
      </c>
      <c r="F2812" s="86">
        <v>130.88823038097999</v>
      </c>
      <c r="G2812" s="86">
        <v>111.027194661012</v>
      </c>
      <c r="H2812" s="86">
        <f t="shared" si="306"/>
        <v>121.53066009617935</v>
      </c>
      <c r="I2812" s="86">
        <f t="shared" si="301"/>
        <v>9.9799795460304654</v>
      </c>
      <c r="J2812" s="86">
        <f t="shared" si="302"/>
        <v>6.9251765166807431</v>
      </c>
      <c r="L2812" s="87">
        <v>120.39325311333199</v>
      </c>
      <c r="M2812" s="86">
        <v>143.87113562685499</v>
      </c>
      <c r="N2812" s="86">
        <v>138.56831693052001</v>
      </c>
      <c r="O2812" s="86">
        <f t="shared" si="307"/>
        <v>134.27756855690234</v>
      </c>
      <c r="P2812" s="86">
        <f t="shared" si="303"/>
        <v>12.313026964722132</v>
      </c>
      <c r="Q2812" s="86">
        <f t="shared" si="304"/>
        <v>7.06907450842969</v>
      </c>
      <c r="S2812" s="86">
        <f t="shared" si="305"/>
        <v>0.14389799174894777</v>
      </c>
      <c r="T2812" s="87">
        <v>0.69037288100000005</v>
      </c>
      <c r="U2812" s="87">
        <v>0</v>
      </c>
    </row>
    <row r="2813" spans="2:21">
      <c r="B2813" s="87" t="s">
        <v>8579</v>
      </c>
      <c r="C2813" s="87" t="s">
        <v>832</v>
      </c>
      <c r="D2813" s="87" t="s">
        <v>3984</v>
      </c>
      <c r="E2813" s="87">
        <v>145.49328745295301</v>
      </c>
      <c r="F2813" s="86">
        <v>136.43772565431499</v>
      </c>
      <c r="G2813" s="86">
        <v>120.90507460589799</v>
      </c>
      <c r="H2813" s="86">
        <f t="shared" si="306"/>
        <v>134.27869590438866</v>
      </c>
      <c r="I2813" s="86">
        <f t="shared" si="301"/>
        <v>12.435477869741097</v>
      </c>
      <c r="J2813" s="86">
        <f t="shared" si="302"/>
        <v>7.0690866207416576</v>
      </c>
      <c r="L2813" s="87">
        <v>148.50329423103599</v>
      </c>
      <c r="M2813" s="86">
        <v>140.957861504052</v>
      </c>
      <c r="N2813" s="86">
        <v>131.997620561422</v>
      </c>
      <c r="O2813" s="86">
        <f t="shared" si="307"/>
        <v>140.48625876550332</v>
      </c>
      <c r="P2813" s="86">
        <f t="shared" si="303"/>
        <v>8.2629366861426554</v>
      </c>
      <c r="Q2813" s="86">
        <f t="shared" si="304"/>
        <v>7.1342852143108582</v>
      </c>
      <c r="S2813" s="86">
        <f t="shared" si="305"/>
        <v>6.5198593569201047E-2</v>
      </c>
      <c r="T2813" s="87">
        <v>0.95510654299999997</v>
      </c>
      <c r="U2813" s="87">
        <v>0</v>
      </c>
    </row>
    <row r="2814" spans="2:21">
      <c r="B2814" s="87" t="s">
        <v>8580</v>
      </c>
      <c r="C2814" s="87" t="s">
        <v>832</v>
      </c>
      <c r="D2814" s="87" t="s">
        <v>3476</v>
      </c>
      <c r="E2814" s="87">
        <v>98.678351372735605</v>
      </c>
      <c r="F2814" s="86">
        <v>100.372077342559</v>
      </c>
      <c r="G2814" s="86">
        <v>97.096522637867395</v>
      </c>
      <c r="H2814" s="86">
        <f t="shared" si="306"/>
        <v>98.715650451053989</v>
      </c>
      <c r="I2814" s="86">
        <f t="shared" si="301"/>
        <v>1.6380958677041375</v>
      </c>
      <c r="J2814" s="86">
        <f t="shared" si="302"/>
        <v>6.6252069236237139</v>
      </c>
      <c r="L2814" s="87">
        <v>113.405195655395</v>
      </c>
      <c r="M2814" s="86">
        <v>146.805005123439</v>
      </c>
      <c r="N2814" s="86">
        <v>119.439886073201</v>
      </c>
      <c r="O2814" s="86">
        <f t="shared" si="307"/>
        <v>126.55002895067832</v>
      </c>
      <c r="P2814" s="86">
        <f t="shared" si="303"/>
        <v>17.798944264450686</v>
      </c>
      <c r="Q2814" s="86">
        <f t="shared" si="304"/>
        <v>6.9835640272667456</v>
      </c>
      <c r="S2814" s="86">
        <f t="shared" si="305"/>
        <v>0.35835710364303192</v>
      </c>
      <c r="T2814" s="87">
        <v>1.6174959999999999E-2</v>
      </c>
      <c r="U2814" s="87">
        <v>0</v>
      </c>
    </row>
    <row r="2815" spans="2:21">
      <c r="B2815" s="87" t="s">
        <v>8581</v>
      </c>
      <c r="C2815" s="87" t="s">
        <v>832</v>
      </c>
      <c r="D2815" s="87" t="s">
        <v>3985</v>
      </c>
      <c r="E2815" s="87">
        <v>49.987063851946303</v>
      </c>
      <c r="F2815" s="86">
        <v>42.015415904012798</v>
      </c>
      <c r="G2815" s="86">
        <v>58.310375320441999</v>
      </c>
      <c r="H2815" s="86">
        <f t="shared" si="306"/>
        <v>50.104285025467028</v>
      </c>
      <c r="I2815" s="86">
        <f t="shared" si="301"/>
        <v>8.1481121248059978</v>
      </c>
      <c r="J2815" s="86">
        <f t="shared" si="302"/>
        <v>5.6468620859452816</v>
      </c>
      <c r="L2815" s="87">
        <v>59.024537680804698</v>
      </c>
      <c r="M2815" s="86">
        <v>56.254219728293997</v>
      </c>
      <c r="N2815" s="86">
        <v>53.811998435896797</v>
      </c>
      <c r="O2815" s="86">
        <f t="shared" si="307"/>
        <v>56.363585281665166</v>
      </c>
      <c r="P2815" s="86">
        <f t="shared" si="303"/>
        <v>2.6079900235860558</v>
      </c>
      <c r="Q2815" s="86">
        <f t="shared" si="304"/>
        <v>5.8166914791318778</v>
      </c>
      <c r="S2815" s="86">
        <f t="shared" si="305"/>
        <v>0.16982939318659512</v>
      </c>
      <c r="T2815" s="87">
        <v>0.73131014699999997</v>
      </c>
      <c r="U2815" s="87">
        <v>0</v>
      </c>
    </row>
    <row r="2816" spans="2:21">
      <c r="B2816" s="87" t="s">
        <v>8582</v>
      </c>
      <c r="C2816" s="87" t="s">
        <v>1087</v>
      </c>
      <c r="D2816" s="87" t="s">
        <v>3986</v>
      </c>
      <c r="E2816" s="87">
        <v>523.06675855195397</v>
      </c>
      <c r="F2816" s="86">
        <v>462.87291670817302</v>
      </c>
      <c r="G2816" s="86">
        <v>416.126717373323</v>
      </c>
      <c r="H2816" s="86">
        <f t="shared" si="306"/>
        <v>467.35546421115004</v>
      </c>
      <c r="I2816" s="86">
        <f t="shared" si="301"/>
        <v>53.610754759741589</v>
      </c>
      <c r="J2816" s="86">
        <f t="shared" si="302"/>
        <v>8.868376451445771</v>
      </c>
      <c r="L2816" s="87">
        <v>501.68224355281598</v>
      </c>
      <c r="M2816" s="86">
        <v>458.867237778733</v>
      </c>
      <c r="N2816" s="86">
        <v>423.342269421894</v>
      </c>
      <c r="O2816" s="86">
        <f t="shared" si="307"/>
        <v>461.29725025114766</v>
      </c>
      <c r="P2816" s="86">
        <f t="shared" si="303"/>
        <v>39.226478393687714</v>
      </c>
      <c r="Q2816" s="86">
        <f t="shared" si="304"/>
        <v>8.849552882436571</v>
      </c>
      <c r="S2816" s="86">
        <f t="shared" si="305"/>
        <v>-1.8823569009198803E-2</v>
      </c>
      <c r="T2816" s="87">
        <v>0.86625703200000004</v>
      </c>
      <c r="U2816" s="87">
        <v>0</v>
      </c>
    </row>
    <row r="2817" spans="2:21">
      <c r="B2817" s="87" t="s">
        <v>8583</v>
      </c>
      <c r="C2817" s="87" t="s">
        <v>832</v>
      </c>
      <c r="D2817" s="87" t="s">
        <v>2423</v>
      </c>
      <c r="E2817" s="87">
        <v>57.2808218318713</v>
      </c>
      <c r="F2817" s="86">
        <v>63.221629403672097</v>
      </c>
      <c r="G2817" s="86">
        <v>56.875725380714499</v>
      </c>
      <c r="H2817" s="86">
        <f t="shared" si="306"/>
        <v>59.126058872085963</v>
      </c>
      <c r="I2817" s="86">
        <f t="shared" si="301"/>
        <v>3.5526467975415863</v>
      </c>
      <c r="J2817" s="86">
        <f t="shared" si="302"/>
        <v>5.8857222103935749</v>
      </c>
      <c r="L2817" s="87">
        <v>53.240806486745903</v>
      </c>
      <c r="M2817" s="86">
        <v>63.026840776663498</v>
      </c>
      <c r="N2817" s="86">
        <v>55.679366738740903</v>
      </c>
      <c r="O2817" s="86">
        <f t="shared" si="307"/>
        <v>57.315671334050101</v>
      </c>
      <c r="P2817" s="86">
        <f t="shared" si="303"/>
        <v>5.094088370585383</v>
      </c>
      <c r="Q2817" s="86">
        <f t="shared" si="304"/>
        <v>5.8408577515789606</v>
      </c>
      <c r="S2817" s="86">
        <f t="shared" si="305"/>
        <v>-4.4864458814613074E-2</v>
      </c>
      <c r="T2817" s="87">
        <v>0.71932883999999997</v>
      </c>
      <c r="U2817" s="87">
        <v>0</v>
      </c>
    </row>
    <row r="2818" spans="2:21">
      <c r="B2818" s="87" t="s">
        <v>8584</v>
      </c>
      <c r="C2818" s="87" t="s">
        <v>3987</v>
      </c>
      <c r="D2818" s="87" t="s">
        <v>3988</v>
      </c>
      <c r="E2818" s="87">
        <v>111.417744842628</v>
      </c>
      <c r="F2818" s="86">
        <v>110.942908779142</v>
      </c>
      <c r="G2818" s="86">
        <v>124.779638772805</v>
      </c>
      <c r="H2818" s="86">
        <f t="shared" si="306"/>
        <v>115.71343079819167</v>
      </c>
      <c r="I2818" s="86">
        <f t="shared" si="301"/>
        <v>7.855155160848418</v>
      </c>
      <c r="J2818" s="86">
        <f t="shared" si="302"/>
        <v>6.8544125168077681</v>
      </c>
      <c r="L2818" s="87">
        <v>132.22639772949299</v>
      </c>
      <c r="M2818" s="86">
        <v>132.91123041014399</v>
      </c>
      <c r="N2818" s="86">
        <v>131.01450919352899</v>
      </c>
      <c r="O2818" s="86">
        <f t="shared" si="307"/>
        <v>132.05071244438864</v>
      </c>
      <c r="P2818" s="86">
        <f t="shared" si="303"/>
        <v>0.96048780988672966</v>
      </c>
      <c r="Q2818" s="86">
        <f t="shared" si="304"/>
        <v>7.0449482749769183</v>
      </c>
      <c r="S2818" s="86">
        <f t="shared" si="305"/>
        <v>0.19053575816915119</v>
      </c>
      <c r="T2818" s="87">
        <v>0.32492987800000001</v>
      </c>
      <c r="U2818" s="87">
        <v>0</v>
      </c>
    </row>
    <row r="2819" spans="2:21">
      <c r="B2819" s="87" t="s">
        <v>8585</v>
      </c>
      <c r="C2819" s="87" t="s">
        <v>3989</v>
      </c>
      <c r="D2819" s="87" t="s">
        <v>3990</v>
      </c>
      <c r="E2819" s="87">
        <v>269.21733922557303</v>
      </c>
      <c r="F2819" s="86">
        <v>255.59534288324801</v>
      </c>
      <c r="G2819" s="86">
        <v>281.699179064509</v>
      </c>
      <c r="H2819" s="86">
        <f t="shared" si="306"/>
        <v>268.83728705777668</v>
      </c>
      <c r="I2819" s="86">
        <f t="shared" si="301"/>
        <v>13.056067385787061</v>
      </c>
      <c r="J2819" s="86">
        <f t="shared" si="302"/>
        <v>8.0705894399547731</v>
      </c>
      <c r="L2819" s="87">
        <v>253.75086375842099</v>
      </c>
      <c r="M2819" s="86">
        <v>252.85972930992199</v>
      </c>
      <c r="N2819" s="86">
        <v>259.29802740853103</v>
      </c>
      <c r="O2819" s="86">
        <f t="shared" si="307"/>
        <v>255.3028734922913</v>
      </c>
      <c r="P2819" s="86">
        <f t="shared" si="303"/>
        <v>3.4884769258459221</v>
      </c>
      <c r="Q2819" s="86">
        <f t="shared" si="304"/>
        <v>7.9960659654741209</v>
      </c>
      <c r="S2819" s="86">
        <f t="shared" si="305"/>
        <v>-7.4523474480652524E-2</v>
      </c>
      <c r="T2819" s="87">
        <v>0.52998161899999996</v>
      </c>
      <c r="U2819" s="87">
        <v>0</v>
      </c>
    </row>
    <row r="2820" spans="2:21">
      <c r="B2820" s="87" t="s">
        <v>8586</v>
      </c>
      <c r="C2820" s="87" t="s">
        <v>3991</v>
      </c>
      <c r="D2820" s="87" t="s">
        <v>3992</v>
      </c>
      <c r="E2820" s="87">
        <v>32.810935844061902</v>
      </c>
      <c r="F2820" s="86">
        <v>30.663718846315501</v>
      </c>
      <c r="G2820" s="86">
        <v>32.516949671738203</v>
      </c>
      <c r="H2820" s="86">
        <f t="shared" si="306"/>
        <v>31.997201454038535</v>
      </c>
      <c r="I2820" s="86">
        <f t="shared" si="301"/>
        <v>1.1641472699810163</v>
      </c>
      <c r="J2820" s="86">
        <f t="shared" si="302"/>
        <v>4.9998738242207121</v>
      </c>
      <c r="L2820" s="87">
        <v>34.975169798848597</v>
      </c>
      <c r="M2820" s="86">
        <v>37.589665429065398</v>
      </c>
      <c r="N2820" s="86">
        <v>32.754715494910201</v>
      </c>
      <c r="O2820" s="86">
        <f t="shared" si="307"/>
        <v>35.106516907608061</v>
      </c>
      <c r="P2820" s="86">
        <f t="shared" si="303"/>
        <v>2.4201496366302315</v>
      </c>
      <c r="Q2820" s="86">
        <f t="shared" si="304"/>
        <v>5.1336669612458143</v>
      </c>
      <c r="S2820" s="86">
        <f t="shared" si="305"/>
        <v>0.13379313702510257</v>
      </c>
      <c r="T2820" s="87">
        <v>0.69132242600000005</v>
      </c>
      <c r="U2820" s="87">
        <v>0</v>
      </c>
    </row>
    <row r="2821" spans="2:21">
      <c r="B2821" s="87" t="s">
        <v>8587</v>
      </c>
      <c r="C2821" s="87" t="s">
        <v>3141</v>
      </c>
      <c r="D2821" s="87" t="s">
        <v>3142</v>
      </c>
      <c r="E2821" s="87">
        <v>47.655369587567797</v>
      </c>
      <c r="F2821" s="86">
        <v>56.877265285173401</v>
      </c>
      <c r="G2821" s="86">
        <v>49.769656490577397</v>
      </c>
      <c r="H2821" s="86">
        <f t="shared" si="306"/>
        <v>51.434097121106198</v>
      </c>
      <c r="I2821" s="86">
        <f t="shared" si="301"/>
        <v>4.8310052808701753</v>
      </c>
      <c r="J2821" s="86">
        <f t="shared" si="302"/>
        <v>5.6846531749022793</v>
      </c>
      <c r="L2821" s="87">
        <v>53.955432833927297</v>
      </c>
      <c r="M2821" s="86">
        <v>59.809624361537502</v>
      </c>
      <c r="N2821" s="86">
        <v>53.651464133260902</v>
      </c>
      <c r="O2821" s="86">
        <f t="shared" si="307"/>
        <v>55.805507109575238</v>
      </c>
      <c r="P2821" s="86">
        <f t="shared" si="303"/>
        <v>3.4709963221447824</v>
      </c>
      <c r="Q2821" s="86">
        <f t="shared" si="304"/>
        <v>5.8023355948564292</v>
      </c>
      <c r="S2821" s="86">
        <f t="shared" si="305"/>
        <v>0.11768241995414985</v>
      </c>
      <c r="T2821" s="87">
        <v>0.82929222899999999</v>
      </c>
      <c r="U2821" s="87">
        <v>0</v>
      </c>
    </row>
    <row r="2822" spans="2:21">
      <c r="B2822" s="87" t="s">
        <v>8588</v>
      </c>
      <c r="C2822" s="87" t="s">
        <v>841</v>
      </c>
      <c r="D2822" s="87"/>
      <c r="E2822" s="87">
        <v>116.688728510275</v>
      </c>
      <c r="F2822" s="86">
        <v>118.34705880254501</v>
      </c>
      <c r="G2822" s="86">
        <v>122.319454260424</v>
      </c>
      <c r="H2822" s="86">
        <f t="shared" si="306"/>
        <v>119.118413857748</v>
      </c>
      <c r="I2822" s="86">
        <f t="shared" ref="I2822:I2885" si="308">STDEV(E2822:G2822)</f>
        <v>2.8935289153969337</v>
      </c>
      <c r="J2822" s="86">
        <f t="shared" ref="J2822:J2885" si="309">LOG(H2822,2)</f>
        <v>6.8962526384749685</v>
      </c>
      <c r="L2822" s="87">
        <v>116.91427524429599</v>
      </c>
      <c r="M2822" s="86">
        <v>123.86793948951799</v>
      </c>
      <c r="N2822" s="86">
        <v>111.43225837438401</v>
      </c>
      <c r="O2822" s="86">
        <f t="shared" si="307"/>
        <v>117.40482436939932</v>
      </c>
      <c r="P2822" s="86">
        <f t="shared" ref="P2822:P2885" si="310">STDEV(L2822:N2822)</f>
        <v>6.2323366430601101</v>
      </c>
      <c r="Q2822" s="86">
        <f t="shared" ref="Q2822:Q2885" si="311">LOG(O2822,2)</f>
        <v>6.8753478823010941</v>
      </c>
      <c r="S2822" s="86">
        <f t="shared" ref="S2822:S2885" si="312">LOG(O2822/H2822,2)</f>
        <v>-2.0904756173874335E-2</v>
      </c>
      <c r="T2822" s="87">
        <v>0.815917789</v>
      </c>
      <c r="U2822" s="87">
        <v>0</v>
      </c>
    </row>
    <row r="2823" spans="2:21">
      <c r="B2823" s="87" t="s">
        <v>8589</v>
      </c>
      <c r="C2823" s="87" t="s">
        <v>832</v>
      </c>
      <c r="D2823" s="87" t="s">
        <v>1919</v>
      </c>
      <c r="E2823" s="87">
        <v>85.555305159486394</v>
      </c>
      <c r="F2823" s="86">
        <v>71.083809972153801</v>
      </c>
      <c r="G2823" s="86">
        <v>71.814462584002996</v>
      </c>
      <c r="H2823" s="86">
        <f t="shared" ref="H2823:H2886" si="313">AVERAGE(E2823:G2823)</f>
        <v>76.151192571881069</v>
      </c>
      <c r="I2823" s="86">
        <f t="shared" si="308"/>
        <v>8.1523900471008055</v>
      </c>
      <c r="J2823" s="86">
        <f t="shared" si="309"/>
        <v>6.2507947252186637</v>
      </c>
      <c r="L2823" s="87">
        <v>92.387050150751705</v>
      </c>
      <c r="M2823" s="86">
        <v>92.764541632264695</v>
      </c>
      <c r="N2823" s="86">
        <v>83.461549965553203</v>
      </c>
      <c r="O2823" s="86">
        <f t="shared" ref="O2823:O2886" si="314">AVERAGE(L2823:N2823)</f>
        <v>89.537713916189873</v>
      </c>
      <c r="P2823" s="86">
        <f t="shared" si="310"/>
        <v>5.265496293884949</v>
      </c>
      <c r="Q2823" s="86">
        <f t="shared" si="311"/>
        <v>6.484423578598113</v>
      </c>
      <c r="S2823" s="86">
        <f t="shared" si="312"/>
        <v>0.23362885337944966</v>
      </c>
      <c r="T2823" s="87">
        <v>0.28802950500000002</v>
      </c>
      <c r="U2823" s="87">
        <v>0</v>
      </c>
    </row>
    <row r="2824" spans="2:21">
      <c r="B2824" s="87" t="s">
        <v>8590</v>
      </c>
      <c r="C2824" s="87" t="s">
        <v>841</v>
      </c>
      <c r="D2824" s="87"/>
      <c r="E2824" s="87">
        <v>46.667442624619298</v>
      </c>
      <c r="F2824" s="86">
        <v>41.375217041489996</v>
      </c>
      <c r="G2824" s="86">
        <v>48.225128497519897</v>
      </c>
      <c r="H2824" s="86">
        <f t="shared" si="313"/>
        <v>45.422596054543071</v>
      </c>
      <c r="I2824" s="86">
        <f t="shared" si="308"/>
        <v>3.5906202773525555</v>
      </c>
      <c r="J2824" s="86">
        <f t="shared" si="309"/>
        <v>5.5053382581753256</v>
      </c>
      <c r="L2824" s="87">
        <v>52.540545397427898</v>
      </c>
      <c r="M2824" s="86">
        <v>50.700590583928097</v>
      </c>
      <c r="N2824" s="86">
        <v>50.662196963942201</v>
      </c>
      <c r="O2824" s="86">
        <f t="shared" si="314"/>
        <v>51.301110981766065</v>
      </c>
      <c r="P2824" s="86">
        <f t="shared" si="310"/>
        <v>1.0735533384788796</v>
      </c>
      <c r="Q2824" s="86">
        <f t="shared" si="311"/>
        <v>5.6809181641997899</v>
      </c>
      <c r="S2824" s="86">
        <f t="shared" si="312"/>
        <v>0.17557990602446391</v>
      </c>
      <c r="T2824" s="87">
        <v>0.57668238599999999</v>
      </c>
      <c r="U2824" s="87">
        <v>0</v>
      </c>
    </row>
    <row r="2825" spans="2:21">
      <c r="B2825" s="87" t="s">
        <v>8591</v>
      </c>
      <c r="C2825" s="87" t="s">
        <v>841</v>
      </c>
      <c r="D2825" s="87"/>
      <c r="E2825" s="87">
        <v>305.859548644526</v>
      </c>
      <c r="F2825" s="86">
        <v>323.93437237100602</v>
      </c>
      <c r="G2825" s="86">
        <v>343.309059057453</v>
      </c>
      <c r="H2825" s="86">
        <f t="shared" si="313"/>
        <v>324.36766002432836</v>
      </c>
      <c r="I2825" s="86">
        <f t="shared" si="308"/>
        <v>18.728514655062025</v>
      </c>
      <c r="J2825" s="86">
        <f t="shared" si="309"/>
        <v>8.3414861774916815</v>
      </c>
      <c r="L2825" s="87">
        <v>233.75606920136801</v>
      </c>
      <c r="M2825" s="86">
        <v>247.51470782869299</v>
      </c>
      <c r="N2825" s="86">
        <v>267.69384749484999</v>
      </c>
      <c r="O2825" s="86">
        <f t="shared" si="314"/>
        <v>249.654874841637</v>
      </c>
      <c r="P2825" s="86">
        <f t="shared" si="310"/>
        <v>17.069810631839314</v>
      </c>
      <c r="Q2825" s="86">
        <f t="shared" si="311"/>
        <v>7.9637912672466191</v>
      </c>
      <c r="S2825" s="86">
        <f t="shared" si="312"/>
        <v>-0.37769491024506169</v>
      </c>
      <c r="T2825" s="91">
        <v>2.0699999999999998E-5</v>
      </c>
      <c r="U2825" s="87">
        <v>0</v>
      </c>
    </row>
    <row r="2826" spans="2:21">
      <c r="B2826" s="87" t="s">
        <v>8592</v>
      </c>
      <c r="C2826" s="87" t="s">
        <v>3993</v>
      </c>
      <c r="D2826" s="87" t="s">
        <v>2101</v>
      </c>
      <c r="E2826" s="87">
        <v>63.844475407950902</v>
      </c>
      <c r="F2826" s="86">
        <v>62.529842891607601</v>
      </c>
      <c r="G2826" s="86">
        <v>65.858178736065597</v>
      </c>
      <c r="H2826" s="86">
        <f t="shared" si="313"/>
        <v>64.077499011874693</v>
      </c>
      <c r="I2826" s="86">
        <f t="shared" si="308"/>
        <v>1.6763591122922339</v>
      </c>
      <c r="J2826" s="86">
        <f t="shared" si="309"/>
        <v>6.0017459343696391</v>
      </c>
      <c r="L2826" s="87">
        <v>73.894048056391398</v>
      </c>
      <c r="M2826" s="86">
        <v>77.859458141811302</v>
      </c>
      <c r="N2826" s="86">
        <v>90.473472914224701</v>
      </c>
      <c r="O2826" s="86">
        <f t="shared" si="314"/>
        <v>80.742326370809124</v>
      </c>
      <c r="P2826" s="86">
        <f t="shared" si="310"/>
        <v>8.6575128688012359</v>
      </c>
      <c r="Q2826" s="86">
        <f t="shared" si="311"/>
        <v>6.3352532496433458</v>
      </c>
      <c r="S2826" s="86">
        <f t="shared" si="312"/>
        <v>0.33350731527370631</v>
      </c>
      <c r="T2826" s="87">
        <v>1.5890938E-2</v>
      </c>
      <c r="U2826" s="87">
        <v>0</v>
      </c>
    </row>
    <row r="2827" spans="2:21">
      <c r="B2827" s="87" t="s">
        <v>8593</v>
      </c>
      <c r="C2827" s="87" t="s">
        <v>841</v>
      </c>
      <c r="D2827" s="87"/>
      <c r="E2827" s="87">
        <v>50.7314337474184</v>
      </c>
      <c r="F2827" s="86">
        <v>44.952357712799397</v>
      </c>
      <c r="G2827" s="86">
        <v>61.053218317485303</v>
      </c>
      <c r="H2827" s="86">
        <f t="shared" si="313"/>
        <v>52.245669925901041</v>
      </c>
      <c r="I2827" s="86">
        <f t="shared" si="308"/>
        <v>8.1565379577397934</v>
      </c>
      <c r="J2827" s="86">
        <f t="shared" si="309"/>
        <v>5.7072395677690366</v>
      </c>
      <c r="L2827" s="87">
        <v>47.335854932200697</v>
      </c>
      <c r="M2827" s="86">
        <v>45.840376283782803</v>
      </c>
      <c r="N2827" s="86">
        <v>44.413571081841503</v>
      </c>
      <c r="O2827" s="86">
        <f t="shared" si="314"/>
        <v>45.863267432608332</v>
      </c>
      <c r="P2827" s="86">
        <f t="shared" si="310"/>
        <v>1.4612764040517634</v>
      </c>
      <c r="Q2827" s="86">
        <f t="shared" si="311"/>
        <v>5.5192672352596279</v>
      </c>
      <c r="S2827" s="86">
        <f t="shared" si="312"/>
        <v>-0.18797233250940851</v>
      </c>
      <c r="T2827" s="87">
        <v>0.36211404899999999</v>
      </c>
      <c r="U2827" s="87">
        <v>0</v>
      </c>
    </row>
    <row r="2828" spans="2:21">
      <c r="B2828" s="87" t="s">
        <v>8594</v>
      </c>
      <c r="C2828" s="87" t="s">
        <v>832</v>
      </c>
      <c r="D2828" s="87"/>
      <c r="E2828" s="87">
        <v>46.481978371764399</v>
      </c>
      <c r="F2828" s="86">
        <v>51.397192074846103</v>
      </c>
      <c r="G2828" s="86">
        <v>51.296479429603899</v>
      </c>
      <c r="H2828" s="86">
        <f t="shared" si="313"/>
        <v>49.725216625404805</v>
      </c>
      <c r="I2828" s="86">
        <f t="shared" si="308"/>
        <v>2.8091780891633147</v>
      </c>
      <c r="J2828" s="86">
        <f t="shared" si="309"/>
        <v>5.6359057509884432</v>
      </c>
      <c r="L2828" s="87">
        <v>51.932719754984802</v>
      </c>
      <c r="M2828" s="86">
        <v>55.126451530929302</v>
      </c>
      <c r="N2828" s="86">
        <v>50.863974634273397</v>
      </c>
      <c r="O2828" s="86">
        <f t="shared" si="314"/>
        <v>52.6410486400625</v>
      </c>
      <c r="P2828" s="86">
        <f t="shared" si="310"/>
        <v>2.2177634411063547</v>
      </c>
      <c r="Q2828" s="86">
        <f t="shared" si="311"/>
        <v>5.7181163235644146</v>
      </c>
      <c r="S2828" s="86">
        <f t="shared" si="312"/>
        <v>8.2210572575971086E-2</v>
      </c>
      <c r="T2828" s="87">
        <v>0.89686612200000004</v>
      </c>
      <c r="U2828" s="87">
        <v>0</v>
      </c>
    </row>
    <row r="2829" spans="2:21">
      <c r="B2829" s="87" t="s">
        <v>8595</v>
      </c>
      <c r="C2829" s="87" t="s">
        <v>3994</v>
      </c>
      <c r="D2829" s="87" t="s">
        <v>2943</v>
      </c>
      <c r="E2829" s="87">
        <v>43.977643210510202</v>
      </c>
      <c r="F2829" s="86">
        <v>50.0422754559347</v>
      </c>
      <c r="G2829" s="86">
        <v>54.577337593748901</v>
      </c>
      <c r="H2829" s="86">
        <f t="shared" si="313"/>
        <v>49.532418753397934</v>
      </c>
      <c r="I2829" s="86">
        <f t="shared" si="308"/>
        <v>5.3182088758675841</v>
      </c>
      <c r="J2829" s="86">
        <f t="shared" si="309"/>
        <v>5.6303011668657712</v>
      </c>
      <c r="L2829" s="87">
        <v>46.856213759061497</v>
      </c>
      <c r="M2829" s="86">
        <v>50.081787935777697</v>
      </c>
      <c r="N2829" s="86">
        <v>53.1580117546075</v>
      </c>
      <c r="O2829" s="86">
        <f t="shared" si="314"/>
        <v>50.032004483148889</v>
      </c>
      <c r="P2829" s="86">
        <f t="shared" si="310"/>
        <v>3.1511939464722953</v>
      </c>
      <c r="Q2829" s="86">
        <f t="shared" si="311"/>
        <v>5.6447793485365461</v>
      </c>
      <c r="S2829" s="86">
        <f t="shared" si="312"/>
        <v>1.4478181670774892E-2</v>
      </c>
      <c r="T2829" s="87">
        <v>0.96158329600000003</v>
      </c>
      <c r="U2829" s="87">
        <v>0</v>
      </c>
    </row>
    <row r="2830" spans="2:21">
      <c r="B2830" s="87" t="s">
        <v>8596</v>
      </c>
      <c r="C2830" s="87" t="s">
        <v>841</v>
      </c>
      <c r="D2830" s="87"/>
      <c r="E2830" s="87">
        <v>29.943680990642399</v>
      </c>
      <c r="F2830" s="86">
        <v>31.380385802293901</v>
      </c>
      <c r="G2830" s="86">
        <v>35.175292388855297</v>
      </c>
      <c r="H2830" s="86">
        <f t="shared" si="313"/>
        <v>32.166453060597199</v>
      </c>
      <c r="I2830" s="86">
        <f t="shared" si="308"/>
        <v>2.7029365061743729</v>
      </c>
      <c r="J2830" s="86">
        <f t="shared" si="309"/>
        <v>5.0074849561498151</v>
      </c>
      <c r="L2830" s="87">
        <v>29.599461051251001</v>
      </c>
      <c r="M2830" s="86">
        <v>32.787132923128702</v>
      </c>
      <c r="N2830" s="86">
        <v>31.840106279976101</v>
      </c>
      <c r="O2830" s="86">
        <f t="shared" si="314"/>
        <v>31.40890008478527</v>
      </c>
      <c r="P2830" s="86">
        <f t="shared" si="310"/>
        <v>1.6369994128796403</v>
      </c>
      <c r="Q2830" s="86">
        <f t="shared" si="311"/>
        <v>4.9731015167053085</v>
      </c>
      <c r="S2830" s="86">
        <f t="shared" si="312"/>
        <v>-3.4383439444506288E-2</v>
      </c>
      <c r="T2830" s="87">
        <v>0.850798783</v>
      </c>
      <c r="U2830" s="87">
        <v>0</v>
      </c>
    </row>
    <row r="2831" spans="2:21">
      <c r="B2831" s="87" t="s">
        <v>8597</v>
      </c>
      <c r="C2831" s="87" t="s">
        <v>841</v>
      </c>
      <c r="D2831" s="87" t="s">
        <v>866</v>
      </c>
      <c r="E2831" s="87">
        <v>111.36014757948401</v>
      </c>
      <c r="F2831" s="86">
        <v>108.705389511693</v>
      </c>
      <c r="G2831" s="86">
        <v>113.372570978536</v>
      </c>
      <c r="H2831" s="86">
        <f t="shared" si="313"/>
        <v>111.14603602323768</v>
      </c>
      <c r="I2831" s="86">
        <f t="shared" si="308"/>
        <v>2.3409460758418543</v>
      </c>
      <c r="J2831" s="86">
        <f t="shared" si="309"/>
        <v>6.796312685943537</v>
      </c>
      <c r="L2831" s="87">
        <v>92.757594419780602</v>
      </c>
      <c r="M2831" s="86">
        <v>87.695399938971903</v>
      </c>
      <c r="N2831" s="86">
        <v>76.939521847991202</v>
      </c>
      <c r="O2831" s="86">
        <f t="shared" si="314"/>
        <v>85.797505402247907</v>
      </c>
      <c r="P2831" s="86">
        <f t="shared" si="310"/>
        <v>8.0780169426657018</v>
      </c>
      <c r="Q2831" s="86">
        <f t="shared" si="311"/>
        <v>6.4228637962703905</v>
      </c>
      <c r="S2831" s="86">
        <f t="shared" si="312"/>
        <v>-0.37344888967314699</v>
      </c>
      <c r="T2831" s="87">
        <v>2.3481399999999999E-4</v>
      </c>
      <c r="U2831" s="87">
        <v>0</v>
      </c>
    </row>
    <row r="2832" spans="2:21">
      <c r="B2832" s="87" t="s">
        <v>8598</v>
      </c>
      <c r="C2832" s="87" t="s">
        <v>832</v>
      </c>
      <c r="D2832" s="87" t="s">
        <v>1435</v>
      </c>
      <c r="E2832" s="87">
        <v>49.716614674895403</v>
      </c>
      <c r="F2832" s="86">
        <v>48.452996073000101</v>
      </c>
      <c r="G2832" s="86">
        <v>51.619289843157297</v>
      </c>
      <c r="H2832" s="86">
        <f t="shared" si="313"/>
        <v>49.929633530350934</v>
      </c>
      <c r="I2832" s="86">
        <f t="shared" si="308"/>
        <v>1.5938591011500221</v>
      </c>
      <c r="J2832" s="86">
        <f t="shared" si="309"/>
        <v>5.6418244126131363</v>
      </c>
      <c r="L2832" s="87">
        <v>49.027230915504703</v>
      </c>
      <c r="M2832" s="86">
        <v>50.859979480375401</v>
      </c>
      <c r="N2832" s="86">
        <v>50.6894613556547</v>
      </c>
      <c r="O2832" s="86">
        <f t="shared" si="314"/>
        <v>50.192223917178268</v>
      </c>
      <c r="P2832" s="86">
        <f t="shared" si="310"/>
        <v>1.0125095694243358</v>
      </c>
      <c r="Q2832" s="86">
        <f t="shared" si="311"/>
        <v>5.6493919653363234</v>
      </c>
      <c r="S2832" s="86">
        <f t="shared" si="312"/>
        <v>7.567552723186384E-3</v>
      </c>
      <c r="T2832" s="87">
        <v>0.93120379600000003</v>
      </c>
      <c r="U2832" s="87">
        <v>0</v>
      </c>
    </row>
    <row r="2833" spans="2:21">
      <c r="B2833" s="87" t="s">
        <v>8599</v>
      </c>
      <c r="C2833" s="87" t="s">
        <v>3995</v>
      </c>
      <c r="D2833" s="87" t="s">
        <v>3996</v>
      </c>
      <c r="E2833" s="87">
        <v>97.716433959391296</v>
      </c>
      <c r="F2833" s="86">
        <v>112.352684501873</v>
      </c>
      <c r="G2833" s="86">
        <v>112.89568857608</v>
      </c>
      <c r="H2833" s="86">
        <f t="shared" si="313"/>
        <v>107.65493567911476</v>
      </c>
      <c r="I2833" s="86">
        <f t="shared" si="308"/>
        <v>8.6112760773802375</v>
      </c>
      <c r="J2833" s="86">
        <f t="shared" si="309"/>
        <v>6.7502706543476663</v>
      </c>
      <c r="L2833" s="87">
        <v>107.228347851824</v>
      </c>
      <c r="M2833" s="86">
        <v>124.433733825495</v>
      </c>
      <c r="N2833" s="86">
        <v>122.772916438983</v>
      </c>
      <c r="O2833" s="86">
        <f t="shared" si="314"/>
        <v>118.14499937210068</v>
      </c>
      <c r="P2833" s="86">
        <f t="shared" si="310"/>
        <v>9.4904972951476214</v>
      </c>
      <c r="Q2833" s="86">
        <f t="shared" si="311"/>
        <v>6.8844147565917897</v>
      </c>
      <c r="S2833" s="86">
        <f t="shared" si="312"/>
        <v>0.1341441022441239</v>
      </c>
      <c r="T2833" s="87">
        <v>0.70948252700000003</v>
      </c>
      <c r="U2833" s="87">
        <v>0</v>
      </c>
    </row>
    <row r="2834" spans="2:21">
      <c r="B2834" s="87" t="s">
        <v>8600</v>
      </c>
      <c r="C2834" s="87" t="s">
        <v>832</v>
      </c>
      <c r="D2834" s="87" t="s">
        <v>3997</v>
      </c>
      <c r="E2834" s="87">
        <v>86.808161601977901</v>
      </c>
      <c r="F2834" s="86">
        <v>87.442782980046601</v>
      </c>
      <c r="G2834" s="86">
        <v>83.062945762377893</v>
      </c>
      <c r="H2834" s="86">
        <f t="shared" si="313"/>
        <v>85.771296781467456</v>
      </c>
      <c r="I2834" s="86">
        <f t="shared" si="308"/>
        <v>2.3668671287860872</v>
      </c>
      <c r="J2834" s="86">
        <f t="shared" si="309"/>
        <v>6.4224230279367385</v>
      </c>
      <c r="L2834" s="87">
        <v>87.397036508333997</v>
      </c>
      <c r="M2834" s="86">
        <v>99.330376598036395</v>
      </c>
      <c r="N2834" s="86">
        <v>87.024049663376601</v>
      </c>
      <c r="O2834" s="86">
        <f t="shared" si="314"/>
        <v>91.250487589915664</v>
      </c>
      <c r="P2834" s="86">
        <f t="shared" si="310"/>
        <v>6.9998738977420487</v>
      </c>
      <c r="Q2834" s="86">
        <f t="shared" si="311"/>
        <v>6.5117603627172311</v>
      </c>
      <c r="S2834" s="86">
        <f t="shared" si="312"/>
        <v>8.9337334780492522E-2</v>
      </c>
      <c r="T2834" s="87">
        <v>0.89705354500000001</v>
      </c>
      <c r="U2834" s="87">
        <v>0</v>
      </c>
    </row>
    <row r="2835" spans="2:21">
      <c r="B2835" s="87" t="s">
        <v>8601</v>
      </c>
      <c r="C2835" s="87" t="s">
        <v>841</v>
      </c>
      <c r="D2835" s="87" t="s">
        <v>3998</v>
      </c>
      <c r="E2835" s="87">
        <v>49.221807195921897</v>
      </c>
      <c r="F2835" s="86">
        <v>52.228348814252399</v>
      </c>
      <c r="G2835" s="86">
        <v>53.146035827121899</v>
      </c>
      <c r="H2835" s="86">
        <f t="shared" si="313"/>
        <v>51.532063945765401</v>
      </c>
      <c r="I2835" s="86">
        <f t="shared" si="308"/>
        <v>2.0526816730914295</v>
      </c>
      <c r="J2835" s="86">
        <f t="shared" si="309"/>
        <v>5.6873984708964453</v>
      </c>
      <c r="L2835" s="87">
        <v>50.070320184002</v>
      </c>
      <c r="M2835" s="86">
        <v>52.027781554182198</v>
      </c>
      <c r="N2835" s="86">
        <v>60.702376698186001</v>
      </c>
      <c r="O2835" s="86">
        <f t="shared" si="314"/>
        <v>54.26682614545674</v>
      </c>
      <c r="P2835" s="86">
        <f t="shared" si="310"/>
        <v>5.6586347241616002</v>
      </c>
      <c r="Q2835" s="86">
        <f t="shared" si="311"/>
        <v>5.7619986284412947</v>
      </c>
      <c r="S2835" s="86">
        <f t="shared" si="312"/>
        <v>7.4600157544849277E-2</v>
      </c>
      <c r="T2835" s="87">
        <v>0.93296457899999996</v>
      </c>
      <c r="U2835" s="87">
        <v>0</v>
      </c>
    </row>
    <row r="2836" spans="2:21">
      <c r="B2836" s="87" t="s">
        <v>8602</v>
      </c>
      <c r="C2836" s="87" t="s">
        <v>832</v>
      </c>
      <c r="D2836" s="87" t="s">
        <v>3999</v>
      </c>
      <c r="E2836" s="87">
        <v>102.022636364108</v>
      </c>
      <c r="F2836" s="86">
        <v>82.149506685777297</v>
      </c>
      <c r="G2836" s="86">
        <v>91.486779518524202</v>
      </c>
      <c r="H2836" s="86">
        <f t="shared" si="313"/>
        <v>91.886307522803165</v>
      </c>
      <c r="I2836" s="86">
        <f t="shared" si="308"/>
        <v>9.9425870764398869</v>
      </c>
      <c r="J2836" s="86">
        <f t="shared" si="309"/>
        <v>6.5217779886029055</v>
      </c>
      <c r="L2836" s="87">
        <v>99.657868125101302</v>
      </c>
      <c r="M2836" s="86">
        <v>92.799064164192899</v>
      </c>
      <c r="N2836" s="86">
        <v>96.111194374349196</v>
      </c>
      <c r="O2836" s="86">
        <f t="shared" si="314"/>
        <v>96.189375554547794</v>
      </c>
      <c r="P2836" s="86">
        <f t="shared" si="310"/>
        <v>3.4300702859046686</v>
      </c>
      <c r="Q2836" s="86">
        <f t="shared" si="311"/>
        <v>6.58780564708184</v>
      </c>
      <c r="S2836" s="86">
        <f t="shared" si="312"/>
        <v>6.6027658478935214E-2</v>
      </c>
      <c r="T2836" s="87">
        <v>0.95488321499999995</v>
      </c>
      <c r="U2836" s="87">
        <v>0</v>
      </c>
    </row>
    <row r="2837" spans="2:21">
      <c r="B2837" s="87" t="s">
        <v>8603</v>
      </c>
      <c r="C2837" s="87" t="s">
        <v>832</v>
      </c>
      <c r="D2837" s="87" t="s">
        <v>1889</v>
      </c>
      <c r="E2837" s="87">
        <v>149.44924421071701</v>
      </c>
      <c r="F2837" s="86">
        <v>131.31263485143899</v>
      </c>
      <c r="G2837" s="86">
        <v>123.560084690149</v>
      </c>
      <c r="H2837" s="86">
        <f t="shared" si="313"/>
        <v>134.77398791743499</v>
      </c>
      <c r="I2837" s="86">
        <f t="shared" si="308"/>
        <v>13.287131705374353</v>
      </c>
      <c r="J2837" s="86">
        <f t="shared" si="309"/>
        <v>7.0743982654948772</v>
      </c>
      <c r="L2837" s="87">
        <v>145.25569819885499</v>
      </c>
      <c r="M2837" s="86">
        <v>128.123121770875</v>
      </c>
      <c r="N2837" s="86">
        <v>127.538971012045</v>
      </c>
      <c r="O2837" s="86">
        <f t="shared" si="314"/>
        <v>133.63926366059167</v>
      </c>
      <c r="P2837" s="86">
        <f t="shared" si="310"/>
        <v>10.064366426336942</v>
      </c>
      <c r="Q2837" s="86">
        <f t="shared" si="311"/>
        <v>7.062200128472103</v>
      </c>
      <c r="S2837" s="86">
        <f t="shared" si="312"/>
        <v>-1.2198137022774809E-2</v>
      </c>
      <c r="T2837" s="87">
        <v>0.88955808199999997</v>
      </c>
      <c r="U2837" s="87">
        <v>0</v>
      </c>
    </row>
    <row r="2838" spans="2:21">
      <c r="B2838" s="87" t="s">
        <v>8604</v>
      </c>
      <c r="C2838" s="87" t="s">
        <v>832</v>
      </c>
      <c r="D2838" s="87" t="s">
        <v>4000</v>
      </c>
      <c r="E2838" s="87">
        <v>49.254960395771398</v>
      </c>
      <c r="F2838" s="86">
        <v>44.262936578550999</v>
      </c>
      <c r="G2838" s="86">
        <v>52.787435661910898</v>
      </c>
      <c r="H2838" s="86">
        <f t="shared" si="313"/>
        <v>48.76844421207776</v>
      </c>
      <c r="I2838" s="86">
        <f t="shared" si="308"/>
        <v>4.2830240080225792</v>
      </c>
      <c r="J2838" s="86">
        <f t="shared" si="309"/>
        <v>5.6078760438180089</v>
      </c>
      <c r="L2838" s="87">
        <v>46.433589085940497</v>
      </c>
      <c r="M2838" s="86">
        <v>48.558264289834902</v>
      </c>
      <c r="N2838" s="86">
        <v>49.0267902282745</v>
      </c>
      <c r="O2838" s="86">
        <f t="shared" si="314"/>
        <v>48.006214534683302</v>
      </c>
      <c r="P2838" s="86">
        <f t="shared" si="310"/>
        <v>1.3819342387656521</v>
      </c>
      <c r="Q2838" s="86">
        <f t="shared" si="311"/>
        <v>5.5851492735967465</v>
      </c>
      <c r="S2838" s="86">
        <f t="shared" si="312"/>
        <v>-2.2726770221263393E-2</v>
      </c>
      <c r="T2838" s="87">
        <v>0.86613705299999999</v>
      </c>
      <c r="U2838" s="87">
        <v>0</v>
      </c>
    </row>
    <row r="2839" spans="2:21">
      <c r="B2839" s="87" t="s">
        <v>8605</v>
      </c>
      <c r="C2839" s="87" t="s">
        <v>4001</v>
      </c>
      <c r="D2839" s="87" t="s">
        <v>4002</v>
      </c>
      <c r="E2839" s="87">
        <v>64.003781446875095</v>
      </c>
      <c r="F2839" s="86">
        <v>70.91867094394</v>
      </c>
      <c r="G2839" s="86">
        <v>71.363995750865399</v>
      </c>
      <c r="H2839" s="86">
        <f t="shared" si="313"/>
        <v>68.76214938056016</v>
      </c>
      <c r="I2839" s="86">
        <f t="shared" si="308"/>
        <v>4.1268786740292631</v>
      </c>
      <c r="J2839" s="86">
        <f t="shared" si="309"/>
        <v>6.1035427364486869</v>
      </c>
      <c r="L2839" s="87">
        <v>61.736191285230603</v>
      </c>
      <c r="M2839" s="86">
        <v>64.555926045266105</v>
      </c>
      <c r="N2839" s="86">
        <v>67.251738632680002</v>
      </c>
      <c r="O2839" s="86">
        <f t="shared" si="314"/>
        <v>64.514618654392237</v>
      </c>
      <c r="P2839" s="86">
        <f t="shared" si="310"/>
        <v>2.7580056854355162</v>
      </c>
      <c r="Q2839" s="86">
        <f t="shared" si="311"/>
        <v>6.0115541991526769</v>
      </c>
      <c r="S2839" s="86">
        <f t="shared" si="312"/>
        <v>-9.1988537296011377E-2</v>
      </c>
      <c r="T2839" s="87">
        <v>0.55525446700000003</v>
      </c>
      <c r="U2839" s="87">
        <v>0</v>
      </c>
    </row>
    <row r="2840" spans="2:21">
      <c r="B2840" s="87" t="s">
        <v>8606</v>
      </c>
      <c r="C2840" s="87" t="s">
        <v>4003</v>
      </c>
      <c r="D2840" s="87" t="s">
        <v>4004</v>
      </c>
      <c r="E2840" s="87">
        <v>70.867579128375695</v>
      </c>
      <c r="F2840" s="86">
        <v>89.744715278496798</v>
      </c>
      <c r="G2840" s="86">
        <v>74.674890499084896</v>
      </c>
      <c r="H2840" s="86">
        <f t="shared" si="313"/>
        <v>78.429061635319115</v>
      </c>
      <c r="I2840" s="86">
        <f t="shared" si="308"/>
        <v>9.9828311614318164</v>
      </c>
      <c r="J2840" s="86">
        <f t="shared" si="309"/>
        <v>6.2933164342817216</v>
      </c>
      <c r="L2840" s="87">
        <v>77.246134903423496</v>
      </c>
      <c r="M2840" s="86">
        <v>80.882993592407004</v>
      </c>
      <c r="N2840" s="86">
        <v>90.761312507661302</v>
      </c>
      <c r="O2840" s="86">
        <f t="shared" si="314"/>
        <v>82.963480334497277</v>
      </c>
      <c r="P2840" s="86">
        <f t="shared" si="310"/>
        <v>6.9936632197677921</v>
      </c>
      <c r="Q2840" s="86">
        <f t="shared" si="311"/>
        <v>6.3744045116518215</v>
      </c>
      <c r="S2840" s="86">
        <f t="shared" si="312"/>
        <v>8.108807737009989E-2</v>
      </c>
      <c r="T2840" s="87">
        <v>0.93851396099999995</v>
      </c>
      <c r="U2840" s="87">
        <v>0</v>
      </c>
    </row>
    <row r="2841" spans="2:21">
      <c r="B2841" s="87" t="s">
        <v>8607</v>
      </c>
      <c r="C2841" s="87" t="s">
        <v>4005</v>
      </c>
      <c r="D2841" s="87" t="s">
        <v>1381</v>
      </c>
      <c r="E2841" s="87">
        <v>291.737655069722</v>
      </c>
      <c r="F2841" s="86">
        <v>290.0718174781</v>
      </c>
      <c r="G2841" s="86">
        <v>247.67034415442799</v>
      </c>
      <c r="H2841" s="86">
        <f t="shared" si="313"/>
        <v>276.49327223408335</v>
      </c>
      <c r="I2841" s="86">
        <f t="shared" si="308"/>
        <v>24.97528059970805</v>
      </c>
      <c r="J2841" s="86">
        <f t="shared" si="309"/>
        <v>8.1111005663192994</v>
      </c>
      <c r="L2841" s="87">
        <v>238.989658903448</v>
      </c>
      <c r="M2841" s="86">
        <v>260.336154925058</v>
      </c>
      <c r="N2841" s="86">
        <v>240.710286514161</v>
      </c>
      <c r="O2841" s="86">
        <f t="shared" si="314"/>
        <v>246.67870011422232</v>
      </c>
      <c r="P2841" s="86">
        <f t="shared" si="310"/>
        <v>11.858949944080237</v>
      </c>
      <c r="Q2841" s="86">
        <f t="shared" si="311"/>
        <v>7.9464893388694753</v>
      </c>
      <c r="S2841" s="86">
        <f t="shared" si="312"/>
        <v>-0.16461122744982468</v>
      </c>
      <c r="T2841" s="87">
        <v>0.187404874</v>
      </c>
      <c r="U2841" s="87">
        <v>0</v>
      </c>
    </row>
    <row r="2842" spans="2:21">
      <c r="B2842" s="87" t="s">
        <v>8608</v>
      </c>
      <c r="C2842" s="87" t="s">
        <v>4006</v>
      </c>
      <c r="D2842" s="87" t="s">
        <v>4007</v>
      </c>
      <c r="E2842" s="87">
        <v>90.065668680348196</v>
      </c>
      <c r="F2842" s="86">
        <v>89.006484844598305</v>
      </c>
      <c r="G2842" s="86">
        <v>90.478578949577795</v>
      </c>
      <c r="H2842" s="86">
        <f t="shared" si="313"/>
        <v>89.85024415817476</v>
      </c>
      <c r="I2842" s="86">
        <f t="shared" si="308"/>
        <v>0.75932276210059702</v>
      </c>
      <c r="J2842" s="86">
        <f t="shared" si="309"/>
        <v>6.4894505189933014</v>
      </c>
      <c r="L2842" s="87">
        <v>97.209529592701102</v>
      </c>
      <c r="M2842" s="86">
        <v>92.897323063419705</v>
      </c>
      <c r="N2842" s="86">
        <v>94.473311860773904</v>
      </c>
      <c r="O2842" s="86">
        <f t="shared" si="314"/>
        <v>94.860054838964899</v>
      </c>
      <c r="P2842" s="86">
        <f t="shared" si="310"/>
        <v>2.1819621642410096</v>
      </c>
      <c r="Q2842" s="86">
        <f t="shared" si="311"/>
        <v>6.5677287973326308</v>
      </c>
      <c r="S2842" s="86">
        <f t="shared" si="312"/>
        <v>7.8278278339330071E-2</v>
      </c>
      <c r="T2842" s="87">
        <v>0.90146501800000001</v>
      </c>
      <c r="U2842" s="87">
        <v>0</v>
      </c>
    </row>
    <row r="2843" spans="2:21">
      <c r="B2843" s="87" t="s">
        <v>8609</v>
      </c>
      <c r="C2843" s="87" t="s">
        <v>832</v>
      </c>
      <c r="D2843" s="87" t="s">
        <v>4008</v>
      </c>
      <c r="E2843" s="87">
        <v>92.643861068294697</v>
      </c>
      <c r="F2843" s="86">
        <v>53.086234937054499</v>
      </c>
      <c r="G2843" s="86">
        <v>69.519520177314504</v>
      </c>
      <c r="H2843" s="86">
        <f t="shared" si="313"/>
        <v>71.74987206088791</v>
      </c>
      <c r="I2843" s="86">
        <f t="shared" si="308"/>
        <v>19.87290362348098</v>
      </c>
      <c r="J2843" s="86">
        <f t="shared" si="309"/>
        <v>6.164904354169944</v>
      </c>
      <c r="L2843" s="87">
        <v>84.100896490623199</v>
      </c>
      <c r="M2843" s="86">
        <v>61.526916470765002</v>
      </c>
      <c r="N2843" s="86">
        <v>66.176997706078794</v>
      </c>
      <c r="O2843" s="86">
        <f t="shared" si="314"/>
        <v>70.601603555822336</v>
      </c>
      <c r="P2843" s="86">
        <f t="shared" si="310"/>
        <v>11.919689432968779</v>
      </c>
      <c r="Q2843" s="86">
        <f t="shared" si="311"/>
        <v>6.1416290463124321</v>
      </c>
      <c r="S2843" s="86">
        <f t="shared" si="312"/>
        <v>-2.3275307857511911E-2</v>
      </c>
      <c r="T2843" s="87">
        <v>0.94240603899999997</v>
      </c>
      <c r="U2843" s="87">
        <v>0</v>
      </c>
    </row>
    <row r="2844" spans="2:21">
      <c r="B2844" s="87" t="s">
        <v>8610</v>
      </c>
      <c r="C2844" s="87" t="s">
        <v>832</v>
      </c>
      <c r="D2844" s="87" t="s">
        <v>4009</v>
      </c>
      <c r="E2844" s="87">
        <v>60.7387302674571</v>
      </c>
      <c r="F2844" s="86">
        <v>59.405704334353501</v>
      </c>
      <c r="G2844" s="86">
        <v>66.999960361396205</v>
      </c>
      <c r="H2844" s="86">
        <f t="shared" si="313"/>
        <v>62.381464987735605</v>
      </c>
      <c r="I2844" s="86">
        <f t="shared" si="308"/>
        <v>4.0548876891937429</v>
      </c>
      <c r="J2844" s="86">
        <f t="shared" si="309"/>
        <v>5.963045528742799</v>
      </c>
      <c r="L2844" s="87">
        <v>68.190112699533799</v>
      </c>
      <c r="M2844" s="86">
        <v>72.556264372738994</v>
      </c>
      <c r="N2844" s="86">
        <v>72.422129421741502</v>
      </c>
      <c r="O2844" s="86">
        <f t="shared" si="314"/>
        <v>71.056168831338098</v>
      </c>
      <c r="P2844" s="86">
        <f t="shared" si="310"/>
        <v>2.482983358635241</v>
      </c>
      <c r="Q2844" s="86">
        <f t="shared" si="311"/>
        <v>6.1508879991907053</v>
      </c>
      <c r="S2844" s="86">
        <f t="shared" si="312"/>
        <v>0.18784247044790692</v>
      </c>
      <c r="T2844" s="87">
        <v>0.52316884299999999</v>
      </c>
      <c r="U2844" s="87">
        <v>0</v>
      </c>
    </row>
    <row r="2845" spans="2:21">
      <c r="B2845" s="87" t="s">
        <v>8611</v>
      </c>
      <c r="C2845" s="87" t="s">
        <v>2160</v>
      </c>
      <c r="D2845" s="87" t="s">
        <v>970</v>
      </c>
      <c r="E2845" s="87">
        <v>51.996537007021203</v>
      </c>
      <c r="F2845" s="86">
        <v>47.723189394485303</v>
      </c>
      <c r="G2845" s="86">
        <v>43.284821368932299</v>
      </c>
      <c r="H2845" s="86">
        <f t="shared" si="313"/>
        <v>47.668182590146273</v>
      </c>
      <c r="I2845" s="86">
        <f t="shared" si="308"/>
        <v>4.3561183008641287</v>
      </c>
      <c r="J2845" s="86">
        <f t="shared" si="309"/>
        <v>5.5749547167672491</v>
      </c>
      <c r="L2845" s="87">
        <v>62.323206300620598</v>
      </c>
      <c r="M2845" s="86">
        <v>52.229673006873902</v>
      </c>
      <c r="N2845" s="86">
        <v>48.588220067638403</v>
      </c>
      <c r="O2845" s="86">
        <f t="shared" si="314"/>
        <v>54.380366458377637</v>
      </c>
      <c r="P2845" s="86">
        <f t="shared" si="310"/>
        <v>7.1155866551401745</v>
      </c>
      <c r="Q2845" s="86">
        <f t="shared" si="311"/>
        <v>5.7650139683151833</v>
      </c>
      <c r="S2845" s="86">
        <f t="shared" si="312"/>
        <v>0.1900592515479341</v>
      </c>
      <c r="T2845" s="87">
        <v>0.64792797999999996</v>
      </c>
      <c r="U2845" s="87">
        <v>0</v>
      </c>
    </row>
    <row r="2846" spans="2:21">
      <c r="B2846" s="87" t="s">
        <v>8612</v>
      </c>
      <c r="C2846" s="87" t="s">
        <v>4010</v>
      </c>
      <c r="D2846" s="87" t="s">
        <v>4011</v>
      </c>
      <c r="E2846" s="87">
        <v>5330.25792543637</v>
      </c>
      <c r="F2846" s="86">
        <v>5780.3587607150703</v>
      </c>
      <c r="G2846" s="86">
        <v>5591.6554689778304</v>
      </c>
      <c r="H2846" s="86">
        <f t="shared" si="313"/>
        <v>5567.4240517097569</v>
      </c>
      <c r="I2846" s="86">
        <f t="shared" si="308"/>
        <v>226.02668352820766</v>
      </c>
      <c r="J2846" s="86">
        <f t="shared" si="309"/>
        <v>12.442794257213714</v>
      </c>
      <c r="L2846" s="87">
        <v>4615.12172340285</v>
      </c>
      <c r="M2846" s="86">
        <v>5113.1363027301904</v>
      </c>
      <c r="N2846" s="86">
        <v>5336.79738701512</v>
      </c>
      <c r="O2846" s="86">
        <f t="shared" si="314"/>
        <v>5021.6851377160538</v>
      </c>
      <c r="P2846" s="86">
        <f t="shared" si="310"/>
        <v>369.42716135848048</v>
      </c>
      <c r="Q2846" s="86">
        <f t="shared" si="311"/>
        <v>12.293955858373815</v>
      </c>
      <c r="S2846" s="86">
        <f t="shared" si="312"/>
        <v>-0.14883839883990149</v>
      </c>
      <c r="T2846" s="87">
        <v>0.22008065700000001</v>
      </c>
      <c r="U2846" s="87">
        <v>0</v>
      </c>
    </row>
    <row r="2847" spans="2:21">
      <c r="B2847" s="87" t="s">
        <v>8613</v>
      </c>
      <c r="C2847" s="87" t="s">
        <v>1987</v>
      </c>
      <c r="D2847" s="87" t="s">
        <v>1988</v>
      </c>
      <c r="E2847" s="87">
        <v>48.994367516641802</v>
      </c>
      <c r="F2847" s="86">
        <v>47.658584010754801</v>
      </c>
      <c r="G2847" s="86">
        <v>44.004113324628598</v>
      </c>
      <c r="H2847" s="86">
        <f t="shared" si="313"/>
        <v>46.885688284008403</v>
      </c>
      <c r="I2847" s="86">
        <f t="shared" si="308"/>
        <v>2.583347649570896</v>
      </c>
      <c r="J2847" s="86">
        <f t="shared" si="309"/>
        <v>5.551075706484049</v>
      </c>
      <c r="L2847" s="87">
        <v>38.154875197632002</v>
      </c>
      <c r="M2847" s="86">
        <v>50.036726173518097</v>
      </c>
      <c r="N2847" s="86">
        <v>36.277751754537199</v>
      </c>
      <c r="O2847" s="86">
        <f t="shared" si="314"/>
        <v>41.4897843752291</v>
      </c>
      <c r="P2847" s="86">
        <f t="shared" si="310"/>
        <v>7.4611365543500705</v>
      </c>
      <c r="Q2847" s="86">
        <f t="shared" si="311"/>
        <v>5.3746842543481668</v>
      </c>
      <c r="S2847" s="86">
        <f t="shared" si="312"/>
        <v>-0.17639145213588234</v>
      </c>
      <c r="T2847" s="87">
        <v>0.47202720399999998</v>
      </c>
      <c r="U2847" s="87">
        <v>0</v>
      </c>
    </row>
    <row r="2848" spans="2:21">
      <c r="B2848" s="87" t="s">
        <v>8614</v>
      </c>
      <c r="C2848" s="87" t="s">
        <v>4012</v>
      </c>
      <c r="D2848" s="87" t="s">
        <v>1502</v>
      </c>
      <c r="E2848" s="87">
        <v>182.31570451694401</v>
      </c>
      <c r="F2848" s="86">
        <v>186.84664950312001</v>
      </c>
      <c r="G2848" s="86">
        <v>189.63515267948199</v>
      </c>
      <c r="H2848" s="86">
        <f t="shared" si="313"/>
        <v>186.26583556651534</v>
      </c>
      <c r="I2848" s="86">
        <f t="shared" si="308"/>
        <v>3.6941289870192429</v>
      </c>
      <c r="J2848" s="86">
        <f t="shared" si="309"/>
        <v>7.5412192726495038</v>
      </c>
      <c r="L2848" s="87">
        <v>177.99707386662499</v>
      </c>
      <c r="M2848" s="86">
        <v>192.99916220600301</v>
      </c>
      <c r="N2848" s="86">
        <v>187.098748102098</v>
      </c>
      <c r="O2848" s="86">
        <f t="shared" si="314"/>
        <v>186.03166139157534</v>
      </c>
      <c r="P2848" s="86">
        <f t="shared" si="310"/>
        <v>7.5577555644156718</v>
      </c>
      <c r="Q2848" s="86">
        <f t="shared" si="311"/>
        <v>7.5394043694164443</v>
      </c>
      <c r="S2848" s="86">
        <f t="shared" si="312"/>
        <v>-1.8149032330592252E-3</v>
      </c>
      <c r="T2848" s="87">
        <v>0.88711443599999995</v>
      </c>
      <c r="U2848" s="87">
        <v>0</v>
      </c>
    </row>
    <row r="2849" spans="2:21">
      <c r="B2849" s="87" t="s">
        <v>8615</v>
      </c>
      <c r="C2849" s="87" t="s">
        <v>841</v>
      </c>
      <c r="D2849" s="87"/>
      <c r="E2849" s="87">
        <v>212.62153567634601</v>
      </c>
      <c r="F2849" s="86">
        <v>197.17985512362199</v>
      </c>
      <c r="G2849" s="86">
        <v>194.509544022867</v>
      </c>
      <c r="H2849" s="86">
        <f t="shared" si="313"/>
        <v>201.43697827427832</v>
      </c>
      <c r="I2849" s="86">
        <f t="shared" si="308"/>
        <v>9.7776982748402492</v>
      </c>
      <c r="J2849" s="86">
        <f t="shared" si="309"/>
        <v>7.654184736455953</v>
      </c>
      <c r="L2849" s="87">
        <v>208.490929168223</v>
      </c>
      <c r="M2849" s="86">
        <v>195.16482739278001</v>
      </c>
      <c r="N2849" s="86">
        <v>181.388758772686</v>
      </c>
      <c r="O2849" s="86">
        <f t="shared" si="314"/>
        <v>195.01483844456303</v>
      </c>
      <c r="P2849" s="86">
        <f t="shared" si="310"/>
        <v>13.551707735581555</v>
      </c>
      <c r="Q2849" s="86">
        <f t="shared" si="311"/>
        <v>7.6074400908569704</v>
      </c>
      <c r="S2849" s="86">
        <f t="shared" si="312"/>
        <v>-4.6744645598982441E-2</v>
      </c>
      <c r="T2849" s="87">
        <v>0.69537751999999997</v>
      </c>
      <c r="U2849" s="87">
        <v>0</v>
      </c>
    </row>
    <row r="2850" spans="2:21">
      <c r="B2850" s="87" t="s">
        <v>8616</v>
      </c>
      <c r="C2850" s="87" t="s">
        <v>4013</v>
      </c>
      <c r="D2850" s="87" t="s">
        <v>4014</v>
      </c>
      <c r="E2850" s="87">
        <v>191.327906800508</v>
      </c>
      <c r="F2850" s="86">
        <v>187.150069385888</v>
      </c>
      <c r="G2850" s="86">
        <v>189.882059002094</v>
      </c>
      <c r="H2850" s="86">
        <f t="shared" si="313"/>
        <v>189.45334506282998</v>
      </c>
      <c r="I2850" s="86">
        <f t="shared" si="308"/>
        <v>2.121656922558198</v>
      </c>
      <c r="J2850" s="86">
        <f t="shared" si="309"/>
        <v>7.5656988026377192</v>
      </c>
      <c r="L2850" s="87">
        <v>157.174036042437</v>
      </c>
      <c r="M2850" s="86">
        <v>152.965438401847</v>
      </c>
      <c r="N2850" s="86">
        <v>184.22788717086701</v>
      </c>
      <c r="O2850" s="86">
        <f t="shared" si="314"/>
        <v>164.78912053838368</v>
      </c>
      <c r="P2850" s="86">
        <f t="shared" si="310"/>
        <v>16.965474047877521</v>
      </c>
      <c r="Q2850" s="86">
        <f t="shared" si="311"/>
        <v>7.364477187978923</v>
      </c>
      <c r="S2850" s="86">
        <f t="shared" si="312"/>
        <v>-0.20122161465879662</v>
      </c>
      <c r="T2850" s="87">
        <v>8.5996030000000001E-2</v>
      </c>
      <c r="U2850" s="87">
        <v>0</v>
      </c>
    </row>
    <row r="2851" spans="2:21">
      <c r="B2851" s="87" t="s">
        <v>8617</v>
      </c>
      <c r="C2851" s="87" t="s">
        <v>841</v>
      </c>
      <c r="D2851" s="87" t="s">
        <v>4015</v>
      </c>
      <c r="E2851" s="87">
        <v>88.136551278894999</v>
      </c>
      <c r="F2851" s="86">
        <v>89.512169969060807</v>
      </c>
      <c r="G2851" s="86">
        <v>95.383513351168602</v>
      </c>
      <c r="H2851" s="86">
        <f t="shared" si="313"/>
        <v>91.010744866374807</v>
      </c>
      <c r="I2851" s="86">
        <f t="shared" si="308"/>
        <v>3.848884235903669</v>
      </c>
      <c r="J2851" s="86">
        <f t="shared" si="309"/>
        <v>6.5079649770154955</v>
      </c>
      <c r="L2851" s="87">
        <v>76.884372009686103</v>
      </c>
      <c r="M2851" s="86">
        <v>89.942962230355207</v>
      </c>
      <c r="N2851" s="86">
        <v>99.326735978537101</v>
      </c>
      <c r="O2851" s="86">
        <f t="shared" si="314"/>
        <v>88.718023406192799</v>
      </c>
      <c r="P2851" s="86">
        <f t="shared" si="310"/>
        <v>11.271214729114201</v>
      </c>
      <c r="Q2851" s="86">
        <f t="shared" si="311"/>
        <v>6.4711553182110428</v>
      </c>
      <c r="S2851" s="86">
        <f t="shared" si="312"/>
        <v>-3.6809658804453506E-2</v>
      </c>
      <c r="T2851" s="87">
        <v>0.82262595800000005</v>
      </c>
      <c r="U2851" s="87">
        <v>0</v>
      </c>
    </row>
    <row r="2852" spans="2:21">
      <c r="B2852" s="87" t="s">
        <v>8618</v>
      </c>
      <c r="C2852" s="87" t="s">
        <v>841</v>
      </c>
      <c r="D2852" s="87"/>
      <c r="E2852" s="87">
        <v>34.740044375869999</v>
      </c>
      <c r="F2852" s="86">
        <v>33.749732821257297</v>
      </c>
      <c r="G2852" s="86">
        <v>38.895171986546799</v>
      </c>
      <c r="H2852" s="86">
        <f t="shared" si="313"/>
        <v>35.794983061224698</v>
      </c>
      <c r="I2852" s="86">
        <f t="shared" si="308"/>
        <v>2.7301204686455156</v>
      </c>
      <c r="J2852" s="86">
        <f t="shared" si="309"/>
        <v>5.1616854918771153</v>
      </c>
      <c r="L2852" s="87">
        <v>37.988765662634201</v>
      </c>
      <c r="M2852" s="86">
        <v>36.727715265107697</v>
      </c>
      <c r="N2852" s="86">
        <v>33.772081212932498</v>
      </c>
      <c r="O2852" s="86">
        <f t="shared" si="314"/>
        <v>36.162854046891461</v>
      </c>
      <c r="P2852" s="86">
        <f t="shared" si="310"/>
        <v>2.1643493442539681</v>
      </c>
      <c r="Q2852" s="86">
        <f t="shared" si="311"/>
        <v>5.1764366375965185</v>
      </c>
      <c r="S2852" s="86">
        <f t="shared" si="312"/>
        <v>1.4751145719403206E-2</v>
      </c>
      <c r="T2852" s="87">
        <v>0.94946940999999996</v>
      </c>
      <c r="U2852" s="87">
        <v>0</v>
      </c>
    </row>
    <row r="2853" spans="2:21">
      <c r="B2853" s="87" t="s">
        <v>8619</v>
      </c>
      <c r="C2853" s="87" t="s">
        <v>4016</v>
      </c>
      <c r="D2853" s="87" t="s">
        <v>4017</v>
      </c>
      <c r="E2853" s="87">
        <v>117.241567828019</v>
      </c>
      <c r="F2853" s="86">
        <v>114.42524375369101</v>
      </c>
      <c r="G2853" s="86">
        <v>115.001810425896</v>
      </c>
      <c r="H2853" s="86">
        <f t="shared" si="313"/>
        <v>115.55620733586868</v>
      </c>
      <c r="I2853" s="86">
        <f t="shared" si="308"/>
        <v>1.4877625056608641</v>
      </c>
      <c r="J2853" s="86">
        <f t="shared" si="309"/>
        <v>6.8524509489497607</v>
      </c>
      <c r="L2853" s="87">
        <v>115.963386870618</v>
      </c>
      <c r="M2853" s="86">
        <v>109.081186573982</v>
      </c>
      <c r="N2853" s="86">
        <v>108.725285764342</v>
      </c>
      <c r="O2853" s="86">
        <f t="shared" si="314"/>
        <v>111.25661973631399</v>
      </c>
      <c r="P2853" s="86">
        <f t="shared" si="310"/>
        <v>4.0800623756259897</v>
      </c>
      <c r="Q2853" s="86">
        <f t="shared" si="311"/>
        <v>6.7977473683403016</v>
      </c>
      <c r="S2853" s="86">
        <f t="shared" si="312"/>
        <v>-5.4703580609458763E-2</v>
      </c>
      <c r="T2853" s="87">
        <v>0.60445945099999998</v>
      </c>
      <c r="U2853" s="87">
        <v>0</v>
      </c>
    </row>
    <row r="2854" spans="2:21">
      <c r="B2854" s="87" t="s">
        <v>8620</v>
      </c>
      <c r="C2854" s="87" t="s">
        <v>841</v>
      </c>
      <c r="D2854" s="87" t="s">
        <v>1633</v>
      </c>
      <c r="E2854" s="87">
        <v>89.897587472647302</v>
      </c>
      <c r="F2854" s="86">
        <v>81.353484334170901</v>
      </c>
      <c r="G2854" s="86">
        <v>84.114899091390996</v>
      </c>
      <c r="H2854" s="86">
        <f t="shared" si="313"/>
        <v>85.121990299403066</v>
      </c>
      <c r="I2854" s="86">
        <f t="shared" si="308"/>
        <v>4.3601719158964345</v>
      </c>
      <c r="J2854" s="86">
        <f t="shared" si="309"/>
        <v>6.4114599788269038</v>
      </c>
      <c r="L2854" s="87">
        <v>82.577933949864402</v>
      </c>
      <c r="M2854" s="86">
        <v>81.495511206926594</v>
      </c>
      <c r="N2854" s="86">
        <v>79.621228414754597</v>
      </c>
      <c r="O2854" s="86">
        <f t="shared" si="314"/>
        <v>81.231557857181869</v>
      </c>
      <c r="P2854" s="86">
        <f t="shared" si="310"/>
        <v>1.4959212657985503</v>
      </c>
      <c r="Q2854" s="86">
        <f t="shared" si="311"/>
        <v>6.3439684075095899</v>
      </c>
      <c r="S2854" s="86">
        <f t="shared" si="312"/>
        <v>-6.7491571317313939E-2</v>
      </c>
      <c r="T2854" s="87">
        <v>0.622437507</v>
      </c>
      <c r="U2854" s="87">
        <v>0</v>
      </c>
    </row>
    <row r="2855" spans="2:21">
      <c r="B2855" s="87" t="s">
        <v>8621</v>
      </c>
      <c r="C2855" s="87" t="s">
        <v>832</v>
      </c>
      <c r="D2855" s="87" t="s">
        <v>970</v>
      </c>
      <c r="E2855" s="87">
        <v>92.628183961759703</v>
      </c>
      <c r="F2855" s="86">
        <v>84.951791445139406</v>
      </c>
      <c r="G2855" s="86">
        <v>90.394753455258098</v>
      </c>
      <c r="H2855" s="86">
        <f t="shared" si="313"/>
        <v>89.324909620719083</v>
      </c>
      <c r="I2855" s="86">
        <f t="shared" si="308"/>
        <v>3.9484395512698307</v>
      </c>
      <c r="J2855" s="86">
        <f t="shared" si="309"/>
        <v>6.4809906439743559</v>
      </c>
      <c r="L2855" s="87">
        <v>94.769855945537898</v>
      </c>
      <c r="M2855" s="86">
        <v>106.71087439817801</v>
      </c>
      <c r="N2855" s="86">
        <v>94.556835435680497</v>
      </c>
      <c r="O2855" s="86">
        <f t="shared" si="314"/>
        <v>98.679188593132139</v>
      </c>
      <c r="P2855" s="86">
        <f t="shared" si="310"/>
        <v>6.9564593787095816</v>
      </c>
      <c r="Q2855" s="86">
        <f t="shared" si="311"/>
        <v>6.6246739477621519</v>
      </c>
      <c r="S2855" s="86">
        <f t="shared" si="312"/>
        <v>0.14368330378779656</v>
      </c>
      <c r="T2855" s="87">
        <v>0.65724241400000005</v>
      </c>
      <c r="U2855" s="87">
        <v>0</v>
      </c>
    </row>
    <row r="2856" spans="2:21">
      <c r="B2856" s="87" t="s">
        <v>8622</v>
      </c>
      <c r="C2856" s="87" t="s">
        <v>841</v>
      </c>
      <c r="D2856" s="87"/>
      <c r="E2856" s="87">
        <v>134.91747377811899</v>
      </c>
      <c r="F2856" s="86">
        <v>140.207636897279</v>
      </c>
      <c r="G2856" s="86">
        <v>135.61211031694501</v>
      </c>
      <c r="H2856" s="86">
        <f t="shared" si="313"/>
        <v>136.91240699744768</v>
      </c>
      <c r="I2856" s="86">
        <f t="shared" si="308"/>
        <v>2.8748104371984033</v>
      </c>
      <c r="J2856" s="86">
        <f t="shared" si="309"/>
        <v>7.0971093792678275</v>
      </c>
      <c r="L2856" s="87">
        <v>142.93930695444701</v>
      </c>
      <c r="M2856" s="86">
        <v>149.64091751679001</v>
      </c>
      <c r="N2856" s="86">
        <v>144.06099973147599</v>
      </c>
      <c r="O2856" s="86">
        <f t="shared" si="314"/>
        <v>145.54707473423767</v>
      </c>
      <c r="P2856" s="86">
        <f t="shared" si="310"/>
        <v>3.5894582067077594</v>
      </c>
      <c r="Q2856" s="86">
        <f t="shared" si="311"/>
        <v>7.1853420336406346</v>
      </c>
      <c r="S2856" s="86">
        <f t="shared" si="312"/>
        <v>8.8232654372807445E-2</v>
      </c>
      <c r="T2856" s="87">
        <v>0.85927930799999996</v>
      </c>
      <c r="U2856" s="87">
        <v>0</v>
      </c>
    </row>
    <row r="2857" spans="2:21">
      <c r="B2857" s="87" t="s">
        <v>8623</v>
      </c>
      <c r="C2857" s="87" t="s">
        <v>832</v>
      </c>
      <c r="D2857" s="87" t="s">
        <v>4018</v>
      </c>
      <c r="E2857" s="87">
        <v>63.625586905418601</v>
      </c>
      <c r="F2857" s="86">
        <v>65.002010958068794</v>
      </c>
      <c r="G2857" s="86">
        <v>66.077160957702802</v>
      </c>
      <c r="H2857" s="86">
        <f t="shared" si="313"/>
        <v>64.901586273730061</v>
      </c>
      <c r="I2857" s="86">
        <f t="shared" si="308"/>
        <v>1.2288684516158328</v>
      </c>
      <c r="J2857" s="86">
        <f t="shared" si="309"/>
        <v>6.0201818347647293</v>
      </c>
      <c r="L2857" s="87">
        <v>71.072099284603993</v>
      </c>
      <c r="M2857" s="86">
        <v>72.743253846399696</v>
      </c>
      <c r="N2857" s="86">
        <v>68.155861275013507</v>
      </c>
      <c r="O2857" s="86">
        <f t="shared" si="314"/>
        <v>70.657071468672399</v>
      </c>
      <c r="P2857" s="86">
        <f t="shared" si="310"/>
        <v>2.3216866104192468</v>
      </c>
      <c r="Q2857" s="86">
        <f t="shared" si="311"/>
        <v>6.1427620498167661</v>
      </c>
      <c r="S2857" s="86">
        <f t="shared" si="312"/>
        <v>0.12258021505203692</v>
      </c>
      <c r="T2857" s="87">
        <v>0.73286184099999996</v>
      </c>
      <c r="U2857" s="87">
        <v>0</v>
      </c>
    </row>
    <row r="2858" spans="2:21">
      <c r="B2858" s="87" t="s">
        <v>8624</v>
      </c>
      <c r="C2858" s="87" t="s">
        <v>1188</v>
      </c>
      <c r="D2858" s="87" t="s">
        <v>1189</v>
      </c>
      <c r="E2858" s="87">
        <v>503.81140158844602</v>
      </c>
      <c r="F2858" s="86">
        <v>488.86641330705697</v>
      </c>
      <c r="G2858" s="86">
        <v>492.48015761036999</v>
      </c>
      <c r="H2858" s="86">
        <f t="shared" si="313"/>
        <v>495.05265750195764</v>
      </c>
      <c r="I2858" s="86">
        <f t="shared" si="308"/>
        <v>7.797530727857243</v>
      </c>
      <c r="J2858" s="86">
        <f t="shared" si="309"/>
        <v>8.9514381789598936</v>
      </c>
      <c r="L2858" s="87">
        <v>506.18981467305503</v>
      </c>
      <c r="M2858" s="86">
        <v>487.14994403883401</v>
      </c>
      <c r="N2858" s="86">
        <v>512.62582547992099</v>
      </c>
      <c r="O2858" s="86">
        <f t="shared" si="314"/>
        <v>501.98852806393671</v>
      </c>
      <c r="P2858" s="86">
        <f t="shared" si="310"/>
        <v>13.247386182905968</v>
      </c>
      <c r="Q2858" s="86">
        <f t="shared" si="311"/>
        <v>8.971510584440054</v>
      </c>
      <c r="S2858" s="86">
        <f t="shared" si="312"/>
        <v>2.007240548015965E-2</v>
      </c>
      <c r="T2858" s="87">
        <v>0.95393430400000001</v>
      </c>
      <c r="U2858" s="87">
        <v>0</v>
      </c>
    </row>
    <row r="2859" spans="2:21">
      <c r="B2859" s="87" t="s">
        <v>8625</v>
      </c>
      <c r="C2859" s="87" t="s">
        <v>832</v>
      </c>
      <c r="D2859" s="87" t="s">
        <v>4019</v>
      </c>
      <c r="E2859" s="87">
        <v>69.843768179403696</v>
      </c>
      <c r="F2859" s="86">
        <v>64.232482687572798</v>
      </c>
      <c r="G2859" s="86">
        <v>65.187939904325106</v>
      </c>
      <c r="H2859" s="86">
        <f t="shared" si="313"/>
        <v>66.421396923767205</v>
      </c>
      <c r="I2859" s="86">
        <f t="shared" si="308"/>
        <v>3.0021148182266804</v>
      </c>
      <c r="J2859" s="86">
        <f t="shared" si="309"/>
        <v>6.0535761597002633</v>
      </c>
      <c r="L2859" s="87">
        <v>72.678518998663904</v>
      </c>
      <c r="M2859" s="86">
        <v>88.167132016827694</v>
      </c>
      <c r="N2859" s="86">
        <v>76.398485686461797</v>
      </c>
      <c r="O2859" s="86">
        <f t="shared" si="314"/>
        <v>79.081378900651131</v>
      </c>
      <c r="P2859" s="86">
        <f t="shared" si="310"/>
        <v>8.0853398386008237</v>
      </c>
      <c r="Q2859" s="86">
        <f t="shared" si="311"/>
        <v>6.3052661216928207</v>
      </c>
      <c r="S2859" s="86">
        <f t="shared" si="312"/>
        <v>0.25168996199255694</v>
      </c>
      <c r="T2859" s="87">
        <v>0.31516897300000002</v>
      </c>
      <c r="U2859" s="87">
        <v>0</v>
      </c>
    </row>
    <row r="2860" spans="2:21">
      <c r="B2860" s="87" t="s">
        <v>8626</v>
      </c>
      <c r="C2860" s="87" t="s">
        <v>4020</v>
      </c>
      <c r="D2860" s="87" t="s">
        <v>1830</v>
      </c>
      <c r="E2860" s="87">
        <v>287.030489369316</v>
      </c>
      <c r="F2860" s="86">
        <v>302.56212726871598</v>
      </c>
      <c r="G2860" s="86">
        <v>285.57545102487097</v>
      </c>
      <c r="H2860" s="86">
        <f t="shared" si="313"/>
        <v>291.72268922096765</v>
      </c>
      <c r="I2860" s="86">
        <f t="shared" si="308"/>
        <v>9.4153782207185888</v>
      </c>
      <c r="J2860" s="86">
        <f t="shared" si="309"/>
        <v>8.1884537883988262</v>
      </c>
      <c r="L2860" s="87">
        <v>252.08321329962001</v>
      </c>
      <c r="M2860" s="86">
        <v>251.870353248138</v>
      </c>
      <c r="N2860" s="86">
        <v>253.94426228175999</v>
      </c>
      <c r="O2860" s="86">
        <f t="shared" si="314"/>
        <v>252.63260960983931</v>
      </c>
      <c r="P2860" s="86">
        <f t="shared" si="310"/>
        <v>1.1408996008399142</v>
      </c>
      <c r="Q2860" s="86">
        <f t="shared" si="311"/>
        <v>7.980897062811346</v>
      </c>
      <c r="S2860" s="86">
        <f t="shared" si="312"/>
        <v>-0.20755672558747781</v>
      </c>
      <c r="T2860" s="87">
        <v>2.4691408000000001E-2</v>
      </c>
      <c r="U2860" s="87">
        <v>0</v>
      </c>
    </row>
    <row r="2861" spans="2:21">
      <c r="B2861" s="87" t="s">
        <v>8627</v>
      </c>
      <c r="C2861" s="87" t="s">
        <v>4021</v>
      </c>
      <c r="D2861" s="87" t="s">
        <v>4022</v>
      </c>
      <c r="E2861" s="87">
        <v>99.393392318801304</v>
      </c>
      <c r="F2861" s="86">
        <v>93.664480272501606</v>
      </c>
      <c r="G2861" s="86">
        <v>82.457033622516803</v>
      </c>
      <c r="H2861" s="86">
        <f t="shared" si="313"/>
        <v>91.838302071273233</v>
      </c>
      <c r="I2861" s="86">
        <f t="shared" si="308"/>
        <v>8.6145955557579246</v>
      </c>
      <c r="J2861" s="86">
        <f t="shared" si="309"/>
        <v>6.5210240642529005</v>
      </c>
      <c r="L2861" s="87">
        <v>95.635120973059898</v>
      </c>
      <c r="M2861" s="86">
        <v>102.13838742212801</v>
      </c>
      <c r="N2861" s="86">
        <v>84.864709056978498</v>
      </c>
      <c r="O2861" s="86">
        <f t="shared" si="314"/>
        <v>94.212739150722129</v>
      </c>
      <c r="P2861" s="86">
        <f t="shared" si="310"/>
        <v>8.724240287958958</v>
      </c>
      <c r="Q2861" s="86">
        <f t="shared" si="311"/>
        <v>6.5578502446082263</v>
      </c>
      <c r="S2861" s="86">
        <f t="shared" si="312"/>
        <v>3.6826180355325706E-2</v>
      </c>
      <c r="T2861" s="87">
        <v>0.99728423799999999</v>
      </c>
      <c r="U2861" s="87">
        <v>0</v>
      </c>
    </row>
    <row r="2862" spans="2:21">
      <c r="B2862" s="87" t="s">
        <v>8628</v>
      </c>
      <c r="C2862" s="87" t="s">
        <v>4023</v>
      </c>
      <c r="D2862" s="87" t="s">
        <v>1490</v>
      </c>
      <c r="E2862" s="87">
        <v>30.525539056748201</v>
      </c>
      <c r="F2862" s="86">
        <v>32.514267428586599</v>
      </c>
      <c r="G2862" s="86">
        <v>33.034564118472296</v>
      </c>
      <c r="H2862" s="86">
        <f t="shared" si="313"/>
        <v>32.024790201269035</v>
      </c>
      <c r="I2862" s="86">
        <f t="shared" si="308"/>
        <v>1.3241950978374637</v>
      </c>
      <c r="J2862" s="86">
        <f t="shared" si="309"/>
        <v>5.0011172141949505</v>
      </c>
      <c r="L2862" s="87">
        <v>30.0453131947129</v>
      </c>
      <c r="M2862" s="86">
        <v>32.844528341812499</v>
      </c>
      <c r="N2862" s="86">
        <v>33.578750529910799</v>
      </c>
      <c r="O2862" s="86">
        <f t="shared" si="314"/>
        <v>32.156197355478731</v>
      </c>
      <c r="P2862" s="86">
        <f t="shared" si="310"/>
        <v>1.864576228128799</v>
      </c>
      <c r="Q2862" s="86">
        <f t="shared" si="311"/>
        <v>5.0070249049875919</v>
      </c>
      <c r="S2862" s="86">
        <f t="shared" si="312"/>
        <v>5.907690792641718E-3</v>
      </c>
      <c r="T2862" s="87">
        <v>0.94203867699999999</v>
      </c>
      <c r="U2862" s="87">
        <v>0</v>
      </c>
    </row>
    <row r="2863" spans="2:21">
      <c r="B2863" s="87" t="s">
        <v>8629</v>
      </c>
      <c r="C2863" s="87" t="s">
        <v>4024</v>
      </c>
      <c r="D2863" s="87" t="s">
        <v>2832</v>
      </c>
      <c r="E2863" s="87">
        <v>65.733613377871805</v>
      </c>
      <c r="F2863" s="86">
        <v>68.533301331703299</v>
      </c>
      <c r="G2863" s="86">
        <v>72.483185908324302</v>
      </c>
      <c r="H2863" s="86">
        <f t="shared" si="313"/>
        <v>68.916700205966478</v>
      </c>
      <c r="I2863" s="86">
        <f t="shared" si="308"/>
        <v>3.3910807065815209</v>
      </c>
      <c r="J2863" s="86">
        <f t="shared" si="309"/>
        <v>6.1067817205585069</v>
      </c>
      <c r="L2863" s="87">
        <v>66.176159401635104</v>
      </c>
      <c r="M2863" s="86">
        <v>63.379157998067299</v>
      </c>
      <c r="N2863" s="86">
        <v>66.618153747445902</v>
      </c>
      <c r="O2863" s="86">
        <f t="shared" si="314"/>
        <v>65.391157049049426</v>
      </c>
      <c r="P2863" s="86">
        <f t="shared" si="310"/>
        <v>1.7564011177111394</v>
      </c>
      <c r="Q2863" s="86">
        <f t="shared" si="311"/>
        <v>6.031023645839082</v>
      </c>
      <c r="S2863" s="86">
        <f t="shared" si="312"/>
        <v>-7.575807471942525E-2</v>
      </c>
      <c r="T2863" s="87">
        <v>0.529056046</v>
      </c>
      <c r="U2863" s="87">
        <v>0</v>
      </c>
    </row>
    <row r="2864" spans="2:21">
      <c r="B2864" s="87" t="s">
        <v>8630</v>
      </c>
      <c r="C2864" s="87" t="s">
        <v>841</v>
      </c>
      <c r="D2864" s="87" t="s">
        <v>2606</v>
      </c>
      <c r="E2864" s="87">
        <v>0.261628667190554</v>
      </c>
      <c r="F2864" s="86">
        <v>1.3833711621826399</v>
      </c>
      <c r="G2864" s="86">
        <v>1.6790801065160199</v>
      </c>
      <c r="H2864" s="86">
        <f t="shared" si="313"/>
        <v>1.1080266452964047</v>
      </c>
      <c r="I2864" s="86">
        <f t="shared" si="308"/>
        <v>0.74776540301483874</v>
      </c>
      <c r="J2864" s="86">
        <f t="shared" si="309"/>
        <v>0.1479925750466469</v>
      </c>
      <c r="L2864" s="87">
        <v>0.85675755533394804</v>
      </c>
      <c r="M2864" s="86">
        <v>1.71751128826462</v>
      </c>
      <c r="N2864" s="86">
        <v>1.2552855278386601</v>
      </c>
      <c r="O2864" s="86">
        <f t="shared" si="314"/>
        <v>1.2765181238124093</v>
      </c>
      <c r="P2864" s="86">
        <f t="shared" si="310"/>
        <v>0.43076950279396503</v>
      </c>
      <c r="Q2864" s="86">
        <f t="shared" si="311"/>
        <v>0.35221402105773641</v>
      </c>
      <c r="S2864" s="86">
        <f t="shared" si="312"/>
        <v>0.2042214460110896</v>
      </c>
      <c r="T2864" s="87">
        <v>0.92189038400000001</v>
      </c>
      <c r="U2864" s="87">
        <v>0</v>
      </c>
    </row>
    <row r="2865" spans="2:21">
      <c r="B2865" s="87" t="s">
        <v>8631</v>
      </c>
      <c r="C2865" s="87" t="s">
        <v>4025</v>
      </c>
      <c r="D2865" s="87" t="s">
        <v>4026</v>
      </c>
      <c r="E2865" s="87">
        <v>40.289693481628802</v>
      </c>
      <c r="F2865" s="86">
        <v>31.507595715054499</v>
      </c>
      <c r="G2865" s="86">
        <v>31.6313816806781</v>
      </c>
      <c r="H2865" s="86">
        <f t="shared" si="313"/>
        <v>34.476223625787135</v>
      </c>
      <c r="I2865" s="86">
        <f t="shared" si="308"/>
        <v>5.0349930054476184</v>
      </c>
      <c r="J2865" s="86">
        <f t="shared" si="309"/>
        <v>5.1075298514860057</v>
      </c>
      <c r="L2865" s="87">
        <v>45.533214782335001</v>
      </c>
      <c r="M2865" s="86">
        <v>43.112477640507599</v>
      </c>
      <c r="N2865" s="86">
        <v>33.168230175576902</v>
      </c>
      <c r="O2865" s="86">
        <f t="shared" si="314"/>
        <v>40.604640866139839</v>
      </c>
      <c r="P2865" s="86">
        <f t="shared" si="310"/>
        <v>6.5528730375686592</v>
      </c>
      <c r="Q2865" s="86">
        <f t="shared" si="311"/>
        <v>5.3435727230843026</v>
      </c>
      <c r="S2865" s="86">
        <f t="shared" si="312"/>
        <v>0.23604287159829648</v>
      </c>
      <c r="T2865" s="87">
        <v>0.58999879600000005</v>
      </c>
      <c r="U2865" s="87">
        <v>0</v>
      </c>
    </row>
    <row r="2866" spans="2:21">
      <c r="B2866" s="87" t="s">
        <v>8632</v>
      </c>
      <c r="C2866" s="87" t="s">
        <v>4027</v>
      </c>
      <c r="D2866" s="87" t="s">
        <v>4028</v>
      </c>
      <c r="E2866" s="87">
        <v>85.9735705545569</v>
      </c>
      <c r="F2866" s="86">
        <v>87.264738235754606</v>
      </c>
      <c r="G2866" s="86">
        <v>65.868301723147198</v>
      </c>
      <c r="H2866" s="86">
        <f t="shared" si="313"/>
        <v>79.702203504486235</v>
      </c>
      <c r="I2866" s="86">
        <f t="shared" si="308"/>
        <v>11.997891788436959</v>
      </c>
      <c r="J2866" s="86">
        <f t="shared" si="309"/>
        <v>6.3165477054400005</v>
      </c>
      <c r="L2866" s="87">
        <v>69.699026040526903</v>
      </c>
      <c r="M2866" s="86">
        <v>81.836535836443204</v>
      </c>
      <c r="N2866" s="86">
        <v>71.634748388400794</v>
      </c>
      <c r="O2866" s="86">
        <f t="shared" si="314"/>
        <v>74.3901034217903</v>
      </c>
      <c r="P2866" s="86">
        <f t="shared" si="310"/>
        <v>6.5210253819096362</v>
      </c>
      <c r="Q2866" s="86">
        <f t="shared" si="311"/>
        <v>6.2170387982906785</v>
      </c>
      <c r="S2866" s="86">
        <f t="shared" si="312"/>
        <v>-9.9508907149322701E-2</v>
      </c>
      <c r="T2866" s="87">
        <v>0.69364235600000002</v>
      </c>
      <c r="U2866" s="87">
        <v>0</v>
      </c>
    </row>
    <row r="2867" spans="2:21">
      <c r="B2867" s="87" t="s">
        <v>8633</v>
      </c>
      <c r="C2867" s="87" t="s">
        <v>4029</v>
      </c>
      <c r="D2867" s="87" t="s">
        <v>4030</v>
      </c>
      <c r="E2867" s="87">
        <v>62.204535027632097</v>
      </c>
      <c r="F2867" s="86">
        <v>66.868662672240902</v>
      </c>
      <c r="G2867" s="86">
        <v>70.7848187728478</v>
      </c>
      <c r="H2867" s="86">
        <f t="shared" si="313"/>
        <v>66.619338824240273</v>
      </c>
      <c r="I2867" s="86">
        <f t="shared" si="308"/>
        <v>4.2955720309394865</v>
      </c>
      <c r="J2867" s="86">
        <f t="shared" si="309"/>
        <v>6.0578691306810262</v>
      </c>
      <c r="L2867" s="87">
        <v>68.326276940275207</v>
      </c>
      <c r="M2867" s="86">
        <v>73.785259418338001</v>
      </c>
      <c r="N2867" s="86">
        <v>61.835127695085802</v>
      </c>
      <c r="O2867" s="86">
        <f t="shared" si="314"/>
        <v>67.982221351233008</v>
      </c>
      <c r="P2867" s="86">
        <f t="shared" si="310"/>
        <v>5.9824905129078996</v>
      </c>
      <c r="Q2867" s="86">
        <f t="shared" si="311"/>
        <v>6.0870855982798817</v>
      </c>
      <c r="S2867" s="86">
        <f t="shared" si="312"/>
        <v>2.9216467598855371E-2</v>
      </c>
      <c r="T2867" s="87">
        <v>0.98156106099999996</v>
      </c>
      <c r="U2867" s="87">
        <v>0</v>
      </c>
    </row>
    <row r="2868" spans="2:21">
      <c r="B2868" s="87" t="s">
        <v>8634</v>
      </c>
      <c r="C2868" s="87" t="s">
        <v>4031</v>
      </c>
      <c r="D2868" s="87" t="s">
        <v>1539</v>
      </c>
      <c r="E2868" s="87">
        <v>81.514793708146101</v>
      </c>
      <c r="F2868" s="86">
        <v>81.234435214718303</v>
      </c>
      <c r="G2868" s="86">
        <v>91.174723358263293</v>
      </c>
      <c r="H2868" s="86">
        <f t="shared" si="313"/>
        <v>84.641317427042566</v>
      </c>
      <c r="I2868" s="86">
        <f t="shared" si="308"/>
        <v>5.659831712850826</v>
      </c>
      <c r="J2868" s="86">
        <f t="shared" si="309"/>
        <v>6.403290177805621</v>
      </c>
      <c r="L2868" s="87">
        <v>104.665677862452</v>
      </c>
      <c r="M2868" s="86">
        <v>96.7215833052487</v>
      </c>
      <c r="N2868" s="86">
        <v>100.060801438837</v>
      </c>
      <c r="O2868" s="86">
        <f t="shared" si="314"/>
        <v>100.48268753551257</v>
      </c>
      <c r="P2868" s="86">
        <f t="shared" si="310"/>
        <v>3.9888156754070354</v>
      </c>
      <c r="Q2868" s="86">
        <f t="shared" si="311"/>
        <v>6.6508031463213628</v>
      </c>
      <c r="S2868" s="86">
        <f t="shared" si="312"/>
        <v>0.24751296851574126</v>
      </c>
      <c r="T2868" s="87">
        <v>0.149685452</v>
      </c>
      <c r="U2868" s="87">
        <v>0</v>
      </c>
    </row>
    <row r="2869" spans="2:21">
      <c r="B2869" s="87" t="s">
        <v>8635</v>
      </c>
      <c r="C2869" s="87" t="s">
        <v>4032</v>
      </c>
      <c r="D2869" s="87" t="s">
        <v>1106</v>
      </c>
      <c r="E2869" s="87">
        <v>80.141662185445099</v>
      </c>
      <c r="F2869" s="86">
        <v>75.741298184633294</v>
      </c>
      <c r="G2869" s="86">
        <v>85.217333179559205</v>
      </c>
      <c r="H2869" s="86">
        <f t="shared" si="313"/>
        <v>80.366764516545871</v>
      </c>
      <c r="I2869" s="86">
        <f t="shared" si="308"/>
        <v>4.7420262653074134</v>
      </c>
      <c r="J2869" s="86">
        <f t="shared" si="309"/>
        <v>6.328527096536309</v>
      </c>
      <c r="L2869" s="87">
        <v>82.787225294063305</v>
      </c>
      <c r="M2869" s="86">
        <v>88.489783842260195</v>
      </c>
      <c r="N2869" s="86">
        <v>80.368127950594598</v>
      </c>
      <c r="O2869" s="86">
        <f t="shared" si="314"/>
        <v>83.881712362306033</v>
      </c>
      <c r="P2869" s="86">
        <f t="shared" si="310"/>
        <v>4.1699820218520784</v>
      </c>
      <c r="Q2869" s="86">
        <f t="shared" si="311"/>
        <v>6.3902844078167584</v>
      </c>
      <c r="S2869" s="86">
        <f t="shared" si="312"/>
        <v>6.1757311280450145E-2</v>
      </c>
      <c r="T2869" s="87">
        <v>0.95510654299999997</v>
      </c>
      <c r="U2869" s="87">
        <v>0</v>
      </c>
    </row>
    <row r="2870" spans="2:21">
      <c r="B2870" s="87" t="s">
        <v>8636</v>
      </c>
      <c r="C2870" s="87" t="s">
        <v>4033</v>
      </c>
      <c r="D2870" s="87" t="s">
        <v>4034</v>
      </c>
      <c r="E2870" s="87">
        <v>64.914940502129795</v>
      </c>
      <c r="F2870" s="86">
        <v>72.686570826162495</v>
      </c>
      <c r="G2870" s="86">
        <v>76.113696644821005</v>
      </c>
      <c r="H2870" s="86">
        <f t="shared" si="313"/>
        <v>71.238402657704441</v>
      </c>
      <c r="I2870" s="86">
        <f t="shared" si="308"/>
        <v>5.7381118905932293</v>
      </c>
      <c r="J2870" s="86">
        <f t="shared" si="309"/>
        <v>6.1545832628759642</v>
      </c>
      <c r="L2870" s="87">
        <v>76.321173287125205</v>
      </c>
      <c r="M2870" s="86">
        <v>80.454732484734095</v>
      </c>
      <c r="N2870" s="86">
        <v>84.398077531230101</v>
      </c>
      <c r="O2870" s="86">
        <f t="shared" si="314"/>
        <v>80.391327767696467</v>
      </c>
      <c r="P2870" s="86">
        <f t="shared" si="310"/>
        <v>4.038825406070047</v>
      </c>
      <c r="Q2870" s="86">
        <f t="shared" si="311"/>
        <v>6.3289679736379876</v>
      </c>
      <c r="S2870" s="86">
        <f t="shared" si="312"/>
        <v>0.17438471076202317</v>
      </c>
      <c r="T2870" s="87">
        <v>0.46552621500000002</v>
      </c>
      <c r="U2870" s="87">
        <v>0</v>
      </c>
    </row>
    <row r="2871" spans="2:21">
      <c r="B2871" s="87" t="s">
        <v>8637</v>
      </c>
      <c r="C2871" s="87" t="s">
        <v>4035</v>
      </c>
      <c r="D2871" s="87" t="s">
        <v>1576</v>
      </c>
      <c r="E2871" s="87">
        <v>142.06034809674901</v>
      </c>
      <c r="F2871" s="86">
        <v>147.705560684342</v>
      </c>
      <c r="G2871" s="86">
        <v>139.73062261205499</v>
      </c>
      <c r="H2871" s="86">
        <f t="shared" si="313"/>
        <v>143.16551046438201</v>
      </c>
      <c r="I2871" s="86">
        <f t="shared" si="308"/>
        <v>4.1007252051713197</v>
      </c>
      <c r="J2871" s="86">
        <f t="shared" si="309"/>
        <v>7.1615401692831666</v>
      </c>
      <c r="L2871" s="87">
        <v>147.962534875784</v>
      </c>
      <c r="M2871" s="86">
        <v>147.993434113544</v>
      </c>
      <c r="N2871" s="86">
        <v>134.339114858952</v>
      </c>
      <c r="O2871" s="86">
        <f t="shared" si="314"/>
        <v>143.43169461609332</v>
      </c>
      <c r="P2871" s="86">
        <f t="shared" si="310"/>
        <v>7.8744202117175455</v>
      </c>
      <c r="Q2871" s="86">
        <f t="shared" si="311"/>
        <v>7.1642200465412262</v>
      </c>
      <c r="S2871" s="86">
        <f t="shared" si="312"/>
        <v>2.6798772580595531E-3</v>
      </c>
      <c r="T2871" s="87">
        <v>0.90400246699999998</v>
      </c>
      <c r="U2871" s="87">
        <v>0</v>
      </c>
    </row>
    <row r="2872" spans="2:21">
      <c r="B2872" s="87" t="s">
        <v>8638</v>
      </c>
      <c r="C2872" s="87" t="s">
        <v>832</v>
      </c>
      <c r="D2872" s="87" t="s">
        <v>4036</v>
      </c>
      <c r="E2872" s="87">
        <v>118.701224882006</v>
      </c>
      <c r="F2872" s="86">
        <v>115.109571081673</v>
      </c>
      <c r="G2872" s="86">
        <v>123.012068233606</v>
      </c>
      <c r="H2872" s="86">
        <f t="shared" si="313"/>
        <v>118.94095473242834</v>
      </c>
      <c r="I2872" s="86">
        <f t="shared" si="308"/>
        <v>3.9566991432208933</v>
      </c>
      <c r="J2872" s="86">
        <f t="shared" si="309"/>
        <v>6.8941017510808109</v>
      </c>
      <c r="L2872" s="87">
        <v>119.57895530053</v>
      </c>
      <c r="M2872" s="86">
        <v>119.23987499678699</v>
      </c>
      <c r="N2872" s="86">
        <v>122.18512395501</v>
      </c>
      <c r="O2872" s="86">
        <f t="shared" si="314"/>
        <v>120.33465141744233</v>
      </c>
      <c r="P2872" s="86">
        <f t="shared" si="310"/>
        <v>1.6114994018974089</v>
      </c>
      <c r="Q2872" s="86">
        <f t="shared" si="311"/>
        <v>6.9109083287947648</v>
      </c>
      <c r="S2872" s="86">
        <f t="shared" si="312"/>
        <v>1.6806577713955138E-2</v>
      </c>
      <c r="T2872" s="87">
        <v>0.94203867699999999</v>
      </c>
      <c r="U2872" s="87">
        <v>0</v>
      </c>
    </row>
    <row r="2873" spans="2:21">
      <c r="B2873" s="87" t="s">
        <v>8639</v>
      </c>
      <c r="C2873" s="87" t="s">
        <v>4037</v>
      </c>
      <c r="D2873" s="87" t="s">
        <v>4038</v>
      </c>
      <c r="E2873" s="87">
        <v>442.25117535097598</v>
      </c>
      <c r="F2873" s="86">
        <v>550.86956235549701</v>
      </c>
      <c r="G2873" s="86">
        <v>493.95775423300199</v>
      </c>
      <c r="H2873" s="86">
        <f t="shared" si="313"/>
        <v>495.6928306464917</v>
      </c>
      <c r="I2873" s="86">
        <f t="shared" si="308"/>
        <v>54.329976684022803</v>
      </c>
      <c r="J2873" s="86">
        <f t="shared" si="309"/>
        <v>8.953302582604449</v>
      </c>
      <c r="L2873" s="87">
        <v>463.77770732886802</v>
      </c>
      <c r="M2873" s="86">
        <v>569.90956457255004</v>
      </c>
      <c r="N2873" s="86">
        <v>491.00453947021401</v>
      </c>
      <c r="O2873" s="86">
        <f t="shared" si="314"/>
        <v>508.23060379054408</v>
      </c>
      <c r="P2873" s="86">
        <f t="shared" si="310"/>
        <v>55.123005628089935</v>
      </c>
      <c r="Q2873" s="86">
        <f t="shared" si="311"/>
        <v>8.9893394416073331</v>
      </c>
      <c r="S2873" s="86">
        <f t="shared" si="312"/>
        <v>3.6036859002885807E-2</v>
      </c>
      <c r="T2873" s="87">
        <v>0.99728423799999999</v>
      </c>
      <c r="U2873" s="87">
        <v>0</v>
      </c>
    </row>
    <row r="2874" spans="2:21">
      <c r="B2874" s="87" t="s">
        <v>8640</v>
      </c>
      <c r="C2874" s="87" t="s">
        <v>841</v>
      </c>
      <c r="D2874" s="87" t="s">
        <v>4039</v>
      </c>
      <c r="E2874" s="87">
        <v>38.485360721691499</v>
      </c>
      <c r="F2874" s="86">
        <v>38.207530108133902</v>
      </c>
      <c r="G2874" s="86">
        <v>41.868558860490097</v>
      </c>
      <c r="H2874" s="86">
        <f t="shared" si="313"/>
        <v>39.520483230105164</v>
      </c>
      <c r="I2874" s="86">
        <f t="shared" si="308"/>
        <v>2.038232527697255</v>
      </c>
      <c r="J2874" s="86">
        <f t="shared" si="309"/>
        <v>5.3045286822303517</v>
      </c>
      <c r="L2874" s="87">
        <v>42.808267813620503</v>
      </c>
      <c r="M2874" s="86">
        <v>47.0058709274143</v>
      </c>
      <c r="N2874" s="86">
        <v>42.150620657921202</v>
      </c>
      <c r="O2874" s="86">
        <f t="shared" si="314"/>
        <v>43.988253132985335</v>
      </c>
      <c r="P2874" s="86">
        <f t="shared" si="310"/>
        <v>2.6339395988311107</v>
      </c>
      <c r="Q2874" s="86">
        <f t="shared" si="311"/>
        <v>5.4590464047869194</v>
      </c>
      <c r="S2874" s="86">
        <f t="shared" si="312"/>
        <v>0.15451772255656723</v>
      </c>
      <c r="T2874" s="87">
        <v>0.54846524500000005</v>
      </c>
      <c r="U2874" s="87">
        <v>0</v>
      </c>
    </row>
    <row r="2875" spans="2:21">
      <c r="B2875" s="87" t="s">
        <v>8641</v>
      </c>
      <c r="C2875" s="87" t="s">
        <v>841</v>
      </c>
      <c r="D2875" s="87" t="s">
        <v>1055</v>
      </c>
      <c r="E2875" s="87">
        <v>161.884414930996</v>
      </c>
      <c r="F2875" s="86">
        <v>186.513706656241</v>
      </c>
      <c r="G2875" s="86">
        <v>203.37970738742101</v>
      </c>
      <c r="H2875" s="86">
        <f t="shared" si="313"/>
        <v>183.92594299155269</v>
      </c>
      <c r="I2875" s="86">
        <f t="shared" si="308"/>
        <v>20.868330421940119</v>
      </c>
      <c r="J2875" s="86">
        <f t="shared" si="309"/>
        <v>7.5229811778742945</v>
      </c>
      <c r="L2875" s="87">
        <v>155.064463398724</v>
      </c>
      <c r="M2875" s="86">
        <v>172.58081889494699</v>
      </c>
      <c r="N2875" s="86">
        <v>195.80683959820701</v>
      </c>
      <c r="O2875" s="86">
        <f t="shared" si="314"/>
        <v>174.48404063062603</v>
      </c>
      <c r="P2875" s="86">
        <f t="shared" si="310"/>
        <v>20.437759033867206</v>
      </c>
      <c r="Q2875" s="86">
        <f t="shared" si="311"/>
        <v>7.4469512745993374</v>
      </c>
      <c r="S2875" s="86">
        <f t="shared" si="312"/>
        <v>-7.6029903274956054E-2</v>
      </c>
      <c r="T2875" s="87">
        <v>0.67775511200000005</v>
      </c>
      <c r="U2875" s="87">
        <v>0</v>
      </c>
    </row>
    <row r="2876" spans="2:21">
      <c r="B2876" s="87" t="s">
        <v>8642</v>
      </c>
      <c r="C2876" s="87" t="s">
        <v>4040</v>
      </c>
      <c r="D2876" s="87" t="s">
        <v>4041</v>
      </c>
      <c r="E2876" s="87">
        <v>103.964691624846</v>
      </c>
      <c r="F2876" s="86">
        <v>112.640447923911</v>
      </c>
      <c r="G2876" s="86">
        <v>113.82504771456099</v>
      </c>
      <c r="H2876" s="86">
        <f t="shared" si="313"/>
        <v>110.14339575443933</v>
      </c>
      <c r="I2876" s="86">
        <f t="shared" si="308"/>
        <v>5.3835961686211453</v>
      </c>
      <c r="J2876" s="86">
        <f t="shared" si="309"/>
        <v>6.7832391827893499</v>
      </c>
      <c r="L2876" s="87">
        <v>116.164363277673</v>
      </c>
      <c r="M2876" s="86">
        <v>108.372099770684</v>
      </c>
      <c r="N2876" s="86">
        <v>114.663608224162</v>
      </c>
      <c r="O2876" s="86">
        <f t="shared" si="314"/>
        <v>113.06669042417302</v>
      </c>
      <c r="P2876" s="86">
        <f t="shared" si="310"/>
        <v>4.1343019344902006</v>
      </c>
      <c r="Q2876" s="86">
        <f t="shared" si="311"/>
        <v>6.8210301620929448</v>
      </c>
      <c r="S2876" s="86">
        <f t="shared" si="312"/>
        <v>3.7790979303593569E-2</v>
      </c>
      <c r="T2876" s="87">
        <v>1</v>
      </c>
      <c r="U2876" s="87">
        <v>0</v>
      </c>
    </row>
    <row r="2877" spans="2:21">
      <c r="B2877" s="87" t="s">
        <v>8643</v>
      </c>
      <c r="C2877" s="87" t="s">
        <v>4042</v>
      </c>
      <c r="D2877" s="87" t="s">
        <v>4043</v>
      </c>
      <c r="E2877" s="87">
        <v>193.130581451419</v>
      </c>
      <c r="F2877" s="86">
        <v>213.04826010219401</v>
      </c>
      <c r="G2877" s="86">
        <v>180.906152704237</v>
      </c>
      <c r="H2877" s="86">
        <f t="shared" si="313"/>
        <v>195.69499808595</v>
      </c>
      <c r="I2877" s="86">
        <f t="shared" si="308"/>
        <v>16.223777041800258</v>
      </c>
      <c r="J2877" s="86">
        <f t="shared" si="309"/>
        <v>7.6124630712947985</v>
      </c>
      <c r="L2877" s="87">
        <v>182.29617890433599</v>
      </c>
      <c r="M2877" s="86">
        <v>186.919013385113</v>
      </c>
      <c r="N2877" s="86">
        <v>183.89478767678199</v>
      </c>
      <c r="O2877" s="86">
        <f t="shared" si="314"/>
        <v>184.36999332207699</v>
      </c>
      <c r="P2877" s="86">
        <f t="shared" si="310"/>
        <v>2.3477680812114743</v>
      </c>
      <c r="Q2877" s="86">
        <f t="shared" si="311"/>
        <v>7.5264600624180096</v>
      </c>
      <c r="S2877" s="86">
        <f t="shared" si="312"/>
        <v>-8.6003008876789147E-2</v>
      </c>
      <c r="T2877" s="87">
        <v>0.49119120799999999</v>
      </c>
      <c r="U2877" s="87">
        <v>0</v>
      </c>
    </row>
    <row r="2878" spans="2:21">
      <c r="B2878" s="87" t="s">
        <v>8644</v>
      </c>
      <c r="C2878" s="87" t="s">
        <v>4044</v>
      </c>
      <c r="D2878" s="87" t="s">
        <v>4045</v>
      </c>
      <c r="E2878" s="87">
        <v>110.407297554414</v>
      </c>
      <c r="F2878" s="86">
        <v>146.63734319136</v>
      </c>
      <c r="G2878" s="86">
        <v>171.76367608138</v>
      </c>
      <c r="H2878" s="86">
        <f t="shared" si="313"/>
        <v>142.93610560905134</v>
      </c>
      <c r="I2878" s="86">
        <f t="shared" si="308"/>
        <v>30.845188704506263</v>
      </c>
      <c r="J2878" s="86">
        <f t="shared" si="309"/>
        <v>7.1592265764932197</v>
      </c>
      <c r="L2878" s="87">
        <v>124.307732573907</v>
      </c>
      <c r="M2878" s="86">
        <v>144.27094821422801</v>
      </c>
      <c r="N2878" s="86">
        <v>152.768248737965</v>
      </c>
      <c r="O2878" s="86">
        <f t="shared" si="314"/>
        <v>140.44897650869999</v>
      </c>
      <c r="P2878" s="86">
        <f t="shared" si="310"/>
        <v>14.610128194836077</v>
      </c>
      <c r="Q2878" s="86">
        <f t="shared" si="311"/>
        <v>7.1339023009517231</v>
      </c>
      <c r="S2878" s="86">
        <f t="shared" si="312"/>
        <v>-2.5324275541495401E-2</v>
      </c>
      <c r="T2878" s="87">
        <v>0.90146501800000001</v>
      </c>
      <c r="U2878" s="87">
        <v>0</v>
      </c>
    </row>
    <row r="2879" spans="2:21">
      <c r="B2879" s="87" t="s">
        <v>8645</v>
      </c>
      <c r="C2879" s="87" t="s">
        <v>841</v>
      </c>
      <c r="D2879" s="87" t="s">
        <v>4046</v>
      </c>
      <c r="E2879" s="87">
        <v>64.843340461066404</v>
      </c>
      <c r="F2879" s="86">
        <v>75.277717782631598</v>
      </c>
      <c r="G2879" s="86">
        <v>77.576964564954196</v>
      </c>
      <c r="H2879" s="86">
        <f t="shared" si="313"/>
        <v>72.566007602884056</v>
      </c>
      <c r="I2879" s="86">
        <f t="shared" si="308"/>
        <v>6.7861126411950927</v>
      </c>
      <c r="J2879" s="86">
        <f t="shared" si="309"/>
        <v>6.1812219936990918</v>
      </c>
      <c r="L2879" s="87">
        <v>87.473073166736398</v>
      </c>
      <c r="M2879" s="86">
        <v>78.915078159423601</v>
      </c>
      <c r="N2879" s="86">
        <v>79.443684221961206</v>
      </c>
      <c r="O2879" s="86">
        <f t="shared" si="314"/>
        <v>81.943945182707068</v>
      </c>
      <c r="P2879" s="86">
        <f t="shared" si="310"/>
        <v>4.7956541045169283</v>
      </c>
      <c r="Q2879" s="86">
        <f t="shared" si="311"/>
        <v>6.3565654477801639</v>
      </c>
      <c r="S2879" s="86">
        <f t="shared" si="312"/>
        <v>0.1753434540810716</v>
      </c>
      <c r="T2879" s="87">
        <v>0.66144740800000001</v>
      </c>
      <c r="U2879" s="87">
        <v>0</v>
      </c>
    </row>
    <row r="2880" spans="2:21">
      <c r="B2880" s="87" t="s">
        <v>8646</v>
      </c>
      <c r="C2880" s="87" t="s">
        <v>841</v>
      </c>
      <c r="D2880" s="87" t="s">
        <v>4047</v>
      </c>
      <c r="E2880" s="87">
        <v>67.340766166093701</v>
      </c>
      <c r="F2880" s="86">
        <v>61.947288591957197</v>
      </c>
      <c r="G2880" s="86">
        <v>75.259324311272493</v>
      </c>
      <c r="H2880" s="86">
        <f t="shared" si="313"/>
        <v>68.182459689774461</v>
      </c>
      <c r="I2880" s="86">
        <f t="shared" si="308"/>
        <v>6.6958128512478741</v>
      </c>
      <c r="J2880" s="86">
        <f t="shared" si="309"/>
        <v>6.0913287406871808</v>
      </c>
      <c r="L2880" s="87">
        <v>69.779008529425894</v>
      </c>
      <c r="M2880" s="86">
        <v>65.023259862410399</v>
      </c>
      <c r="N2880" s="86">
        <v>68.020784539757202</v>
      </c>
      <c r="O2880" s="86">
        <f t="shared" si="314"/>
        <v>67.60768431053117</v>
      </c>
      <c r="P2880" s="86">
        <f t="shared" si="310"/>
        <v>2.4046361877620632</v>
      </c>
      <c r="Q2880" s="86">
        <f t="shared" si="311"/>
        <v>6.0791153278836729</v>
      </c>
      <c r="S2880" s="86">
        <f t="shared" si="312"/>
        <v>-1.2213412803508092E-2</v>
      </c>
      <c r="T2880" s="87">
        <v>0.89686612200000004</v>
      </c>
      <c r="U2880" s="87">
        <v>0</v>
      </c>
    </row>
    <row r="2881" spans="2:21">
      <c r="B2881" s="87" t="s">
        <v>8647</v>
      </c>
      <c r="C2881" s="87" t="s">
        <v>4048</v>
      </c>
      <c r="D2881" s="87" t="s">
        <v>2312</v>
      </c>
      <c r="E2881" s="87">
        <v>499.74636060227402</v>
      </c>
      <c r="F2881" s="86">
        <v>565.38952392376996</v>
      </c>
      <c r="G2881" s="86">
        <v>587.23940842087302</v>
      </c>
      <c r="H2881" s="86">
        <f t="shared" si="313"/>
        <v>550.79176431563894</v>
      </c>
      <c r="I2881" s="86">
        <f t="shared" si="308"/>
        <v>45.536570943907243</v>
      </c>
      <c r="J2881" s="86">
        <f t="shared" si="309"/>
        <v>9.1053631775885329</v>
      </c>
      <c r="L2881" s="87">
        <v>496.27139870326499</v>
      </c>
      <c r="M2881" s="86">
        <v>514.57044707955595</v>
      </c>
      <c r="N2881" s="86">
        <v>587.7425106741</v>
      </c>
      <c r="O2881" s="86">
        <f t="shared" si="314"/>
        <v>532.86145215230692</v>
      </c>
      <c r="P2881" s="86">
        <f t="shared" si="310"/>
        <v>48.401050930985086</v>
      </c>
      <c r="Q2881" s="86">
        <f t="shared" si="311"/>
        <v>9.0576166603277226</v>
      </c>
      <c r="S2881" s="86">
        <f t="shared" si="312"/>
        <v>-4.7746517260810896E-2</v>
      </c>
      <c r="T2881" s="87">
        <v>0.73035853299999998</v>
      </c>
      <c r="U2881" s="87">
        <v>0</v>
      </c>
    </row>
    <row r="2882" spans="2:21">
      <c r="B2882" s="87" t="s">
        <v>8648</v>
      </c>
      <c r="C2882" s="87" t="s">
        <v>4049</v>
      </c>
      <c r="D2882" s="87" t="s">
        <v>4050</v>
      </c>
      <c r="E2882" s="87">
        <v>426.66029290196701</v>
      </c>
      <c r="F2882" s="86">
        <v>396.316202202493</v>
      </c>
      <c r="G2882" s="86">
        <v>350.75757907645101</v>
      </c>
      <c r="H2882" s="86">
        <f t="shared" si="313"/>
        <v>391.24469139363697</v>
      </c>
      <c r="I2882" s="86">
        <f t="shared" si="308"/>
        <v>38.204654924927695</v>
      </c>
      <c r="J2882" s="86">
        <f t="shared" si="309"/>
        <v>8.6119273667349141</v>
      </c>
      <c r="L2882" s="87">
        <v>413.331170693621</v>
      </c>
      <c r="M2882" s="86">
        <v>382.03415156138101</v>
      </c>
      <c r="N2882" s="86">
        <v>366.764083672244</v>
      </c>
      <c r="O2882" s="86">
        <f t="shared" si="314"/>
        <v>387.37646864241532</v>
      </c>
      <c r="P2882" s="86">
        <f t="shared" si="310"/>
        <v>23.738758650356132</v>
      </c>
      <c r="Q2882" s="86">
        <f t="shared" si="311"/>
        <v>8.5975925092192913</v>
      </c>
      <c r="S2882" s="86">
        <f t="shared" si="312"/>
        <v>-1.4334857515622006E-2</v>
      </c>
      <c r="T2882" s="87">
        <v>0.85927930799999996</v>
      </c>
      <c r="U2882" s="87">
        <v>0</v>
      </c>
    </row>
    <row r="2883" spans="2:21">
      <c r="B2883" s="87" t="s">
        <v>8649</v>
      </c>
      <c r="C2883" s="87" t="s">
        <v>2148</v>
      </c>
      <c r="D2883" s="87" t="s">
        <v>3580</v>
      </c>
      <c r="E2883" s="87">
        <v>112.27329647418701</v>
      </c>
      <c r="F2883" s="86">
        <v>110.690309967163</v>
      </c>
      <c r="G2883" s="86">
        <v>112.451843506418</v>
      </c>
      <c r="H2883" s="86">
        <f t="shared" si="313"/>
        <v>111.80514998258934</v>
      </c>
      <c r="I2883" s="86">
        <f t="shared" si="308"/>
        <v>0.96959834760402974</v>
      </c>
      <c r="J2883" s="86">
        <f t="shared" si="309"/>
        <v>6.8048428330830397</v>
      </c>
      <c r="L2883" s="87">
        <v>119.40732263181199</v>
      </c>
      <c r="M2883" s="86">
        <v>114.125466961002</v>
      </c>
      <c r="N2883" s="86">
        <v>124.916087275699</v>
      </c>
      <c r="O2883" s="86">
        <f t="shared" si="314"/>
        <v>119.482958956171</v>
      </c>
      <c r="P2883" s="86">
        <f t="shared" si="310"/>
        <v>5.3957077695293849</v>
      </c>
      <c r="Q2883" s="86">
        <f t="shared" si="311"/>
        <v>6.9006610608465371</v>
      </c>
      <c r="S2883" s="86">
        <f t="shared" si="312"/>
        <v>9.5818227763497632E-2</v>
      </c>
      <c r="T2883" s="87">
        <v>0.83842181900000001</v>
      </c>
      <c r="U2883" s="87">
        <v>0</v>
      </c>
    </row>
    <row r="2884" spans="2:21">
      <c r="B2884" s="87" t="s">
        <v>8650</v>
      </c>
      <c r="C2884" s="87" t="s">
        <v>841</v>
      </c>
      <c r="D2884" s="87" t="s">
        <v>4051</v>
      </c>
      <c r="E2884" s="87">
        <v>311.85052033259302</v>
      </c>
      <c r="F2884" s="86">
        <v>379.221135445789</v>
      </c>
      <c r="G2884" s="86">
        <v>371.37388839589602</v>
      </c>
      <c r="H2884" s="86">
        <f t="shared" si="313"/>
        <v>354.14851472475931</v>
      </c>
      <c r="I2884" s="86">
        <f t="shared" si="308"/>
        <v>36.840671394062753</v>
      </c>
      <c r="J2884" s="86">
        <f t="shared" si="309"/>
        <v>8.4682106815083849</v>
      </c>
      <c r="L2884" s="87">
        <v>297.70440683730101</v>
      </c>
      <c r="M2884" s="86">
        <v>303.03167645450202</v>
      </c>
      <c r="N2884" s="86">
        <v>318.97672971270498</v>
      </c>
      <c r="O2884" s="86">
        <f t="shared" si="314"/>
        <v>306.57093766816934</v>
      </c>
      <c r="P2884" s="86">
        <f t="shared" si="310"/>
        <v>11.068997587080149</v>
      </c>
      <c r="Q2884" s="86">
        <f t="shared" si="311"/>
        <v>8.2600771285545331</v>
      </c>
      <c r="S2884" s="86">
        <f t="shared" si="312"/>
        <v>-0.20813355295385291</v>
      </c>
      <c r="T2884" s="87">
        <v>6.1511050999999997E-2</v>
      </c>
      <c r="U2884" s="87">
        <v>0</v>
      </c>
    </row>
    <row r="2885" spans="2:21">
      <c r="B2885" s="87" t="s">
        <v>8651</v>
      </c>
      <c r="C2885" s="87" t="s">
        <v>4052</v>
      </c>
      <c r="D2885" s="87" t="s">
        <v>4053</v>
      </c>
      <c r="E2885" s="87">
        <v>58.360706177882001</v>
      </c>
      <c r="F2885" s="86">
        <v>65.904154938626306</v>
      </c>
      <c r="G2885" s="86">
        <v>65.996921539417798</v>
      </c>
      <c r="H2885" s="86">
        <f t="shared" si="313"/>
        <v>63.420594218642037</v>
      </c>
      <c r="I2885" s="86">
        <f t="shared" si="308"/>
        <v>4.3822370599187597</v>
      </c>
      <c r="J2885" s="86">
        <f t="shared" si="309"/>
        <v>5.986879489709624</v>
      </c>
      <c r="L2885" s="87">
        <v>56.457896906410099</v>
      </c>
      <c r="M2885" s="86">
        <v>72.582590160518194</v>
      </c>
      <c r="N2885" s="86">
        <v>63.139147179344803</v>
      </c>
      <c r="O2885" s="86">
        <f t="shared" si="314"/>
        <v>64.059878082091032</v>
      </c>
      <c r="P2885" s="86">
        <f t="shared" si="310"/>
        <v>8.1016814416035814</v>
      </c>
      <c r="Q2885" s="86">
        <f t="shared" si="311"/>
        <v>6.0013491472845359</v>
      </c>
      <c r="S2885" s="86">
        <f t="shared" si="312"/>
        <v>1.4469657574910758E-2</v>
      </c>
      <c r="T2885" s="87">
        <v>0.95510654299999997</v>
      </c>
      <c r="U2885" s="87">
        <v>0</v>
      </c>
    </row>
    <row r="2886" spans="2:21">
      <c r="B2886" s="87" t="s">
        <v>8652</v>
      </c>
      <c r="C2886" s="87" t="s">
        <v>1768</v>
      </c>
      <c r="D2886" s="87" t="s">
        <v>1769</v>
      </c>
      <c r="E2886" s="87">
        <v>100.618869977535</v>
      </c>
      <c r="F2886" s="86">
        <v>84.366576346547603</v>
      </c>
      <c r="G2886" s="86">
        <v>66.966837537493902</v>
      </c>
      <c r="H2886" s="86">
        <f t="shared" si="313"/>
        <v>83.984094620525511</v>
      </c>
      <c r="I2886" s="86">
        <f t="shared" ref="I2886:I2949" si="315">STDEV(E2886:G2886)</f>
        <v>16.829276307656489</v>
      </c>
      <c r="J2886" s="86">
        <f t="shared" ref="J2886:J2949" si="316">LOG(H2886,2)</f>
        <v>6.3920442229593162</v>
      </c>
      <c r="L2886" s="87">
        <v>87.478226913608793</v>
      </c>
      <c r="M2886" s="86">
        <v>81.162038860156002</v>
      </c>
      <c r="N2886" s="86">
        <v>72.086798706044206</v>
      </c>
      <c r="O2886" s="86">
        <f t="shared" si="314"/>
        <v>80.242354826602991</v>
      </c>
      <c r="P2886" s="86">
        <f t="shared" ref="P2886:P2949" si="317">STDEV(L2886:N2886)</f>
        <v>7.7368197347704148</v>
      </c>
      <c r="Q2886" s="86">
        <f t="shared" ref="Q2886:Q2949" si="318">LOG(O2886,2)</f>
        <v>6.326292039406904</v>
      </c>
      <c r="S2886" s="86">
        <f t="shared" ref="S2886:S2949" si="319">LOG(O2886/H2886,2)</f>
        <v>-6.5752183552412136E-2</v>
      </c>
      <c r="T2886" s="87">
        <v>0.79876744499999996</v>
      </c>
      <c r="U2886" s="87">
        <v>0</v>
      </c>
    </row>
    <row r="2887" spans="2:21">
      <c r="B2887" s="87" t="s">
        <v>8653</v>
      </c>
      <c r="C2887" s="87" t="s">
        <v>4054</v>
      </c>
      <c r="D2887" s="87" t="s">
        <v>4055</v>
      </c>
      <c r="E2887" s="87">
        <v>41.779987209984903</v>
      </c>
      <c r="F2887" s="86">
        <v>46.349416723813299</v>
      </c>
      <c r="G2887" s="86">
        <v>50.621459902396602</v>
      </c>
      <c r="H2887" s="86">
        <f t="shared" ref="H2887:H2950" si="320">AVERAGE(E2887:G2887)</f>
        <v>46.25028794539827</v>
      </c>
      <c r="I2887" s="86">
        <f t="shared" si="315"/>
        <v>4.4215698262831928</v>
      </c>
      <c r="J2887" s="86">
        <f t="shared" si="316"/>
        <v>5.5313904424861491</v>
      </c>
      <c r="L2887" s="87">
        <v>39.625274975303</v>
      </c>
      <c r="M2887" s="86">
        <v>51.844820943320499</v>
      </c>
      <c r="N2887" s="86">
        <v>42.397959263248801</v>
      </c>
      <c r="O2887" s="86">
        <f t="shared" ref="O2887:O2950" si="321">AVERAGE(L2887:N2887)</f>
        <v>44.6226850606241</v>
      </c>
      <c r="P2887" s="86">
        <f t="shared" si="317"/>
        <v>6.4063546242190963</v>
      </c>
      <c r="Q2887" s="86">
        <f t="shared" si="318"/>
        <v>5.4797054217168073</v>
      </c>
      <c r="S2887" s="86">
        <f t="shared" si="319"/>
        <v>-5.1685020769341547E-2</v>
      </c>
      <c r="T2887" s="87">
        <v>0.815917789</v>
      </c>
      <c r="U2887" s="87">
        <v>0</v>
      </c>
    </row>
    <row r="2888" spans="2:21">
      <c r="B2888" s="87" t="s">
        <v>8654</v>
      </c>
      <c r="C2888" s="87" t="s">
        <v>841</v>
      </c>
      <c r="D2888" s="87"/>
      <c r="E2888" s="87">
        <v>11.2562107788708</v>
      </c>
      <c r="F2888" s="86">
        <v>9.5775491481707107</v>
      </c>
      <c r="G2888" s="86">
        <v>12.2522152300555</v>
      </c>
      <c r="H2888" s="86">
        <f t="shared" si="320"/>
        <v>11.028658385699003</v>
      </c>
      <c r="I2888" s="86">
        <f t="shared" si="315"/>
        <v>1.351774659891541</v>
      </c>
      <c r="J2888" s="86">
        <f t="shared" si="316"/>
        <v>3.4631853955155365</v>
      </c>
      <c r="L2888" s="87">
        <v>13.403929571129</v>
      </c>
      <c r="M2888" s="86">
        <v>9.7845242672718094</v>
      </c>
      <c r="N2888" s="86">
        <v>10.503414779034401</v>
      </c>
      <c r="O2888" s="86">
        <f t="shared" si="321"/>
        <v>11.230622872478405</v>
      </c>
      <c r="P2888" s="86">
        <f t="shared" si="317"/>
        <v>1.9161543248849315</v>
      </c>
      <c r="Q2888" s="86">
        <f t="shared" si="318"/>
        <v>3.4893660395551516</v>
      </c>
      <c r="S2888" s="86">
        <f t="shared" si="319"/>
        <v>2.6180644039615175E-2</v>
      </c>
      <c r="T2888" s="87">
        <v>0.99700645600000004</v>
      </c>
      <c r="U2888" s="87">
        <v>0</v>
      </c>
    </row>
    <row r="2889" spans="2:21">
      <c r="B2889" s="87" t="s">
        <v>8655</v>
      </c>
      <c r="C2889" s="87" t="s">
        <v>4056</v>
      </c>
      <c r="D2889" s="87" t="s">
        <v>4057</v>
      </c>
      <c r="E2889" s="87">
        <v>554.27261197246503</v>
      </c>
      <c r="F2889" s="86">
        <v>608.93834100998799</v>
      </c>
      <c r="G2889" s="86">
        <v>529.92834244252901</v>
      </c>
      <c r="H2889" s="86">
        <f t="shared" si="320"/>
        <v>564.37976514166064</v>
      </c>
      <c r="I2889" s="86">
        <f t="shared" si="315"/>
        <v>40.463080422734173</v>
      </c>
      <c r="J2889" s="86">
        <f t="shared" si="316"/>
        <v>9.1405224533068186</v>
      </c>
      <c r="L2889" s="87">
        <v>566.31706198206803</v>
      </c>
      <c r="M2889" s="86">
        <v>595.47083778656099</v>
      </c>
      <c r="N2889" s="86">
        <v>592.289824563872</v>
      </c>
      <c r="O2889" s="86">
        <f t="shared" si="321"/>
        <v>584.69257477750034</v>
      </c>
      <c r="P2889" s="86">
        <f t="shared" si="317"/>
        <v>15.992945762180684</v>
      </c>
      <c r="Q2889" s="86">
        <f t="shared" si="318"/>
        <v>9.1915344599018489</v>
      </c>
      <c r="S2889" s="86">
        <f t="shared" si="319"/>
        <v>5.1012006595029143E-2</v>
      </c>
      <c r="T2889" s="87">
        <v>0.98966188700000002</v>
      </c>
      <c r="U2889" s="87">
        <v>0</v>
      </c>
    </row>
    <row r="2890" spans="2:21">
      <c r="B2890" s="87" t="s">
        <v>8656</v>
      </c>
      <c r="C2890" s="87" t="s">
        <v>4058</v>
      </c>
      <c r="D2890" s="87" t="s">
        <v>4059</v>
      </c>
      <c r="E2890" s="87">
        <v>55.197630684378097</v>
      </c>
      <c r="F2890" s="86">
        <v>64.534990455332206</v>
      </c>
      <c r="G2890" s="86">
        <v>68.9303717012356</v>
      </c>
      <c r="H2890" s="86">
        <f t="shared" si="320"/>
        <v>62.887664280315299</v>
      </c>
      <c r="I2890" s="86">
        <f t="shared" si="315"/>
        <v>7.0130098106442125</v>
      </c>
      <c r="J2890" s="86">
        <f t="shared" si="316"/>
        <v>5.9747051481293934</v>
      </c>
      <c r="L2890" s="87">
        <v>68.127595611795897</v>
      </c>
      <c r="M2890" s="86">
        <v>67.495448937636894</v>
      </c>
      <c r="N2890" s="86">
        <v>72.555503509074398</v>
      </c>
      <c r="O2890" s="86">
        <f t="shared" si="321"/>
        <v>69.392849352835739</v>
      </c>
      <c r="P2890" s="86">
        <f t="shared" si="317"/>
        <v>2.7571159457652241</v>
      </c>
      <c r="Q2890" s="86">
        <f t="shared" si="318"/>
        <v>6.1167151015712173</v>
      </c>
      <c r="S2890" s="86">
        <f t="shared" si="319"/>
        <v>0.14200995344182474</v>
      </c>
      <c r="T2890" s="87">
        <v>0.71618447699999999</v>
      </c>
      <c r="U2890" s="87">
        <v>0</v>
      </c>
    </row>
    <row r="2891" spans="2:21">
      <c r="B2891" s="87" t="s">
        <v>8657</v>
      </c>
      <c r="C2891" s="87" t="s">
        <v>4060</v>
      </c>
      <c r="D2891" s="87" t="s">
        <v>4061</v>
      </c>
      <c r="E2891" s="87">
        <v>59.501690547809503</v>
      </c>
      <c r="F2891" s="86">
        <v>65.865018209677899</v>
      </c>
      <c r="G2891" s="86">
        <v>74.304218439387398</v>
      </c>
      <c r="H2891" s="86">
        <f t="shared" si="320"/>
        <v>66.556975732291605</v>
      </c>
      <c r="I2891" s="86">
        <f t="shared" si="315"/>
        <v>7.4254839508992037</v>
      </c>
      <c r="J2891" s="86">
        <f t="shared" si="316"/>
        <v>6.056517975554609</v>
      </c>
      <c r="L2891" s="87">
        <v>64.201353894326601</v>
      </c>
      <c r="M2891" s="86">
        <v>71.7960595922587</v>
      </c>
      <c r="N2891" s="86">
        <v>70.188049459833906</v>
      </c>
      <c r="O2891" s="86">
        <f t="shared" si="321"/>
        <v>68.728487648806393</v>
      </c>
      <c r="P2891" s="86">
        <f t="shared" si="317"/>
        <v>4.0022030395405954</v>
      </c>
      <c r="Q2891" s="86">
        <f t="shared" si="318"/>
        <v>6.10283630849856</v>
      </c>
      <c r="S2891" s="86">
        <f t="shared" si="319"/>
        <v>4.6318332943949922E-2</v>
      </c>
      <c r="T2891" s="87">
        <v>0.99799106900000001</v>
      </c>
      <c r="U2891" s="87">
        <v>0</v>
      </c>
    </row>
    <row r="2892" spans="2:21">
      <c r="B2892" s="87" t="s">
        <v>8658</v>
      </c>
      <c r="C2892" s="87" t="s">
        <v>4062</v>
      </c>
      <c r="D2892" s="87" t="s">
        <v>4063</v>
      </c>
      <c r="E2892" s="87">
        <v>128.17973882250701</v>
      </c>
      <c r="F2892" s="86">
        <v>119.72770339847401</v>
      </c>
      <c r="G2892" s="86">
        <v>142.31849853249901</v>
      </c>
      <c r="H2892" s="86">
        <f t="shared" si="320"/>
        <v>130.07531358449333</v>
      </c>
      <c r="I2892" s="86">
        <f t="shared" si="315"/>
        <v>11.41406627611657</v>
      </c>
      <c r="J2892" s="86">
        <f t="shared" si="316"/>
        <v>7.02320337513083</v>
      </c>
      <c r="L2892" s="87">
        <v>126.926354989082</v>
      </c>
      <c r="M2892" s="86">
        <v>115.451496497213</v>
      </c>
      <c r="N2892" s="86">
        <v>120.543680773541</v>
      </c>
      <c r="O2892" s="86">
        <f t="shared" si="321"/>
        <v>120.973844086612</v>
      </c>
      <c r="P2892" s="86">
        <f t="shared" si="317"/>
        <v>5.7495108234560872</v>
      </c>
      <c r="Q2892" s="86">
        <f t="shared" si="318"/>
        <v>6.9185513440051043</v>
      </c>
      <c r="S2892" s="86">
        <f t="shared" si="319"/>
        <v>-0.10465203112572653</v>
      </c>
      <c r="T2892" s="87">
        <v>0.40625385800000002</v>
      </c>
      <c r="U2892" s="87">
        <v>0</v>
      </c>
    </row>
    <row r="2893" spans="2:21">
      <c r="B2893" s="87" t="s">
        <v>8659</v>
      </c>
      <c r="C2893" s="87" t="s">
        <v>4064</v>
      </c>
      <c r="D2893" s="87" t="s">
        <v>4065</v>
      </c>
      <c r="E2893" s="87">
        <v>259.45858283461001</v>
      </c>
      <c r="F2893" s="86">
        <v>299.31324889679001</v>
      </c>
      <c r="G2893" s="86">
        <v>270.73455833477902</v>
      </c>
      <c r="H2893" s="86">
        <f t="shared" si="320"/>
        <v>276.50213002205965</v>
      </c>
      <c r="I2893" s="86">
        <f t="shared" si="315"/>
        <v>20.54378894235218</v>
      </c>
      <c r="J2893" s="86">
        <f t="shared" si="316"/>
        <v>8.1111467840156326</v>
      </c>
      <c r="L2893" s="87">
        <v>252.94762113848401</v>
      </c>
      <c r="M2893" s="86">
        <v>271.615861895195</v>
      </c>
      <c r="N2893" s="86">
        <v>260.98446524782298</v>
      </c>
      <c r="O2893" s="86">
        <f t="shared" si="321"/>
        <v>261.84931609383398</v>
      </c>
      <c r="P2893" s="86">
        <f t="shared" si="317"/>
        <v>9.3641218743145238</v>
      </c>
      <c r="Q2893" s="86">
        <f t="shared" si="318"/>
        <v>8.0325930264912504</v>
      </c>
      <c r="S2893" s="86">
        <f t="shared" si="319"/>
        <v>-7.85537575243824E-2</v>
      </c>
      <c r="T2893" s="87">
        <v>0.55199407899999997</v>
      </c>
      <c r="U2893" s="87">
        <v>0</v>
      </c>
    </row>
    <row r="2894" spans="2:21">
      <c r="B2894" s="87" t="s">
        <v>8660</v>
      </c>
      <c r="C2894" s="87" t="s">
        <v>2374</v>
      </c>
      <c r="D2894" s="87" t="s">
        <v>3831</v>
      </c>
      <c r="E2894" s="87">
        <v>112.669869153243</v>
      </c>
      <c r="F2894" s="86">
        <v>110.323344565951</v>
      </c>
      <c r="G2894" s="86">
        <v>118.712272754937</v>
      </c>
      <c r="H2894" s="86">
        <f t="shared" si="320"/>
        <v>113.90182882471034</v>
      </c>
      <c r="I2894" s="86">
        <f t="shared" si="315"/>
        <v>4.3280275546815101</v>
      </c>
      <c r="J2894" s="86">
        <f t="shared" si="316"/>
        <v>6.8316471011329405</v>
      </c>
      <c r="L2894" s="87">
        <v>116.693248559396</v>
      </c>
      <c r="M2894" s="86">
        <v>122.52273553825</v>
      </c>
      <c r="N2894" s="86">
        <v>121.32362154752001</v>
      </c>
      <c r="O2894" s="86">
        <f t="shared" si="321"/>
        <v>120.17986854838868</v>
      </c>
      <c r="P2894" s="86">
        <f t="shared" si="317"/>
        <v>3.0784505520510717</v>
      </c>
      <c r="Q2894" s="86">
        <f t="shared" si="318"/>
        <v>6.9090514387537194</v>
      </c>
      <c r="S2894" s="86">
        <f t="shared" si="319"/>
        <v>7.7404337620777669E-2</v>
      </c>
      <c r="T2894" s="87">
        <v>0.90375330300000001</v>
      </c>
      <c r="U2894" s="87">
        <v>0</v>
      </c>
    </row>
    <row r="2895" spans="2:21">
      <c r="B2895" s="87" t="s">
        <v>8661</v>
      </c>
      <c r="C2895" s="87" t="s">
        <v>841</v>
      </c>
      <c r="D2895" s="87"/>
      <c r="E2895" s="87">
        <v>132.88767515684199</v>
      </c>
      <c r="F2895" s="86">
        <v>128.39918033401099</v>
      </c>
      <c r="G2895" s="86">
        <v>131.236413048825</v>
      </c>
      <c r="H2895" s="86">
        <f t="shared" si="320"/>
        <v>130.841089513226</v>
      </c>
      <c r="I2895" s="86">
        <f t="shared" si="315"/>
        <v>2.27021077589594</v>
      </c>
      <c r="J2895" s="86">
        <f t="shared" si="316"/>
        <v>7.0316718676738734</v>
      </c>
      <c r="L2895" s="87">
        <v>150.16276011079401</v>
      </c>
      <c r="M2895" s="86">
        <v>153.70029580691499</v>
      </c>
      <c r="N2895" s="86">
        <v>148.548698098568</v>
      </c>
      <c r="O2895" s="86">
        <f t="shared" si="321"/>
        <v>150.80391800542566</v>
      </c>
      <c r="P2895" s="86">
        <f t="shared" si="317"/>
        <v>2.6349672334865728</v>
      </c>
      <c r="Q2895" s="86">
        <f t="shared" si="318"/>
        <v>7.2365301012299037</v>
      </c>
      <c r="S2895" s="86">
        <f t="shared" si="319"/>
        <v>0.20485823355603061</v>
      </c>
      <c r="T2895" s="87">
        <v>0.254460519</v>
      </c>
      <c r="U2895" s="87">
        <v>0</v>
      </c>
    </row>
    <row r="2896" spans="2:21">
      <c r="B2896" s="87" t="s">
        <v>8662</v>
      </c>
      <c r="C2896" s="87" t="s">
        <v>4066</v>
      </c>
      <c r="D2896" s="87" t="s">
        <v>4067</v>
      </c>
      <c r="E2896" s="87">
        <v>49.555651536167602</v>
      </c>
      <c r="F2896" s="86">
        <v>50.424502001720398</v>
      </c>
      <c r="G2896" s="86">
        <v>47.991101198571798</v>
      </c>
      <c r="H2896" s="86">
        <f t="shared" si="320"/>
        <v>49.32375157881993</v>
      </c>
      <c r="I2896" s="86">
        <f t="shared" si="315"/>
        <v>1.2331638414478636</v>
      </c>
      <c r="J2896" s="86">
        <f t="shared" si="316"/>
        <v>5.6242106306037849</v>
      </c>
      <c r="L2896" s="87">
        <v>54.2658026227096</v>
      </c>
      <c r="M2896" s="86">
        <v>58.168115280258199</v>
      </c>
      <c r="N2896" s="86">
        <v>53.534195832371097</v>
      </c>
      <c r="O2896" s="86">
        <f t="shared" si="321"/>
        <v>55.322704578446299</v>
      </c>
      <c r="P2896" s="86">
        <f t="shared" si="317"/>
        <v>2.4912012504827103</v>
      </c>
      <c r="Q2896" s="86">
        <f t="shared" si="318"/>
        <v>5.7897997825857184</v>
      </c>
      <c r="S2896" s="86">
        <f t="shared" si="319"/>
        <v>0.16558915198193366</v>
      </c>
      <c r="T2896" s="87">
        <v>0.60445945099999998</v>
      </c>
      <c r="U2896" s="87">
        <v>0</v>
      </c>
    </row>
    <row r="2897" spans="2:21">
      <c r="B2897" s="87" t="s">
        <v>8663</v>
      </c>
      <c r="C2897" s="87" t="s">
        <v>4068</v>
      </c>
      <c r="D2897" s="87" t="s">
        <v>4069</v>
      </c>
      <c r="E2897" s="87">
        <v>151.90254697684401</v>
      </c>
      <c r="F2897" s="86">
        <v>166.58094411282599</v>
      </c>
      <c r="G2897" s="86">
        <v>159.64651073479001</v>
      </c>
      <c r="H2897" s="86">
        <f t="shared" si="320"/>
        <v>159.37666727481999</v>
      </c>
      <c r="I2897" s="86">
        <f t="shared" si="315"/>
        <v>7.3429181692340446</v>
      </c>
      <c r="J2897" s="86">
        <f t="shared" si="316"/>
        <v>7.316296624179369</v>
      </c>
      <c r="L2897" s="87">
        <v>165.06862232767401</v>
      </c>
      <c r="M2897" s="86">
        <v>188.34878656245999</v>
      </c>
      <c r="N2897" s="86">
        <v>165.86449563448301</v>
      </c>
      <c r="O2897" s="86">
        <f t="shared" si="321"/>
        <v>173.09396817487232</v>
      </c>
      <c r="P2897" s="86">
        <f t="shared" si="317"/>
        <v>13.217052114932233</v>
      </c>
      <c r="Q2897" s="86">
        <f t="shared" si="318"/>
        <v>7.4354116415975966</v>
      </c>
      <c r="S2897" s="86">
        <f t="shared" si="319"/>
        <v>0.11911501741822843</v>
      </c>
      <c r="T2897" s="87">
        <v>0.77495196899999996</v>
      </c>
      <c r="U2897" s="87">
        <v>0</v>
      </c>
    </row>
    <row r="2898" spans="2:21">
      <c r="B2898" s="87" t="s">
        <v>8664</v>
      </c>
      <c r="C2898" s="87" t="s">
        <v>832</v>
      </c>
      <c r="D2898" s="87" t="s">
        <v>4070</v>
      </c>
      <c r="E2898" s="87">
        <v>82.589090316512099</v>
      </c>
      <c r="F2898" s="86">
        <v>82.215756287943293</v>
      </c>
      <c r="G2898" s="86">
        <v>88.702371648529194</v>
      </c>
      <c r="H2898" s="86">
        <f t="shared" si="320"/>
        <v>84.5024060843282</v>
      </c>
      <c r="I2898" s="86">
        <f t="shared" si="315"/>
        <v>3.6420636498525827</v>
      </c>
      <c r="J2898" s="86">
        <f t="shared" si="316"/>
        <v>6.4009205155308049</v>
      </c>
      <c r="L2898" s="87">
        <v>89.230643350150302</v>
      </c>
      <c r="M2898" s="86">
        <v>82.691212301426404</v>
      </c>
      <c r="N2898" s="86">
        <v>86.403462512150398</v>
      </c>
      <c r="O2898" s="86">
        <f t="shared" si="321"/>
        <v>86.10843938790903</v>
      </c>
      <c r="P2898" s="86">
        <f t="shared" si="317"/>
        <v>3.2796826970198483</v>
      </c>
      <c r="Q2898" s="86">
        <f t="shared" si="318"/>
        <v>6.4280827363005795</v>
      </c>
      <c r="S2898" s="86">
        <f t="shared" si="319"/>
        <v>2.7162220769774717E-2</v>
      </c>
      <c r="T2898" s="87">
        <v>0.96793640000000003</v>
      </c>
      <c r="U2898" s="87">
        <v>0</v>
      </c>
    </row>
    <row r="2899" spans="2:21">
      <c r="B2899" s="87" t="s">
        <v>8665</v>
      </c>
      <c r="C2899" s="87" t="s">
        <v>841</v>
      </c>
      <c r="D2899" s="87"/>
      <c r="E2899" s="87">
        <v>90.039810033009601</v>
      </c>
      <c r="F2899" s="86">
        <v>96.940538475507907</v>
      </c>
      <c r="G2899" s="86">
        <v>92.689271340750906</v>
      </c>
      <c r="H2899" s="86">
        <f t="shared" si="320"/>
        <v>93.223206616422814</v>
      </c>
      <c r="I2899" s="86">
        <f t="shared" si="315"/>
        <v>3.4812107690042833</v>
      </c>
      <c r="J2899" s="86">
        <f t="shared" si="316"/>
        <v>6.5426172332742674</v>
      </c>
      <c r="L2899" s="87">
        <v>101.61543098146799</v>
      </c>
      <c r="M2899" s="86">
        <v>109.403072535078</v>
      </c>
      <c r="N2899" s="86">
        <v>101.38912015666099</v>
      </c>
      <c r="O2899" s="86">
        <f t="shared" si="321"/>
        <v>104.13587455773568</v>
      </c>
      <c r="P2899" s="86">
        <f t="shared" si="317"/>
        <v>4.5629305327547547</v>
      </c>
      <c r="Q2899" s="86">
        <f t="shared" si="318"/>
        <v>6.702323349003783</v>
      </c>
      <c r="S2899" s="86">
        <f t="shared" si="319"/>
        <v>0.15970611572951429</v>
      </c>
      <c r="T2899" s="87">
        <v>0.50060883599999995</v>
      </c>
      <c r="U2899" s="87">
        <v>0</v>
      </c>
    </row>
    <row r="2900" spans="2:21">
      <c r="B2900" s="87" t="s">
        <v>8666</v>
      </c>
      <c r="C2900" s="87" t="s">
        <v>4071</v>
      </c>
      <c r="D2900" s="87" t="s">
        <v>4072</v>
      </c>
      <c r="E2900" s="87">
        <v>40.168176309599701</v>
      </c>
      <c r="F2900" s="86">
        <v>32.811398082829399</v>
      </c>
      <c r="G2900" s="86">
        <v>27.911644475460601</v>
      </c>
      <c r="H2900" s="86">
        <f t="shared" si="320"/>
        <v>33.630406289296566</v>
      </c>
      <c r="I2900" s="86">
        <f t="shared" si="315"/>
        <v>6.1691753080952214</v>
      </c>
      <c r="J2900" s="86">
        <f t="shared" si="316"/>
        <v>5.0716943030712951</v>
      </c>
      <c r="L2900" s="87">
        <v>42.972409944807701</v>
      </c>
      <c r="M2900" s="86">
        <v>45.650148897158303</v>
      </c>
      <c r="N2900" s="86">
        <v>34.147807996221601</v>
      </c>
      <c r="O2900" s="86">
        <f t="shared" si="321"/>
        <v>40.9234556127292</v>
      </c>
      <c r="P2900" s="86">
        <f t="shared" si="317"/>
        <v>6.0186893873623237</v>
      </c>
      <c r="Q2900" s="86">
        <f t="shared" si="318"/>
        <v>5.3548560675575088</v>
      </c>
      <c r="S2900" s="86">
        <f t="shared" si="319"/>
        <v>0.28316176448621355</v>
      </c>
      <c r="T2900" s="87">
        <v>0.43483089800000002</v>
      </c>
      <c r="U2900" s="87">
        <v>0</v>
      </c>
    </row>
    <row r="2901" spans="2:21">
      <c r="B2901" s="87" t="s">
        <v>8667</v>
      </c>
      <c r="C2901" s="87" t="s">
        <v>841</v>
      </c>
      <c r="D2901" s="87"/>
      <c r="E2901" s="87">
        <v>42.510007242159404</v>
      </c>
      <c r="F2901" s="86">
        <v>35.093052226435397</v>
      </c>
      <c r="G2901" s="86">
        <v>31.15211832188</v>
      </c>
      <c r="H2901" s="86">
        <f t="shared" si="320"/>
        <v>36.251725930158265</v>
      </c>
      <c r="I2901" s="86">
        <f t="shared" si="315"/>
        <v>5.7669145775817983</v>
      </c>
      <c r="J2901" s="86">
        <f t="shared" si="316"/>
        <v>5.179977777783364</v>
      </c>
      <c r="L2901" s="87">
        <v>40.350107680098098</v>
      </c>
      <c r="M2901" s="86">
        <v>44.826891956036597</v>
      </c>
      <c r="N2901" s="86">
        <v>34.504172779870899</v>
      </c>
      <c r="O2901" s="86">
        <f t="shared" si="321"/>
        <v>39.893724138668532</v>
      </c>
      <c r="P2901" s="86">
        <f t="shared" si="317"/>
        <v>5.1764705398718274</v>
      </c>
      <c r="Q2901" s="86">
        <f t="shared" si="318"/>
        <v>5.3180899023335364</v>
      </c>
      <c r="S2901" s="86">
        <f t="shared" si="319"/>
        <v>0.13811212455017224</v>
      </c>
      <c r="T2901" s="87">
        <v>0.82296477300000004</v>
      </c>
      <c r="U2901" s="87">
        <v>0</v>
      </c>
    </row>
    <row r="2902" spans="2:21">
      <c r="B2902" s="87" t="s">
        <v>8668</v>
      </c>
      <c r="C2902" s="87" t="s">
        <v>4073</v>
      </c>
      <c r="D2902" s="87" t="s">
        <v>3765</v>
      </c>
      <c r="E2902" s="87">
        <v>35.770762029074497</v>
      </c>
      <c r="F2902" s="86">
        <v>30.355676424064399</v>
      </c>
      <c r="G2902" s="86">
        <v>27.082278660496399</v>
      </c>
      <c r="H2902" s="86">
        <f t="shared" si="320"/>
        <v>31.069572371211763</v>
      </c>
      <c r="I2902" s="86">
        <f t="shared" si="315"/>
        <v>4.3880145144506741</v>
      </c>
      <c r="J2902" s="86">
        <f t="shared" si="316"/>
        <v>4.957430479823854</v>
      </c>
      <c r="L2902" s="87">
        <v>39.440676628526099</v>
      </c>
      <c r="M2902" s="86">
        <v>37.522140229576898</v>
      </c>
      <c r="N2902" s="86">
        <v>28.332061445345701</v>
      </c>
      <c r="O2902" s="86">
        <f t="shared" si="321"/>
        <v>35.098292767816233</v>
      </c>
      <c r="P2902" s="86">
        <f t="shared" si="317"/>
        <v>5.9377276975632043</v>
      </c>
      <c r="Q2902" s="86">
        <f t="shared" si="318"/>
        <v>5.1333289523315422</v>
      </c>
      <c r="S2902" s="86">
        <f t="shared" si="319"/>
        <v>0.17589847250768828</v>
      </c>
      <c r="T2902" s="87">
        <v>0.72618917500000002</v>
      </c>
      <c r="U2902" s="87">
        <v>0</v>
      </c>
    </row>
    <row r="2903" spans="2:21">
      <c r="B2903" s="87" t="s">
        <v>8669</v>
      </c>
      <c r="C2903" s="87" t="s">
        <v>841</v>
      </c>
      <c r="D2903" s="87"/>
      <c r="E2903" s="87">
        <v>67.177185357593004</v>
      </c>
      <c r="F2903" s="86">
        <v>58.175191251710103</v>
      </c>
      <c r="G2903" s="86">
        <v>57.695935116854599</v>
      </c>
      <c r="H2903" s="86">
        <f t="shared" si="320"/>
        <v>61.016103908719231</v>
      </c>
      <c r="I2903" s="86">
        <f t="shared" si="315"/>
        <v>5.3410312745238189</v>
      </c>
      <c r="J2903" s="86">
        <f t="shared" si="316"/>
        <v>5.9311181566292035</v>
      </c>
      <c r="L2903" s="87">
        <v>78.725035263967598</v>
      </c>
      <c r="M2903" s="86">
        <v>74.530477540472702</v>
      </c>
      <c r="N2903" s="86">
        <v>66.881291055159593</v>
      </c>
      <c r="O2903" s="86">
        <f t="shared" si="321"/>
        <v>73.378934619866627</v>
      </c>
      <c r="P2903" s="86">
        <f t="shared" si="317"/>
        <v>6.0052566593291212</v>
      </c>
      <c r="Q2903" s="86">
        <f t="shared" si="318"/>
        <v>6.1972940533060212</v>
      </c>
      <c r="S2903" s="86">
        <f t="shared" si="319"/>
        <v>0.26617589667681851</v>
      </c>
      <c r="T2903" s="87">
        <v>0.22061076299999999</v>
      </c>
      <c r="U2903" s="87">
        <v>0</v>
      </c>
    </row>
    <row r="2904" spans="2:21">
      <c r="B2904" s="87" t="s">
        <v>8670</v>
      </c>
      <c r="C2904" s="87" t="s">
        <v>841</v>
      </c>
      <c r="D2904" s="87" t="s">
        <v>2328</v>
      </c>
      <c r="E2904" s="87">
        <v>78.234706013555794</v>
      </c>
      <c r="F2904" s="86">
        <v>79.736174277141998</v>
      </c>
      <c r="G2904" s="86">
        <v>87.598007225060897</v>
      </c>
      <c r="H2904" s="86">
        <f t="shared" si="320"/>
        <v>81.85629583858622</v>
      </c>
      <c r="I2904" s="86">
        <f t="shared" si="315"/>
        <v>5.0288208330401654</v>
      </c>
      <c r="J2904" s="86">
        <f t="shared" si="316"/>
        <v>6.3550214783039181</v>
      </c>
      <c r="L2904" s="87">
        <v>85.986903287774098</v>
      </c>
      <c r="M2904" s="86">
        <v>79.009404632752805</v>
      </c>
      <c r="N2904" s="86">
        <v>78.151043625455401</v>
      </c>
      <c r="O2904" s="86">
        <f t="shared" si="321"/>
        <v>81.049117181994106</v>
      </c>
      <c r="P2904" s="86">
        <f t="shared" si="317"/>
        <v>4.2977313346156993</v>
      </c>
      <c r="Q2904" s="86">
        <f t="shared" si="318"/>
        <v>6.340724566329186</v>
      </c>
      <c r="S2904" s="86">
        <f t="shared" si="319"/>
        <v>-1.4296911974732034E-2</v>
      </c>
      <c r="T2904" s="87">
        <v>0.858845886</v>
      </c>
      <c r="U2904" s="87">
        <v>0</v>
      </c>
    </row>
    <row r="2905" spans="2:21">
      <c r="B2905" s="87" t="s">
        <v>8671</v>
      </c>
      <c r="C2905" s="87" t="s">
        <v>4074</v>
      </c>
      <c r="D2905" s="87" t="s">
        <v>4075</v>
      </c>
      <c r="E2905" s="87">
        <v>55.016919768218003</v>
      </c>
      <c r="F2905" s="86">
        <v>70.341535844064197</v>
      </c>
      <c r="G2905" s="86">
        <v>63.742979530012803</v>
      </c>
      <c r="H2905" s="86">
        <f t="shared" si="320"/>
        <v>63.033811714098334</v>
      </c>
      <c r="I2905" s="86">
        <f t="shared" si="315"/>
        <v>7.6868819238601267</v>
      </c>
      <c r="J2905" s="86">
        <f t="shared" si="316"/>
        <v>5.9780540013883883</v>
      </c>
      <c r="L2905" s="87">
        <v>57.190773360229699</v>
      </c>
      <c r="M2905" s="86">
        <v>64.102574790375002</v>
      </c>
      <c r="N2905" s="86">
        <v>61.881334006745298</v>
      </c>
      <c r="O2905" s="86">
        <f t="shared" si="321"/>
        <v>61.058227385783333</v>
      </c>
      <c r="P2905" s="86">
        <f t="shared" si="317"/>
        <v>3.5286510360962633</v>
      </c>
      <c r="Q2905" s="86">
        <f t="shared" si="318"/>
        <v>5.932113801384868</v>
      </c>
      <c r="S2905" s="86">
        <f t="shared" si="319"/>
        <v>-4.5940200003520129E-2</v>
      </c>
      <c r="T2905" s="87">
        <v>0.78112510400000001</v>
      </c>
      <c r="U2905" s="87">
        <v>0</v>
      </c>
    </row>
    <row r="2906" spans="2:21">
      <c r="B2906" s="87" t="s">
        <v>8672</v>
      </c>
      <c r="C2906" s="87" t="s">
        <v>4076</v>
      </c>
      <c r="D2906" s="87" t="s">
        <v>4077</v>
      </c>
      <c r="E2906" s="87">
        <v>112.80749052836801</v>
      </c>
      <c r="F2906" s="86">
        <v>109.76913319306</v>
      </c>
      <c r="G2906" s="86">
        <v>126.493704407138</v>
      </c>
      <c r="H2906" s="86">
        <f t="shared" si="320"/>
        <v>116.35677604285534</v>
      </c>
      <c r="I2906" s="86">
        <f t="shared" si="315"/>
        <v>8.909314862614508</v>
      </c>
      <c r="J2906" s="86">
        <f t="shared" si="316"/>
        <v>6.8624114183845331</v>
      </c>
      <c r="L2906" s="87">
        <v>119.657389845358</v>
      </c>
      <c r="M2906" s="86">
        <v>122.122724376419</v>
      </c>
      <c r="N2906" s="86">
        <v>114.67273240719901</v>
      </c>
      <c r="O2906" s="86">
        <f t="shared" si="321"/>
        <v>118.81761554299202</v>
      </c>
      <c r="P2906" s="86">
        <f t="shared" si="317"/>
        <v>3.7953274884450119</v>
      </c>
      <c r="Q2906" s="86">
        <f t="shared" si="318"/>
        <v>6.8926049314061055</v>
      </c>
      <c r="S2906" s="86">
        <f t="shared" si="319"/>
        <v>3.0193513021572665E-2</v>
      </c>
      <c r="T2906" s="87">
        <v>0.98103776399999998</v>
      </c>
      <c r="U2906" s="87">
        <v>0</v>
      </c>
    </row>
    <row r="2907" spans="2:21">
      <c r="B2907" s="87" t="s">
        <v>8673</v>
      </c>
      <c r="C2907" s="87" t="s">
        <v>4078</v>
      </c>
      <c r="D2907" s="87" t="s">
        <v>4079</v>
      </c>
      <c r="E2907" s="87">
        <v>46.987664663981001</v>
      </c>
      <c r="F2907" s="86">
        <v>49.1208324765336</v>
      </c>
      <c r="G2907" s="86">
        <v>50.540913026958897</v>
      </c>
      <c r="H2907" s="86">
        <f t="shared" si="320"/>
        <v>48.883136722491166</v>
      </c>
      <c r="I2907" s="86">
        <f t="shared" si="315"/>
        <v>1.7885099764520818</v>
      </c>
      <c r="J2907" s="86">
        <f t="shared" si="316"/>
        <v>5.6112649575560596</v>
      </c>
      <c r="L2907" s="87">
        <v>47.666874896761499</v>
      </c>
      <c r="M2907" s="86">
        <v>58.395383800997202</v>
      </c>
      <c r="N2907" s="86">
        <v>56.034326239455901</v>
      </c>
      <c r="O2907" s="86">
        <f t="shared" si="321"/>
        <v>54.032194979071534</v>
      </c>
      <c r="P2907" s="86">
        <f t="shared" si="317"/>
        <v>5.637519225237499</v>
      </c>
      <c r="Q2907" s="86">
        <f t="shared" si="318"/>
        <v>5.7557473854238621</v>
      </c>
      <c r="S2907" s="86">
        <f t="shared" si="319"/>
        <v>0.14448242786780324</v>
      </c>
      <c r="T2907" s="87">
        <v>0.69922263299999998</v>
      </c>
      <c r="U2907" s="87">
        <v>0</v>
      </c>
    </row>
    <row r="2908" spans="2:21">
      <c r="B2908" s="87" t="s">
        <v>8674</v>
      </c>
      <c r="C2908" s="87" t="s">
        <v>832</v>
      </c>
      <c r="D2908" s="87" t="s">
        <v>4080</v>
      </c>
      <c r="E2908" s="87">
        <v>15.378444369777</v>
      </c>
      <c r="F2908" s="86">
        <v>10.3336653466601</v>
      </c>
      <c r="G2908" s="86">
        <v>8.7120330900172807</v>
      </c>
      <c r="H2908" s="86">
        <f t="shared" si="320"/>
        <v>11.474714268818126</v>
      </c>
      <c r="I2908" s="86">
        <f t="shared" si="315"/>
        <v>3.4766009721846798</v>
      </c>
      <c r="J2908" s="86">
        <f t="shared" si="316"/>
        <v>3.520386324509762</v>
      </c>
      <c r="L2908" s="87">
        <v>15.642095952468299</v>
      </c>
      <c r="M2908" s="86">
        <v>13.7971466133204</v>
      </c>
      <c r="N2908" s="86">
        <v>14.695563846329501</v>
      </c>
      <c r="O2908" s="86">
        <f t="shared" si="321"/>
        <v>14.711602137372735</v>
      </c>
      <c r="P2908" s="86">
        <f t="shared" si="317"/>
        <v>0.92257923025085375</v>
      </c>
      <c r="Q2908" s="86">
        <f t="shared" si="318"/>
        <v>3.8788824638308159</v>
      </c>
      <c r="S2908" s="86">
        <f t="shared" si="319"/>
        <v>0.35849613932105434</v>
      </c>
      <c r="T2908" s="87">
        <v>0.39962688000000002</v>
      </c>
      <c r="U2908" s="87">
        <v>0</v>
      </c>
    </row>
    <row r="2909" spans="2:21">
      <c r="B2909" s="87" t="s">
        <v>8675</v>
      </c>
      <c r="C2909" s="87" t="s">
        <v>4081</v>
      </c>
      <c r="D2909" s="87" t="s">
        <v>1502</v>
      </c>
      <c r="E2909" s="87">
        <v>47.558563423651002</v>
      </c>
      <c r="F2909" s="86">
        <v>42.320564180015303</v>
      </c>
      <c r="G2909" s="86">
        <v>44.688069941990001</v>
      </c>
      <c r="H2909" s="86">
        <f t="shared" si="320"/>
        <v>44.855732515218769</v>
      </c>
      <c r="I2909" s="86">
        <f t="shared" si="315"/>
        <v>2.6230215540342603</v>
      </c>
      <c r="J2909" s="86">
        <f t="shared" si="316"/>
        <v>5.4872204667161677</v>
      </c>
      <c r="L2909" s="87">
        <v>55.969213467368597</v>
      </c>
      <c r="M2909" s="86">
        <v>59.319379554506803</v>
      </c>
      <c r="N2909" s="86">
        <v>50.093603159827801</v>
      </c>
      <c r="O2909" s="86">
        <f t="shared" si="321"/>
        <v>55.1273987272344</v>
      </c>
      <c r="P2909" s="86">
        <f t="shared" si="317"/>
        <v>4.6701420282133252</v>
      </c>
      <c r="Q2909" s="86">
        <f t="shared" si="318"/>
        <v>5.7846976220943764</v>
      </c>
      <c r="S2909" s="86">
        <f t="shared" si="319"/>
        <v>0.29747715537820846</v>
      </c>
      <c r="T2909" s="87">
        <v>0.13579725000000001</v>
      </c>
      <c r="U2909" s="87">
        <v>0</v>
      </c>
    </row>
    <row r="2910" spans="2:21">
      <c r="B2910" s="87" t="s">
        <v>8676</v>
      </c>
      <c r="C2910" s="87" t="s">
        <v>4082</v>
      </c>
      <c r="D2910" s="87" t="s">
        <v>4083</v>
      </c>
      <c r="E2910" s="87">
        <v>71.617162732608605</v>
      </c>
      <c r="F2910" s="86">
        <v>66.913922902785998</v>
      </c>
      <c r="G2910" s="86">
        <v>63.283013925812497</v>
      </c>
      <c r="H2910" s="86">
        <f t="shared" si="320"/>
        <v>67.271366520402367</v>
      </c>
      <c r="I2910" s="86">
        <f t="shared" si="315"/>
        <v>4.1785563940536035</v>
      </c>
      <c r="J2910" s="86">
        <f t="shared" si="316"/>
        <v>6.0719206596150341</v>
      </c>
      <c r="L2910" s="87">
        <v>67.147632923818193</v>
      </c>
      <c r="M2910" s="86">
        <v>68.288055299002806</v>
      </c>
      <c r="N2910" s="86">
        <v>67.548151858448094</v>
      </c>
      <c r="O2910" s="86">
        <f t="shared" si="321"/>
        <v>67.661280027089688</v>
      </c>
      <c r="P2910" s="86">
        <f t="shared" si="317"/>
        <v>0.57856657815724288</v>
      </c>
      <c r="Q2910" s="86">
        <f t="shared" si="318"/>
        <v>6.0802585654166394</v>
      </c>
      <c r="S2910" s="86">
        <f t="shared" si="319"/>
        <v>8.3379058016051725E-3</v>
      </c>
      <c r="T2910" s="87">
        <v>0.91937540200000001</v>
      </c>
      <c r="U2910" s="87">
        <v>0</v>
      </c>
    </row>
    <row r="2911" spans="2:21">
      <c r="B2911" s="87" t="s">
        <v>8677</v>
      </c>
      <c r="C2911" s="87" t="s">
        <v>841</v>
      </c>
      <c r="D2911" s="87"/>
      <c r="E2911" s="87">
        <v>62.057826218604703</v>
      </c>
      <c r="F2911" s="86">
        <v>67.530388125523103</v>
      </c>
      <c r="G2911" s="86">
        <v>67.820286622380195</v>
      </c>
      <c r="H2911" s="86">
        <f t="shared" si="320"/>
        <v>65.802833655502667</v>
      </c>
      <c r="I2911" s="86">
        <f t="shared" si="315"/>
        <v>3.2465090191520791</v>
      </c>
      <c r="J2911" s="86">
        <f t="shared" si="316"/>
        <v>6.0400778067007286</v>
      </c>
      <c r="L2911" s="87">
        <v>59.580024672546898</v>
      </c>
      <c r="M2911" s="86">
        <v>72.139547988337</v>
      </c>
      <c r="N2911" s="86">
        <v>64.537240318044596</v>
      </c>
      <c r="O2911" s="86">
        <f t="shared" si="321"/>
        <v>65.418937659642836</v>
      </c>
      <c r="P2911" s="86">
        <f t="shared" si="317"/>
        <v>6.3260136841145744</v>
      </c>
      <c r="Q2911" s="86">
        <f t="shared" si="318"/>
        <v>6.0316364265243605</v>
      </c>
      <c r="S2911" s="86">
        <f t="shared" si="319"/>
        <v>-8.4413801763673132E-3</v>
      </c>
      <c r="T2911" s="87">
        <v>0.90146501800000001</v>
      </c>
      <c r="U2911" s="87">
        <v>0</v>
      </c>
    </row>
    <row r="2912" spans="2:21">
      <c r="B2912" s="87" t="s">
        <v>8678</v>
      </c>
      <c r="C2912" s="87" t="s">
        <v>832</v>
      </c>
      <c r="D2912" s="87" t="s">
        <v>4084</v>
      </c>
      <c r="E2912" s="87">
        <v>79.154935668917105</v>
      </c>
      <c r="F2912" s="86">
        <v>91.074164980732704</v>
      </c>
      <c r="G2912" s="86">
        <v>84.405979931192604</v>
      </c>
      <c r="H2912" s="86">
        <f t="shared" si="320"/>
        <v>84.878360193614142</v>
      </c>
      <c r="I2912" s="86">
        <f t="shared" si="315"/>
        <v>5.9736391070397881</v>
      </c>
      <c r="J2912" s="86">
        <f t="shared" si="316"/>
        <v>6.4073248792810258</v>
      </c>
      <c r="L2912" s="87">
        <v>76.705995359247893</v>
      </c>
      <c r="M2912" s="86">
        <v>87.276767372573701</v>
      </c>
      <c r="N2912" s="86">
        <v>83.190499187115805</v>
      </c>
      <c r="O2912" s="86">
        <f t="shared" si="321"/>
        <v>82.391087306312457</v>
      </c>
      <c r="P2912" s="86">
        <f t="shared" si="317"/>
        <v>5.3305346594694596</v>
      </c>
      <c r="Q2912" s="86">
        <f t="shared" si="318"/>
        <v>6.3644163765381494</v>
      </c>
      <c r="S2912" s="86">
        <f t="shared" si="319"/>
        <v>-4.290850274287665E-2</v>
      </c>
      <c r="T2912" s="87">
        <v>0.71728467399999996</v>
      </c>
      <c r="U2912" s="87">
        <v>0</v>
      </c>
    </row>
    <row r="2913" spans="2:21">
      <c r="B2913" s="87" t="s">
        <v>8679</v>
      </c>
      <c r="C2913" s="87" t="s">
        <v>4085</v>
      </c>
      <c r="D2913" s="87" t="s">
        <v>2528</v>
      </c>
      <c r="E2913" s="87">
        <v>93.324864719309602</v>
      </c>
      <c r="F2913" s="86">
        <v>86.432567708840693</v>
      </c>
      <c r="G2913" s="86">
        <v>89.808070265806606</v>
      </c>
      <c r="H2913" s="86">
        <f t="shared" si="320"/>
        <v>89.855167564652291</v>
      </c>
      <c r="I2913" s="86">
        <f t="shared" si="315"/>
        <v>3.4463898701102553</v>
      </c>
      <c r="J2913" s="86">
        <f t="shared" si="316"/>
        <v>6.4895295703033655</v>
      </c>
      <c r="L2913" s="87">
        <v>86.600372764450697</v>
      </c>
      <c r="M2913" s="86">
        <v>88.274937967435605</v>
      </c>
      <c r="N2913" s="86">
        <v>86.621278515698805</v>
      </c>
      <c r="O2913" s="86">
        <f t="shared" si="321"/>
        <v>87.165529749195045</v>
      </c>
      <c r="P2913" s="86">
        <f t="shared" si="317"/>
        <v>0.96083256014437712</v>
      </c>
      <c r="Q2913" s="86">
        <f t="shared" si="318"/>
        <v>6.4456858182879833</v>
      </c>
      <c r="S2913" s="86">
        <f t="shared" si="319"/>
        <v>-4.3843752015382098E-2</v>
      </c>
      <c r="T2913" s="87">
        <v>0.66611580999999997</v>
      </c>
      <c r="U2913" s="87">
        <v>0</v>
      </c>
    </row>
    <row r="2914" spans="2:21">
      <c r="B2914" s="87" t="s">
        <v>8680</v>
      </c>
      <c r="C2914" s="87" t="s">
        <v>4086</v>
      </c>
      <c r="D2914" s="87" t="s">
        <v>1119</v>
      </c>
      <c r="E2914" s="87">
        <v>47.9117210728365</v>
      </c>
      <c r="F2914" s="86">
        <v>50.139214861682298</v>
      </c>
      <c r="G2914" s="86">
        <v>58.009847141657701</v>
      </c>
      <c r="H2914" s="86">
        <f t="shared" si="320"/>
        <v>52.020261025392166</v>
      </c>
      <c r="I2914" s="86">
        <f t="shared" si="315"/>
        <v>5.305354703312239</v>
      </c>
      <c r="J2914" s="86">
        <f t="shared" si="316"/>
        <v>5.701001733289643</v>
      </c>
      <c r="L2914" s="87">
        <v>49.0302838597052</v>
      </c>
      <c r="M2914" s="86">
        <v>47.965158813175499</v>
      </c>
      <c r="N2914" s="86">
        <v>48.130878565425597</v>
      </c>
      <c r="O2914" s="86">
        <f t="shared" si="321"/>
        <v>48.375440412768768</v>
      </c>
      <c r="P2914" s="86">
        <f t="shared" si="317"/>
        <v>0.57313237045917398</v>
      </c>
      <c r="Q2914" s="86">
        <f t="shared" si="318"/>
        <v>5.5962028905821395</v>
      </c>
      <c r="S2914" s="86">
        <f t="shared" si="319"/>
        <v>-0.10479884270750361</v>
      </c>
      <c r="T2914" s="87">
        <v>0.71018176399999999</v>
      </c>
      <c r="U2914" s="87">
        <v>0</v>
      </c>
    </row>
    <row r="2915" spans="2:21">
      <c r="B2915" s="87" t="s">
        <v>8681</v>
      </c>
      <c r="C2915" s="87" t="s">
        <v>4087</v>
      </c>
      <c r="D2915" s="87" t="s">
        <v>4088</v>
      </c>
      <c r="E2915" s="87">
        <v>106.01932979925</v>
      </c>
      <c r="F2915" s="86">
        <v>104.897710459454</v>
      </c>
      <c r="G2915" s="86">
        <v>111.285472851365</v>
      </c>
      <c r="H2915" s="86">
        <f t="shared" si="320"/>
        <v>107.40083770335633</v>
      </c>
      <c r="I2915" s="86">
        <f t="shared" si="315"/>
        <v>3.4106158037382821</v>
      </c>
      <c r="J2915" s="86">
        <f t="shared" si="316"/>
        <v>6.746861435851911</v>
      </c>
      <c r="L2915" s="87">
        <v>108.79522835233099</v>
      </c>
      <c r="M2915" s="86">
        <v>114.59459338513101</v>
      </c>
      <c r="N2915" s="86">
        <v>115.40531174088299</v>
      </c>
      <c r="O2915" s="86">
        <f t="shared" si="321"/>
        <v>112.93171115944834</v>
      </c>
      <c r="P2915" s="86">
        <f t="shared" si="317"/>
        <v>3.6051606861929599</v>
      </c>
      <c r="Q2915" s="86">
        <f t="shared" si="318"/>
        <v>6.8193068407098592</v>
      </c>
      <c r="S2915" s="86">
        <f t="shared" si="319"/>
        <v>7.244540485794744E-2</v>
      </c>
      <c r="T2915" s="87">
        <v>0.92189038400000001</v>
      </c>
      <c r="U2915" s="87">
        <v>0</v>
      </c>
    </row>
    <row r="2916" spans="2:21">
      <c r="B2916" s="87" t="s">
        <v>8682</v>
      </c>
      <c r="C2916" s="87" t="s">
        <v>4089</v>
      </c>
      <c r="D2916" s="87" t="s">
        <v>4090</v>
      </c>
      <c r="E2916" s="87">
        <v>174.82320957000499</v>
      </c>
      <c r="F2916" s="86">
        <v>208.49084145410899</v>
      </c>
      <c r="G2916" s="86">
        <v>200.95467843438499</v>
      </c>
      <c r="H2916" s="86">
        <f t="shared" si="320"/>
        <v>194.75624315283298</v>
      </c>
      <c r="I2916" s="86">
        <f t="shared" si="315"/>
        <v>17.668978723332469</v>
      </c>
      <c r="J2916" s="86">
        <f t="shared" si="316"/>
        <v>7.6055257661811329</v>
      </c>
      <c r="L2916" s="87">
        <v>167.116202519674</v>
      </c>
      <c r="M2916" s="86">
        <v>213.388738936354</v>
      </c>
      <c r="N2916" s="86">
        <v>210.13972464917899</v>
      </c>
      <c r="O2916" s="86">
        <f t="shared" si="321"/>
        <v>196.88155536840233</v>
      </c>
      <c r="P2916" s="86">
        <f t="shared" si="317"/>
        <v>25.828689399900767</v>
      </c>
      <c r="Q2916" s="86">
        <f t="shared" si="318"/>
        <v>7.6211841500494319</v>
      </c>
      <c r="S2916" s="86">
        <f t="shared" si="319"/>
        <v>1.565838386829899E-2</v>
      </c>
      <c r="T2916" s="87">
        <v>0.95510654299999997</v>
      </c>
      <c r="U2916" s="87">
        <v>0</v>
      </c>
    </row>
    <row r="2917" spans="2:21">
      <c r="B2917" s="87" t="s">
        <v>8683</v>
      </c>
      <c r="C2917" s="87" t="s">
        <v>4091</v>
      </c>
      <c r="D2917" s="87" t="s">
        <v>4092</v>
      </c>
      <c r="E2917" s="87">
        <v>208.894384482356</v>
      </c>
      <c r="F2917" s="86">
        <v>198.89664678456401</v>
      </c>
      <c r="G2917" s="86">
        <v>234.34251170062899</v>
      </c>
      <c r="H2917" s="86">
        <f t="shared" si="320"/>
        <v>214.04451432251633</v>
      </c>
      <c r="I2917" s="86">
        <f t="shared" si="315"/>
        <v>18.27553591388947</v>
      </c>
      <c r="J2917" s="86">
        <f t="shared" si="316"/>
        <v>7.7417670514197399</v>
      </c>
      <c r="L2917" s="87">
        <v>173.85605922472499</v>
      </c>
      <c r="M2917" s="86">
        <v>157.76223147966701</v>
      </c>
      <c r="N2917" s="86">
        <v>165.26531354844701</v>
      </c>
      <c r="O2917" s="86">
        <f t="shared" si="321"/>
        <v>165.62786808427967</v>
      </c>
      <c r="P2917" s="86">
        <f t="shared" si="317"/>
        <v>8.0530371423140181</v>
      </c>
      <c r="Q2917" s="86">
        <f t="shared" si="318"/>
        <v>7.3718016268897202</v>
      </c>
      <c r="S2917" s="86">
        <f t="shared" si="319"/>
        <v>-0.3699654245300199</v>
      </c>
      <c r="T2917" s="91">
        <v>3.5099999999999999E-5</v>
      </c>
      <c r="U2917" s="87">
        <v>0</v>
      </c>
    </row>
    <row r="2918" spans="2:21">
      <c r="B2918" s="87" t="s">
        <v>8684</v>
      </c>
      <c r="C2918" s="87" t="s">
        <v>856</v>
      </c>
      <c r="D2918" s="87" t="s">
        <v>3621</v>
      </c>
      <c r="E2918" s="87">
        <v>59.281616735294399</v>
      </c>
      <c r="F2918" s="86">
        <v>63.921201089929603</v>
      </c>
      <c r="G2918" s="86">
        <v>72.789528906667897</v>
      </c>
      <c r="H2918" s="86">
        <f t="shared" si="320"/>
        <v>65.330782243963966</v>
      </c>
      <c r="I2918" s="86">
        <f t="shared" si="315"/>
        <v>6.8633892560266245</v>
      </c>
      <c r="J2918" s="86">
        <f t="shared" si="316"/>
        <v>6.0296910089679363</v>
      </c>
      <c r="L2918" s="87">
        <v>67.492846858690498</v>
      </c>
      <c r="M2918" s="86">
        <v>71.525663526391995</v>
      </c>
      <c r="N2918" s="86">
        <v>78.914045287647397</v>
      </c>
      <c r="O2918" s="86">
        <f t="shared" si="321"/>
        <v>72.644185224243301</v>
      </c>
      <c r="P2918" s="86">
        <f t="shared" si="317"/>
        <v>5.7921724318104522</v>
      </c>
      <c r="Q2918" s="86">
        <f t="shared" si="318"/>
        <v>6.1827754173995171</v>
      </c>
      <c r="S2918" s="86">
        <f t="shared" si="319"/>
        <v>0.15308440843158083</v>
      </c>
      <c r="T2918" s="87">
        <v>0.64071830699999999</v>
      </c>
      <c r="U2918" s="87">
        <v>0</v>
      </c>
    </row>
    <row r="2919" spans="2:21">
      <c r="B2919" s="87" t="s">
        <v>8685</v>
      </c>
      <c r="C2919" s="87" t="s">
        <v>4093</v>
      </c>
      <c r="D2919" s="87" t="s">
        <v>4094</v>
      </c>
      <c r="E2919" s="87">
        <v>46.529652195735501</v>
      </c>
      <c r="F2919" s="86">
        <v>48.436612980498701</v>
      </c>
      <c r="G2919" s="86">
        <v>47.212049143145002</v>
      </c>
      <c r="H2919" s="86">
        <f t="shared" si="320"/>
        <v>47.392771439793073</v>
      </c>
      <c r="I2919" s="86">
        <f t="shared" si="315"/>
        <v>0.96624027551923319</v>
      </c>
      <c r="J2919" s="86">
        <f t="shared" si="316"/>
        <v>5.5665951244068435</v>
      </c>
      <c r="L2919" s="87">
        <v>42.854353873530798</v>
      </c>
      <c r="M2919" s="86">
        <v>46.352458880191598</v>
      </c>
      <c r="N2919" s="86">
        <v>44.021656455986502</v>
      </c>
      <c r="O2919" s="86">
        <f t="shared" si="321"/>
        <v>44.40948973656964</v>
      </c>
      <c r="P2919" s="86">
        <f t="shared" si="317"/>
        <v>1.7810097275288097</v>
      </c>
      <c r="Q2919" s="86">
        <f t="shared" si="318"/>
        <v>5.4727960897737953</v>
      </c>
      <c r="S2919" s="86">
        <f t="shared" si="319"/>
        <v>-9.3799034633047937E-2</v>
      </c>
      <c r="T2919" s="87">
        <v>0.51131890700000004</v>
      </c>
      <c r="U2919" s="87">
        <v>0</v>
      </c>
    </row>
    <row r="2920" spans="2:21">
      <c r="B2920" s="87" t="s">
        <v>8686</v>
      </c>
      <c r="C2920" s="87" t="s">
        <v>4095</v>
      </c>
      <c r="D2920" s="87" t="s">
        <v>4096</v>
      </c>
      <c r="E2920" s="87">
        <v>130.87768762230999</v>
      </c>
      <c r="F2920" s="86">
        <v>100.844966166958</v>
      </c>
      <c r="G2920" s="86">
        <v>102.676264424133</v>
      </c>
      <c r="H2920" s="86">
        <f t="shared" si="320"/>
        <v>111.46630607113366</v>
      </c>
      <c r="I2920" s="86">
        <f t="shared" si="315"/>
        <v>16.835667899453743</v>
      </c>
      <c r="J2920" s="86">
        <f t="shared" si="316"/>
        <v>6.8004638693351449</v>
      </c>
      <c r="L2920" s="87">
        <v>127.99042791163301</v>
      </c>
      <c r="M2920" s="86">
        <v>91.526253570065194</v>
      </c>
      <c r="N2920" s="86">
        <v>104.27820123165201</v>
      </c>
      <c r="O2920" s="86">
        <f t="shared" si="321"/>
        <v>107.93162757111673</v>
      </c>
      <c r="P2920" s="86">
        <f t="shared" si="317"/>
        <v>18.504584448630094</v>
      </c>
      <c r="Q2920" s="86">
        <f t="shared" si="318"/>
        <v>6.7539738743777713</v>
      </c>
      <c r="S2920" s="86">
        <f t="shared" si="319"/>
        <v>-4.6489994957374547E-2</v>
      </c>
      <c r="T2920" s="87">
        <v>0.85087720700000002</v>
      </c>
      <c r="U2920" s="87">
        <v>0</v>
      </c>
    </row>
    <row r="2921" spans="2:21">
      <c r="B2921" s="87" t="s">
        <v>8687</v>
      </c>
      <c r="C2921" s="87" t="s">
        <v>841</v>
      </c>
      <c r="D2921" s="87"/>
      <c r="E2921" s="87">
        <v>45.993596294862897</v>
      </c>
      <c r="F2921" s="86">
        <v>50.895468178250603</v>
      </c>
      <c r="G2921" s="86">
        <v>57.395652243165898</v>
      </c>
      <c r="H2921" s="86">
        <f t="shared" si="320"/>
        <v>51.428238905426468</v>
      </c>
      <c r="I2921" s="86">
        <f t="shared" si="315"/>
        <v>5.719668123926386</v>
      </c>
      <c r="J2921" s="86">
        <f t="shared" si="316"/>
        <v>5.6844888461684544</v>
      </c>
      <c r="L2921" s="87">
        <v>50.412662621229302</v>
      </c>
      <c r="M2921" s="86">
        <v>56.086478764073</v>
      </c>
      <c r="N2921" s="86">
        <v>49.986395274684902</v>
      </c>
      <c r="O2921" s="86">
        <f t="shared" si="321"/>
        <v>52.161845553329066</v>
      </c>
      <c r="P2921" s="86">
        <f t="shared" si="317"/>
        <v>3.4055080886467102</v>
      </c>
      <c r="Q2921" s="86">
        <f t="shared" si="318"/>
        <v>5.7049230097694741</v>
      </c>
      <c r="S2921" s="86">
        <f t="shared" si="319"/>
        <v>2.0434163601019687E-2</v>
      </c>
      <c r="T2921" s="87">
        <v>0.96576678000000005</v>
      </c>
      <c r="U2921" s="87">
        <v>0</v>
      </c>
    </row>
    <row r="2922" spans="2:21">
      <c r="B2922" s="87" t="s">
        <v>8688</v>
      </c>
      <c r="C2922" s="87" t="s">
        <v>841</v>
      </c>
      <c r="D2922" s="87"/>
      <c r="E2922" s="87">
        <v>8.2820982081648893</v>
      </c>
      <c r="F2922" s="86">
        <v>7.16984991413453</v>
      </c>
      <c r="G2922" s="86">
        <v>9.8199579959930894</v>
      </c>
      <c r="H2922" s="86">
        <f t="shared" si="320"/>
        <v>8.4239687060975026</v>
      </c>
      <c r="I2922" s="86">
        <f t="shared" si="315"/>
        <v>1.3307380057775271</v>
      </c>
      <c r="J2922" s="86">
        <f t="shared" si="316"/>
        <v>3.0745000769569586</v>
      </c>
      <c r="L2922" s="87">
        <v>8.5860436168565197</v>
      </c>
      <c r="M2922" s="86">
        <v>8.2897364426776399</v>
      </c>
      <c r="N2922" s="86">
        <v>7.9941952964250804</v>
      </c>
      <c r="O2922" s="86">
        <f t="shared" si="321"/>
        <v>8.2899917853197458</v>
      </c>
      <c r="P2922" s="86">
        <f t="shared" si="317"/>
        <v>0.29592424283805741</v>
      </c>
      <c r="Q2922" s="86">
        <f t="shared" si="318"/>
        <v>3.0513706721330478</v>
      </c>
      <c r="S2922" s="86">
        <f t="shared" si="319"/>
        <v>-2.3129404823910547E-2</v>
      </c>
      <c r="T2922" s="87">
        <v>0.91676302600000004</v>
      </c>
      <c r="U2922" s="87">
        <v>0</v>
      </c>
    </row>
    <row r="2923" spans="2:21">
      <c r="B2923" s="87" t="s">
        <v>8689</v>
      </c>
      <c r="C2923" s="87" t="s">
        <v>3188</v>
      </c>
      <c r="D2923" s="87" t="s">
        <v>892</v>
      </c>
      <c r="E2923" s="87">
        <v>65.498144667505201</v>
      </c>
      <c r="F2923" s="86">
        <v>69.621237383121894</v>
      </c>
      <c r="G2923" s="86">
        <v>68.487325655415106</v>
      </c>
      <c r="H2923" s="86">
        <f t="shared" si="320"/>
        <v>67.868902568680738</v>
      </c>
      <c r="I2923" s="86">
        <f t="shared" si="315"/>
        <v>2.1299785729080494</v>
      </c>
      <c r="J2923" s="86">
        <f t="shared" si="316"/>
        <v>6.0846787800095967</v>
      </c>
      <c r="L2923" s="87">
        <v>68.9545917287994</v>
      </c>
      <c r="M2923" s="86">
        <v>73.600292129625601</v>
      </c>
      <c r="N2923" s="86">
        <v>64.314631505574596</v>
      </c>
      <c r="O2923" s="86">
        <f t="shared" si="321"/>
        <v>68.956505121333194</v>
      </c>
      <c r="P2923" s="86">
        <f t="shared" si="317"/>
        <v>4.6428306077290893</v>
      </c>
      <c r="Q2923" s="86">
        <f t="shared" si="318"/>
        <v>6.1076147519725765</v>
      </c>
      <c r="S2923" s="86">
        <f t="shared" si="319"/>
        <v>2.2935971962980389E-2</v>
      </c>
      <c r="T2923" s="87">
        <v>0.95577854699999998</v>
      </c>
      <c r="U2923" s="87">
        <v>0</v>
      </c>
    </row>
    <row r="2924" spans="2:21">
      <c r="B2924" s="87" t="s">
        <v>8690</v>
      </c>
      <c r="C2924" s="87" t="s">
        <v>4097</v>
      </c>
      <c r="D2924" s="87" t="s">
        <v>4098</v>
      </c>
      <c r="E2924" s="87">
        <v>48.280872173515803</v>
      </c>
      <c r="F2924" s="86">
        <v>46.854849204358601</v>
      </c>
      <c r="G2924" s="86">
        <v>52.721247335471801</v>
      </c>
      <c r="H2924" s="86">
        <f t="shared" si="320"/>
        <v>49.285656237782064</v>
      </c>
      <c r="I2924" s="86">
        <f t="shared" si="315"/>
        <v>3.0595506238718602</v>
      </c>
      <c r="J2924" s="86">
        <f t="shared" si="316"/>
        <v>5.6230959304235997</v>
      </c>
      <c r="L2924" s="87">
        <v>56.059426697870599</v>
      </c>
      <c r="M2924" s="86">
        <v>58.676258936009603</v>
      </c>
      <c r="N2924" s="86">
        <v>50.726780257532504</v>
      </c>
      <c r="O2924" s="86">
        <f t="shared" si="321"/>
        <v>55.154155297137571</v>
      </c>
      <c r="P2924" s="86">
        <f t="shared" si="317"/>
        <v>4.0513195438806555</v>
      </c>
      <c r="Q2924" s="86">
        <f t="shared" si="318"/>
        <v>5.7853976770003746</v>
      </c>
      <c r="S2924" s="86">
        <f t="shared" si="319"/>
        <v>0.16230174657677413</v>
      </c>
      <c r="T2924" s="87">
        <v>0.55344915800000005</v>
      </c>
      <c r="U2924" s="87">
        <v>0</v>
      </c>
    </row>
    <row r="2925" spans="2:21">
      <c r="B2925" s="87" t="s">
        <v>8691</v>
      </c>
      <c r="C2925" s="87" t="s">
        <v>4099</v>
      </c>
      <c r="D2925" s="87" t="s">
        <v>3563</v>
      </c>
      <c r="E2925" s="87">
        <v>85.799358658802902</v>
      </c>
      <c r="F2925" s="86">
        <v>91.324162978166399</v>
      </c>
      <c r="G2925" s="86">
        <v>100.31389983355</v>
      </c>
      <c r="H2925" s="86">
        <f t="shared" si="320"/>
        <v>92.479140490173108</v>
      </c>
      <c r="I2925" s="86">
        <f t="shared" si="315"/>
        <v>7.3258757953085771</v>
      </c>
      <c r="J2925" s="86">
        <f t="shared" si="316"/>
        <v>6.5310560842449066</v>
      </c>
      <c r="L2925" s="87">
        <v>91.314557032330299</v>
      </c>
      <c r="M2925" s="86">
        <v>93.921313038228007</v>
      </c>
      <c r="N2925" s="86">
        <v>86.063177034699905</v>
      </c>
      <c r="O2925" s="86">
        <f t="shared" si="321"/>
        <v>90.433015701752723</v>
      </c>
      <c r="P2925" s="86">
        <f t="shared" si="317"/>
        <v>4.0025506493514227</v>
      </c>
      <c r="Q2925" s="86">
        <f t="shared" si="318"/>
        <v>6.4987776694454347</v>
      </c>
      <c r="S2925" s="86">
        <f t="shared" si="319"/>
        <v>-3.2278414799472535E-2</v>
      </c>
      <c r="T2925" s="87">
        <v>0.81412768499999999</v>
      </c>
      <c r="U2925" s="87">
        <v>0</v>
      </c>
    </row>
    <row r="2926" spans="2:21">
      <c r="B2926" s="87" t="s">
        <v>8692</v>
      </c>
      <c r="C2926" s="87" t="s">
        <v>1148</v>
      </c>
      <c r="D2926" s="87" t="s">
        <v>1149</v>
      </c>
      <c r="E2926" s="87">
        <v>489.09113357743797</v>
      </c>
      <c r="F2926" s="86">
        <v>480.13736866700799</v>
      </c>
      <c r="G2926" s="86">
        <v>508.926808495719</v>
      </c>
      <c r="H2926" s="86">
        <f t="shared" si="320"/>
        <v>492.71843691338836</v>
      </c>
      <c r="I2926" s="86">
        <f t="shared" si="315"/>
        <v>14.733497837614474</v>
      </c>
      <c r="J2926" s="86">
        <f t="shared" si="316"/>
        <v>8.9446196462956582</v>
      </c>
      <c r="L2926" s="87">
        <v>515.32563353147998</v>
      </c>
      <c r="M2926" s="86">
        <v>541.19586550415102</v>
      </c>
      <c r="N2926" s="86">
        <v>524.57724129463804</v>
      </c>
      <c r="O2926" s="86">
        <f t="shared" si="321"/>
        <v>527.03291344342301</v>
      </c>
      <c r="P2926" s="86">
        <f t="shared" si="317"/>
        <v>13.108774536801345</v>
      </c>
      <c r="Q2926" s="86">
        <f t="shared" si="318"/>
        <v>9.0417492514073743</v>
      </c>
      <c r="S2926" s="86">
        <f t="shared" si="319"/>
        <v>9.7129605111716338E-2</v>
      </c>
      <c r="T2926" s="87">
        <v>0.83485501699999998</v>
      </c>
      <c r="U2926" s="87">
        <v>0</v>
      </c>
    </row>
    <row r="2927" spans="2:21">
      <c r="B2927" s="87" t="s">
        <v>8693</v>
      </c>
      <c r="C2927" s="87" t="s">
        <v>832</v>
      </c>
      <c r="D2927" s="87" t="s">
        <v>4100</v>
      </c>
      <c r="E2927" s="87">
        <v>38.173098658150202</v>
      </c>
      <c r="F2927" s="86">
        <v>37.010785637519</v>
      </c>
      <c r="G2927" s="86">
        <v>46.4344655022335</v>
      </c>
      <c r="H2927" s="86">
        <f t="shared" si="320"/>
        <v>40.539449932634234</v>
      </c>
      <c r="I2927" s="86">
        <f t="shared" si="315"/>
        <v>5.1382048727007286</v>
      </c>
      <c r="J2927" s="86">
        <f t="shared" si="316"/>
        <v>5.3412546083383354</v>
      </c>
      <c r="L2927" s="87">
        <v>47.821436747918298</v>
      </c>
      <c r="M2927" s="86">
        <v>48.284120847128001</v>
      </c>
      <c r="N2927" s="86">
        <v>48.487967811998097</v>
      </c>
      <c r="O2927" s="86">
        <f t="shared" si="321"/>
        <v>48.19784180234813</v>
      </c>
      <c r="P2927" s="86">
        <f t="shared" si="317"/>
        <v>0.34153911931421865</v>
      </c>
      <c r="Q2927" s="86">
        <f t="shared" si="318"/>
        <v>5.5908966419492536</v>
      </c>
      <c r="S2927" s="86">
        <f t="shared" si="319"/>
        <v>0.24964203361091863</v>
      </c>
      <c r="T2927" s="87">
        <v>0.274863837</v>
      </c>
      <c r="U2927" s="87">
        <v>0</v>
      </c>
    </row>
    <row r="2928" spans="2:21">
      <c r="B2928" s="87" t="s">
        <v>8694</v>
      </c>
      <c r="C2928" s="87" t="s">
        <v>832</v>
      </c>
      <c r="D2928" s="87" t="s">
        <v>4101</v>
      </c>
      <c r="E2928" s="87">
        <v>75.877860382798303</v>
      </c>
      <c r="F2928" s="86">
        <v>65.690577254386596</v>
      </c>
      <c r="G2928" s="86">
        <v>76.334967836843703</v>
      </c>
      <c r="H2928" s="86">
        <f t="shared" si="320"/>
        <v>72.634468491342872</v>
      </c>
      <c r="I2928" s="86">
        <f t="shared" si="315"/>
        <v>6.0179278775293188</v>
      </c>
      <c r="J2928" s="86">
        <f t="shared" si="316"/>
        <v>6.1825824326487426</v>
      </c>
      <c r="L2928" s="87">
        <v>77.947598722030506</v>
      </c>
      <c r="M2928" s="86">
        <v>75.769558062636605</v>
      </c>
      <c r="N2928" s="86">
        <v>79.734139898664793</v>
      </c>
      <c r="O2928" s="86">
        <f t="shared" si="321"/>
        <v>77.817098894443973</v>
      </c>
      <c r="P2928" s="86">
        <f t="shared" si="317"/>
        <v>1.9855099942813803</v>
      </c>
      <c r="Q2928" s="86">
        <f t="shared" si="318"/>
        <v>6.2820152909702198</v>
      </c>
      <c r="S2928" s="86">
        <f t="shared" si="319"/>
        <v>9.9432858321475553E-2</v>
      </c>
      <c r="T2928" s="87">
        <v>0.86411935799999995</v>
      </c>
      <c r="U2928" s="87">
        <v>0</v>
      </c>
    </row>
    <row r="2929" spans="2:21">
      <c r="B2929" s="87" t="s">
        <v>8695</v>
      </c>
      <c r="C2929" s="87" t="s">
        <v>841</v>
      </c>
      <c r="D2929" s="87" t="s">
        <v>4102</v>
      </c>
      <c r="E2929" s="87">
        <v>114.83559542032999</v>
      </c>
      <c r="F2929" s="86">
        <v>103.504049069313</v>
      </c>
      <c r="G2929" s="86">
        <v>111.172997507773</v>
      </c>
      <c r="H2929" s="86">
        <f t="shared" si="320"/>
        <v>109.837547332472</v>
      </c>
      <c r="I2929" s="86">
        <f t="shared" si="315"/>
        <v>5.782608066810794</v>
      </c>
      <c r="J2929" s="86">
        <f t="shared" si="316"/>
        <v>6.7792275054162037</v>
      </c>
      <c r="L2929" s="87">
        <v>113.614425464844</v>
      </c>
      <c r="M2929" s="86">
        <v>93.778831772115296</v>
      </c>
      <c r="N2929" s="86">
        <v>127.47399727187199</v>
      </c>
      <c r="O2929" s="86">
        <f t="shared" si="321"/>
        <v>111.62241816961044</v>
      </c>
      <c r="P2929" s="86">
        <f t="shared" si="317"/>
        <v>16.935675785518406</v>
      </c>
      <c r="Q2929" s="86">
        <f t="shared" si="318"/>
        <v>6.8024829959209869</v>
      </c>
      <c r="S2929" s="86">
        <f t="shared" si="319"/>
        <v>2.3255490504783236E-2</v>
      </c>
      <c r="T2929" s="87">
        <v>0.97188011699999999</v>
      </c>
      <c r="U2929" s="87">
        <v>0</v>
      </c>
    </row>
    <row r="2930" spans="2:21">
      <c r="B2930" s="87" t="s">
        <v>8696</v>
      </c>
      <c r="C2930" s="87" t="s">
        <v>4103</v>
      </c>
      <c r="D2930" s="87" t="s">
        <v>4104</v>
      </c>
      <c r="E2930" s="87">
        <v>366.69407238059301</v>
      </c>
      <c r="F2930" s="86">
        <v>343.48521433968699</v>
      </c>
      <c r="G2930" s="86">
        <v>304.93974977051499</v>
      </c>
      <c r="H2930" s="86">
        <f t="shared" si="320"/>
        <v>338.37301216359833</v>
      </c>
      <c r="I2930" s="86">
        <f t="shared" si="315"/>
        <v>31.192948699574757</v>
      </c>
      <c r="J2930" s="86">
        <f t="shared" si="316"/>
        <v>8.4024706968543654</v>
      </c>
      <c r="L2930" s="87">
        <v>380.01713565321103</v>
      </c>
      <c r="M2930" s="86">
        <v>412.74844234778101</v>
      </c>
      <c r="N2930" s="86">
        <v>413.19167021834397</v>
      </c>
      <c r="O2930" s="86">
        <f t="shared" si="321"/>
        <v>401.98574940644534</v>
      </c>
      <c r="P2930" s="86">
        <f t="shared" si="317"/>
        <v>19.026668268916858</v>
      </c>
      <c r="Q2930" s="86">
        <f t="shared" si="318"/>
        <v>8.6510005478329965</v>
      </c>
      <c r="S2930" s="86">
        <f t="shared" si="319"/>
        <v>0.24852985097863151</v>
      </c>
      <c r="T2930" s="87">
        <v>0.176557038</v>
      </c>
      <c r="U2930" s="87">
        <v>0</v>
      </c>
    </row>
    <row r="2931" spans="2:21">
      <c r="B2931" s="87" t="s">
        <v>8697</v>
      </c>
      <c r="C2931" s="87" t="s">
        <v>4105</v>
      </c>
      <c r="D2931" s="87" t="s">
        <v>4106</v>
      </c>
      <c r="E2931" s="87">
        <v>382.57941578720698</v>
      </c>
      <c r="F2931" s="86">
        <v>493.17344299318398</v>
      </c>
      <c r="G2931" s="86">
        <v>480.69777378047201</v>
      </c>
      <c r="H2931" s="86">
        <f t="shared" si="320"/>
        <v>452.15021085362099</v>
      </c>
      <c r="I2931" s="86">
        <f t="shared" si="315"/>
        <v>60.572124159600349</v>
      </c>
      <c r="J2931" s="86">
        <f t="shared" si="316"/>
        <v>8.8206583262487612</v>
      </c>
      <c r="L2931" s="87">
        <v>494.888833777527</v>
      </c>
      <c r="M2931" s="86">
        <v>539.98458141840399</v>
      </c>
      <c r="N2931" s="86">
        <v>581.46593657272297</v>
      </c>
      <c r="O2931" s="86">
        <f t="shared" si="321"/>
        <v>538.77978392288469</v>
      </c>
      <c r="P2931" s="86">
        <f t="shared" si="317"/>
        <v>43.301123944493519</v>
      </c>
      <c r="Q2931" s="86">
        <f t="shared" si="318"/>
        <v>9.0735519088352063</v>
      </c>
      <c r="S2931" s="86">
        <f t="shared" si="319"/>
        <v>0.25289358258644395</v>
      </c>
      <c r="T2931" s="87">
        <v>0.25530181000000002</v>
      </c>
      <c r="U2931" s="87">
        <v>0</v>
      </c>
    </row>
    <row r="2932" spans="2:21">
      <c r="B2932" s="87" t="s">
        <v>8698</v>
      </c>
      <c r="C2932" s="87" t="s">
        <v>4107</v>
      </c>
      <c r="D2932" s="87" t="s">
        <v>4108</v>
      </c>
      <c r="E2932" s="87">
        <v>84.074567446958497</v>
      </c>
      <c r="F2932" s="86">
        <v>76.577508636941005</v>
      </c>
      <c r="G2932" s="86">
        <v>96.031501371122502</v>
      </c>
      <c r="H2932" s="86">
        <f t="shared" si="320"/>
        <v>85.561192485007325</v>
      </c>
      <c r="I2932" s="86">
        <f t="shared" si="315"/>
        <v>9.8118295352198164</v>
      </c>
      <c r="J2932" s="86">
        <f t="shared" si="316"/>
        <v>6.4188846846859908</v>
      </c>
      <c r="L2932" s="87">
        <v>95.748759898345497</v>
      </c>
      <c r="M2932" s="86">
        <v>80.603061103227205</v>
      </c>
      <c r="N2932" s="86">
        <v>103.418665449502</v>
      </c>
      <c r="O2932" s="86">
        <f t="shared" si="321"/>
        <v>93.256828817024896</v>
      </c>
      <c r="P2932" s="86">
        <f t="shared" si="317"/>
        <v>11.610135262217135</v>
      </c>
      <c r="Q2932" s="86">
        <f t="shared" si="318"/>
        <v>6.5431374667940139</v>
      </c>
      <c r="S2932" s="86">
        <f t="shared" si="319"/>
        <v>0.1242527821080239</v>
      </c>
      <c r="T2932" s="87">
        <v>0.84988843400000003</v>
      </c>
      <c r="U2932" s="87">
        <v>0</v>
      </c>
    </row>
    <row r="2933" spans="2:21">
      <c r="B2933" s="87" t="s">
        <v>8699</v>
      </c>
      <c r="C2933" s="87" t="s">
        <v>841</v>
      </c>
      <c r="D2933" s="87" t="s">
        <v>4109</v>
      </c>
      <c r="E2933" s="87">
        <v>84.514507151822002</v>
      </c>
      <c r="F2933" s="86">
        <v>76.946791278707195</v>
      </c>
      <c r="G2933" s="86">
        <v>70.899572380609996</v>
      </c>
      <c r="H2933" s="86">
        <f t="shared" si="320"/>
        <v>77.453623603713069</v>
      </c>
      <c r="I2933" s="86">
        <f t="shared" si="315"/>
        <v>6.8216032910410851</v>
      </c>
      <c r="J2933" s="86">
        <f t="shared" si="316"/>
        <v>6.2752608307752471</v>
      </c>
      <c r="L2933" s="87">
        <v>84.650575552653393</v>
      </c>
      <c r="M2933" s="86">
        <v>86.959765841089904</v>
      </c>
      <c r="N2933" s="86">
        <v>83.890147694490096</v>
      </c>
      <c r="O2933" s="86">
        <f t="shared" si="321"/>
        <v>85.166829696077798</v>
      </c>
      <c r="P2933" s="86">
        <f t="shared" si="317"/>
        <v>1.5986017787228499</v>
      </c>
      <c r="Q2933" s="86">
        <f t="shared" si="318"/>
        <v>6.4122197418778883</v>
      </c>
      <c r="S2933" s="86">
        <f t="shared" si="319"/>
        <v>0.13695891110264141</v>
      </c>
      <c r="T2933" s="87">
        <v>0.68125519199999995</v>
      </c>
      <c r="U2933" s="87">
        <v>0</v>
      </c>
    </row>
    <row r="2934" spans="2:21">
      <c r="B2934" s="87" t="s">
        <v>8700</v>
      </c>
      <c r="C2934" s="87" t="s">
        <v>4110</v>
      </c>
      <c r="D2934" s="87" t="s">
        <v>4111</v>
      </c>
      <c r="E2934" s="87">
        <v>165.66091013959101</v>
      </c>
      <c r="F2934" s="86">
        <v>201.05394504728599</v>
      </c>
      <c r="G2934" s="86">
        <v>186.96263319782099</v>
      </c>
      <c r="H2934" s="86">
        <f t="shared" si="320"/>
        <v>184.55916279489932</v>
      </c>
      <c r="I2934" s="86">
        <f t="shared" si="315"/>
        <v>17.818508143995086</v>
      </c>
      <c r="J2934" s="86">
        <f t="shared" si="316"/>
        <v>7.527939554508678</v>
      </c>
      <c r="L2934" s="87">
        <v>182.88853041986599</v>
      </c>
      <c r="M2934" s="86">
        <v>216.744199541368</v>
      </c>
      <c r="N2934" s="86">
        <v>208.59707258858899</v>
      </c>
      <c r="O2934" s="86">
        <f t="shared" si="321"/>
        <v>202.74326751660763</v>
      </c>
      <c r="P2934" s="86">
        <f t="shared" si="317"/>
        <v>17.67064962817502</v>
      </c>
      <c r="Q2934" s="86">
        <f t="shared" si="318"/>
        <v>7.6635101975259321</v>
      </c>
      <c r="S2934" s="86">
        <f t="shared" si="319"/>
        <v>0.13557064301725374</v>
      </c>
      <c r="T2934" s="87">
        <v>0.758025112</v>
      </c>
      <c r="U2934" s="87">
        <v>0</v>
      </c>
    </row>
    <row r="2935" spans="2:21">
      <c r="B2935" s="87" t="s">
        <v>8701</v>
      </c>
      <c r="C2935" s="87" t="s">
        <v>4112</v>
      </c>
      <c r="D2935" s="87" t="s">
        <v>835</v>
      </c>
      <c r="E2935" s="87">
        <v>123.406628224087</v>
      </c>
      <c r="F2935" s="86">
        <v>117.056879646851</v>
      </c>
      <c r="G2935" s="86">
        <v>134.60392081560701</v>
      </c>
      <c r="H2935" s="86">
        <f t="shared" si="320"/>
        <v>125.02247622884833</v>
      </c>
      <c r="I2935" s="86">
        <f t="shared" si="315"/>
        <v>8.8844182153573215</v>
      </c>
      <c r="J2935" s="86">
        <f t="shared" si="316"/>
        <v>6.9660436720937593</v>
      </c>
      <c r="L2935" s="87">
        <v>117.481271746723</v>
      </c>
      <c r="M2935" s="86">
        <v>114.35674980272201</v>
      </c>
      <c r="N2935" s="86">
        <v>148.48821513944199</v>
      </c>
      <c r="O2935" s="86">
        <f t="shared" si="321"/>
        <v>126.775412229629</v>
      </c>
      <c r="P2935" s="86">
        <f t="shared" si="317"/>
        <v>18.868625201506369</v>
      </c>
      <c r="Q2935" s="86">
        <f t="shared" si="318"/>
        <v>6.986131155330324</v>
      </c>
      <c r="S2935" s="86">
        <f t="shared" si="319"/>
        <v>2.0087483236564556E-2</v>
      </c>
      <c r="T2935" s="87">
        <v>0.96710870699999996</v>
      </c>
      <c r="U2935" s="87">
        <v>0</v>
      </c>
    </row>
    <row r="2936" spans="2:21">
      <c r="B2936" s="87" t="s">
        <v>8702</v>
      </c>
      <c r="C2936" s="87" t="s">
        <v>832</v>
      </c>
      <c r="D2936" s="87" t="s">
        <v>4113</v>
      </c>
      <c r="E2936" s="87">
        <v>119.03282095644801</v>
      </c>
      <c r="F2936" s="86">
        <v>123.17470953257001</v>
      </c>
      <c r="G2936" s="86">
        <v>108.963947932466</v>
      </c>
      <c r="H2936" s="86">
        <f t="shared" si="320"/>
        <v>117.05715947382801</v>
      </c>
      <c r="I2936" s="86">
        <f t="shared" si="315"/>
        <v>7.3084789822629208</v>
      </c>
      <c r="J2936" s="86">
        <f t="shared" si="316"/>
        <v>6.8710693653311035</v>
      </c>
      <c r="L2936" s="87">
        <v>117.30590926974401</v>
      </c>
      <c r="M2936" s="86">
        <v>123.66473849514</v>
      </c>
      <c r="N2936" s="86">
        <v>116.918011368908</v>
      </c>
      <c r="O2936" s="86">
        <f t="shared" si="321"/>
        <v>119.29621971126399</v>
      </c>
      <c r="P2936" s="86">
        <f t="shared" si="317"/>
        <v>3.7882163968253346</v>
      </c>
      <c r="Q2936" s="86">
        <f t="shared" si="318"/>
        <v>6.8984045170474095</v>
      </c>
      <c r="S2936" s="86">
        <f t="shared" si="319"/>
        <v>2.7335151716306266E-2</v>
      </c>
      <c r="T2936" s="87">
        <v>0.96793640000000003</v>
      </c>
      <c r="U2936" s="87">
        <v>0</v>
      </c>
    </row>
    <row r="2937" spans="2:21">
      <c r="B2937" s="87" t="s">
        <v>8703</v>
      </c>
      <c r="C2937" s="87" t="s">
        <v>4114</v>
      </c>
      <c r="D2937" s="87" t="s">
        <v>937</v>
      </c>
      <c r="E2937" s="87">
        <v>84.230978988833698</v>
      </c>
      <c r="F2937" s="86">
        <v>92.575311564341106</v>
      </c>
      <c r="G2937" s="86">
        <v>89.781526379922298</v>
      </c>
      <c r="H2937" s="86">
        <f t="shared" si="320"/>
        <v>88.862605644365701</v>
      </c>
      <c r="I2937" s="86">
        <f t="shared" si="315"/>
        <v>4.2473854335750403</v>
      </c>
      <c r="J2937" s="86">
        <f t="shared" si="316"/>
        <v>6.473504539803713</v>
      </c>
      <c r="L2937" s="87">
        <v>96.310530016817296</v>
      </c>
      <c r="M2937" s="86">
        <v>103.000406175607</v>
      </c>
      <c r="N2937" s="86">
        <v>95.614312932785396</v>
      </c>
      <c r="O2937" s="86">
        <f t="shared" si="321"/>
        <v>98.308416375069896</v>
      </c>
      <c r="P2937" s="86">
        <f t="shared" si="317"/>
        <v>4.0782662705226356</v>
      </c>
      <c r="Q2937" s="86">
        <f t="shared" si="318"/>
        <v>6.6192430286739654</v>
      </c>
      <c r="S2937" s="86">
        <f t="shared" si="319"/>
        <v>0.14573848887025259</v>
      </c>
      <c r="T2937" s="87">
        <v>0.60643830799999998</v>
      </c>
      <c r="U2937" s="87">
        <v>0</v>
      </c>
    </row>
    <row r="2938" spans="2:21">
      <c r="B2938" s="87" t="s">
        <v>8704</v>
      </c>
      <c r="C2938" s="87" t="s">
        <v>841</v>
      </c>
      <c r="D2938" s="87" t="s">
        <v>4115</v>
      </c>
      <c r="E2938" s="87">
        <v>63.793317975732997</v>
      </c>
      <c r="F2938" s="86">
        <v>64.333154871178095</v>
      </c>
      <c r="G2938" s="86">
        <v>65.420421270316197</v>
      </c>
      <c r="H2938" s="86">
        <f t="shared" si="320"/>
        <v>64.515631372409089</v>
      </c>
      <c r="I2938" s="86">
        <f t="shared" si="315"/>
        <v>0.82875782828098032</v>
      </c>
      <c r="J2938" s="86">
        <f t="shared" si="316"/>
        <v>6.0115768456756502</v>
      </c>
      <c r="L2938" s="87">
        <v>71.396392681031102</v>
      </c>
      <c r="M2938" s="86">
        <v>72.378668127687902</v>
      </c>
      <c r="N2938" s="86">
        <v>71.328245330639405</v>
      </c>
      <c r="O2938" s="86">
        <f t="shared" si="321"/>
        <v>71.701102046452789</v>
      </c>
      <c r="P2938" s="86">
        <f t="shared" si="317"/>
        <v>0.58777790122763973</v>
      </c>
      <c r="Q2938" s="86">
        <f t="shared" si="318"/>
        <v>6.1639233882180804</v>
      </c>
      <c r="S2938" s="86">
        <f t="shared" si="319"/>
        <v>0.15234654254243074</v>
      </c>
      <c r="T2938" s="87">
        <v>0.50909314900000002</v>
      </c>
      <c r="U2938" s="87">
        <v>0</v>
      </c>
    </row>
    <row r="2939" spans="2:21">
      <c r="B2939" s="87" t="s">
        <v>8705</v>
      </c>
      <c r="C2939" s="87" t="s">
        <v>4116</v>
      </c>
      <c r="D2939" s="87" t="s">
        <v>4117</v>
      </c>
      <c r="E2939" s="87">
        <v>63.650145073618702</v>
      </c>
      <c r="F2939" s="86">
        <v>58.155913674787499</v>
      </c>
      <c r="G2939" s="86">
        <v>67.118076575051106</v>
      </c>
      <c r="H2939" s="86">
        <f t="shared" si="320"/>
        <v>62.974711774485769</v>
      </c>
      <c r="I2939" s="86">
        <f t="shared" si="315"/>
        <v>4.5190982030598255</v>
      </c>
      <c r="J2939" s="86">
        <f t="shared" si="316"/>
        <v>5.9767007088699575</v>
      </c>
      <c r="L2939" s="87">
        <v>80.077537621550604</v>
      </c>
      <c r="M2939" s="86">
        <v>72.5653079056286</v>
      </c>
      <c r="N2939" s="86">
        <v>72.394982483611798</v>
      </c>
      <c r="O2939" s="86">
        <f t="shared" si="321"/>
        <v>75.012609336930325</v>
      </c>
      <c r="P2939" s="86">
        <f t="shared" si="317"/>
        <v>4.3871832174649512</v>
      </c>
      <c r="Q2939" s="86">
        <f t="shared" si="318"/>
        <v>6.2290612224801132</v>
      </c>
      <c r="S2939" s="86">
        <f t="shared" si="319"/>
        <v>0.25236051361015477</v>
      </c>
      <c r="T2939" s="87">
        <v>0.187772098</v>
      </c>
      <c r="U2939" s="87">
        <v>0</v>
      </c>
    </row>
    <row r="2940" spans="2:21">
      <c r="B2940" s="87" t="s">
        <v>8706</v>
      </c>
      <c r="C2940" s="87" t="s">
        <v>4118</v>
      </c>
      <c r="D2940" s="87" t="s">
        <v>4119</v>
      </c>
      <c r="E2940" s="87">
        <v>111.62994805817399</v>
      </c>
      <c r="F2940" s="86">
        <v>123.733352188792</v>
      </c>
      <c r="G2940" s="86">
        <v>115.664739741444</v>
      </c>
      <c r="H2940" s="86">
        <f t="shared" si="320"/>
        <v>117.00934666280334</v>
      </c>
      <c r="I2940" s="86">
        <f t="shared" si="315"/>
        <v>6.162716423541716</v>
      </c>
      <c r="J2940" s="86">
        <f t="shared" si="316"/>
        <v>6.8704799661261147</v>
      </c>
      <c r="L2940" s="87">
        <v>113.432983131401</v>
      </c>
      <c r="M2940" s="86">
        <v>131.945979019954</v>
      </c>
      <c r="N2940" s="86">
        <v>123.782355067975</v>
      </c>
      <c r="O2940" s="86">
        <f t="shared" si="321"/>
        <v>123.05377240644333</v>
      </c>
      <c r="P2940" s="86">
        <f t="shared" si="317"/>
        <v>9.2779781587050767</v>
      </c>
      <c r="Q2940" s="86">
        <f t="shared" si="318"/>
        <v>6.9431450763285714</v>
      </c>
      <c r="S2940" s="86">
        <f t="shared" si="319"/>
        <v>7.2665110202455807E-2</v>
      </c>
      <c r="T2940" s="87">
        <v>0.93221407499999998</v>
      </c>
      <c r="U2940" s="87">
        <v>0</v>
      </c>
    </row>
    <row r="2941" spans="2:21">
      <c r="B2941" s="87" t="s">
        <v>8707</v>
      </c>
      <c r="C2941" s="87" t="s">
        <v>832</v>
      </c>
      <c r="D2941" s="87" t="s">
        <v>4120</v>
      </c>
      <c r="E2941" s="87">
        <v>84.346681556929497</v>
      </c>
      <c r="F2941" s="86">
        <v>88.166284017384598</v>
      </c>
      <c r="G2941" s="86">
        <v>96.615063237959902</v>
      </c>
      <c r="H2941" s="86">
        <f t="shared" si="320"/>
        <v>89.709342937424665</v>
      </c>
      <c r="I2941" s="86">
        <f t="shared" si="315"/>
        <v>6.2780626303738822</v>
      </c>
      <c r="J2941" s="86">
        <f t="shared" si="316"/>
        <v>6.4871863398710072</v>
      </c>
      <c r="L2941" s="87">
        <v>80.659787747645694</v>
      </c>
      <c r="M2941" s="86">
        <v>87.370132843045894</v>
      </c>
      <c r="N2941" s="86">
        <v>89.880377588769605</v>
      </c>
      <c r="O2941" s="86">
        <f t="shared" si="321"/>
        <v>85.970099393153717</v>
      </c>
      <c r="P2941" s="86">
        <f t="shared" si="317"/>
        <v>4.7670629847078878</v>
      </c>
      <c r="Q2941" s="86">
        <f t="shared" si="318"/>
        <v>6.4257630691439269</v>
      </c>
      <c r="S2941" s="86">
        <f t="shared" si="319"/>
        <v>-6.1423270727079614E-2</v>
      </c>
      <c r="T2941" s="87">
        <v>0.63902150999999996</v>
      </c>
      <c r="U2941" s="87">
        <v>0</v>
      </c>
    </row>
    <row r="2942" spans="2:21">
      <c r="B2942" s="87" t="s">
        <v>8708</v>
      </c>
      <c r="C2942" s="87" t="s">
        <v>4121</v>
      </c>
      <c r="D2942" s="87" t="s">
        <v>4122</v>
      </c>
      <c r="E2942" s="87">
        <v>107.28094973090199</v>
      </c>
      <c r="F2942" s="86">
        <v>105.17248642561999</v>
      </c>
      <c r="G2942" s="86">
        <v>107.834255729584</v>
      </c>
      <c r="H2942" s="86">
        <f t="shared" si="320"/>
        <v>106.76256396203534</v>
      </c>
      <c r="I2942" s="86">
        <f t="shared" si="315"/>
        <v>1.4045628540239383</v>
      </c>
      <c r="J2942" s="86">
        <f t="shared" si="316"/>
        <v>6.7382620479027997</v>
      </c>
      <c r="L2942" s="87">
        <v>108.79522835233099</v>
      </c>
      <c r="M2942" s="86">
        <v>119.736148802483</v>
      </c>
      <c r="N2942" s="86">
        <v>117.226463180506</v>
      </c>
      <c r="O2942" s="86">
        <f t="shared" si="321"/>
        <v>115.25261344510666</v>
      </c>
      <c r="P2942" s="86">
        <f t="shared" si="317"/>
        <v>5.7313172270945376</v>
      </c>
      <c r="Q2942" s="86">
        <f t="shared" si="318"/>
        <v>6.848655655063145</v>
      </c>
      <c r="S2942" s="86">
        <f t="shared" si="319"/>
        <v>0.11039360716034563</v>
      </c>
      <c r="T2942" s="87">
        <v>0.76916037299999995</v>
      </c>
      <c r="U2942" s="87">
        <v>0</v>
      </c>
    </row>
    <row r="2943" spans="2:21">
      <c r="B2943" s="87" t="s">
        <v>8709</v>
      </c>
      <c r="C2943" s="87" t="s">
        <v>841</v>
      </c>
      <c r="D2943" s="87" t="s">
        <v>4123</v>
      </c>
      <c r="E2943" s="87">
        <v>91.395389638337306</v>
      </c>
      <c r="F2943" s="86">
        <v>80.2851457450992</v>
      </c>
      <c r="G2943" s="86">
        <v>92.872715952670504</v>
      </c>
      <c r="H2943" s="86">
        <f t="shared" si="320"/>
        <v>88.184417112035661</v>
      </c>
      <c r="I2943" s="86">
        <f t="shared" si="315"/>
        <v>6.8807331990226235</v>
      </c>
      <c r="J2943" s="86">
        <f t="shared" si="316"/>
        <v>6.4624518375024822</v>
      </c>
      <c r="L2943" s="87">
        <v>103.032523402278</v>
      </c>
      <c r="M2943" s="86">
        <v>97.327646382548593</v>
      </c>
      <c r="N2943" s="86">
        <v>98.361326922095699</v>
      </c>
      <c r="O2943" s="86">
        <f t="shared" si="321"/>
        <v>99.573832235640779</v>
      </c>
      <c r="P2943" s="86">
        <f t="shared" si="317"/>
        <v>3.0395776522553981</v>
      </c>
      <c r="Q2943" s="86">
        <f t="shared" si="318"/>
        <v>6.6376947501925772</v>
      </c>
      <c r="S2943" s="86">
        <f t="shared" si="319"/>
        <v>0.17524291269009498</v>
      </c>
      <c r="T2943" s="87">
        <v>0.43990454899999998</v>
      </c>
      <c r="U2943" s="87">
        <v>0</v>
      </c>
    </row>
    <row r="2944" spans="2:21">
      <c r="B2944" s="87" t="s">
        <v>8710</v>
      </c>
      <c r="C2944" s="87" t="s">
        <v>4124</v>
      </c>
      <c r="D2944" s="87" t="s">
        <v>4125</v>
      </c>
      <c r="E2944" s="87">
        <v>90.719626199691405</v>
      </c>
      <c r="F2944" s="86">
        <v>97.564685592084601</v>
      </c>
      <c r="G2944" s="86">
        <v>100.745674637413</v>
      </c>
      <c r="H2944" s="86">
        <f t="shared" si="320"/>
        <v>96.34332880972967</v>
      </c>
      <c r="I2944" s="86">
        <f t="shared" si="315"/>
        <v>5.1233969308690321</v>
      </c>
      <c r="J2944" s="86">
        <f t="shared" si="316"/>
        <v>6.5901128669991111</v>
      </c>
      <c r="L2944" s="87">
        <v>92.158731075850397</v>
      </c>
      <c r="M2944" s="86">
        <v>106.92979493779799</v>
      </c>
      <c r="N2944" s="86">
        <v>99.589709441338499</v>
      </c>
      <c r="O2944" s="86">
        <f t="shared" si="321"/>
        <v>99.559411818328954</v>
      </c>
      <c r="P2944" s="86">
        <f t="shared" si="317"/>
        <v>7.3855785394851479</v>
      </c>
      <c r="Q2944" s="86">
        <f t="shared" si="318"/>
        <v>6.6374858020113878</v>
      </c>
      <c r="S2944" s="86">
        <f t="shared" si="319"/>
        <v>4.7372935012276511E-2</v>
      </c>
      <c r="T2944" s="87">
        <v>0.99607025699999996</v>
      </c>
      <c r="U2944" s="87">
        <v>0</v>
      </c>
    </row>
    <row r="2945" spans="2:21">
      <c r="B2945" s="87" t="s">
        <v>8711</v>
      </c>
      <c r="C2945" s="87" t="s">
        <v>1626</v>
      </c>
      <c r="D2945" s="87" t="s">
        <v>1627</v>
      </c>
      <c r="E2945" s="87">
        <v>95.396658415322094</v>
      </c>
      <c r="F2945" s="86">
        <v>91.630639485292903</v>
      </c>
      <c r="G2945" s="86">
        <v>100.2517846992</v>
      </c>
      <c r="H2945" s="86">
        <f t="shared" si="320"/>
        <v>95.759694199938338</v>
      </c>
      <c r="I2945" s="86">
        <f t="shared" si="315"/>
        <v>4.322022956383071</v>
      </c>
      <c r="J2945" s="86">
        <f t="shared" si="316"/>
        <v>6.5813466400579079</v>
      </c>
      <c r="L2945" s="87">
        <v>100.315401383015</v>
      </c>
      <c r="M2945" s="86">
        <v>92.830728416784197</v>
      </c>
      <c r="N2945" s="86">
        <v>98.226008755943099</v>
      </c>
      <c r="O2945" s="86">
        <f t="shared" si="321"/>
        <v>97.124046185247437</v>
      </c>
      <c r="P2945" s="86">
        <f t="shared" si="317"/>
        <v>3.8621009157280195</v>
      </c>
      <c r="Q2945" s="86">
        <f t="shared" si="318"/>
        <v>6.6017566203709501</v>
      </c>
      <c r="S2945" s="86">
        <f t="shared" si="319"/>
        <v>2.0409980313042704E-2</v>
      </c>
      <c r="T2945" s="87">
        <v>0.95393430400000001</v>
      </c>
      <c r="U2945" s="87">
        <v>0</v>
      </c>
    </row>
    <row r="2946" spans="2:21">
      <c r="B2946" s="87" t="s">
        <v>8712</v>
      </c>
      <c r="C2946" s="87" t="s">
        <v>4126</v>
      </c>
      <c r="D2946" s="87" t="s">
        <v>957</v>
      </c>
      <c r="E2946" s="87">
        <v>18.036900004310599</v>
      </c>
      <c r="F2946" s="86">
        <v>14.1784544034963</v>
      </c>
      <c r="G2946" s="86">
        <v>16.1888577303956</v>
      </c>
      <c r="H2946" s="86">
        <f t="shared" si="320"/>
        <v>16.134737379400832</v>
      </c>
      <c r="I2946" s="86">
        <f t="shared" si="315"/>
        <v>1.9297920543169029</v>
      </c>
      <c r="J2946" s="86">
        <f t="shared" si="316"/>
        <v>4.0120981905604038</v>
      </c>
      <c r="L2946" s="87">
        <v>16.581320667543899</v>
      </c>
      <c r="M2946" s="86">
        <v>14.2466905822891</v>
      </c>
      <c r="N2946" s="86">
        <v>19.246593488094199</v>
      </c>
      <c r="O2946" s="86">
        <f t="shared" si="321"/>
        <v>16.6915349126424</v>
      </c>
      <c r="P2946" s="86">
        <f t="shared" si="317"/>
        <v>2.5017729017112091</v>
      </c>
      <c r="Q2946" s="86">
        <f t="shared" si="318"/>
        <v>4.0610447223882558</v>
      </c>
      <c r="S2946" s="86">
        <f t="shared" si="319"/>
        <v>4.8946531827851782E-2</v>
      </c>
      <c r="T2946" s="87">
        <v>0.99728423799999999</v>
      </c>
      <c r="U2946" s="87">
        <v>0</v>
      </c>
    </row>
    <row r="2947" spans="2:21">
      <c r="B2947" s="87" t="s">
        <v>8713</v>
      </c>
      <c r="C2947" s="87" t="s">
        <v>832</v>
      </c>
      <c r="D2947" s="87" t="s">
        <v>4127</v>
      </c>
      <c r="E2947" s="87">
        <v>204.81515006274199</v>
      </c>
      <c r="F2947" s="86">
        <v>191.47234955497299</v>
      </c>
      <c r="G2947" s="86">
        <v>193.771133858908</v>
      </c>
      <c r="H2947" s="86">
        <f t="shared" si="320"/>
        <v>196.68621115887433</v>
      </c>
      <c r="I2947" s="86">
        <f t="shared" si="315"/>
        <v>7.1330805474293077</v>
      </c>
      <c r="J2947" s="86">
        <f t="shared" si="316"/>
        <v>7.6197520096687184</v>
      </c>
      <c r="L2947" s="87">
        <v>216.81427196017401</v>
      </c>
      <c r="M2947" s="86">
        <v>209.34633224106199</v>
      </c>
      <c r="N2947" s="86">
        <v>181.80574442503701</v>
      </c>
      <c r="O2947" s="86">
        <f t="shared" si="321"/>
        <v>202.65544954209099</v>
      </c>
      <c r="P2947" s="86">
        <f t="shared" si="317"/>
        <v>18.43841597082443</v>
      </c>
      <c r="Q2947" s="86">
        <f t="shared" si="318"/>
        <v>7.6628851607264226</v>
      </c>
      <c r="S2947" s="86">
        <f t="shared" si="319"/>
        <v>4.3133151057703802E-2</v>
      </c>
      <c r="T2947" s="87">
        <v>1</v>
      </c>
      <c r="U2947" s="87">
        <v>0</v>
      </c>
    </row>
    <row r="2948" spans="2:21">
      <c r="B2948" s="87" t="s">
        <v>8714</v>
      </c>
      <c r="C2948" s="87" t="s">
        <v>832</v>
      </c>
      <c r="D2948" s="87" t="s">
        <v>1325</v>
      </c>
      <c r="E2948" s="87">
        <v>269.91256092032</v>
      </c>
      <c r="F2948" s="86">
        <v>250.258813713688</v>
      </c>
      <c r="G2948" s="86">
        <v>226.39620873459299</v>
      </c>
      <c r="H2948" s="86">
        <f t="shared" si="320"/>
        <v>248.85586112286697</v>
      </c>
      <c r="I2948" s="86">
        <f t="shared" si="315"/>
        <v>21.792072729943005</v>
      </c>
      <c r="J2948" s="86">
        <f t="shared" si="316"/>
        <v>7.9591665559470481</v>
      </c>
      <c r="L2948" s="87">
        <v>257.02545527342897</v>
      </c>
      <c r="M2948" s="86">
        <v>277.34638563716999</v>
      </c>
      <c r="N2948" s="86">
        <v>249.16347329085201</v>
      </c>
      <c r="O2948" s="86">
        <f t="shared" si="321"/>
        <v>261.17843806715035</v>
      </c>
      <c r="P2948" s="86">
        <f t="shared" si="317"/>
        <v>14.543197263455163</v>
      </c>
      <c r="Q2948" s="86">
        <f t="shared" si="318"/>
        <v>8.0288919879699012</v>
      </c>
      <c r="S2948" s="86">
        <f t="shared" si="319"/>
        <v>6.9725432022852571E-2</v>
      </c>
      <c r="T2948" s="87">
        <v>0.94240603899999997</v>
      </c>
      <c r="U2948" s="87">
        <v>0</v>
      </c>
    </row>
    <row r="2949" spans="2:21">
      <c r="B2949" s="87" t="s">
        <v>8715</v>
      </c>
      <c r="C2949" s="87" t="s">
        <v>841</v>
      </c>
      <c r="D2949" s="87" t="s">
        <v>4128</v>
      </c>
      <c r="E2949" s="87">
        <v>110.019453495043</v>
      </c>
      <c r="F2949" s="86">
        <v>127.798818061559</v>
      </c>
      <c r="G2949" s="86">
        <v>145.323508698073</v>
      </c>
      <c r="H2949" s="86">
        <f t="shared" si="320"/>
        <v>127.71392675155833</v>
      </c>
      <c r="I2949" s="86">
        <f t="shared" si="315"/>
        <v>17.652180696603381</v>
      </c>
      <c r="J2949" s="86">
        <f t="shared" si="316"/>
        <v>6.9967720441801653</v>
      </c>
      <c r="L2949" s="87">
        <v>129.42880614328999</v>
      </c>
      <c r="M2949" s="86">
        <v>128.74357272376099</v>
      </c>
      <c r="N2949" s="86">
        <v>132.49881988473501</v>
      </c>
      <c r="O2949" s="86">
        <f t="shared" si="321"/>
        <v>130.22373291726197</v>
      </c>
      <c r="P2949" s="86">
        <f t="shared" si="317"/>
        <v>1.9998504299032021</v>
      </c>
      <c r="Q2949" s="86">
        <f t="shared" si="318"/>
        <v>7.024848589444443</v>
      </c>
      <c r="S2949" s="86">
        <f t="shared" si="319"/>
        <v>2.8076545264278753E-2</v>
      </c>
      <c r="T2949" s="87">
        <v>0.984038737</v>
      </c>
      <c r="U2949" s="87">
        <v>0</v>
      </c>
    </row>
    <row r="2950" spans="2:21">
      <c r="B2950" s="87" t="s">
        <v>8716</v>
      </c>
      <c r="C2950" s="87" t="s">
        <v>841</v>
      </c>
      <c r="D2950" s="87" t="s">
        <v>4129</v>
      </c>
      <c r="E2950" s="87">
        <v>61.857680972695199</v>
      </c>
      <c r="F2950" s="86">
        <v>51.686289674159099</v>
      </c>
      <c r="G2950" s="86">
        <v>52.597785421118701</v>
      </c>
      <c r="H2950" s="86">
        <f t="shared" si="320"/>
        <v>55.380585355991002</v>
      </c>
      <c r="I2950" s="86">
        <f t="shared" ref="I2950:I3013" si="322">STDEV(E2950:G2950)</f>
        <v>5.6278132382949533</v>
      </c>
      <c r="J2950" s="86">
        <f t="shared" ref="J2950:J3013" si="323">LOG(H2950,2)</f>
        <v>5.7913083975218251</v>
      </c>
      <c r="L2950" s="87">
        <v>73.660312113891607</v>
      </c>
      <c r="M2950" s="86">
        <v>64.259690206852696</v>
      </c>
      <c r="N2950" s="86">
        <v>63.145776708142201</v>
      </c>
      <c r="O2950" s="86">
        <f t="shared" si="321"/>
        <v>67.021926342962161</v>
      </c>
      <c r="P2950" s="86">
        <f t="shared" ref="P2950:P3013" si="324">STDEV(L2950:N2950)</f>
        <v>5.775926337256319</v>
      </c>
      <c r="Q2950" s="86">
        <f t="shared" ref="Q2950:Q3013" si="325">LOG(O2950,2)</f>
        <v>6.0665612479397346</v>
      </c>
      <c r="S2950" s="86">
        <f t="shared" ref="S2950:S3013" si="326">LOG(O2950/H2950,2)</f>
        <v>0.27525285041790853</v>
      </c>
      <c r="T2950" s="87">
        <v>0.175867674</v>
      </c>
      <c r="U2950" s="87">
        <v>0</v>
      </c>
    </row>
    <row r="2951" spans="2:21">
      <c r="B2951" s="87" t="s">
        <v>8717</v>
      </c>
      <c r="C2951" s="87" t="s">
        <v>3394</v>
      </c>
      <c r="D2951" s="87" t="s">
        <v>4130</v>
      </c>
      <c r="E2951" s="87">
        <v>141.31997043377399</v>
      </c>
      <c r="F2951" s="86">
        <v>151.86989969766799</v>
      </c>
      <c r="G2951" s="86">
        <v>140.433500427056</v>
      </c>
      <c r="H2951" s="86">
        <f t="shared" ref="H2951:H3014" si="327">AVERAGE(E2951:G2951)</f>
        <v>144.54112351949934</v>
      </c>
      <c r="I2951" s="86">
        <f t="shared" si="322"/>
        <v>6.362364141612141</v>
      </c>
      <c r="J2951" s="86">
        <f t="shared" si="323"/>
        <v>7.1753362033104757</v>
      </c>
      <c r="L2951" s="87">
        <v>151.134258105208</v>
      </c>
      <c r="M2951" s="86">
        <v>134.68351766881099</v>
      </c>
      <c r="N2951" s="86">
        <v>156.418358214368</v>
      </c>
      <c r="O2951" s="86">
        <f t="shared" ref="O2951:O3014" si="328">AVERAGE(L2951:N2951)</f>
        <v>147.41204466279567</v>
      </c>
      <c r="P2951" s="86">
        <f t="shared" si="324"/>
        <v>11.335430210995678</v>
      </c>
      <c r="Q2951" s="86">
        <f t="shared" si="325"/>
        <v>7.2037105979618401</v>
      </c>
      <c r="S2951" s="86">
        <f t="shared" si="326"/>
        <v>2.8374394651364085E-2</v>
      </c>
      <c r="T2951" s="87">
        <v>0.97463738600000005</v>
      </c>
      <c r="U2951" s="87">
        <v>0</v>
      </c>
    </row>
    <row r="2952" spans="2:21">
      <c r="B2952" s="87" t="s">
        <v>8718</v>
      </c>
      <c r="C2952" s="87" t="s">
        <v>841</v>
      </c>
      <c r="D2952" s="87"/>
      <c r="E2952" s="87">
        <v>25.7708443431364</v>
      </c>
      <c r="F2952" s="86">
        <v>17.890043515654</v>
      </c>
      <c r="G2952" s="86">
        <v>22.306550220589301</v>
      </c>
      <c r="H2952" s="86">
        <f t="shared" si="327"/>
        <v>21.989146026459903</v>
      </c>
      <c r="I2952" s="86">
        <f t="shared" si="322"/>
        <v>3.9499765173289361</v>
      </c>
      <c r="J2952" s="86">
        <f t="shared" si="323"/>
        <v>4.4587196714624824</v>
      </c>
      <c r="L2952" s="87">
        <v>27.648149837403501</v>
      </c>
      <c r="M2952" s="86">
        <v>22.727258055539199</v>
      </c>
      <c r="N2952" s="86">
        <v>24.262933649336802</v>
      </c>
      <c r="O2952" s="86">
        <f t="shared" si="328"/>
        <v>24.879447180759836</v>
      </c>
      <c r="P2952" s="86">
        <f t="shared" si="324"/>
        <v>2.5177094119508077</v>
      </c>
      <c r="Q2952" s="86">
        <f t="shared" si="325"/>
        <v>4.6368825241486045</v>
      </c>
      <c r="S2952" s="86">
        <f t="shared" si="326"/>
        <v>0.17816285268612142</v>
      </c>
      <c r="T2952" s="87">
        <v>0.763763419</v>
      </c>
      <c r="U2952" s="87">
        <v>0</v>
      </c>
    </row>
    <row r="2953" spans="2:21">
      <c r="B2953" s="87" t="s">
        <v>8719</v>
      </c>
      <c r="C2953" s="87" t="s">
        <v>832</v>
      </c>
      <c r="D2953" s="87" t="s">
        <v>4131</v>
      </c>
      <c r="E2953" s="87">
        <v>86.463161816890107</v>
      </c>
      <c r="F2953" s="86">
        <v>77.677906553959403</v>
      </c>
      <c r="G2953" s="86">
        <v>82.159432936826306</v>
      </c>
      <c r="H2953" s="86">
        <f t="shared" si="327"/>
        <v>82.100167102558601</v>
      </c>
      <c r="I2953" s="86">
        <f t="shared" si="322"/>
        <v>4.3929274792610098</v>
      </c>
      <c r="J2953" s="86">
        <f t="shared" si="323"/>
        <v>6.359313253282493</v>
      </c>
      <c r="L2953" s="87">
        <v>92.282298907274793</v>
      </c>
      <c r="M2953" s="86">
        <v>81.879457286465595</v>
      </c>
      <c r="N2953" s="86">
        <v>82.627224346587397</v>
      </c>
      <c r="O2953" s="86">
        <f t="shared" si="328"/>
        <v>85.596326846775924</v>
      </c>
      <c r="P2953" s="86">
        <f t="shared" si="324"/>
        <v>5.8022802146552159</v>
      </c>
      <c r="Q2953" s="86">
        <f t="shared" si="325"/>
        <v>6.4194769831768577</v>
      </c>
      <c r="S2953" s="86">
        <f t="shared" si="326"/>
        <v>6.0163729894364616E-2</v>
      </c>
      <c r="T2953" s="87">
        <v>0.95898821999999995</v>
      </c>
      <c r="U2953" s="87">
        <v>0</v>
      </c>
    </row>
    <row r="2954" spans="2:21">
      <c r="B2954" s="87" t="s">
        <v>8720</v>
      </c>
      <c r="C2954" s="87" t="s">
        <v>4132</v>
      </c>
      <c r="D2954" s="87" t="s">
        <v>974</v>
      </c>
      <c r="E2954" s="87">
        <v>33.052493281194202</v>
      </c>
      <c r="F2954" s="86">
        <v>27.622049730458802</v>
      </c>
      <c r="G2954" s="86">
        <v>31.396278784044998</v>
      </c>
      <c r="H2954" s="86">
        <f t="shared" si="327"/>
        <v>30.690273931899331</v>
      </c>
      <c r="I2954" s="86">
        <f t="shared" si="322"/>
        <v>2.7832106330407052</v>
      </c>
      <c r="J2954" s="86">
        <f t="shared" si="323"/>
        <v>4.9397096177992541</v>
      </c>
      <c r="L2954" s="87">
        <v>36.954557489806497</v>
      </c>
      <c r="M2954" s="86">
        <v>36.0544711487833</v>
      </c>
      <c r="N2954" s="86">
        <v>36.7845075308947</v>
      </c>
      <c r="O2954" s="86">
        <f t="shared" si="328"/>
        <v>36.597845389828166</v>
      </c>
      <c r="P2954" s="86">
        <f t="shared" si="324"/>
        <v>0.47819548461355105</v>
      </c>
      <c r="Q2954" s="86">
        <f t="shared" si="325"/>
        <v>5.1936868106942411</v>
      </c>
      <c r="S2954" s="86">
        <f t="shared" si="326"/>
        <v>0.25397719289498688</v>
      </c>
      <c r="T2954" s="87">
        <v>0.14141456199999999</v>
      </c>
      <c r="U2954" s="87">
        <v>0</v>
      </c>
    </row>
    <row r="2955" spans="2:21">
      <c r="B2955" s="87" t="s">
        <v>8721</v>
      </c>
      <c r="C2955" s="87" t="s">
        <v>4133</v>
      </c>
      <c r="D2955" s="87" t="s">
        <v>4134</v>
      </c>
      <c r="E2955" s="87">
        <v>91.823088210708704</v>
      </c>
      <c r="F2955" s="86">
        <v>83.352861923122006</v>
      </c>
      <c r="G2955" s="86">
        <v>83.063340555747303</v>
      </c>
      <c r="H2955" s="86">
        <f t="shared" si="327"/>
        <v>86.079763563192671</v>
      </c>
      <c r="I2955" s="86">
        <f t="shared" si="322"/>
        <v>4.9759711776311066</v>
      </c>
      <c r="J2955" s="86">
        <f t="shared" si="323"/>
        <v>6.4276022101113854</v>
      </c>
      <c r="L2955" s="87">
        <v>86.5809372474572</v>
      </c>
      <c r="M2955" s="86">
        <v>94.810482688135906</v>
      </c>
      <c r="N2955" s="86">
        <v>91.373738033431707</v>
      </c>
      <c r="O2955" s="86">
        <f t="shared" si="328"/>
        <v>90.921719323008276</v>
      </c>
      <c r="P2955" s="86">
        <f t="shared" si="324"/>
        <v>4.1333515729947976</v>
      </c>
      <c r="Q2955" s="86">
        <f t="shared" si="325"/>
        <v>6.5065530605579163</v>
      </c>
      <c r="S2955" s="86">
        <f t="shared" si="326"/>
        <v>7.8950850446530399E-2</v>
      </c>
      <c r="T2955" s="87">
        <v>0.91288471999999998</v>
      </c>
      <c r="U2955" s="87">
        <v>0</v>
      </c>
    </row>
    <row r="2956" spans="2:21">
      <c r="B2956" s="87" t="s">
        <v>8722</v>
      </c>
      <c r="C2956" s="87" t="s">
        <v>841</v>
      </c>
      <c r="D2956" s="87"/>
      <c r="E2956" s="87">
        <v>24.6963691898031</v>
      </c>
      <c r="F2956" s="86">
        <v>24.445624615938002</v>
      </c>
      <c r="G2956" s="86">
        <v>26.596890732064701</v>
      </c>
      <c r="H2956" s="86">
        <f t="shared" si="327"/>
        <v>25.246294845935267</v>
      </c>
      <c r="I2956" s="86">
        <f t="shared" si="322"/>
        <v>1.1763503500458565</v>
      </c>
      <c r="J2956" s="86">
        <f t="shared" si="323"/>
        <v>4.6579997679152578</v>
      </c>
      <c r="L2956" s="87">
        <v>28.572249572620201</v>
      </c>
      <c r="M2956" s="86">
        <v>26.554532423190299</v>
      </c>
      <c r="N2956" s="86">
        <v>23.586154391494802</v>
      </c>
      <c r="O2956" s="86">
        <f t="shared" si="328"/>
        <v>26.237645462435101</v>
      </c>
      <c r="P2956" s="86">
        <f t="shared" si="324"/>
        <v>2.5081067158781307</v>
      </c>
      <c r="Q2956" s="86">
        <f t="shared" si="325"/>
        <v>4.7135663547793332</v>
      </c>
      <c r="S2956" s="86">
        <f t="shared" si="326"/>
        <v>5.556658686407534E-2</v>
      </c>
      <c r="T2956" s="87">
        <v>0.99607025699999996</v>
      </c>
      <c r="U2956" s="87">
        <v>0</v>
      </c>
    </row>
    <row r="2957" spans="2:21">
      <c r="B2957" s="87" t="s">
        <v>8723</v>
      </c>
      <c r="C2957" s="87" t="s">
        <v>4135</v>
      </c>
      <c r="D2957" s="87" t="s">
        <v>1793</v>
      </c>
      <c r="E2957" s="87">
        <v>102.86569911295599</v>
      </c>
      <c r="F2957" s="86">
        <v>110.193079309777</v>
      </c>
      <c r="G2957" s="86">
        <v>114.428770937854</v>
      </c>
      <c r="H2957" s="86">
        <f t="shared" si="327"/>
        <v>109.16251645352899</v>
      </c>
      <c r="I2957" s="86">
        <f t="shared" si="322"/>
        <v>5.8500172954826422</v>
      </c>
      <c r="J2957" s="86">
        <f t="shared" si="323"/>
        <v>6.7703337474069016</v>
      </c>
      <c r="L2957" s="87">
        <v>133.776543817354</v>
      </c>
      <c r="M2957" s="86">
        <v>181.408956643181</v>
      </c>
      <c r="N2957" s="86">
        <v>152.79776578784401</v>
      </c>
      <c r="O2957" s="86">
        <f t="shared" si="328"/>
        <v>155.99442208279299</v>
      </c>
      <c r="P2957" s="86">
        <f t="shared" si="324"/>
        <v>23.976564526711083</v>
      </c>
      <c r="Q2957" s="86">
        <f t="shared" si="325"/>
        <v>7.2853506331099132</v>
      </c>
      <c r="S2957" s="86">
        <f t="shared" si="326"/>
        <v>0.51501688570301118</v>
      </c>
      <c r="T2957" s="87">
        <v>1.1395099999999999E-4</v>
      </c>
      <c r="U2957" s="87">
        <v>0</v>
      </c>
    </row>
    <row r="2958" spans="2:21">
      <c r="B2958" s="87" t="s">
        <v>8724</v>
      </c>
      <c r="C2958" s="87" t="s">
        <v>4136</v>
      </c>
      <c r="D2958" s="87" t="s">
        <v>4119</v>
      </c>
      <c r="E2958" s="87">
        <v>48.535949698872301</v>
      </c>
      <c r="F2958" s="86">
        <v>53.642429275928301</v>
      </c>
      <c r="G2958" s="86">
        <v>48.470953332995002</v>
      </c>
      <c r="H2958" s="86">
        <f t="shared" si="327"/>
        <v>50.216444102598537</v>
      </c>
      <c r="I2958" s="86">
        <f t="shared" si="322"/>
        <v>2.9671681681025186</v>
      </c>
      <c r="J2958" s="86">
        <f t="shared" si="323"/>
        <v>5.6500879678381404</v>
      </c>
      <c r="L2958" s="87">
        <v>52.248993678924897</v>
      </c>
      <c r="M2958" s="86">
        <v>58.961642068158397</v>
      </c>
      <c r="N2958" s="86">
        <v>48.883354384396597</v>
      </c>
      <c r="O2958" s="86">
        <f t="shared" si="328"/>
        <v>53.364663377159964</v>
      </c>
      <c r="P2958" s="86">
        <f t="shared" si="324"/>
        <v>5.1309365437350847</v>
      </c>
      <c r="Q2958" s="86">
        <f t="shared" si="325"/>
        <v>5.7378128396919346</v>
      </c>
      <c r="S2958" s="86">
        <f t="shared" si="326"/>
        <v>8.772487185379442E-2</v>
      </c>
      <c r="T2958" s="87">
        <v>0.90146501800000001</v>
      </c>
      <c r="U2958" s="87">
        <v>0</v>
      </c>
    </row>
    <row r="2959" spans="2:21">
      <c r="B2959" s="87" t="s">
        <v>8725</v>
      </c>
      <c r="C2959" s="87" t="s">
        <v>832</v>
      </c>
      <c r="D2959" s="87" t="s">
        <v>4137</v>
      </c>
      <c r="E2959" s="87">
        <v>158.14803339943899</v>
      </c>
      <c r="F2959" s="86">
        <v>158.48008998131201</v>
      </c>
      <c r="G2959" s="86">
        <v>155.22716492580599</v>
      </c>
      <c r="H2959" s="86">
        <f t="shared" si="327"/>
        <v>157.28509610218566</v>
      </c>
      <c r="I2959" s="86">
        <f t="shared" si="322"/>
        <v>1.7899374118744633</v>
      </c>
      <c r="J2959" s="86">
        <f t="shared" si="323"/>
        <v>7.2972381612393296</v>
      </c>
      <c r="L2959" s="87">
        <v>165.12001355504901</v>
      </c>
      <c r="M2959" s="86">
        <v>158.359481563896</v>
      </c>
      <c r="N2959" s="86">
        <v>150.14268149095301</v>
      </c>
      <c r="O2959" s="86">
        <f t="shared" si="328"/>
        <v>157.87405886996601</v>
      </c>
      <c r="P2959" s="86">
        <f t="shared" si="324"/>
        <v>7.5004563416759016</v>
      </c>
      <c r="Q2959" s="86">
        <f t="shared" si="325"/>
        <v>7.3026303235172136</v>
      </c>
      <c r="S2959" s="86">
        <f t="shared" si="326"/>
        <v>5.3921622778828936E-3</v>
      </c>
      <c r="T2959" s="87">
        <v>0.90794284300000005</v>
      </c>
      <c r="U2959" s="87">
        <v>0</v>
      </c>
    </row>
    <row r="2960" spans="2:21">
      <c r="B2960" s="87" t="s">
        <v>8726</v>
      </c>
      <c r="C2960" s="87" t="s">
        <v>841</v>
      </c>
      <c r="D2960" s="87" t="s">
        <v>4138</v>
      </c>
      <c r="E2960" s="87">
        <v>37.993428689677003</v>
      </c>
      <c r="F2960" s="86">
        <v>42.929815447982101</v>
      </c>
      <c r="G2960" s="86">
        <v>44.492807339171797</v>
      </c>
      <c r="H2960" s="86">
        <f t="shared" si="327"/>
        <v>41.805350492276972</v>
      </c>
      <c r="I2960" s="86">
        <f t="shared" si="322"/>
        <v>3.3924617587872534</v>
      </c>
      <c r="J2960" s="86">
        <f t="shared" si="323"/>
        <v>5.3856156935256667</v>
      </c>
      <c r="L2960" s="87">
        <v>30.057271528322701</v>
      </c>
      <c r="M2960" s="86">
        <v>33.703142706398403</v>
      </c>
      <c r="N2960" s="86">
        <v>36.133362692827603</v>
      </c>
      <c r="O2960" s="86">
        <f t="shared" si="328"/>
        <v>33.29792564251624</v>
      </c>
      <c r="P2960" s="86">
        <f t="shared" si="324"/>
        <v>3.0582464929252509</v>
      </c>
      <c r="Q2960" s="86">
        <f t="shared" si="325"/>
        <v>5.0573603995571794</v>
      </c>
      <c r="S2960" s="86">
        <f t="shared" si="326"/>
        <v>-0.32825529396848724</v>
      </c>
      <c r="T2960" s="87">
        <v>2.5645310000000001E-3</v>
      </c>
      <c r="U2960" s="87">
        <v>0</v>
      </c>
    </row>
    <row r="2961" spans="2:21">
      <c r="B2961" s="87" t="s">
        <v>8727</v>
      </c>
      <c r="C2961" s="87" t="s">
        <v>832</v>
      </c>
      <c r="D2961" s="87" t="s">
        <v>1389</v>
      </c>
      <c r="E2961" s="87">
        <v>120.73617931120801</v>
      </c>
      <c r="F2961" s="86">
        <v>109.175844254338</v>
      </c>
      <c r="G2961" s="86">
        <v>128.097228619948</v>
      </c>
      <c r="H2961" s="86">
        <f t="shared" si="327"/>
        <v>119.33641739516467</v>
      </c>
      <c r="I2961" s="86">
        <f t="shared" si="322"/>
        <v>9.5380394549399714</v>
      </c>
      <c r="J2961" s="86">
        <f t="shared" si="323"/>
        <v>6.8988905612069216</v>
      </c>
      <c r="L2961" s="87">
        <v>131.96662587159</v>
      </c>
      <c r="M2961" s="86">
        <v>126.23135464982199</v>
      </c>
      <c r="N2961" s="86">
        <v>123.948985161335</v>
      </c>
      <c r="O2961" s="86">
        <f t="shared" si="328"/>
        <v>127.382321894249</v>
      </c>
      <c r="P2961" s="86">
        <f t="shared" si="324"/>
        <v>4.1308818474984816</v>
      </c>
      <c r="Q2961" s="86">
        <f t="shared" si="325"/>
        <v>6.9930212641888225</v>
      </c>
      <c r="S2961" s="86">
        <f t="shared" si="326"/>
        <v>9.4130702981901085E-2</v>
      </c>
      <c r="T2961" s="87">
        <v>0.84964156599999996</v>
      </c>
      <c r="U2961" s="87">
        <v>0</v>
      </c>
    </row>
    <row r="2962" spans="2:21">
      <c r="B2962" s="87" t="s">
        <v>8728</v>
      </c>
      <c r="C2962" s="87" t="s">
        <v>3207</v>
      </c>
      <c r="D2962" s="87" t="s">
        <v>3208</v>
      </c>
      <c r="E2962" s="87">
        <v>101.298064794209</v>
      </c>
      <c r="F2962" s="86">
        <v>98.996675358479607</v>
      </c>
      <c r="G2962" s="86">
        <v>105.78026990616399</v>
      </c>
      <c r="H2962" s="86">
        <f t="shared" si="327"/>
        <v>102.02500335295088</v>
      </c>
      <c r="I2962" s="86">
        <f t="shared" si="322"/>
        <v>3.4497273077712411</v>
      </c>
      <c r="J2962" s="86">
        <f t="shared" si="323"/>
        <v>6.6727789477834847</v>
      </c>
      <c r="L2962" s="87">
        <v>128.624900515071</v>
      </c>
      <c r="M2962" s="86">
        <v>103.987579703626</v>
      </c>
      <c r="N2962" s="86">
        <v>110.744315400681</v>
      </c>
      <c r="O2962" s="86">
        <f t="shared" si="328"/>
        <v>114.45226520645933</v>
      </c>
      <c r="P2962" s="86">
        <f t="shared" si="324"/>
        <v>12.730320617060043</v>
      </c>
      <c r="Q2962" s="86">
        <f t="shared" si="325"/>
        <v>6.8386022063580194</v>
      </c>
      <c r="S2962" s="86">
        <f t="shared" si="326"/>
        <v>0.16582325857453373</v>
      </c>
      <c r="T2962" s="87">
        <v>0.57913676300000005</v>
      </c>
      <c r="U2962" s="87">
        <v>0</v>
      </c>
    </row>
    <row r="2963" spans="2:21">
      <c r="B2963" s="87" t="s">
        <v>8729</v>
      </c>
      <c r="C2963" s="87" t="s">
        <v>4139</v>
      </c>
      <c r="D2963" s="87" t="s">
        <v>4140</v>
      </c>
      <c r="E2963" s="87">
        <v>76.494550421682007</v>
      </c>
      <c r="F2963" s="86">
        <v>71.695305383309901</v>
      </c>
      <c r="G2963" s="86">
        <v>77.695669909307398</v>
      </c>
      <c r="H2963" s="86">
        <f t="shared" si="327"/>
        <v>75.295175238099773</v>
      </c>
      <c r="I2963" s="86">
        <f t="shared" si="322"/>
        <v>3.1748967281562073</v>
      </c>
      <c r="J2963" s="86">
        <f t="shared" si="323"/>
        <v>6.2344855177782623</v>
      </c>
      <c r="L2963" s="87">
        <v>83.626688772710096</v>
      </c>
      <c r="M2963" s="86">
        <v>83.004601016856299</v>
      </c>
      <c r="N2963" s="86">
        <v>75.022853256460493</v>
      </c>
      <c r="O2963" s="86">
        <f t="shared" si="328"/>
        <v>80.551381015342301</v>
      </c>
      <c r="P2963" s="86">
        <f t="shared" si="324"/>
        <v>4.79793837804747</v>
      </c>
      <c r="Q2963" s="86">
        <f t="shared" si="325"/>
        <v>6.3318374183555983</v>
      </c>
      <c r="S2963" s="86">
        <f t="shared" si="326"/>
        <v>9.7351900577336281E-2</v>
      </c>
      <c r="T2963" s="87">
        <v>0.83545123700000001</v>
      </c>
      <c r="U2963" s="87">
        <v>0</v>
      </c>
    </row>
    <row r="2964" spans="2:21">
      <c r="B2964" s="87" t="s">
        <v>8730</v>
      </c>
      <c r="C2964" s="87" t="s">
        <v>4141</v>
      </c>
      <c r="D2964" s="87" t="s">
        <v>2966</v>
      </c>
      <c r="E2964" s="87">
        <v>45.6625678497618</v>
      </c>
      <c r="F2964" s="86">
        <v>46.578748401811801</v>
      </c>
      <c r="G2964" s="86">
        <v>51.632869050376598</v>
      </c>
      <c r="H2964" s="86">
        <f t="shared" si="327"/>
        <v>47.958061767316735</v>
      </c>
      <c r="I2964" s="86">
        <f t="shared" si="322"/>
        <v>3.2152765241439241</v>
      </c>
      <c r="J2964" s="86">
        <f t="shared" si="323"/>
        <v>5.5837014480684921</v>
      </c>
      <c r="L2964" s="87">
        <v>44.478922432309801</v>
      </c>
      <c r="M2964" s="86">
        <v>53.167339847590597</v>
      </c>
      <c r="N2964" s="86">
        <v>51.560225914921801</v>
      </c>
      <c r="O2964" s="86">
        <f t="shared" si="328"/>
        <v>49.73549606494074</v>
      </c>
      <c r="P2964" s="86">
        <f t="shared" si="324"/>
        <v>4.6227025174239369</v>
      </c>
      <c r="Q2964" s="86">
        <f t="shared" si="325"/>
        <v>5.6362039611277686</v>
      </c>
      <c r="S2964" s="86">
        <f t="shared" si="326"/>
        <v>5.2502513059276702E-2</v>
      </c>
      <c r="T2964" s="87">
        <v>0.98103776399999998</v>
      </c>
      <c r="U2964" s="87">
        <v>0</v>
      </c>
    </row>
    <row r="2965" spans="2:21">
      <c r="B2965" s="87" t="s">
        <v>8731</v>
      </c>
      <c r="C2965" s="87" t="s">
        <v>832</v>
      </c>
      <c r="D2965" s="87"/>
      <c r="E2965" s="87">
        <v>341.44925476789001</v>
      </c>
      <c r="F2965" s="86">
        <v>327.59061919177901</v>
      </c>
      <c r="G2965" s="86">
        <v>393.28848118097602</v>
      </c>
      <c r="H2965" s="86">
        <f t="shared" si="327"/>
        <v>354.10945171354837</v>
      </c>
      <c r="I2965" s="86">
        <f t="shared" si="322"/>
        <v>34.630372615884987</v>
      </c>
      <c r="J2965" s="86">
        <f t="shared" si="323"/>
        <v>8.468051541716715</v>
      </c>
      <c r="L2965" s="87">
        <v>338.39318517614498</v>
      </c>
      <c r="M2965" s="86">
        <v>373.44922103315997</v>
      </c>
      <c r="N2965" s="86">
        <v>379.33909986809499</v>
      </c>
      <c r="O2965" s="86">
        <f t="shared" si="328"/>
        <v>363.72716869246665</v>
      </c>
      <c r="P2965" s="86">
        <f t="shared" si="324"/>
        <v>22.136637250867562</v>
      </c>
      <c r="Q2965" s="86">
        <f t="shared" si="325"/>
        <v>8.5067128820625371</v>
      </c>
      <c r="S2965" s="86">
        <f t="shared" si="326"/>
        <v>3.8661340345819618E-2</v>
      </c>
      <c r="T2965" s="87">
        <v>1</v>
      </c>
      <c r="U2965" s="87">
        <v>0</v>
      </c>
    </row>
    <row r="2966" spans="2:21">
      <c r="B2966" s="87" t="s">
        <v>8732</v>
      </c>
      <c r="C2966" s="87" t="s">
        <v>4142</v>
      </c>
      <c r="D2966" s="87" t="s">
        <v>4143</v>
      </c>
      <c r="E2966" s="87">
        <v>151.49335051678099</v>
      </c>
      <c r="F2966" s="86">
        <v>180.48266318986799</v>
      </c>
      <c r="G2966" s="86">
        <v>177.39640151197801</v>
      </c>
      <c r="H2966" s="86">
        <f t="shared" si="327"/>
        <v>169.79080507287566</v>
      </c>
      <c r="I2966" s="86">
        <f t="shared" si="322"/>
        <v>15.92102023145393</v>
      </c>
      <c r="J2966" s="86">
        <f t="shared" si="323"/>
        <v>7.4076145224292258</v>
      </c>
      <c r="L2966" s="87">
        <v>164.528829579709</v>
      </c>
      <c r="M2966" s="86">
        <v>161.69219652753799</v>
      </c>
      <c r="N2966" s="86">
        <v>159.20452208825699</v>
      </c>
      <c r="O2966" s="86">
        <f t="shared" si="328"/>
        <v>161.80851606516799</v>
      </c>
      <c r="P2966" s="86">
        <f t="shared" si="324"/>
        <v>2.6640589787031415</v>
      </c>
      <c r="Q2966" s="86">
        <f t="shared" si="325"/>
        <v>7.3381437293205432</v>
      </c>
      <c r="S2966" s="86">
        <f t="shared" si="326"/>
        <v>-6.9470793108682732E-2</v>
      </c>
      <c r="T2966" s="87">
        <v>0.673413123</v>
      </c>
      <c r="U2966" s="87">
        <v>0</v>
      </c>
    </row>
    <row r="2967" spans="2:21">
      <c r="B2967" s="87" t="s">
        <v>8733</v>
      </c>
      <c r="C2967" s="87" t="s">
        <v>841</v>
      </c>
      <c r="D2967" s="87" t="s">
        <v>4144</v>
      </c>
      <c r="E2967" s="87">
        <v>77.405597217312106</v>
      </c>
      <c r="F2967" s="86">
        <v>87.689790758502596</v>
      </c>
      <c r="G2967" s="86">
        <v>85.542109886376593</v>
      </c>
      <c r="H2967" s="86">
        <f t="shared" si="327"/>
        <v>83.545832620730437</v>
      </c>
      <c r="I2967" s="86">
        <f t="shared" si="322"/>
        <v>5.4249425240427964</v>
      </c>
      <c r="J2967" s="86">
        <f t="shared" si="323"/>
        <v>6.3844959613862384</v>
      </c>
      <c r="L2967" s="87">
        <v>91.640470663704704</v>
      </c>
      <c r="M2967" s="86">
        <v>95.678323796909794</v>
      </c>
      <c r="N2967" s="86">
        <v>84.181607928926098</v>
      </c>
      <c r="O2967" s="86">
        <f t="shared" si="328"/>
        <v>90.500134129846856</v>
      </c>
      <c r="P2967" s="86">
        <f t="shared" si="324"/>
        <v>5.8325718594051805</v>
      </c>
      <c r="Q2967" s="86">
        <f t="shared" si="325"/>
        <v>6.4998480252967035</v>
      </c>
      <c r="S2967" s="86">
        <f t="shared" si="326"/>
        <v>0.11535206391046507</v>
      </c>
      <c r="T2967" s="87">
        <v>0.81326648599999996</v>
      </c>
      <c r="U2967" s="87">
        <v>0</v>
      </c>
    </row>
    <row r="2968" spans="2:21">
      <c r="B2968" s="87" t="s">
        <v>8734</v>
      </c>
      <c r="C2968" s="87" t="s">
        <v>4145</v>
      </c>
      <c r="D2968" s="87" t="s">
        <v>4146</v>
      </c>
      <c r="E2968" s="87">
        <v>117.143314506869</v>
      </c>
      <c r="F2968" s="86">
        <v>126.81267646899001</v>
      </c>
      <c r="G2968" s="86">
        <v>149.094780809214</v>
      </c>
      <c r="H2968" s="86">
        <f t="shared" si="327"/>
        <v>131.01692392835767</v>
      </c>
      <c r="I2968" s="86">
        <f t="shared" si="322"/>
        <v>16.385384409349907</v>
      </c>
      <c r="J2968" s="86">
        <f t="shared" si="323"/>
        <v>7.0336093716938661</v>
      </c>
      <c r="L2968" s="87">
        <v>125.545149375977</v>
      </c>
      <c r="M2968" s="86">
        <v>128.77415833411499</v>
      </c>
      <c r="N2968" s="86">
        <v>142.42849720531299</v>
      </c>
      <c r="O2968" s="86">
        <f t="shared" si="328"/>
        <v>132.24926830513502</v>
      </c>
      <c r="P2968" s="86">
        <f t="shared" si="324"/>
        <v>8.9620952050621554</v>
      </c>
      <c r="Q2968" s="86">
        <f t="shared" si="325"/>
        <v>7.0471159301444732</v>
      </c>
      <c r="S2968" s="86">
        <f t="shared" si="326"/>
        <v>1.3506558450608171E-2</v>
      </c>
      <c r="T2968" s="87">
        <v>0.95393430400000001</v>
      </c>
      <c r="U2968" s="87">
        <v>0</v>
      </c>
    </row>
    <row r="2969" spans="2:21">
      <c r="B2969" s="87" t="s">
        <v>8735</v>
      </c>
      <c r="C2969" s="87" t="s">
        <v>4147</v>
      </c>
      <c r="D2969" s="87" t="s">
        <v>3580</v>
      </c>
      <c r="E2969" s="87">
        <v>394.21132385969202</v>
      </c>
      <c r="F2969" s="86">
        <v>391.76186966150698</v>
      </c>
      <c r="G2969" s="86">
        <v>308.533993790674</v>
      </c>
      <c r="H2969" s="86">
        <f t="shared" si="327"/>
        <v>364.83572910395765</v>
      </c>
      <c r="I2969" s="86">
        <f t="shared" si="322"/>
        <v>48.774112046582381</v>
      </c>
      <c r="J2969" s="86">
        <f t="shared" si="323"/>
        <v>8.5111032122516139</v>
      </c>
      <c r="L2969" s="87">
        <v>400.85157352299399</v>
      </c>
      <c r="M2969" s="86">
        <v>440.17000423015799</v>
      </c>
      <c r="N2969" s="86">
        <v>361.584824337003</v>
      </c>
      <c r="O2969" s="86">
        <f t="shared" si="328"/>
        <v>400.86880069671832</v>
      </c>
      <c r="P2969" s="86">
        <f t="shared" si="324"/>
        <v>39.292592778938861</v>
      </c>
      <c r="Q2969" s="86">
        <f t="shared" si="325"/>
        <v>8.6469863278130052</v>
      </c>
      <c r="S2969" s="86">
        <f t="shared" si="326"/>
        <v>0.13588311556139138</v>
      </c>
      <c r="T2969" s="87">
        <v>0.78985652900000003</v>
      </c>
      <c r="U2969" s="87">
        <v>0</v>
      </c>
    </row>
    <row r="2970" spans="2:21">
      <c r="B2970" s="87" t="s">
        <v>8736</v>
      </c>
      <c r="C2970" s="87" t="s">
        <v>4148</v>
      </c>
      <c r="D2970" s="87" t="s">
        <v>4149</v>
      </c>
      <c r="E2970" s="87">
        <v>35.680904265998599</v>
      </c>
      <c r="F2970" s="86">
        <v>30.550477106771201</v>
      </c>
      <c r="G2970" s="86">
        <v>33.144458338339703</v>
      </c>
      <c r="H2970" s="86">
        <f t="shared" si="327"/>
        <v>33.125279903703166</v>
      </c>
      <c r="I2970" s="86">
        <f t="shared" si="322"/>
        <v>2.5652673483091113</v>
      </c>
      <c r="J2970" s="86">
        <f t="shared" si="323"/>
        <v>5.0498607400612299</v>
      </c>
      <c r="L2970" s="87">
        <v>44.213782852658099</v>
      </c>
      <c r="M2970" s="86">
        <v>42.4981168648279</v>
      </c>
      <c r="N2970" s="86">
        <v>41.698565235100197</v>
      </c>
      <c r="O2970" s="86">
        <f t="shared" si="328"/>
        <v>42.803488317528739</v>
      </c>
      <c r="P2970" s="86">
        <f t="shared" si="324"/>
        <v>1.2851142785806537</v>
      </c>
      <c r="Q2970" s="86">
        <f t="shared" si="325"/>
        <v>5.4196564703298229</v>
      </c>
      <c r="S2970" s="86">
        <f t="shared" si="326"/>
        <v>0.36979573026859247</v>
      </c>
      <c r="T2970" s="87">
        <v>7.3188410000000004E-3</v>
      </c>
      <c r="U2970" s="87">
        <v>0</v>
      </c>
    </row>
    <row r="2971" spans="2:21">
      <c r="B2971" s="87" t="s">
        <v>8737</v>
      </c>
      <c r="C2971" s="87" t="s">
        <v>841</v>
      </c>
      <c r="D2971" s="87" t="s">
        <v>1576</v>
      </c>
      <c r="E2971" s="87">
        <v>100.107604509906</v>
      </c>
      <c r="F2971" s="86">
        <v>102.33570772289499</v>
      </c>
      <c r="G2971" s="86">
        <v>96.412558861030305</v>
      </c>
      <c r="H2971" s="86">
        <f t="shared" si="327"/>
        <v>99.618623697943761</v>
      </c>
      <c r="I2971" s="86">
        <f t="shared" si="322"/>
        <v>2.9916968071318109</v>
      </c>
      <c r="J2971" s="86">
        <f t="shared" si="323"/>
        <v>6.6383435741786556</v>
      </c>
      <c r="L2971" s="87">
        <v>91.439882546850896</v>
      </c>
      <c r="M2971" s="86">
        <v>85.974013658415203</v>
      </c>
      <c r="N2971" s="86">
        <v>95.271478906775201</v>
      </c>
      <c r="O2971" s="86">
        <f t="shared" si="328"/>
        <v>90.8951250373471</v>
      </c>
      <c r="P2971" s="86">
        <f t="shared" si="324"/>
        <v>4.67261014522248</v>
      </c>
      <c r="Q2971" s="86">
        <f t="shared" si="325"/>
        <v>6.5061310155659022</v>
      </c>
      <c r="S2971" s="86">
        <f t="shared" si="326"/>
        <v>-0.13221255861275377</v>
      </c>
      <c r="T2971" s="87">
        <v>0.307605085</v>
      </c>
      <c r="U2971" s="87">
        <v>0</v>
      </c>
    </row>
    <row r="2972" spans="2:21">
      <c r="B2972" s="87" t="s">
        <v>8738</v>
      </c>
      <c r="C2972" s="87" t="s">
        <v>4150</v>
      </c>
      <c r="D2972" s="87" t="s">
        <v>4151</v>
      </c>
      <c r="E2972" s="87">
        <v>93.684952105258205</v>
      </c>
      <c r="F2972" s="86">
        <v>114.81475430883999</v>
      </c>
      <c r="G2972" s="86">
        <v>105.97257535178299</v>
      </c>
      <c r="H2972" s="86">
        <f t="shared" si="327"/>
        <v>104.8240939219604</v>
      </c>
      <c r="I2972" s="86">
        <f t="shared" si="322"/>
        <v>10.611615922497759</v>
      </c>
      <c r="J2972" s="86">
        <f t="shared" si="323"/>
        <v>6.7118265496519065</v>
      </c>
      <c r="L2972" s="87">
        <v>89.678715498555306</v>
      </c>
      <c r="M2972" s="86">
        <v>130.51717255920099</v>
      </c>
      <c r="N2972" s="86">
        <v>137.30623174028</v>
      </c>
      <c r="O2972" s="86">
        <f t="shared" si="328"/>
        <v>119.16737326601209</v>
      </c>
      <c r="P2972" s="86">
        <f t="shared" si="324"/>
        <v>25.762541292265634</v>
      </c>
      <c r="Q2972" s="86">
        <f t="shared" si="325"/>
        <v>6.8968454853866872</v>
      </c>
      <c r="S2972" s="86">
        <f t="shared" si="326"/>
        <v>0.18501893573478073</v>
      </c>
      <c r="T2972" s="87">
        <v>0.70947582600000003</v>
      </c>
      <c r="U2972" s="87">
        <v>0</v>
      </c>
    </row>
    <row r="2973" spans="2:21">
      <c r="B2973" s="87" t="s">
        <v>8739</v>
      </c>
      <c r="C2973" s="87" t="s">
        <v>841</v>
      </c>
      <c r="D2973" s="87"/>
      <c r="E2973" s="87">
        <v>67.309214971575798</v>
      </c>
      <c r="F2973" s="86">
        <v>84.526235736775305</v>
      </c>
      <c r="G2973" s="86">
        <v>67.303081469206504</v>
      </c>
      <c r="H2973" s="86">
        <f t="shared" si="327"/>
        <v>73.046177392519212</v>
      </c>
      <c r="I2973" s="86">
        <f t="shared" si="322"/>
        <v>9.9420226360435926</v>
      </c>
      <c r="J2973" s="86">
        <f t="shared" si="323"/>
        <v>6.1907368716648925</v>
      </c>
      <c r="L2973" s="87">
        <v>73.8734406370681</v>
      </c>
      <c r="M2973" s="86">
        <v>76.471960768712407</v>
      </c>
      <c r="N2973" s="86">
        <v>82.782169433943906</v>
      </c>
      <c r="O2973" s="86">
        <f t="shared" si="328"/>
        <v>77.709190279908128</v>
      </c>
      <c r="P2973" s="86">
        <f t="shared" si="324"/>
        <v>4.5814206139145615</v>
      </c>
      <c r="Q2973" s="86">
        <f t="shared" si="325"/>
        <v>6.280013323986144</v>
      </c>
      <c r="S2973" s="86">
        <f t="shared" si="326"/>
        <v>8.9276452321251948E-2</v>
      </c>
      <c r="T2973" s="87">
        <v>0.91764081200000003</v>
      </c>
      <c r="U2973" s="87">
        <v>0</v>
      </c>
    </row>
    <row r="2974" spans="2:21">
      <c r="B2974" s="87" t="s">
        <v>8740</v>
      </c>
      <c r="C2974" s="87" t="s">
        <v>856</v>
      </c>
      <c r="D2974" s="87" t="s">
        <v>1147</v>
      </c>
      <c r="E2974" s="87">
        <v>62.7530302931699</v>
      </c>
      <c r="F2974" s="86">
        <v>71.621350083027295</v>
      </c>
      <c r="G2974" s="86">
        <v>72.163194824112793</v>
      </c>
      <c r="H2974" s="86">
        <f t="shared" si="327"/>
        <v>68.845858400103324</v>
      </c>
      <c r="I2974" s="86">
        <f t="shared" si="322"/>
        <v>5.2834945525039583</v>
      </c>
      <c r="J2974" s="86">
        <f t="shared" si="323"/>
        <v>6.1052979628227453</v>
      </c>
      <c r="L2974" s="87">
        <v>72.669804199631301</v>
      </c>
      <c r="M2974" s="86">
        <v>81.634968014185901</v>
      </c>
      <c r="N2974" s="86">
        <v>90.786454898410298</v>
      </c>
      <c r="O2974" s="86">
        <f t="shared" si="328"/>
        <v>81.697075704075829</v>
      </c>
      <c r="P2974" s="86">
        <f t="shared" si="324"/>
        <v>9.0584850366520993</v>
      </c>
      <c r="Q2974" s="86">
        <f t="shared" si="325"/>
        <v>6.3522125338123869</v>
      </c>
      <c r="S2974" s="86">
        <f t="shared" si="326"/>
        <v>0.24691457098964184</v>
      </c>
      <c r="T2974" s="87">
        <v>0.28802950500000002</v>
      </c>
      <c r="U2974" s="87">
        <v>0</v>
      </c>
    </row>
    <row r="2975" spans="2:21">
      <c r="B2975" s="87" t="s">
        <v>8741</v>
      </c>
      <c r="C2975" s="87" t="s">
        <v>4152</v>
      </c>
      <c r="D2975" s="87" t="s">
        <v>4153</v>
      </c>
      <c r="E2975" s="87">
        <v>434.703275638658</v>
      </c>
      <c r="F2975" s="86">
        <v>435.36570439825999</v>
      </c>
      <c r="G2975" s="86">
        <v>353.69635879303701</v>
      </c>
      <c r="H2975" s="86">
        <f t="shared" si="327"/>
        <v>407.92177960998498</v>
      </c>
      <c r="I2975" s="86">
        <f t="shared" si="322"/>
        <v>46.961759976034863</v>
      </c>
      <c r="J2975" s="86">
        <f t="shared" si="323"/>
        <v>8.672148726805835</v>
      </c>
      <c r="L2975" s="87">
        <v>466.53240839127801</v>
      </c>
      <c r="M2975" s="86">
        <v>427.14516308441398</v>
      </c>
      <c r="N2975" s="86">
        <v>410.66414986136101</v>
      </c>
      <c r="O2975" s="86">
        <f t="shared" si="328"/>
        <v>434.78057377901769</v>
      </c>
      <c r="P2975" s="86">
        <f t="shared" si="324"/>
        <v>28.706100399529404</v>
      </c>
      <c r="Q2975" s="86">
        <f t="shared" si="325"/>
        <v>8.7641436712191201</v>
      </c>
      <c r="S2975" s="86">
        <f t="shared" si="326"/>
        <v>9.1994944413285415E-2</v>
      </c>
      <c r="T2975" s="87">
        <v>0.90375330300000001</v>
      </c>
      <c r="U2975" s="87">
        <v>0</v>
      </c>
    </row>
    <row r="2976" spans="2:21">
      <c r="B2976" s="87" t="s">
        <v>8742</v>
      </c>
      <c r="C2976" s="87" t="s">
        <v>841</v>
      </c>
      <c r="D2976" s="87"/>
      <c r="E2976" s="87">
        <v>115.702836870895</v>
      </c>
      <c r="F2976" s="86">
        <v>116.971123691066</v>
      </c>
      <c r="G2976" s="86">
        <v>119.353230279849</v>
      </c>
      <c r="H2976" s="86">
        <f t="shared" si="327"/>
        <v>117.34239694727</v>
      </c>
      <c r="I2976" s="86">
        <f t="shared" si="322"/>
        <v>1.853301347086584</v>
      </c>
      <c r="J2976" s="86">
        <f t="shared" si="323"/>
        <v>6.8745805570570342</v>
      </c>
      <c r="L2976" s="87">
        <v>136.156989283971</v>
      </c>
      <c r="M2976" s="86">
        <v>127.712282626397</v>
      </c>
      <c r="N2976" s="86">
        <v>127.97595567462901</v>
      </c>
      <c r="O2976" s="86">
        <f t="shared" si="328"/>
        <v>130.61507586166567</v>
      </c>
      <c r="P2976" s="86">
        <f t="shared" si="324"/>
        <v>4.8012481871214483</v>
      </c>
      <c r="Q2976" s="86">
        <f t="shared" si="325"/>
        <v>7.0291776151093472</v>
      </c>
      <c r="S2976" s="86">
        <f t="shared" si="326"/>
        <v>0.15459705805231314</v>
      </c>
      <c r="T2976" s="87">
        <v>0.51942961700000001</v>
      </c>
      <c r="U2976" s="87">
        <v>0</v>
      </c>
    </row>
    <row r="2977" spans="2:21">
      <c r="B2977" s="87" t="s">
        <v>8743</v>
      </c>
      <c r="C2977" s="87" t="s">
        <v>841</v>
      </c>
      <c r="D2977" s="87"/>
      <c r="E2977" s="87">
        <v>56.249008352515702</v>
      </c>
      <c r="F2977" s="86">
        <v>59.866175941651399</v>
      </c>
      <c r="G2977" s="86">
        <v>65.382948286370606</v>
      </c>
      <c r="H2977" s="86">
        <f t="shared" si="327"/>
        <v>60.499377526845905</v>
      </c>
      <c r="I2977" s="86">
        <f t="shared" si="322"/>
        <v>4.5997742188543294</v>
      </c>
      <c r="J2977" s="86">
        <f t="shared" si="323"/>
        <v>5.9188483935795144</v>
      </c>
      <c r="L2977" s="87">
        <v>66.484592617226895</v>
      </c>
      <c r="M2977" s="86">
        <v>76.086735838191103</v>
      </c>
      <c r="N2977" s="86">
        <v>77.120253729843995</v>
      </c>
      <c r="O2977" s="86">
        <f t="shared" si="328"/>
        <v>73.230527395087321</v>
      </c>
      <c r="P2977" s="86">
        <f t="shared" si="324"/>
        <v>5.8649609400619083</v>
      </c>
      <c r="Q2977" s="86">
        <f t="shared" si="325"/>
        <v>6.1943732808346086</v>
      </c>
      <c r="S2977" s="86">
        <f t="shared" si="326"/>
        <v>0.275524887255094</v>
      </c>
      <c r="T2977" s="87">
        <v>0.14018612699999999</v>
      </c>
      <c r="U2977" s="87">
        <v>0</v>
      </c>
    </row>
    <row r="2978" spans="2:21">
      <c r="B2978" s="87" t="s">
        <v>8744</v>
      </c>
      <c r="C2978" s="87" t="s">
        <v>4154</v>
      </c>
      <c r="D2978" s="87" t="s">
        <v>4155</v>
      </c>
      <c r="E2978" s="87">
        <v>69.244062325937506</v>
      </c>
      <c r="F2978" s="86">
        <v>63.156769273178803</v>
      </c>
      <c r="G2978" s="86">
        <v>52.711826943820697</v>
      </c>
      <c r="H2978" s="86">
        <f t="shared" si="327"/>
        <v>61.704219514312342</v>
      </c>
      <c r="I2978" s="86">
        <f t="shared" si="322"/>
        <v>8.3612874178510115</v>
      </c>
      <c r="J2978" s="86">
        <f t="shared" si="323"/>
        <v>5.9472972433257363</v>
      </c>
      <c r="L2978" s="87">
        <v>81.047105719481195</v>
      </c>
      <c r="M2978" s="86">
        <v>79.417721969356194</v>
      </c>
      <c r="N2978" s="86">
        <v>69.581917299686097</v>
      </c>
      <c r="O2978" s="86">
        <f t="shared" si="328"/>
        <v>76.682248329507829</v>
      </c>
      <c r="P2978" s="86">
        <f t="shared" si="324"/>
        <v>6.2028016574028744</v>
      </c>
      <c r="Q2978" s="86">
        <f t="shared" si="325"/>
        <v>6.2608207324447909</v>
      </c>
      <c r="S2978" s="86">
        <f t="shared" si="326"/>
        <v>0.31352348911905492</v>
      </c>
      <c r="T2978" s="87">
        <v>0.11935409800000001</v>
      </c>
      <c r="U2978" s="87">
        <v>0</v>
      </c>
    </row>
    <row r="2979" spans="2:21">
      <c r="B2979" s="87" t="s">
        <v>8745</v>
      </c>
      <c r="C2979" s="87" t="s">
        <v>841</v>
      </c>
      <c r="D2979" s="87" t="s">
        <v>1259</v>
      </c>
      <c r="E2979" s="87">
        <v>24.885869653006299</v>
      </c>
      <c r="F2979" s="86">
        <v>30.516509089576601</v>
      </c>
      <c r="G2979" s="86">
        <v>29.0981324984593</v>
      </c>
      <c r="H2979" s="86">
        <f t="shared" si="327"/>
        <v>28.166837080347403</v>
      </c>
      <c r="I2979" s="86">
        <f t="shared" si="322"/>
        <v>2.9285676504073366</v>
      </c>
      <c r="J2979" s="86">
        <f t="shared" si="323"/>
        <v>4.8159256641135153</v>
      </c>
      <c r="L2979" s="87">
        <v>22.6985118556007</v>
      </c>
      <c r="M2979" s="86">
        <v>33.591249348383201</v>
      </c>
      <c r="N2979" s="86">
        <v>37.1923169248196</v>
      </c>
      <c r="O2979" s="86">
        <f t="shared" si="328"/>
        <v>31.160692709601165</v>
      </c>
      <c r="P2979" s="86">
        <f t="shared" si="324"/>
        <v>7.5464097772963941</v>
      </c>
      <c r="Q2979" s="86">
        <f t="shared" si="325"/>
        <v>4.9616554000969</v>
      </c>
      <c r="S2979" s="86">
        <f t="shared" si="326"/>
        <v>0.14572973598338476</v>
      </c>
      <c r="T2979" s="87">
        <v>0.85556849700000004</v>
      </c>
      <c r="U2979" s="87">
        <v>0</v>
      </c>
    </row>
    <row r="2980" spans="2:21">
      <c r="B2980" s="87" t="s">
        <v>8746</v>
      </c>
      <c r="C2980" s="87" t="s">
        <v>4156</v>
      </c>
      <c r="D2980" s="87" t="s">
        <v>1146</v>
      </c>
      <c r="E2980" s="87">
        <v>12.536990156209599</v>
      </c>
      <c r="F2980" s="86">
        <v>17.600197437113501</v>
      </c>
      <c r="G2980" s="86">
        <v>11.550370150983801</v>
      </c>
      <c r="H2980" s="86">
        <f t="shared" si="327"/>
        <v>13.895852581435634</v>
      </c>
      <c r="I2980" s="86">
        <f t="shared" si="322"/>
        <v>3.2457638339870405</v>
      </c>
      <c r="J2980" s="86">
        <f t="shared" si="323"/>
        <v>3.7965824488410602</v>
      </c>
      <c r="L2980" s="87">
        <v>17.7644544477434</v>
      </c>
      <c r="M2980" s="86">
        <v>30.827958913554699</v>
      </c>
      <c r="N2980" s="86">
        <v>18.465282384057499</v>
      </c>
      <c r="O2980" s="86">
        <f t="shared" si="328"/>
        <v>22.352565248451867</v>
      </c>
      <c r="P2980" s="86">
        <f t="shared" si="324"/>
        <v>7.3482660051830253</v>
      </c>
      <c r="Q2980" s="86">
        <f t="shared" si="325"/>
        <v>4.4823685038731549</v>
      </c>
      <c r="S2980" s="86">
        <f t="shared" si="326"/>
        <v>0.68578605503209467</v>
      </c>
      <c r="T2980" s="87">
        <v>3.4188057000000001E-2</v>
      </c>
      <c r="U2980" s="87">
        <v>0</v>
      </c>
    </row>
    <row r="2981" spans="2:21">
      <c r="B2981" s="87" t="s">
        <v>8747</v>
      </c>
      <c r="C2981" s="87" t="s">
        <v>841</v>
      </c>
      <c r="D2981" s="87"/>
      <c r="E2981" s="87">
        <v>8.0223538268509405</v>
      </c>
      <c r="F2981" s="86">
        <v>11.930200241502099</v>
      </c>
      <c r="G2981" s="86">
        <v>20.975717294879399</v>
      </c>
      <c r="H2981" s="86">
        <f t="shared" si="327"/>
        <v>13.64275712107748</v>
      </c>
      <c r="I2981" s="86">
        <f t="shared" si="322"/>
        <v>6.6443242382539784</v>
      </c>
      <c r="J2981" s="86">
        <f t="shared" si="323"/>
        <v>3.7700633289081833</v>
      </c>
      <c r="L2981" s="87">
        <v>10.388934272371101</v>
      </c>
      <c r="M2981" s="86">
        <v>10.7435114600455</v>
      </c>
      <c r="N2981" s="86">
        <v>11.0661576970074</v>
      </c>
      <c r="O2981" s="86">
        <f t="shared" si="328"/>
        <v>10.732867809807999</v>
      </c>
      <c r="P2981" s="86">
        <f t="shared" si="324"/>
        <v>0.33873715058554316</v>
      </c>
      <c r="Q2981" s="86">
        <f t="shared" si="325"/>
        <v>3.4239637089303603</v>
      </c>
      <c r="S2981" s="86">
        <f t="shared" si="326"/>
        <v>-0.3460996199778234</v>
      </c>
      <c r="T2981" s="87">
        <v>0.51403578000000005</v>
      </c>
      <c r="U2981" s="87">
        <v>0</v>
      </c>
    </row>
    <row r="2982" spans="2:21">
      <c r="B2982" s="87" t="s">
        <v>8748</v>
      </c>
      <c r="C2982" s="87" t="s">
        <v>832</v>
      </c>
      <c r="D2982" s="87" t="s">
        <v>4157</v>
      </c>
      <c r="E2982" s="87">
        <v>517.88940103187804</v>
      </c>
      <c r="F2982" s="86">
        <v>581.81128202495199</v>
      </c>
      <c r="G2982" s="86">
        <v>600.23572204691504</v>
      </c>
      <c r="H2982" s="86">
        <f t="shared" si="327"/>
        <v>566.64546836791499</v>
      </c>
      <c r="I2982" s="86">
        <f t="shared" si="322"/>
        <v>43.217248571465745</v>
      </c>
      <c r="J2982" s="86">
        <f t="shared" si="323"/>
        <v>9.1463025598582686</v>
      </c>
      <c r="L2982" s="87">
        <v>519.71412505413696</v>
      </c>
      <c r="M2982" s="86">
        <v>563.28322493323299</v>
      </c>
      <c r="N2982" s="86">
        <v>631.70911356356305</v>
      </c>
      <c r="O2982" s="86">
        <f t="shared" si="328"/>
        <v>571.56882118364433</v>
      </c>
      <c r="P2982" s="86">
        <f t="shared" si="324"/>
        <v>56.455360168235963</v>
      </c>
      <c r="Q2982" s="86">
        <f t="shared" si="325"/>
        <v>9.1587834100038084</v>
      </c>
      <c r="S2982" s="86">
        <f t="shared" si="326"/>
        <v>1.248085014553924E-2</v>
      </c>
      <c r="T2982" s="87">
        <v>0.94634521199999999</v>
      </c>
      <c r="U2982" s="87">
        <v>0</v>
      </c>
    </row>
    <row r="2983" spans="2:21">
      <c r="B2983" s="87" t="s">
        <v>8749</v>
      </c>
      <c r="C2983" s="87" t="s">
        <v>1694</v>
      </c>
      <c r="D2983" s="87" t="s">
        <v>4158</v>
      </c>
      <c r="E2983" s="87">
        <v>104.79375615136</v>
      </c>
      <c r="F2983" s="86">
        <v>96.660784675995203</v>
      </c>
      <c r="G2983" s="86">
        <v>90.413663246954201</v>
      </c>
      <c r="H2983" s="86">
        <f t="shared" si="327"/>
        <v>97.289401358103134</v>
      </c>
      <c r="I2983" s="86">
        <f t="shared" si="322"/>
        <v>7.2106266845957157</v>
      </c>
      <c r="J2983" s="86">
        <f t="shared" si="323"/>
        <v>6.6042107422272665</v>
      </c>
      <c r="L2983" s="87">
        <v>108.30160208938899</v>
      </c>
      <c r="M2983" s="86">
        <v>115.207945356862</v>
      </c>
      <c r="N2983" s="86">
        <v>104.934988079462</v>
      </c>
      <c r="O2983" s="86">
        <f t="shared" si="328"/>
        <v>109.48151184190432</v>
      </c>
      <c r="P2983" s="86">
        <f t="shared" si="324"/>
        <v>5.2371321421062111</v>
      </c>
      <c r="Q2983" s="86">
        <f t="shared" si="325"/>
        <v>6.7745434520578804</v>
      </c>
      <c r="S2983" s="86">
        <f t="shared" si="326"/>
        <v>0.17033270983061452</v>
      </c>
      <c r="T2983" s="87">
        <v>0.51559573999999997</v>
      </c>
      <c r="U2983" s="87">
        <v>0</v>
      </c>
    </row>
    <row r="2984" spans="2:21">
      <c r="B2984" s="87" t="s">
        <v>8750</v>
      </c>
      <c r="C2984" s="87" t="s">
        <v>4159</v>
      </c>
      <c r="D2984" s="87" t="s">
        <v>835</v>
      </c>
      <c r="E2984" s="87">
        <v>62.568667131110402</v>
      </c>
      <c r="F2984" s="86">
        <v>66.705120415485396</v>
      </c>
      <c r="G2984" s="86">
        <v>70.790755944749094</v>
      </c>
      <c r="H2984" s="86">
        <f t="shared" si="327"/>
        <v>66.688181163781636</v>
      </c>
      <c r="I2984" s="86">
        <f t="shared" si="322"/>
        <v>4.1110705805820027</v>
      </c>
      <c r="J2984" s="86">
        <f t="shared" si="323"/>
        <v>6.059359196818292</v>
      </c>
      <c r="L2984" s="87">
        <v>73.8188975990968</v>
      </c>
      <c r="M2984" s="86">
        <v>72.828478661855002</v>
      </c>
      <c r="N2984" s="86">
        <v>77.308047407048704</v>
      </c>
      <c r="O2984" s="86">
        <f t="shared" si="328"/>
        <v>74.651807889333497</v>
      </c>
      <c r="P2984" s="86">
        <f t="shared" si="324"/>
        <v>2.3530700583313942</v>
      </c>
      <c r="Q2984" s="86">
        <f t="shared" si="325"/>
        <v>6.2221052943147352</v>
      </c>
      <c r="S2984" s="86">
        <f t="shared" si="326"/>
        <v>0.16274609749644331</v>
      </c>
      <c r="T2984" s="87">
        <v>0.55537331199999995</v>
      </c>
      <c r="U2984" s="87">
        <v>0</v>
      </c>
    </row>
    <row r="2985" spans="2:21">
      <c r="B2985" s="87" t="s">
        <v>8751</v>
      </c>
      <c r="C2985" s="87" t="s">
        <v>4160</v>
      </c>
      <c r="D2985" s="87" t="s">
        <v>861</v>
      </c>
      <c r="E2985" s="87">
        <v>60.202625096740697</v>
      </c>
      <c r="F2985" s="86">
        <v>57.813386486216103</v>
      </c>
      <c r="G2985" s="86">
        <v>64.413599535949302</v>
      </c>
      <c r="H2985" s="86">
        <f t="shared" si="327"/>
        <v>60.809870372968703</v>
      </c>
      <c r="I2985" s="86">
        <f t="shared" si="322"/>
        <v>3.3417455310949431</v>
      </c>
      <c r="J2985" s="86">
        <f t="shared" si="323"/>
        <v>5.9262336090560774</v>
      </c>
      <c r="L2985" s="87">
        <v>62.988370399292002</v>
      </c>
      <c r="M2985" s="86">
        <v>69.907616607479497</v>
      </c>
      <c r="N2985" s="86">
        <v>67.754036365091494</v>
      </c>
      <c r="O2985" s="86">
        <f t="shared" si="328"/>
        <v>66.883341123954324</v>
      </c>
      <c r="P2985" s="86">
        <f t="shared" si="324"/>
        <v>3.540843780030889</v>
      </c>
      <c r="Q2985" s="86">
        <f t="shared" si="325"/>
        <v>6.0635750132176707</v>
      </c>
      <c r="S2985" s="86">
        <f t="shared" si="326"/>
        <v>0.13734140416159316</v>
      </c>
      <c r="T2985" s="87">
        <v>0.68752624799999995</v>
      </c>
      <c r="U2985" s="87">
        <v>0</v>
      </c>
    </row>
    <row r="2986" spans="2:21">
      <c r="B2986" s="87" t="s">
        <v>8752</v>
      </c>
      <c r="C2986" s="87" t="s">
        <v>832</v>
      </c>
      <c r="D2986" s="87" t="s">
        <v>4161</v>
      </c>
      <c r="E2986" s="87">
        <v>3511.5346891469098</v>
      </c>
      <c r="F2986" s="86">
        <v>3985.3423052428798</v>
      </c>
      <c r="G2986" s="86">
        <v>3690.5582778221301</v>
      </c>
      <c r="H2986" s="86">
        <f t="shared" si="327"/>
        <v>3729.1450907373069</v>
      </c>
      <c r="I2986" s="86">
        <f t="shared" si="322"/>
        <v>239.24907704283757</v>
      </c>
      <c r="J2986" s="86">
        <f t="shared" si="323"/>
        <v>11.864629214145612</v>
      </c>
      <c r="L2986" s="87">
        <v>2821.46139947145</v>
      </c>
      <c r="M2986" s="86">
        <v>3116.1274113745499</v>
      </c>
      <c r="N2986" s="86">
        <v>3373.5983634812201</v>
      </c>
      <c r="O2986" s="86">
        <f t="shared" si="328"/>
        <v>3103.7290581090733</v>
      </c>
      <c r="P2986" s="86">
        <f t="shared" si="324"/>
        <v>276.2772088487452</v>
      </c>
      <c r="Q2986" s="86">
        <f t="shared" si="325"/>
        <v>11.59978690675438</v>
      </c>
      <c r="S2986" s="86">
        <f t="shared" si="326"/>
        <v>-0.26484230739123082</v>
      </c>
      <c r="T2986" s="87">
        <v>1.8415552000000002E-2</v>
      </c>
      <c r="U2986" s="87">
        <v>0</v>
      </c>
    </row>
    <row r="2987" spans="2:21">
      <c r="B2987" s="87" t="s">
        <v>8753</v>
      </c>
      <c r="C2987" s="87" t="s">
        <v>4162</v>
      </c>
      <c r="D2987" s="87" t="s">
        <v>4163</v>
      </c>
      <c r="E2987" s="87">
        <v>326.84276586598099</v>
      </c>
      <c r="F2987" s="86">
        <v>346.52981468945001</v>
      </c>
      <c r="G2987" s="86">
        <v>341.39129068977297</v>
      </c>
      <c r="H2987" s="86">
        <f t="shared" si="327"/>
        <v>338.25462374840134</v>
      </c>
      <c r="I2987" s="86">
        <f t="shared" si="322"/>
        <v>10.211463287415446</v>
      </c>
      <c r="J2987" s="86">
        <f t="shared" si="323"/>
        <v>8.4019658449323291</v>
      </c>
      <c r="L2987" s="87">
        <v>346.28703776304599</v>
      </c>
      <c r="M2987" s="86">
        <v>374.91834376046802</v>
      </c>
      <c r="N2987" s="86">
        <v>358.03827781383001</v>
      </c>
      <c r="O2987" s="86">
        <f t="shared" si="328"/>
        <v>359.74788644578138</v>
      </c>
      <c r="P2987" s="86">
        <f t="shared" si="324"/>
        <v>14.392011396442667</v>
      </c>
      <c r="Q2987" s="86">
        <f t="shared" si="325"/>
        <v>8.4908424007899246</v>
      </c>
      <c r="S2987" s="86">
        <f t="shared" si="326"/>
        <v>8.8876555857594797E-2</v>
      </c>
      <c r="T2987" s="87">
        <v>0.86968095300000003</v>
      </c>
      <c r="U2987" s="87">
        <v>0</v>
      </c>
    </row>
    <row r="2988" spans="2:21">
      <c r="B2988" s="87" t="s">
        <v>8754</v>
      </c>
      <c r="C2988" s="87" t="s">
        <v>832</v>
      </c>
      <c r="D2988" s="87" t="s">
        <v>4164</v>
      </c>
      <c r="E2988" s="87">
        <v>362.45121928662201</v>
      </c>
      <c r="F2988" s="86">
        <v>382.87175726249598</v>
      </c>
      <c r="G2988" s="86">
        <v>376.27879181831202</v>
      </c>
      <c r="H2988" s="86">
        <f t="shared" si="327"/>
        <v>373.86725612247665</v>
      </c>
      <c r="I2988" s="86">
        <f t="shared" si="322"/>
        <v>10.421670744906681</v>
      </c>
      <c r="J2988" s="86">
        <f t="shared" si="323"/>
        <v>8.5463823130213203</v>
      </c>
      <c r="L2988" s="87">
        <v>353.36118502612499</v>
      </c>
      <c r="M2988" s="86">
        <v>369.35543709557697</v>
      </c>
      <c r="N2988" s="86">
        <v>364.79294819840197</v>
      </c>
      <c r="O2988" s="86">
        <f t="shared" si="328"/>
        <v>362.50319010670131</v>
      </c>
      <c r="P2988" s="86">
        <f t="shared" si="324"/>
        <v>8.2393124048171522</v>
      </c>
      <c r="Q2988" s="86">
        <f t="shared" si="325"/>
        <v>8.5018498809874483</v>
      </c>
      <c r="S2988" s="86">
        <f t="shared" si="326"/>
        <v>-4.4532432033871583E-2</v>
      </c>
      <c r="T2988" s="87">
        <v>0.67637404099999998</v>
      </c>
      <c r="U2988" s="87">
        <v>0</v>
      </c>
    </row>
    <row r="2989" spans="2:21">
      <c r="B2989" s="87" t="s">
        <v>8755</v>
      </c>
      <c r="C2989" s="87" t="s">
        <v>841</v>
      </c>
      <c r="D2989" s="87"/>
      <c r="E2989" s="87">
        <v>131.04511420153099</v>
      </c>
      <c r="F2989" s="86">
        <v>145.19714915933599</v>
      </c>
      <c r="G2989" s="86">
        <v>143.141689343172</v>
      </c>
      <c r="H2989" s="86">
        <f t="shared" si="327"/>
        <v>139.79465090134633</v>
      </c>
      <c r="I2989" s="86">
        <f t="shared" si="322"/>
        <v>7.646700145162475</v>
      </c>
      <c r="J2989" s="86">
        <f t="shared" si="323"/>
        <v>7.1271653483010731</v>
      </c>
      <c r="L2989" s="87">
        <v>147.42831017370099</v>
      </c>
      <c r="M2989" s="86">
        <v>149.96431542085901</v>
      </c>
      <c r="N2989" s="86">
        <v>147.81254172327399</v>
      </c>
      <c r="O2989" s="86">
        <f t="shared" si="328"/>
        <v>148.40172243927802</v>
      </c>
      <c r="P2989" s="86">
        <f t="shared" si="324"/>
        <v>1.3668142121321722</v>
      </c>
      <c r="Q2989" s="86">
        <f t="shared" si="325"/>
        <v>7.2133640266133856</v>
      </c>
      <c r="S2989" s="86">
        <f t="shared" si="326"/>
        <v>8.6198678312311802E-2</v>
      </c>
      <c r="T2989" s="87">
        <v>0.87233317700000002</v>
      </c>
      <c r="U2989" s="87">
        <v>0</v>
      </c>
    </row>
    <row r="2990" spans="2:21">
      <c r="B2990" s="87" t="s">
        <v>8756</v>
      </c>
      <c r="C2990" s="87" t="s">
        <v>4165</v>
      </c>
      <c r="D2990" s="87" t="s">
        <v>1797</v>
      </c>
      <c r="E2990" s="87">
        <v>57.183980154673499</v>
      </c>
      <c r="F2990" s="86">
        <v>65.613717195519698</v>
      </c>
      <c r="G2990" s="86">
        <v>66.006459892029795</v>
      </c>
      <c r="H2990" s="86">
        <f t="shared" si="327"/>
        <v>62.934719080740997</v>
      </c>
      <c r="I2990" s="86">
        <f t="shared" si="322"/>
        <v>4.9841559318761766</v>
      </c>
      <c r="J2990" s="86">
        <f t="shared" si="323"/>
        <v>5.9757842205261413</v>
      </c>
      <c r="L2990" s="87">
        <v>66.3945079996858</v>
      </c>
      <c r="M2990" s="86">
        <v>69.776181982069303</v>
      </c>
      <c r="N2990" s="86">
        <v>72.881742283845398</v>
      </c>
      <c r="O2990" s="86">
        <f t="shared" si="328"/>
        <v>69.6841440885335</v>
      </c>
      <c r="P2990" s="86">
        <f t="shared" si="324"/>
        <v>3.2445963377250493</v>
      </c>
      <c r="Q2990" s="86">
        <f t="shared" si="325"/>
        <v>6.1227585178798041</v>
      </c>
      <c r="S2990" s="86">
        <f t="shared" si="326"/>
        <v>0.14697429735366238</v>
      </c>
      <c r="T2990" s="87">
        <v>0.64671222100000003</v>
      </c>
      <c r="U2990" s="87">
        <v>0</v>
      </c>
    </row>
    <row r="2991" spans="2:21">
      <c r="B2991" s="87" t="s">
        <v>8757</v>
      </c>
      <c r="C2991" s="87" t="s">
        <v>4166</v>
      </c>
      <c r="D2991" s="87" t="s">
        <v>1326</v>
      </c>
      <c r="E2991" s="87">
        <v>33.458738870028299</v>
      </c>
      <c r="F2991" s="86">
        <v>29.752960071488701</v>
      </c>
      <c r="G2991" s="86">
        <v>33.638136814041502</v>
      </c>
      <c r="H2991" s="86">
        <f t="shared" si="327"/>
        <v>32.283278585186167</v>
      </c>
      <c r="I2991" s="86">
        <f t="shared" si="322"/>
        <v>2.1931552022483856</v>
      </c>
      <c r="J2991" s="86">
        <f t="shared" si="323"/>
        <v>5.0127151963778829</v>
      </c>
      <c r="L2991" s="87">
        <v>33.944592729512003</v>
      </c>
      <c r="M2991" s="86">
        <v>36.629831656989197</v>
      </c>
      <c r="N2991" s="86">
        <v>34.337765029695603</v>
      </c>
      <c r="O2991" s="86">
        <f t="shared" si="328"/>
        <v>34.970729805398932</v>
      </c>
      <c r="P2991" s="86">
        <f t="shared" si="324"/>
        <v>1.4502104433048997</v>
      </c>
      <c r="Q2991" s="86">
        <f t="shared" si="325"/>
        <v>5.1280759988910622</v>
      </c>
      <c r="S2991" s="86">
        <f t="shared" si="326"/>
        <v>0.11536080251317901</v>
      </c>
      <c r="T2991" s="87">
        <v>0.83842181900000001</v>
      </c>
      <c r="U2991" s="87">
        <v>0</v>
      </c>
    </row>
    <row r="2992" spans="2:21">
      <c r="B2992" s="87" t="s">
        <v>8758</v>
      </c>
      <c r="C2992" s="87" t="s">
        <v>841</v>
      </c>
      <c r="D2992" s="87"/>
      <c r="E2992" s="87">
        <v>178.45747653297201</v>
      </c>
      <c r="F2992" s="86">
        <v>159.057933733537</v>
      </c>
      <c r="G2992" s="86">
        <v>141.07348867848901</v>
      </c>
      <c r="H2992" s="86">
        <f t="shared" si="327"/>
        <v>159.529632981666</v>
      </c>
      <c r="I2992" s="86">
        <f t="shared" si="322"/>
        <v>18.696457207491132</v>
      </c>
      <c r="J2992" s="86">
        <f t="shared" si="323"/>
        <v>7.3176806224474475</v>
      </c>
      <c r="L2992" s="87">
        <v>145.221661871854</v>
      </c>
      <c r="M2992" s="86">
        <v>125.317749451645</v>
      </c>
      <c r="N2992" s="86">
        <v>123.461380971086</v>
      </c>
      <c r="O2992" s="86">
        <f t="shared" si="328"/>
        <v>131.33359743152832</v>
      </c>
      <c r="P2992" s="86">
        <f t="shared" si="324"/>
        <v>12.063178536682688</v>
      </c>
      <c r="Q2992" s="86">
        <f t="shared" si="325"/>
        <v>7.0370922198477066</v>
      </c>
      <c r="S2992" s="86">
        <f t="shared" si="326"/>
        <v>-0.28058840259974072</v>
      </c>
      <c r="T2992" s="87">
        <v>4.7999193000000002E-2</v>
      </c>
      <c r="U2992" s="87">
        <v>0</v>
      </c>
    </row>
    <row r="2993" spans="2:21">
      <c r="B2993" s="87" t="s">
        <v>8759</v>
      </c>
      <c r="C2993" s="87" t="s">
        <v>841</v>
      </c>
      <c r="D2993" s="87"/>
      <c r="E2993" s="87">
        <v>42.086987732205998</v>
      </c>
      <c r="F2993" s="86">
        <v>40.4992932918599</v>
      </c>
      <c r="G2993" s="86">
        <v>43.2121052741875</v>
      </c>
      <c r="H2993" s="86">
        <f t="shared" si="327"/>
        <v>41.932795432751135</v>
      </c>
      <c r="I2993" s="86">
        <f t="shared" si="322"/>
        <v>1.362963191642913</v>
      </c>
      <c r="J2993" s="86">
        <f t="shared" si="323"/>
        <v>5.3900071049556741</v>
      </c>
      <c r="L2993" s="87">
        <v>50.155078657218802</v>
      </c>
      <c r="M2993" s="86">
        <v>46.371421552577097</v>
      </c>
      <c r="N2993" s="86">
        <v>49.090615419520503</v>
      </c>
      <c r="O2993" s="86">
        <f t="shared" si="328"/>
        <v>48.53903854310547</v>
      </c>
      <c r="P2993" s="86">
        <f t="shared" si="324"/>
        <v>1.9512029774790829</v>
      </c>
      <c r="Q2993" s="86">
        <f t="shared" si="325"/>
        <v>5.6010736268862704</v>
      </c>
      <c r="S2993" s="86">
        <f t="shared" si="326"/>
        <v>0.21106652193059597</v>
      </c>
      <c r="T2993" s="87">
        <v>0.21270181499999999</v>
      </c>
      <c r="U2993" s="87">
        <v>0</v>
      </c>
    </row>
    <row r="2994" spans="2:21">
      <c r="B2994" s="87" t="s">
        <v>8760</v>
      </c>
      <c r="C2994" s="87" t="s">
        <v>4167</v>
      </c>
      <c r="D2994" s="87" t="s">
        <v>4168</v>
      </c>
      <c r="E2994" s="87">
        <v>138.65766067845499</v>
      </c>
      <c r="F2994" s="86">
        <v>165.47375959002201</v>
      </c>
      <c r="G2994" s="86">
        <v>157.13612088691701</v>
      </c>
      <c r="H2994" s="86">
        <f t="shared" si="327"/>
        <v>153.75584705179799</v>
      </c>
      <c r="I2994" s="86">
        <f t="shared" si="322"/>
        <v>13.723901726878882</v>
      </c>
      <c r="J2994" s="86">
        <f t="shared" si="323"/>
        <v>7.2644974643061939</v>
      </c>
      <c r="L2994" s="87">
        <v>148.520957634018</v>
      </c>
      <c r="M2994" s="86">
        <v>192.18608851194699</v>
      </c>
      <c r="N2994" s="86">
        <v>173.497525762636</v>
      </c>
      <c r="O2994" s="86">
        <f t="shared" si="328"/>
        <v>171.40152396953366</v>
      </c>
      <c r="P2994" s="86">
        <f t="shared" si="324"/>
        <v>21.907894268600447</v>
      </c>
      <c r="Q2994" s="86">
        <f t="shared" si="325"/>
        <v>7.4212361266085365</v>
      </c>
      <c r="S2994" s="86">
        <f t="shared" si="326"/>
        <v>0.15673866230234157</v>
      </c>
      <c r="T2994" s="87">
        <v>0.66619965599999997</v>
      </c>
      <c r="U2994" s="87">
        <v>0</v>
      </c>
    </row>
    <row r="2995" spans="2:21">
      <c r="B2995" s="87" t="s">
        <v>8761</v>
      </c>
      <c r="C2995" s="87" t="s">
        <v>4169</v>
      </c>
      <c r="D2995" s="87" t="s">
        <v>4170</v>
      </c>
      <c r="E2995" s="87">
        <v>81.197304242887</v>
      </c>
      <c r="F2995" s="86">
        <v>75.602120789667296</v>
      </c>
      <c r="G2995" s="86">
        <v>92.554098035108893</v>
      </c>
      <c r="H2995" s="86">
        <f t="shared" si="327"/>
        <v>83.117841022554401</v>
      </c>
      <c r="I2995" s="86">
        <f t="shared" si="322"/>
        <v>8.6376344721245193</v>
      </c>
      <c r="J2995" s="86">
        <f t="shared" si="323"/>
        <v>6.3770862757595843</v>
      </c>
      <c r="L2995" s="87">
        <v>81.835640145519704</v>
      </c>
      <c r="M2995" s="86">
        <v>84.240660550491199</v>
      </c>
      <c r="N2995" s="86">
        <v>86.875668675339099</v>
      </c>
      <c r="O2995" s="86">
        <f t="shared" si="328"/>
        <v>84.317323123783339</v>
      </c>
      <c r="P2995" s="86">
        <f t="shared" si="324"/>
        <v>2.520888684166001</v>
      </c>
      <c r="Q2995" s="86">
        <f t="shared" si="325"/>
        <v>6.3977571604233825</v>
      </c>
      <c r="S2995" s="86">
        <f t="shared" si="326"/>
        <v>2.0670884663799075E-2</v>
      </c>
      <c r="T2995" s="87">
        <v>0.96158329600000003</v>
      </c>
      <c r="U2995" s="87">
        <v>0</v>
      </c>
    </row>
    <row r="2996" spans="2:21">
      <c r="B2996" s="87" t="s">
        <v>8762</v>
      </c>
      <c r="C2996" s="87" t="s">
        <v>832</v>
      </c>
      <c r="D2996" s="87" t="s">
        <v>2741</v>
      </c>
      <c r="E2996" s="87">
        <v>119.414660893483</v>
      </c>
      <c r="F2996" s="86">
        <v>122.077400371983</v>
      </c>
      <c r="G2996" s="86">
        <v>122.689651352848</v>
      </c>
      <c r="H2996" s="86">
        <f t="shared" si="327"/>
        <v>121.39390420610466</v>
      </c>
      <c r="I2996" s="86">
        <f t="shared" si="322"/>
        <v>1.7411966815413848</v>
      </c>
      <c r="J2996" s="86">
        <f t="shared" si="323"/>
        <v>6.9235521682676282</v>
      </c>
      <c r="L2996" s="87">
        <v>142.69769867105501</v>
      </c>
      <c r="M2996" s="86">
        <v>136.41678810603401</v>
      </c>
      <c r="N2996" s="86">
        <v>142.56754840805201</v>
      </c>
      <c r="O2996" s="86">
        <f t="shared" si="328"/>
        <v>140.56067839504701</v>
      </c>
      <c r="P2996" s="86">
        <f t="shared" si="324"/>
        <v>3.5893042248146267</v>
      </c>
      <c r="Q2996" s="86">
        <f t="shared" si="325"/>
        <v>7.1350492492018383</v>
      </c>
      <c r="S2996" s="86">
        <f t="shared" si="326"/>
        <v>0.21149708093421005</v>
      </c>
      <c r="T2996" s="87">
        <v>0.259417758</v>
      </c>
      <c r="U2996" s="87">
        <v>0</v>
      </c>
    </row>
    <row r="2997" spans="2:21">
      <c r="B2997" s="87" t="s">
        <v>8763</v>
      </c>
      <c r="C2997" s="87" t="s">
        <v>841</v>
      </c>
      <c r="D2997" s="87" t="s">
        <v>1680</v>
      </c>
      <c r="E2997" s="87">
        <v>81.946775724612294</v>
      </c>
      <c r="F2997" s="86">
        <v>69.982608923377299</v>
      </c>
      <c r="G2997" s="86">
        <v>75.604464212641602</v>
      </c>
      <c r="H2997" s="86">
        <f t="shared" si="327"/>
        <v>75.84461628687707</v>
      </c>
      <c r="I2997" s="86">
        <f t="shared" si="322"/>
        <v>5.9856976682766989</v>
      </c>
      <c r="J2997" s="86">
        <f t="shared" si="323"/>
        <v>6.2449748715115012</v>
      </c>
      <c r="L2997" s="87">
        <v>88.654173748865105</v>
      </c>
      <c r="M2997" s="86">
        <v>81.525175485302796</v>
      </c>
      <c r="N2997" s="86">
        <v>84.918312766207194</v>
      </c>
      <c r="O2997" s="86">
        <f t="shared" si="328"/>
        <v>85.032554000125018</v>
      </c>
      <c r="P2997" s="86">
        <f t="shared" si="324"/>
        <v>3.5658718926952364</v>
      </c>
      <c r="Q2997" s="86">
        <f t="shared" si="325"/>
        <v>6.4099433655873623</v>
      </c>
      <c r="S2997" s="86">
        <f t="shared" si="326"/>
        <v>0.16496849407586181</v>
      </c>
      <c r="T2997" s="87">
        <v>0.59086827099999994</v>
      </c>
      <c r="U2997" s="87">
        <v>0</v>
      </c>
    </row>
    <row r="2998" spans="2:21">
      <c r="B2998" s="87" t="s">
        <v>8764</v>
      </c>
      <c r="C2998" s="87" t="s">
        <v>832</v>
      </c>
      <c r="D2998" s="87" t="s">
        <v>4171</v>
      </c>
      <c r="E2998" s="87">
        <v>48.713932399307303</v>
      </c>
      <c r="F2998" s="86">
        <v>50.6347363162335</v>
      </c>
      <c r="G2998" s="86">
        <v>57.6382805955488</v>
      </c>
      <c r="H2998" s="86">
        <f t="shared" si="327"/>
        <v>52.328983103696537</v>
      </c>
      <c r="I2998" s="86">
        <f t="shared" si="322"/>
        <v>4.6972174544682641</v>
      </c>
      <c r="J2998" s="86">
        <f t="shared" si="323"/>
        <v>5.709538318573248</v>
      </c>
      <c r="L2998" s="87">
        <v>50.670844619207898</v>
      </c>
      <c r="M2998" s="86">
        <v>49.417415102077399</v>
      </c>
      <c r="N2998" s="86">
        <v>49.302583331606698</v>
      </c>
      <c r="O2998" s="86">
        <f t="shared" si="328"/>
        <v>49.796947684297329</v>
      </c>
      <c r="P2998" s="86">
        <f t="shared" si="324"/>
        <v>0.75899174798670965</v>
      </c>
      <c r="Q2998" s="86">
        <f t="shared" si="325"/>
        <v>5.6379854095565554</v>
      </c>
      <c r="S2998" s="86">
        <f t="shared" si="326"/>
        <v>-7.1552909016693381E-2</v>
      </c>
      <c r="T2998" s="87">
        <v>0.65635403199999998</v>
      </c>
      <c r="U2998" s="87">
        <v>0</v>
      </c>
    </row>
    <row r="2999" spans="2:21">
      <c r="B2999" s="87" t="s">
        <v>8765</v>
      </c>
      <c r="C2999" s="87" t="s">
        <v>841</v>
      </c>
      <c r="D2999" s="87"/>
      <c r="E2999" s="87">
        <v>59.070847514117297</v>
      </c>
      <c r="F2999" s="86">
        <v>55.089404615573201</v>
      </c>
      <c r="G2999" s="86">
        <v>62.1219081920432</v>
      </c>
      <c r="H2999" s="86">
        <f t="shared" si="327"/>
        <v>58.760720107244566</v>
      </c>
      <c r="I2999" s="86">
        <f t="shared" si="322"/>
        <v>3.5264941364811646</v>
      </c>
      <c r="J2999" s="86">
        <f t="shared" si="323"/>
        <v>5.8767801709855174</v>
      </c>
      <c r="L2999" s="87">
        <v>69.974742073687906</v>
      </c>
      <c r="M2999" s="86">
        <v>71.324883453457105</v>
      </c>
      <c r="N2999" s="86">
        <v>68.957302587768396</v>
      </c>
      <c r="O2999" s="86">
        <f t="shared" si="328"/>
        <v>70.085642704971136</v>
      </c>
      <c r="P2999" s="86">
        <f t="shared" si="324"/>
        <v>1.1876800921999524</v>
      </c>
      <c r="Q2999" s="86">
        <f t="shared" si="325"/>
        <v>6.1310470281420866</v>
      </c>
      <c r="S2999" s="86">
        <f t="shared" si="326"/>
        <v>0.25426685715656888</v>
      </c>
      <c r="T2999" s="87">
        <v>8.3080161999999999E-2</v>
      </c>
      <c r="U2999" s="87">
        <v>0</v>
      </c>
    </row>
    <row r="3000" spans="2:21">
      <c r="B3000" s="87" t="s">
        <v>8766</v>
      </c>
      <c r="C3000" s="87" t="s">
        <v>832</v>
      </c>
      <c r="D3000" s="87" t="s">
        <v>4172</v>
      </c>
      <c r="E3000" s="87">
        <v>315.34103256477499</v>
      </c>
      <c r="F3000" s="86">
        <v>376.93021471804201</v>
      </c>
      <c r="G3000" s="86">
        <v>354.37296588781101</v>
      </c>
      <c r="H3000" s="86">
        <f t="shared" si="327"/>
        <v>348.88140439020935</v>
      </c>
      <c r="I3000" s="86">
        <f t="shared" si="322"/>
        <v>31.159665841252725</v>
      </c>
      <c r="J3000" s="86">
        <f t="shared" si="323"/>
        <v>8.4465928927556106</v>
      </c>
      <c r="L3000" s="87">
        <v>313.18902246983299</v>
      </c>
      <c r="M3000" s="86">
        <v>353.642444298839</v>
      </c>
      <c r="N3000" s="86">
        <v>400.47792623146</v>
      </c>
      <c r="O3000" s="86">
        <f t="shared" si="328"/>
        <v>355.7697976667107</v>
      </c>
      <c r="P3000" s="86">
        <f t="shared" si="324"/>
        <v>43.683319519474388</v>
      </c>
      <c r="Q3000" s="86">
        <f t="shared" si="325"/>
        <v>8.4748002309983566</v>
      </c>
      <c r="S3000" s="86">
        <f t="shared" si="326"/>
        <v>2.8207338242746908E-2</v>
      </c>
      <c r="T3000" s="87">
        <v>0.98103776399999998</v>
      </c>
      <c r="U3000" s="87">
        <v>0</v>
      </c>
    </row>
    <row r="3001" spans="2:21">
      <c r="B3001" s="87" t="s">
        <v>8767</v>
      </c>
      <c r="C3001" s="87" t="s">
        <v>4173</v>
      </c>
      <c r="D3001" s="87" t="s">
        <v>1053</v>
      </c>
      <c r="E3001" s="87">
        <v>77.466920942900003</v>
      </c>
      <c r="F3001" s="86">
        <v>75.847493702435798</v>
      </c>
      <c r="G3001" s="86">
        <v>71.360039388972197</v>
      </c>
      <c r="H3001" s="86">
        <f t="shared" si="327"/>
        <v>74.891484678102657</v>
      </c>
      <c r="I3001" s="86">
        <f t="shared" si="322"/>
        <v>3.16369491566123</v>
      </c>
      <c r="J3001" s="86">
        <f t="shared" si="323"/>
        <v>6.2267297853863086</v>
      </c>
      <c r="L3001" s="87">
        <v>81.858907635491406</v>
      </c>
      <c r="M3001" s="86">
        <v>75.583314771163003</v>
      </c>
      <c r="N3001" s="86">
        <v>76.830459525975598</v>
      </c>
      <c r="O3001" s="86">
        <f t="shared" si="328"/>
        <v>78.090893977543331</v>
      </c>
      <c r="P3001" s="86">
        <f t="shared" si="324"/>
        <v>3.3222413676201401</v>
      </c>
      <c r="Q3001" s="86">
        <f t="shared" si="325"/>
        <v>6.2870824232883846</v>
      </c>
      <c r="S3001" s="86">
        <f t="shared" si="326"/>
        <v>6.0352637902076033E-2</v>
      </c>
      <c r="T3001" s="87">
        <v>0.96088815699999997</v>
      </c>
      <c r="U3001" s="87">
        <v>0</v>
      </c>
    </row>
    <row r="3002" spans="2:21">
      <c r="B3002" s="87" t="s">
        <v>8768</v>
      </c>
      <c r="C3002" s="87" t="s">
        <v>4174</v>
      </c>
      <c r="D3002" s="87" t="s">
        <v>970</v>
      </c>
      <c r="E3002" s="87">
        <v>159.656432592995</v>
      </c>
      <c r="F3002" s="86">
        <v>175.98470708693699</v>
      </c>
      <c r="G3002" s="86">
        <v>171.607202666436</v>
      </c>
      <c r="H3002" s="86">
        <f t="shared" si="327"/>
        <v>169.08278078212265</v>
      </c>
      <c r="I3002" s="86">
        <f t="shared" si="322"/>
        <v>8.4517848041037578</v>
      </c>
      <c r="J3002" s="86">
        <f t="shared" si="323"/>
        <v>7.4015859344123749</v>
      </c>
      <c r="L3002" s="87">
        <v>181.89013149449701</v>
      </c>
      <c r="M3002" s="86">
        <v>159.796142188342</v>
      </c>
      <c r="N3002" s="86">
        <v>181.87636296293499</v>
      </c>
      <c r="O3002" s="86">
        <f t="shared" si="328"/>
        <v>174.52087888192466</v>
      </c>
      <c r="P3002" s="86">
        <f t="shared" si="324"/>
        <v>12.75199789894196</v>
      </c>
      <c r="Q3002" s="86">
        <f t="shared" si="325"/>
        <v>7.4472558339891322</v>
      </c>
      <c r="S3002" s="86">
        <f t="shared" si="326"/>
        <v>4.5669899576758002E-2</v>
      </c>
      <c r="T3002" s="87">
        <v>0.99919958799999997</v>
      </c>
      <c r="U3002" s="87">
        <v>0</v>
      </c>
    </row>
    <row r="3003" spans="2:21">
      <c r="B3003" s="87" t="s">
        <v>8769</v>
      </c>
      <c r="C3003" s="87" t="s">
        <v>4175</v>
      </c>
      <c r="D3003" s="87" t="s">
        <v>968</v>
      </c>
      <c r="E3003" s="87">
        <v>46.793027585522601</v>
      </c>
      <c r="F3003" s="86">
        <v>58.209039339047898</v>
      </c>
      <c r="G3003" s="86">
        <v>51.543417833008903</v>
      </c>
      <c r="H3003" s="86">
        <f t="shared" si="327"/>
        <v>52.181828252526465</v>
      </c>
      <c r="I3003" s="86">
        <f t="shared" si="322"/>
        <v>5.7347194340236358</v>
      </c>
      <c r="J3003" s="86">
        <f t="shared" si="323"/>
        <v>5.7054755864679283</v>
      </c>
      <c r="L3003" s="87">
        <v>53.1730484959471</v>
      </c>
      <c r="M3003" s="86">
        <v>59.488369097800799</v>
      </c>
      <c r="N3003" s="86">
        <v>63.794084217412603</v>
      </c>
      <c r="O3003" s="86">
        <f t="shared" si="328"/>
        <v>58.818500603720167</v>
      </c>
      <c r="P3003" s="86">
        <f t="shared" si="324"/>
        <v>5.3421103319458831</v>
      </c>
      <c r="Q3003" s="86">
        <f t="shared" si="325"/>
        <v>5.8781981025202157</v>
      </c>
      <c r="S3003" s="86">
        <f t="shared" si="326"/>
        <v>0.17272251605228792</v>
      </c>
      <c r="T3003" s="87">
        <v>0.68712190100000003</v>
      </c>
      <c r="U3003" s="87">
        <v>0</v>
      </c>
    </row>
    <row r="3004" spans="2:21">
      <c r="B3004" s="87" t="s">
        <v>8770</v>
      </c>
      <c r="C3004" s="87" t="s">
        <v>4176</v>
      </c>
      <c r="D3004" s="87" t="s">
        <v>4177</v>
      </c>
      <c r="E3004" s="87">
        <v>79.601248739023802</v>
      </c>
      <c r="F3004" s="86">
        <v>85.048826466492898</v>
      </c>
      <c r="G3004" s="86">
        <v>83.921011056218305</v>
      </c>
      <c r="H3004" s="86">
        <f t="shared" si="327"/>
        <v>82.857028753911678</v>
      </c>
      <c r="I3004" s="86">
        <f t="shared" si="322"/>
        <v>2.8754251040360339</v>
      </c>
      <c r="J3004" s="86">
        <f t="shared" si="323"/>
        <v>6.3725521812091346</v>
      </c>
      <c r="L3004" s="87">
        <v>86.535974735417</v>
      </c>
      <c r="M3004" s="86">
        <v>87.773128134882199</v>
      </c>
      <c r="N3004" s="86">
        <v>86.512360781306</v>
      </c>
      <c r="O3004" s="86">
        <f t="shared" si="328"/>
        <v>86.9404878838684</v>
      </c>
      <c r="P3004" s="86">
        <f t="shared" si="324"/>
        <v>0.72118426592198437</v>
      </c>
      <c r="Q3004" s="86">
        <f t="shared" si="325"/>
        <v>6.441956286496719</v>
      </c>
      <c r="S3004" s="86">
        <f t="shared" si="326"/>
        <v>6.9404105287584519E-2</v>
      </c>
      <c r="T3004" s="87">
        <v>0.93296457899999996</v>
      </c>
      <c r="U3004" s="87">
        <v>0</v>
      </c>
    </row>
    <row r="3005" spans="2:21">
      <c r="B3005" s="87" t="s">
        <v>8771</v>
      </c>
      <c r="C3005" s="87" t="s">
        <v>841</v>
      </c>
      <c r="D3005" s="87"/>
      <c r="E3005" s="87">
        <v>36.440018710576801</v>
      </c>
      <c r="F3005" s="86">
        <v>36.988022833520397</v>
      </c>
      <c r="G3005" s="86">
        <v>41.517755163632003</v>
      </c>
      <c r="H3005" s="86">
        <f t="shared" si="327"/>
        <v>38.315265569243067</v>
      </c>
      <c r="I3005" s="86">
        <f t="shared" si="322"/>
        <v>2.7869395098060266</v>
      </c>
      <c r="J3005" s="86">
        <f t="shared" si="323"/>
        <v>5.259847400174583</v>
      </c>
      <c r="L3005" s="87">
        <v>41.879178380654103</v>
      </c>
      <c r="M3005" s="86">
        <v>47.027555163672297</v>
      </c>
      <c r="N3005" s="86">
        <v>43.077006597697597</v>
      </c>
      <c r="O3005" s="86">
        <f t="shared" si="328"/>
        <v>43.994580047341337</v>
      </c>
      <c r="P3005" s="86">
        <f t="shared" si="324"/>
        <v>2.6940493038544262</v>
      </c>
      <c r="Q3005" s="86">
        <f t="shared" si="325"/>
        <v>5.4592538954450687</v>
      </c>
      <c r="S3005" s="86">
        <f t="shared" si="326"/>
        <v>0.19940649527048698</v>
      </c>
      <c r="T3005" s="87">
        <v>0.31269731699999997</v>
      </c>
      <c r="U3005" s="87">
        <v>0</v>
      </c>
    </row>
    <row r="3006" spans="2:21">
      <c r="B3006" s="87" t="s">
        <v>8772</v>
      </c>
      <c r="C3006" s="87" t="s">
        <v>4178</v>
      </c>
      <c r="D3006" s="87" t="s">
        <v>2514</v>
      </c>
      <c r="E3006" s="87">
        <v>52.601953919420602</v>
      </c>
      <c r="F3006" s="86">
        <v>48.800718852622502</v>
      </c>
      <c r="G3006" s="86">
        <v>51.736526476914101</v>
      </c>
      <c r="H3006" s="86">
        <f t="shared" si="327"/>
        <v>51.046399749652402</v>
      </c>
      <c r="I3006" s="86">
        <f t="shared" si="322"/>
        <v>1.9923737558562138</v>
      </c>
      <c r="J3006" s="86">
        <f t="shared" si="323"/>
        <v>5.6737373077733162</v>
      </c>
      <c r="L3006" s="87">
        <v>57.881205231781799</v>
      </c>
      <c r="M3006" s="86">
        <v>61.350578762041799</v>
      </c>
      <c r="N3006" s="86">
        <v>56.013984607299101</v>
      </c>
      <c r="O3006" s="86">
        <f t="shared" si="328"/>
        <v>58.415256200374237</v>
      </c>
      <c r="P3006" s="86">
        <f t="shared" si="324"/>
        <v>2.7080836620938009</v>
      </c>
      <c r="Q3006" s="86">
        <f t="shared" si="325"/>
        <v>5.8682732990990232</v>
      </c>
      <c r="S3006" s="86">
        <f t="shared" si="326"/>
        <v>0.19453599132570693</v>
      </c>
      <c r="T3006" s="87">
        <v>0.29438385299999997</v>
      </c>
      <c r="U3006" s="87">
        <v>0</v>
      </c>
    </row>
    <row r="3007" spans="2:21">
      <c r="B3007" s="87" t="s">
        <v>8773</v>
      </c>
      <c r="C3007" s="87" t="s">
        <v>4179</v>
      </c>
      <c r="D3007" s="87" t="s">
        <v>4180</v>
      </c>
      <c r="E3007" s="87">
        <v>110.63936366034</v>
      </c>
      <c r="F3007" s="86">
        <v>103.43076699434801</v>
      </c>
      <c r="G3007" s="86">
        <v>104.483473771886</v>
      </c>
      <c r="H3007" s="86">
        <f t="shared" si="327"/>
        <v>106.184534808858</v>
      </c>
      <c r="I3007" s="86">
        <f t="shared" si="322"/>
        <v>3.893735091382811</v>
      </c>
      <c r="J3007" s="86">
        <f t="shared" si="323"/>
        <v>6.7304298506506388</v>
      </c>
      <c r="L3007" s="87">
        <v>118.65102051750399</v>
      </c>
      <c r="M3007" s="86">
        <v>107.236359043368</v>
      </c>
      <c r="N3007" s="86">
        <v>115.904342470004</v>
      </c>
      <c r="O3007" s="86">
        <f t="shared" si="328"/>
        <v>113.93057401029199</v>
      </c>
      <c r="P3007" s="86">
        <f t="shared" si="324"/>
        <v>5.9578054341927409</v>
      </c>
      <c r="Q3007" s="86">
        <f t="shared" si="325"/>
        <v>6.8320111453724088</v>
      </c>
      <c r="S3007" s="86">
        <f t="shared" si="326"/>
        <v>0.10158129472177045</v>
      </c>
      <c r="T3007" s="87">
        <v>0.83216878100000002</v>
      </c>
      <c r="U3007" s="87">
        <v>0</v>
      </c>
    </row>
    <row r="3008" spans="2:21">
      <c r="B3008" s="87" t="s">
        <v>8774</v>
      </c>
      <c r="C3008" s="87" t="s">
        <v>2769</v>
      </c>
      <c r="D3008" s="87" t="s">
        <v>1851</v>
      </c>
      <c r="E3008" s="87">
        <v>0</v>
      </c>
      <c r="F3008" s="86">
        <v>0</v>
      </c>
      <c r="G3008" s="86">
        <v>0</v>
      </c>
      <c r="H3008" s="86">
        <f t="shared" si="327"/>
        <v>0</v>
      </c>
      <c r="I3008" s="86">
        <f t="shared" si="322"/>
        <v>0</v>
      </c>
      <c r="J3008" s="86" t="e">
        <f t="shared" si="323"/>
        <v>#NUM!</v>
      </c>
      <c r="L3008" s="87">
        <v>0.52347343232877597</v>
      </c>
      <c r="M3008" s="86">
        <v>0</v>
      </c>
      <c r="N3008" s="86">
        <v>0</v>
      </c>
      <c r="O3008" s="86">
        <f t="shared" si="328"/>
        <v>0.17449114410959199</v>
      </c>
      <c r="P3008" s="86">
        <f t="shared" si="324"/>
        <v>0.30222752706863615</v>
      </c>
      <c r="Q3008" s="86">
        <f t="shared" si="325"/>
        <v>-2.5187742772110924</v>
      </c>
      <c r="S3008" s="86" t="e">
        <f t="shared" si="326"/>
        <v>#DIV/0!</v>
      </c>
      <c r="T3008" s="87">
        <v>1</v>
      </c>
      <c r="U3008" s="87">
        <v>0</v>
      </c>
    </row>
    <row r="3009" spans="2:21">
      <c r="B3009" s="87" t="s">
        <v>8775</v>
      </c>
      <c r="C3009" s="87" t="s">
        <v>4181</v>
      </c>
      <c r="D3009" s="87" t="s">
        <v>4182</v>
      </c>
      <c r="E3009" s="87">
        <v>39.4610508357081</v>
      </c>
      <c r="F3009" s="86">
        <v>35.261659702715001</v>
      </c>
      <c r="G3009" s="86">
        <v>36.626915084793197</v>
      </c>
      <c r="H3009" s="86">
        <f t="shared" si="327"/>
        <v>37.116541874405435</v>
      </c>
      <c r="I3009" s="86">
        <f t="shared" si="322"/>
        <v>2.1420836274045785</v>
      </c>
      <c r="J3009" s="86">
        <f t="shared" si="323"/>
        <v>5.2139903965960901</v>
      </c>
      <c r="L3009" s="87">
        <v>39.892496517411303</v>
      </c>
      <c r="M3009" s="86">
        <v>40.114644965543398</v>
      </c>
      <c r="N3009" s="86">
        <v>44.115864542378802</v>
      </c>
      <c r="O3009" s="86">
        <f t="shared" si="328"/>
        <v>41.374335341777829</v>
      </c>
      <c r="P3009" s="86">
        <f t="shared" si="324"/>
        <v>2.3768307157983948</v>
      </c>
      <c r="Q3009" s="86">
        <f t="shared" si="325"/>
        <v>5.370664230811494</v>
      </c>
      <c r="S3009" s="86">
        <f t="shared" si="326"/>
        <v>0.15667383421540365</v>
      </c>
      <c r="T3009" s="87">
        <v>0.61734120299999995</v>
      </c>
      <c r="U3009" s="87">
        <v>0</v>
      </c>
    </row>
    <row r="3010" spans="2:21">
      <c r="B3010" s="87" t="s">
        <v>8776</v>
      </c>
      <c r="C3010" s="87" t="s">
        <v>4183</v>
      </c>
      <c r="D3010" s="87" t="s">
        <v>4184</v>
      </c>
      <c r="E3010" s="87">
        <v>92.191975348348606</v>
      </c>
      <c r="F3010" s="86">
        <v>79.491257541559193</v>
      </c>
      <c r="G3010" s="86">
        <v>92.909826574027903</v>
      </c>
      <c r="H3010" s="86">
        <f t="shared" si="327"/>
        <v>88.197686487978558</v>
      </c>
      <c r="I3010" s="86">
        <f t="shared" si="322"/>
        <v>7.5485267665180338</v>
      </c>
      <c r="J3010" s="86">
        <f t="shared" si="323"/>
        <v>6.4626689078572852</v>
      </c>
      <c r="L3010" s="87">
        <v>100.304856629735</v>
      </c>
      <c r="M3010" s="86">
        <v>78.024428601472707</v>
      </c>
      <c r="N3010" s="86">
        <v>77.647117790412906</v>
      </c>
      <c r="O3010" s="86">
        <f t="shared" si="328"/>
        <v>85.325467673873547</v>
      </c>
      <c r="P3010" s="86">
        <f t="shared" si="324"/>
        <v>12.973903074259161</v>
      </c>
      <c r="Q3010" s="86">
        <f t="shared" si="325"/>
        <v>6.4149045117289845</v>
      </c>
      <c r="S3010" s="86">
        <f t="shared" si="326"/>
        <v>-4.7764396128300593E-2</v>
      </c>
      <c r="T3010" s="87">
        <v>0.83842181900000001</v>
      </c>
      <c r="U3010" s="87">
        <v>0</v>
      </c>
    </row>
    <row r="3011" spans="2:21">
      <c r="B3011" s="87" t="s">
        <v>8777</v>
      </c>
      <c r="C3011" s="87" t="s">
        <v>4185</v>
      </c>
      <c r="D3011" s="87" t="s">
        <v>4186</v>
      </c>
      <c r="E3011" s="87">
        <v>101.56761375470801</v>
      </c>
      <c r="F3011" s="86">
        <v>104.294156314117</v>
      </c>
      <c r="G3011" s="86">
        <v>99.759710010702506</v>
      </c>
      <c r="H3011" s="86">
        <f t="shared" si="327"/>
        <v>101.87382669317584</v>
      </c>
      <c r="I3011" s="86">
        <f t="shared" si="322"/>
        <v>2.2826794764927425</v>
      </c>
      <c r="J3011" s="86">
        <f t="shared" si="323"/>
        <v>6.6706396333276734</v>
      </c>
      <c r="L3011" s="87">
        <v>114.177900819537</v>
      </c>
      <c r="M3011" s="86">
        <v>114.30684801567701</v>
      </c>
      <c r="N3011" s="86">
        <v>110.60771051247499</v>
      </c>
      <c r="O3011" s="86">
        <f t="shared" si="328"/>
        <v>113.030819782563</v>
      </c>
      <c r="P3011" s="86">
        <f t="shared" si="324"/>
        <v>2.0994643950155267</v>
      </c>
      <c r="Q3011" s="86">
        <f t="shared" si="325"/>
        <v>6.8205723914863494</v>
      </c>
      <c r="S3011" s="86">
        <f t="shared" si="326"/>
        <v>0.14993275815867618</v>
      </c>
      <c r="T3011" s="87">
        <v>0.53239389400000003</v>
      </c>
      <c r="U3011" s="87">
        <v>0</v>
      </c>
    </row>
    <row r="3012" spans="2:21">
      <c r="B3012" s="87" t="s">
        <v>8778</v>
      </c>
      <c r="C3012" s="87" t="s">
        <v>2330</v>
      </c>
      <c r="D3012" s="87" t="s">
        <v>1677</v>
      </c>
      <c r="E3012" s="87">
        <v>4.6529652195735496</v>
      </c>
      <c r="F3012" s="86">
        <v>4.6130107600474997</v>
      </c>
      <c r="G3012" s="86">
        <v>5.8064599239007002</v>
      </c>
      <c r="H3012" s="86">
        <f t="shared" si="327"/>
        <v>5.0241453011739168</v>
      </c>
      <c r="I3012" s="86">
        <f t="shared" si="322"/>
        <v>0.67779880230648593</v>
      </c>
      <c r="J3012" s="86">
        <f t="shared" si="323"/>
        <v>2.3288781884038579</v>
      </c>
      <c r="L3012" s="87">
        <v>3.46297809079037</v>
      </c>
      <c r="M3012" s="86">
        <v>5.1926972056886704</v>
      </c>
      <c r="N3012" s="86">
        <v>6.1393118353832197</v>
      </c>
      <c r="O3012" s="86">
        <f t="shared" si="328"/>
        <v>4.9316623772874202</v>
      </c>
      <c r="P3012" s="86">
        <f t="shared" si="324"/>
        <v>1.3571274679780272</v>
      </c>
      <c r="Q3012" s="86">
        <f t="shared" si="325"/>
        <v>2.302074035895298</v>
      </c>
      <c r="S3012" s="86">
        <f t="shared" si="326"/>
        <v>-2.6804152508560077E-2</v>
      </c>
      <c r="T3012" s="87">
        <v>1</v>
      </c>
      <c r="U3012" s="87">
        <v>0</v>
      </c>
    </row>
    <row r="3013" spans="2:21">
      <c r="B3013" s="87" t="s">
        <v>8779</v>
      </c>
      <c r="C3013" s="87" t="s">
        <v>1932</v>
      </c>
      <c r="D3013" s="87" t="s">
        <v>1933</v>
      </c>
      <c r="E3013" s="87">
        <v>120.83532567487801</v>
      </c>
      <c r="F3013" s="86">
        <v>117.02311323926</v>
      </c>
      <c r="G3013" s="86">
        <v>109.36190768575401</v>
      </c>
      <c r="H3013" s="86">
        <f t="shared" si="327"/>
        <v>115.74011553329733</v>
      </c>
      <c r="I3013" s="86">
        <f t="shared" si="322"/>
        <v>5.8433203252446857</v>
      </c>
      <c r="J3013" s="86">
        <f t="shared" si="323"/>
        <v>6.8547451791133156</v>
      </c>
      <c r="L3013" s="87">
        <v>114.85399710367599</v>
      </c>
      <c r="M3013" s="86">
        <v>116.29732660887601</v>
      </c>
      <c r="N3013" s="86">
        <v>102.84742622411299</v>
      </c>
      <c r="O3013" s="86">
        <f t="shared" si="328"/>
        <v>111.33291664555499</v>
      </c>
      <c r="P3013" s="86">
        <f t="shared" si="324"/>
        <v>7.3840003239729901</v>
      </c>
      <c r="Q3013" s="86">
        <f t="shared" si="325"/>
        <v>6.7987363921614312</v>
      </c>
      <c r="S3013" s="86">
        <f t="shared" si="326"/>
        <v>-5.600878695188416E-2</v>
      </c>
      <c r="T3013" s="87">
        <v>0.65453554400000002</v>
      </c>
      <c r="U3013" s="87">
        <v>0</v>
      </c>
    </row>
    <row r="3014" spans="2:21">
      <c r="B3014" s="87" t="s">
        <v>8780</v>
      </c>
      <c r="C3014" s="87" t="s">
        <v>4187</v>
      </c>
      <c r="D3014" s="87" t="s">
        <v>1388</v>
      </c>
      <c r="E3014" s="87">
        <v>51.148404435753299</v>
      </c>
      <c r="F3014" s="86">
        <v>44.399058937982502</v>
      </c>
      <c r="G3014" s="86">
        <v>44.037789358126403</v>
      </c>
      <c r="H3014" s="86">
        <f t="shared" si="327"/>
        <v>46.528417577287406</v>
      </c>
      <c r="I3014" s="86">
        <f t="shared" ref="I3014:I3077" si="329">STDEV(E3014:G3014)</f>
        <v>4.0051014789428923</v>
      </c>
      <c r="J3014" s="86">
        <f t="shared" ref="J3014:J3077" si="330">LOG(H3014,2)</f>
        <v>5.5400402170304268</v>
      </c>
      <c r="L3014" s="87">
        <v>48.488717567395298</v>
      </c>
      <c r="M3014" s="86">
        <v>51.1463016739769</v>
      </c>
      <c r="N3014" s="86">
        <v>47.609950071370299</v>
      </c>
      <c r="O3014" s="86">
        <f t="shared" si="328"/>
        <v>49.081656437580826</v>
      </c>
      <c r="P3014" s="86">
        <f t="shared" ref="P3014:P3077" si="331">STDEV(L3014:N3014)</f>
        <v>1.8412300350980706</v>
      </c>
      <c r="Q3014" s="86">
        <f t="shared" ref="Q3014:Q3077" si="332">LOG(O3014,2)</f>
        <v>5.6171120336591223</v>
      </c>
      <c r="S3014" s="86">
        <f t="shared" ref="S3014:S3077" si="333">LOG(O3014/H3014,2)</f>
        <v>7.7071816628695944E-2</v>
      </c>
      <c r="T3014" s="87">
        <v>0.93221407499999998</v>
      </c>
      <c r="U3014" s="87">
        <v>0</v>
      </c>
    </row>
    <row r="3015" spans="2:21">
      <c r="B3015" s="87" t="s">
        <v>8781</v>
      </c>
      <c r="C3015" s="87" t="s">
        <v>1445</v>
      </c>
      <c r="D3015" s="87" t="s">
        <v>2449</v>
      </c>
      <c r="E3015" s="87">
        <v>69.646483216644697</v>
      </c>
      <c r="F3015" s="86">
        <v>56.120399492463598</v>
      </c>
      <c r="G3015" s="86">
        <v>62.743256514414703</v>
      </c>
      <c r="H3015" s="86">
        <f t="shared" ref="H3015:H3078" si="334">AVERAGE(E3015:G3015)</f>
        <v>62.836713074507664</v>
      </c>
      <c r="I3015" s="86">
        <f t="shared" si="329"/>
        <v>6.7635261384027725</v>
      </c>
      <c r="J3015" s="86">
        <f t="shared" si="330"/>
        <v>5.9735358115613106</v>
      </c>
      <c r="L3015" s="87">
        <v>72.5110603285341</v>
      </c>
      <c r="M3015" s="86">
        <v>68.404322866735598</v>
      </c>
      <c r="N3015" s="86">
        <v>57.416696161125003</v>
      </c>
      <c r="O3015" s="86">
        <f t="shared" ref="O3015:O3078" si="335">AVERAGE(L3015:N3015)</f>
        <v>66.110693118798238</v>
      </c>
      <c r="P3015" s="86">
        <f t="shared" si="331"/>
        <v>7.8041982592741928</v>
      </c>
      <c r="Q3015" s="86">
        <f t="shared" si="332"/>
        <v>6.0468117351797339</v>
      </c>
      <c r="S3015" s="86">
        <f t="shared" si="333"/>
        <v>7.327592361842343E-2</v>
      </c>
      <c r="T3015" s="87">
        <v>0.95313182500000004</v>
      </c>
      <c r="U3015" s="87">
        <v>0</v>
      </c>
    </row>
    <row r="3016" spans="2:21">
      <c r="B3016" s="87" t="s">
        <v>8782</v>
      </c>
      <c r="C3016" s="87" t="s">
        <v>4188</v>
      </c>
      <c r="D3016" s="87" t="s">
        <v>970</v>
      </c>
      <c r="E3016" s="87">
        <v>253.40537484316999</v>
      </c>
      <c r="F3016" s="86">
        <v>256.02766845167002</v>
      </c>
      <c r="G3016" s="86">
        <v>269.19493549885402</v>
      </c>
      <c r="H3016" s="86">
        <f t="shared" si="334"/>
        <v>259.54265959789797</v>
      </c>
      <c r="I3016" s="86">
        <f t="shared" si="329"/>
        <v>8.4613195480035568</v>
      </c>
      <c r="J3016" s="86">
        <f t="shared" si="330"/>
        <v>8.019827875688005</v>
      </c>
      <c r="L3016" s="87">
        <v>266.197620196407</v>
      </c>
      <c r="M3016" s="86">
        <v>260.98505009495</v>
      </c>
      <c r="N3016" s="86">
        <v>283.25563417039001</v>
      </c>
      <c r="O3016" s="86">
        <f t="shared" si="335"/>
        <v>270.14610148724904</v>
      </c>
      <c r="P3016" s="86">
        <f t="shared" si="331"/>
        <v>11.648502356243378</v>
      </c>
      <c r="Q3016" s="86">
        <f t="shared" si="332"/>
        <v>8.077596052174659</v>
      </c>
      <c r="S3016" s="86">
        <f t="shared" si="333"/>
        <v>5.776817648665445E-2</v>
      </c>
      <c r="T3016" s="87">
        <v>0.96158329600000003</v>
      </c>
      <c r="U3016" s="87">
        <v>0</v>
      </c>
    </row>
    <row r="3017" spans="2:21">
      <c r="B3017" s="87" t="s">
        <v>8783</v>
      </c>
      <c r="C3017" s="87" t="s">
        <v>832</v>
      </c>
      <c r="D3017" s="87" t="s">
        <v>1076</v>
      </c>
      <c r="E3017" s="87">
        <v>57.389190954255902</v>
      </c>
      <c r="F3017" s="86">
        <v>53.2758875315795</v>
      </c>
      <c r="G3017" s="86">
        <v>50.193122036293097</v>
      </c>
      <c r="H3017" s="86">
        <f t="shared" si="334"/>
        <v>53.619400174042831</v>
      </c>
      <c r="I3017" s="86">
        <f t="shared" si="329"/>
        <v>3.6103119906272227</v>
      </c>
      <c r="J3017" s="86">
        <f t="shared" si="330"/>
        <v>5.7446831752527059</v>
      </c>
      <c r="L3017" s="87">
        <v>67.730859775728703</v>
      </c>
      <c r="M3017" s="86">
        <v>71.905234756038695</v>
      </c>
      <c r="N3017" s="86">
        <v>65.528731772835201</v>
      </c>
      <c r="O3017" s="86">
        <f t="shared" si="335"/>
        <v>68.388275434867538</v>
      </c>
      <c r="P3017" s="86">
        <f t="shared" si="331"/>
        <v>3.2386870928451041</v>
      </c>
      <c r="Q3017" s="86">
        <f t="shared" si="332"/>
        <v>6.0956771038895958</v>
      </c>
      <c r="S3017" s="86">
        <f t="shared" si="333"/>
        <v>0.35099392863688922</v>
      </c>
      <c r="T3017" s="87">
        <v>5.3798011999999999E-2</v>
      </c>
      <c r="U3017" s="87">
        <v>0</v>
      </c>
    </row>
    <row r="3018" spans="2:21">
      <c r="B3018" s="87" t="s">
        <v>8784</v>
      </c>
      <c r="C3018" s="87" t="s">
        <v>4189</v>
      </c>
      <c r="D3018" s="87" t="s">
        <v>4190</v>
      </c>
      <c r="E3018" s="87">
        <v>112.056122823902</v>
      </c>
      <c r="F3018" s="86">
        <v>98.110982911535004</v>
      </c>
      <c r="G3018" s="86">
        <v>98.266228242786795</v>
      </c>
      <c r="H3018" s="86">
        <f t="shared" si="334"/>
        <v>102.8111113260746</v>
      </c>
      <c r="I3018" s="86">
        <f t="shared" si="329"/>
        <v>8.0067910847254851</v>
      </c>
      <c r="J3018" s="86">
        <f t="shared" si="330"/>
        <v>6.6838523822127245</v>
      </c>
      <c r="L3018" s="87">
        <v>119.618072949027</v>
      </c>
      <c r="M3018" s="86">
        <v>118.840907695152</v>
      </c>
      <c r="N3018" s="86">
        <v>108.48526723718901</v>
      </c>
      <c r="O3018" s="86">
        <f t="shared" si="335"/>
        <v>115.64808262712268</v>
      </c>
      <c r="P3018" s="86">
        <f t="shared" si="331"/>
        <v>6.2153390648186297</v>
      </c>
      <c r="Q3018" s="86">
        <f t="shared" si="332"/>
        <v>6.8535975369656699</v>
      </c>
      <c r="S3018" s="86">
        <f t="shared" si="333"/>
        <v>0.16974515475294499</v>
      </c>
      <c r="T3018" s="87">
        <v>0.53213831</v>
      </c>
      <c r="U3018" s="87">
        <v>0</v>
      </c>
    </row>
    <row r="3019" spans="2:21">
      <c r="B3019" s="87" t="s">
        <v>8785</v>
      </c>
      <c r="C3019" s="87" t="s">
        <v>1380</v>
      </c>
      <c r="D3019" s="87" t="s">
        <v>1381</v>
      </c>
      <c r="E3019" s="87">
        <v>233.497158173722</v>
      </c>
      <c r="F3019" s="86">
        <v>235.620560834732</v>
      </c>
      <c r="G3019" s="86">
        <v>235.82250530458299</v>
      </c>
      <c r="H3019" s="86">
        <f t="shared" si="334"/>
        <v>234.98007477101234</v>
      </c>
      <c r="I3019" s="86">
        <f t="shared" si="329"/>
        <v>1.2882067450976962</v>
      </c>
      <c r="J3019" s="86">
        <f t="shared" si="330"/>
        <v>7.8763946178510418</v>
      </c>
      <c r="L3019" s="87">
        <v>256.45054225526502</v>
      </c>
      <c r="M3019" s="86">
        <v>235.49879404786</v>
      </c>
      <c r="N3019" s="86">
        <v>270.615252249886</v>
      </c>
      <c r="O3019" s="86">
        <f t="shared" si="335"/>
        <v>254.18819618433702</v>
      </c>
      <c r="P3019" s="86">
        <f t="shared" si="331"/>
        <v>17.667203131003568</v>
      </c>
      <c r="Q3019" s="86">
        <f t="shared" si="332"/>
        <v>7.9897532267985101</v>
      </c>
      <c r="S3019" s="86">
        <f t="shared" si="333"/>
        <v>0.1133586089474673</v>
      </c>
      <c r="T3019" s="87">
        <v>0.76749864999999995</v>
      </c>
      <c r="U3019" s="87">
        <v>0</v>
      </c>
    </row>
    <row r="3020" spans="2:21">
      <c r="B3020" s="87" t="s">
        <v>8786</v>
      </c>
      <c r="C3020" s="87" t="s">
        <v>4191</v>
      </c>
      <c r="D3020" s="87" t="s">
        <v>4192</v>
      </c>
      <c r="E3020" s="87">
        <v>42.963701516910596</v>
      </c>
      <c r="F3020" s="86">
        <v>38.998483145983002</v>
      </c>
      <c r="G3020" s="86">
        <v>41.720434667370597</v>
      </c>
      <c r="H3020" s="86">
        <f t="shared" si="334"/>
        <v>41.227539776754732</v>
      </c>
      <c r="I3020" s="86">
        <f t="shared" si="329"/>
        <v>2.0280404858340084</v>
      </c>
      <c r="J3020" s="86">
        <f t="shared" si="330"/>
        <v>5.3655364669118901</v>
      </c>
      <c r="L3020" s="87">
        <v>50.110598584865997</v>
      </c>
      <c r="M3020" s="86">
        <v>42.168386485524401</v>
      </c>
      <c r="N3020" s="86">
        <v>45.298341732999297</v>
      </c>
      <c r="O3020" s="86">
        <f t="shared" si="335"/>
        <v>45.859108934463229</v>
      </c>
      <c r="P3020" s="86">
        <f t="shared" si="331"/>
        <v>4.0006909588732649</v>
      </c>
      <c r="Q3020" s="86">
        <f t="shared" si="332"/>
        <v>5.5191364177886193</v>
      </c>
      <c r="S3020" s="86">
        <f t="shared" si="333"/>
        <v>0.15359995087673001</v>
      </c>
      <c r="T3020" s="87">
        <v>0.60643830799999998</v>
      </c>
      <c r="U3020" s="87">
        <v>0</v>
      </c>
    </row>
    <row r="3021" spans="2:21">
      <c r="B3021" s="87" t="s">
        <v>8787</v>
      </c>
      <c r="C3021" s="87" t="s">
        <v>832</v>
      </c>
      <c r="D3021" s="87" t="s">
        <v>4193</v>
      </c>
      <c r="E3021" s="87">
        <v>49.795386279861702</v>
      </c>
      <c r="F3021" s="86">
        <v>45.068501384570503</v>
      </c>
      <c r="G3021" s="86">
        <v>58.9773113860834</v>
      </c>
      <c r="H3021" s="86">
        <f t="shared" si="334"/>
        <v>51.280399683505209</v>
      </c>
      <c r="I3021" s="86">
        <f t="shared" si="329"/>
        <v>7.0723191048831895</v>
      </c>
      <c r="J3021" s="86">
        <f t="shared" si="330"/>
        <v>5.6803356013674913</v>
      </c>
      <c r="L3021" s="87">
        <v>49.098080957128097</v>
      </c>
      <c r="M3021" s="86">
        <v>52.302609775935203</v>
      </c>
      <c r="N3021" s="86">
        <v>53.066484767154698</v>
      </c>
      <c r="O3021" s="86">
        <f t="shared" si="335"/>
        <v>51.489058500072666</v>
      </c>
      <c r="P3021" s="86">
        <f t="shared" si="331"/>
        <v>2.1055774644267022</v>
      </c>
      <c r="Q3021" s="86">
        <f t="shared" si="332"/>
        <v>5.6861939849548628</v>
      </c>
      <c r="S3021" s="86">
        <f t="shared" si="333"/>
        <v>5.8583835873719514E-3</v>
      </c>
      <c r="T3021" s="87">
        <v>0.95297301300000004</v>
      </c>
      <c r="U3021" s="87">
        <v>0</v>
      </c>
    </row>
    <row r="3022" spans="2:21">
      <c r="B3022" s="87" t="s">
        <v>8788</v>
      </c>
      <c r="C3022" s="87" t="s">
        <v>4194</v>
      </c>
      <c r="D3022" s="87" t="s">
        <v>4195</v>
      </c>
      <c r="E3022" s="87">
        <v>112.393004431289</v>
      </c>
      <c r="F3022" s="86">
        <v>110.316334945075</v>
      </c>
      <c r="G3022" s="86">
        <v>119.462139803746</v>
      </c>
      <c r="H3022" s="86">
        <f t="shared" si="334"/>
        <v>114.05715972670333</v>
      </c>
      <c r="I3022" s="86">
        <f t="shared" si="329"/>
        <v>4.7946320258873039</v>
      </c>
      <c r="J3022" s="86">
        <f t="shared" si="330"/>
        <v>6.8336132017733142</v>
      </c>
      <c r="L3022" s="87">
        <v>127.74683385103801</v>
      </c>
      <c r="M3022" s="86">
        <v>131.38602220022599</v>
      </c>
      <c r="N3022" s="86">
        <v>129.18092414438499</v>
      </c>
      <c r="O3022" s="86">
        <f t="shared" si="335"/>
        <v>129.43792673188298</v>
      </c>
      <c r="P3022" s="86">
        <f t="shared" si="331"/>
        <v>1.8331559420032721</v>
      </c>
      <c r="Q3022" s="86">
        <f t="shared" si="332"/>
        <v>7.0161165945156849</v>
      </c>
      <c r="S3022" s="86">
        <f t="shared" si="333"/>
        <v>0.18250339274237165</v>
      </c>
      <c r="T3022" s="87">
        <v>0.34960779800000003</v>
      </c>
      <c r="U3022" s="87">
        <v>0</v>
      </c>
    </row>
    <row r="3023" spans="2:21">
      <c r="B3023" s="87" t="s">
        <v>8789</v>
      </c>
      <c r="C3023" s="87" t="s">
        <v>841</v>
      </c>
      <c r="D3023" s="87" t="s">
        <v>1610</v>
      </c>
      <c r="E3023" s="87">
        <v>0.11740789568023299</v>
      </c>
      <c r="F3023" s="86">
        <v>0.206932849829598</v>
      </c>
      <c r="G3023" s="86">
        <v>0.22325932863268</v>
      </c>
      <c r="H3023" s="86">
        <f t="shared" si="334"/>
        <v>0.18253335804750367</v>
      </c>
      <c r="I3023" s="86">
        <f t="shared" si="329"/>
        <v>5.6988006316592281E-2</v>
      </c>
      <c r="J3023" s="86">
        <f t="shared" si="330"/>
        <v>-2.4537679536784736</v>
      </c>
      <c r="L3023" s="87">
        <v>0</v>
      </c>
      <c r="M3023" s="86">
        <v>0.246638888103591</v>
      </c>
      <c r="N3023" s="86">
        <v>0.11266382532465</v>
      </c>
      <c r="O3023" s="86">
        <f t="shared" si="335"/>
        <v>0.119767571142747</v>
      </c>
      <c r="P3023" s="86">
        <f t="shared" si="331"/>
        <v>0.12347280139662345</v>
      </c>
      <c r="Q3023" s="86">
        <f t="shared" si="332"/>
        <v>-3.0616907650981506</v>
      </c>
      <c r="S3023" s="86">
        <f t="shared" si="333"/>
        <v>-0.60792281141967708</v>
      </c>
      <c r="T3023" s="87">
        <v>0.95393430400000001</v>
      </c>
      <c r="U3023" s="87">
        <v>0</v>
      </c>
    </row>
    <row r="3024" spans="2:21">
      <c r="B3024" s="87" t="s">
        <v>8790</v>
      </c>
      <c r="C3024" s="87" t="s">
        <v>832</v>
      </c>
      <c r="D3024" s="87" t="s">
        <v>3646</v>
      </c>
      <c r="E3024" s="87">
        <v>118.50729110454</v>
      </c>
      <c r="F3024" s="86">
        <v>123.241260085764</v>
      </c>
      <c r="G3024" s="86">
        <v>115.455779057177</v>
      </c>
      <c r="H3024" s="86">
        <f t="shared" si="334"/>
        <v>119.06811008249366</v>
      </c>
      <c r="I3024" s="86">
        <f t="shared" si="329"/>
        <v>3.9229220175969299</v>
      </c>
      <c r="J3024" s="86">
        <f t="shared" si="330"/>
        <v>6.8956432588427727</v>
      </c>
      <c r="L3024" s="87">
        <v>118.415990073044</v>
      </c>
      <c r="M3024" s="86">
        <v>135.283196879032</v>
      </c>
      <c r="N3024" s="86">
        <v>126.192523295152</v>
      </c>
      <c r="O3024" s="86">
        <f t="shared" si="335"/>
        <v>126.63057008240933</v>
      </c>
      <c r="P3024" s="86">
        <f t="shared" si="331"/>
        <v>8.4421312534135531</v>
      </c>
      <c r="Q3024" s="86">
        <f t="shared" si="332"/>
        <v>6.9844819198359183</v>
      </c>
      <c r="S3024" s="86">
        <f t="shared" si="333"/>
        <v>8.8838660993146065E-2</v>
      </c>
      <c r="T3024" s="87">
        <v>0.87953648100000004</v>
      </c>
      <c r="U3024" s="87">
        <v>0</v>
      </c>
    </row>
    <row r="3025" spans="2:21">
      <c r="B3025" s="87" t="s">
        <v>8791</v>
      </c>
      <c r="C3025" s="87" t="s">
        <v>4196</v>
      </c>
      <c r="D3025" s="87" t="s">
        <v>4197</v>
      </c>
      <c r="E3025" s="87">
        <v>66.412304669886396</v>
      </c>
      <c r="F3025" s="86">
        <v>63.308864891541198</v>
      </c>
      <c r="G3025" s="86">
        <v>63.581106176324298</v>
      </c>
      <c r="H3025" s="86">
        <f t="shared" si="334"/>
        <v>64.434091912583952</v>
      </c>
      <c r="I3025" s="86">
        <f t="shared" si="329"/>
        <v>1.7185817158781413</v>
      </c>
      <c r="J3025" s="86">
        <f t="shared" si="330"/>
        <v>6.0097523114772251</v>
      </c>
      <c r="L3025" s="87">
        <v>74.647820913277997</v>
      </c>
      <c r="M3025" s="86">
        <v>63.089747501203902</v>
      </c>
      <c r="N3025" s="86">
        <v>66.023742852539698</v>
      </c>
      <c r="O3025" s="86">
        <f t="shared" si="335"/>
        <v>67.920437089007194</v>
      </c>
      <c r="P3025" s="86">
        <f t="shared" si="331"/>
        <v>6.0079407470205881</v>
      </c>
      <c r="Q3025" s="86">
        <f t="shared" si="332"/>
        <v>6.0857738379967197</v>
      </c>
      <c r="S3025" s="86">
        <f t="shared" si="333"/>
        <v>7.6021526519493635E-2</v>
      </c>
      <c r="T3025" s="87">
        <v>0.92126178999999997</v>
      </c>
      <c r="U3025" s="87">
        <v>0</v>
      </c>
    </row>
    <row r="3026" spans="2:21">
      <c r="B3026" s="87" t="s">
        <v>8792</v>
      </c>
      <c r="C3026" s="87" t="s">
        <v>4198</v>
      </c>
      <c r="D3026" s="87" t="s">
        <v>4199</v>
      </c>
      <c r="E3026" s="87">
        <v>57.842173885823598</v>
      </c>
      <c r="F3026" s="86">
        <v>68.9645108627101</v>
      </c>
      <c r="G3026" s="86">
        <v>68.654476147835496</v>
      </c>
      <c r="H3026" s="86">
        <f t="shared" si="334"/>
        <v>65.153720298789736</v>
      </c>
      <c r="I3026" s="86">
        <f t="shared" si="329"/>
        <v>6.3338821896862978</v>
      </c>
      <c r="J3026" s="86">
        <f t="shared" si="330"/>
        <v>6.0257756543926</v>
      </c>
      <c r="L3026" s="87">
        <v>66.177511315003898</v>
      </c>
      <c r="M3026" s="86">
        <v>69.887595333033403</v>
      </c>
      <c r="N3026" s="86">
        <v>76.546056202073501</v>
      </c>
      <c r="O3026" s="86">
        <f t="shared" si="335"/>
        <v>70.87038761670361</v>
      </c>
      <c r="P3026" s="86">
        <f t="shared" si="331"/>
        <v>5.2536740737721415</v>
      </c>
      <c r="Q3026" s="86">
        <f t="shared" si="332"/>
        <v>6.1471110345854045</v>
      </c>
      <c r="S3026" s="86">
        <f t="shared" si="333"/>
        <v>0.12133538019280474</v>
      </c>
      <c r="T3026" s="87">
        <v>0.86613705299999999</v>
      </c>
      <c r="U3026" s="87">
        <v>0</v>
      </c>
    </row>
    <row r="3027" spans="2:21">
      <c r="B3027" s="87" t="s">
        <v>8793</v>
      </c>
      <c r="C3027" s="87" t="s">
        <v>841</v>
      </c>
      <c r="D3027" s="87"/>
      <c r="E3027" s="87">
        <v>6.87369861982455</v>
      </c>
      <c r="F3027" s="86">
        <v>6.1440244322133299</v>
      </c>
      <c r="G3027" s="86">
        <v>6.7221354221039702</v>
      </c>
      <c r="H3027" s="86">
        <f t="shared" si="334"/>
        <v>6.57995282471395</v>
      </c>
      <c r="I3027" s="86">
        <f t="shared" si="329"/>
        <v>0.38505587031877975</v>
      </c>
      <c r="J3027" s="86">
        <f t="shared" si="330"/>
        <v>2.7180772405265938</v>
      </c>
      <c r="L3027" s="87">
        <v>4.3264739264160097</v>
      </c>
      <c r="M3027" s="86">
        <v>4.2287358451215598</v>
      </c>
      <c r="N3027" s="86">
        <v>5.9363593780151804</v>
      </c>
      <c r="O3027" s="86">
        <f t="shared" si="335"/>
        <v>4.8305230498509166</v>
      </c>
      <c r="P3027" s="86">
        <f t="shared" si="331"/>
        <v>0.95892839756139037</v>
      </c>
      <c r="Q3027" s="86">
        <f t="shared" si="332"/>
        <v>2.2721794127816275</v>
      </c>
      <c r="S3027" s="86">
        <f t="shared" si="333"/>
        <v>-0.44589782774496639</v>
      </c>
      <c r="T3027" s="87">
        <v>0.13706721699999999</v>
      </c>
      <c r="U3027" s="87">
        <v>0</v>
      </c>
    </row>
    <row r="3028" spans="2:21">
      <c r="B3028" s="87" t="s">
        <v>8794</v>
      </c>
      <c r="C3028" s="87" t="s">
        <v>4200</v>
      </c>
      <c r="D3028" s="87" t="s">
        <v>4201</v>
      </c>
      <c r="E3028" s="87">
        <v>42.239855321943203</v>
      </c>
      <c r="F3028" s="86">
        <v>47.092669745640201</v>
      </c>
      <c r="G3028" s="86">
        <v>49.3175624545256</v>
      </c>
      <c r="H3028" s="86">
        <f t="shared" si="334"/>
        <v>46.216695840703004</v>
      </c>
      <c r="I3028" s="86">
        <f t="shared" si="329"/>
        <v>3.6192516181180507</v>
      </c>
      <c r="J3028" s="86">
        <f t="shared" si="330"/>
        <v>5.5303422161245974</v>
      </c>
      <c r="L3028" s="87">
        <v>52.4329348604385</v>
      </c>
      <c r="M3028" s="86">
        <v>54.905498541610598</v>
      </c>
      <c r="N3028" s="86">
        <v>61.766740842736901</v>
      </c>
      <c r="O3028" s="86">
        <f t="shared" si="335"/>
        <v>56.368391414928674</v>
      </c>
      <c r="P3028" s="86">
        <f t="shared" si="331"/>
        <v>4.8358065715970229</v>
      </c>
      <c r="Q3028" s="86">
        <f t="shared" si="332"/>
        <v>5.8168144927582244</v>
      </c>
      <c r="S3028" s="86">
        <f t="shared" si="333"/>
        <v>0.28647227663362629</v>
      </c>
      <c r="T3028" s="87">
        <v>8.8762663000000006E-2</v>
      </c>
      <c r="U3028" s="87">
        <v>0</v>
      </c>
    </row>
    <row r="3029" spans="2:21">
      <c r="B3029" s="87" t="s">
        <v>8795</v>
      </c>
      <c r="C3029" s="87" t="s">
        <v>4202</v>
      </c>
      <c r="D3029" s="87" t="s">
        <v>4203</v>
      </c>
      <c r="E3029" s="87">
        <v>60.725359842700598</v>
      </c>
      <c r="F3029" s="86">
        <v>63.352931765504401</v>
      </c>
      <c r="G3029" s="86">
        <v>66.823464959943806</v>
      </c>
      <c r="H3029" s="86">
        <f t="shared" si="334"/>
        <v>63.633918856049604</v>
      </c>
      <c r="I3029" s="86">
        <f t="shared" si="329"/>
        <v>3.0587475891329676</v>
      </c>
      <c r="J3029" s="86">
        <f t="shared" si="330"/>
        <v>5.9917240667063583</v>
      </c>
      <c r="L3029" s="87">
        <v>67.377003256384398</v>
      </c>
      <c r="M3029" s="86">
        <v>67.780449510759297</v>
      </c>
      <c r="N3029" s="86">
        <v>71.338129289123501</v>
      </c>
      <c r="O3029" s="86">
        <f t="shared" si="335"/>
        <v>68.831860685422399</v>
      </c>
      <c r="P3029" s="86">
        <f t="shared" si="331"/>
        <v>2.1798460852697117</v>
      </c>
      <c r="Q3029" s="86">
        <f t="shared" si="332"/>
        <v>6.1050046047723994</v>
      </c>
      <c r="S3029" s="86">
        <f t="shared" si="333"/>
        <v>0.11328053806604081</v>
      </c>
      <c r="T3029" s="87">
        <v>0.79354843100000005</v>
      </c>
      <c r="U3029" s="87">
        <v>0</v>
      </c>
    </row>
    <row r="3030" spans="2:21">
      <c r="B3030" s="87" t="s">
        <v>8796</v>
      </c>
      <c r="C3030" s="87" t="s">
        <v>841</v>
      </c>
      <c r="D3030" s="87" t="s">
        <v>4204</v>
      </c>
      <c r="E3030" s="87">
        <v>137.642307872895</v>
      </c>
      <c r="F3030" s="86">
        <v>137.072319727126</v>
      </c>
      <c r="G3030" s="86">
        <v>137.98383335193799</v>
      </c>
      <c r="H3030" s="86">
        <f t="shared" si="334"/>
        <v>137.56615365065298</v>
      </c>
      <c r="I3030" s="86">
        <f t="shared" si="329"/>
        <v>0.46050393182733634</v>
      </c>
      <c r="J3030" s="86">
        <f t="shared" si="330"/>
        <v>7.1039817472649647</v>
      </c>
      <c r="L3030" s="87">
        <v>139.92551677460901</v>
      </c>
      <c r="M3030" s="86">
        <v>144.329553905534</v>
      </c>
      <c r="N3030" s="86">
        <v>145.62926061464199</v>
      </c>
      <c r="O3030" s="86">
        <f t="shared" si="335"/>
        <v>143.29477709826168</v>
      </c>
      <c r="P3030" s="86">
        <f t="shared" si="331"/>
        <v>2.9893554035661425</v>
      </c>
      <c r="Q3030" s="86">
        <f t="shared" si="332"/>
        <v>7.1628422160408238</v>
      </c>
      <c r="S3030" s="86">
        <f t="shared" si="333"/>
        <v>5.8860468775858162E-2</v>
      </c>
      <c r="T3030" s="87">
        <v>0.95619559099999996</v>
      </c>
      <c r="U3030" s="87">
        <v>0</v>
      </c>
    </row>
    <row r="3031" spans="2:21">
      <c r="B3031" s="87" t="s">
        <v>8797</v>
      </c>
      <c r="C3031" s="87" t="s">
        <v>4205</v>
      </c>
      <c r="D3031" s="87" t="s">
        <v>4206</v>
      </c>
      <c r="E3031" s="87">
        <v>1273.84587277332</v>
      </c>
      <c r="F3031" s="86">
        <v>1097.7231277912299</v>
      </c>
      <c r="G3031" s="86">
        <v>1008.73353622569</v>
      </c>
      <c r="H3031" s="86">
        <f t="shared" si="334"/>
        <v>1126.7675122634134</v>
      </c>
      <c r="I3031" s="86">
        <f t="shared" si="329"/>
        <v>134.92153256416103</v>
      </c>
      <c r="J3031" s="86">
        <f t="shared" si="330"/>
        <v>10.137974157310653</v>
      </c>
      <c r="L3031" s="87">
        <v>1366.9504438651099</v>
      </c>
      <c r="M3031" s="86">
        <v>972.92707729830602</v>
      </c>
      <c r="N3031" s="86">
        <v>1129.10392318804</v>
      </c>
      <c r="O3031" s="86">
        <f t="shared" si="335"/>
        <v>1156.3271481171521</v>
      </c>
      <c r="P3031" s="86">
        <f t="shared" si="331"/>
        <v>198.41731610878867</v>
      </c>
      <c r="Q3031" s="86">
        <f t="shared" si="332"/>
        <v>10.175333907582312</v>
      </c>
      <c r="S3031" s="86">
        <f t="shared" si="333"/>
        <v>3.735975027165922E-2</v>
      </c>
      <c r="T3031" s="87">
        <v>1</v>
      </c>
      <c r="U3031" s="87">
        <v>0</v>
      </c>
    </row>
    <row r="3032" spans="2:21">
      <c r="B3032" s="87" t="s">
        <v>8798</v>
      </c>
      <c r="C3032" s="87" t="s">
        <v>4207</v>
      </c>
      <c r="D3032" s="87" t="s">
        <v>4208</v>
      </c>
      <c r="E3032" s="87">
        <v>150.50940461902101</v>
      </c>
      <c r="F3032" s="86">
        <v>160.18122422600601</v>
      </c>
      <c r="G3032" s="86">
        <v>150.81903437885401</v>
      </c>
      <c r="H3032" s="86">
        <f t="shared" si="334"/>
        <v>153.83655440796034</v>
      </c>
      <c r="I3032" s="86">
        <f t="shared" si="329"/>
        <v>5.496825808778941</v>
      </c>
      <c r="J3032" s="86">
        <f t="shared" si="330"/>
        <v>7.2652545448102517</v>
      </c>
      <c r="L3032" s="87">
        <v>145.145085477647</v>
      </c>
      <c r="M3032" s="86">
        <v>164.74316525281699</v>
      </c>
      <c r="N3032" s="86">
        <v>166.01683006313601</v>
      </c>
      <c r="O3032" s="86">
        <f t="shared" si="335"/>
        <v>158.6350269312</v>
      </c>
      <c r="P3032" s="86">
        <f t="shared" si="331"/>
        <v>11.699976317389577</v>
      </c>
      <c r="Q3032" s="86">
        <f t="shared" si="332"/>
        <v>7.309567545940296</v>
      </c>
      <c r="S3032" s="86">
        <f t="shared" si="333"/>
        <v>4.4313001130043994E-2</v>
      </c>
      <c r="T3032" s="87">
        <v>1</v>
      </c>
      <c r="U3032" s="87">
        <v>0</v>
      </c>
    </row>
    <row r="3033" spans="2:21">
      <c r="B3033" s="87" t="s">
        <v>8799</v>
      </c>
      <c r="C3033" s="87" t="s">
        <v>4209</v>
      </c>
      <c r="D3033" s="87" t="s">
        <v>3061</v>
      </c>
      <c r="E3033" s="87">
        <v>86.4122112206515</v>
      </c>
      <c r="F3033" s="86">
        <v>93.097042549711304</v>
      </c>
      <c r="G3033" s="86">
        <v>90.228662957407394</v>
      </c>
      <c r="H3033" s="86">
        <f t="shared" si="334"/>
        <v>89.912638909256728</v>
      </c>
      <c r="I3033" s="86">
        <f t="shared" si="329"/>
        <v>3.3536019253560814</v>
      </c>
      <c r="J3033" s="86">
        <f t="shared" si="330"/>
        <v>6.4904520227525007</v>
      </c>
      <c r="L3033" s="87">
        <v>89.542719204722303</v>
      </c>
      <c r="M3033" s="86">
        <v>97.807225879057995</v>
      </c>
      <c r="N3033" s="86">
        <v>97.272213495682095</v>
      </c>
      <c r="O3033" s="86">
        <f t="shared" si="335"/>
        <v>94.874052859820793</v>
      </c>
      <c r="P3033" s="86">
        <f t="shared" si="331"/>
        <v>4.6248133442422086</v>
      </c>
      <c r="Q3033" s="86">
        <f t="shared" si="332"/>
        <v>6.5679416728725393</v>
      </c>
      <c r="S3033" s="86">
        <f t="shared" si="333"/>
        <v>7.7489650120038028E-2</v>
      </c>
      <c r="T3033" s="87">
        <v>0.90911735500000002</v>
      </c>
      <c r="U3033" s="87">
        <v>0</v>
      </c>
    </row>
    <row r="3034" spans="2:21">
      <c r="B3034" s="87" t="s">
        <v>8800</v>
      </c>
      <c r="C3034" s="87" t="s">
        <v>4210</v>
      </c>
      <c r="D3034" s="87" t="s">
        <v>4211</v>
      </c>
      <c r="E3034" s="87">
        <v>103.58386857860199</v>
      </c>
      <c r="F3034" s="86">
        <v>112.274335958828</v>
      </c>
      <c r="G3034" s="86">
        <v>121.00083152074301</v>
      </c>
      <c r="H3034" s="86">
        <f t="shared" si="334"/>
        <v>112.28634535272433</v>
      </c>
      <c r="I3034" s="86">
        <f t="shared" si="329"/>
        <v>8.7084876816319063</v>
      </c>
      <c r="J3034" s="86">
        <f t="shared" si="330"/>
        <v>6.8110386883979652</v>
      </c>
      <c r="L3034" s="87">
        <v>115.432603026346</v>
      </c>
      <c r="M3034" s="86">
        <v>119.56294406375601</v>
      </c>
      <c r="N3034" s="86">
        <v>113.88290569098299</v>
      </c>
      <c r="O3034" s="86">
        <f t="shared" si="335"/>
        <v>116.29281759369501</v>
      </c>
      <c r="P3034" s="86">
        <f t="shared" si="331"/>
        <v>2.9361004419898586</v>
      </c>
      <c r="Q3034" s="86">
        <f t="shared" si="332"/>
        <v>6.8616181864832102</v>
      </c>
      <c r="S3034" s="86">
        <f t="shared" si="333"/>
        <v>5.0579498085245631E-2</v>
      </c>
      <c r="T3034" s="87">
        <v>0.99027509899999999</v>
      </c>
      <c r="U3034" s="87">
        <v>0</v>
      </c>
    </row>
    <row r="3035" spans="2:21">
      <c r="B3035" s="87" t="s">
        <v>8801</v>
      </c>
      <c r="C3035" s="87" t="s">
        <v>4212</v>
      </c>
      <c r="D3035" s="87" t="s">
        <v>4213</v>
      </c>
      <c r="E3035" s="87">
        <v>298.617198671366</v>
      </c>
      <c r="F3035" s="86">
        <v>346.44870162512802</v>
      </c>
      <c r="G3035" s="86">
        <v>388.75960845368002</v>
      </c>
      <c r="H3035" s="86">
        <f t="shared" si="334"/>
        <v>344.6085029167246</v>
      </c>
      <c r="I3035" s="86">
        <f t="shared" si="329"/>
        <v>45.099370935807187</v>
      </c>
      <c r="J3035" s="86">
        <f t="shared" si="330"/>
        <v>8.4288144890289676</v>
      </c>
      <c r="L3035" s="87">
        <v>306.02007580877199</v>
      </c>
      <c r="M3035" s="86">
        <v>316.96180107412698</v>
      </c>
      <c r="N3035" s="86">
        <v>375.51791845916802</v>
      </c>
      <c r="O3035" s="86">
        <f t="shared" si="335"/>
        <v>332.83326511402237</v>
      </c>
      <c r="P3035" s="86">
        <f t="shared" si="331"/>
        <v>37.368637402801689</v>
      </c>
      <c r="Q3035" s="86">
        <f t="shared" si="332"/>
        <v>8.3786558210202475</v>
      </c>
      <c r="S3035" s="86">
        <f t="shared" si="333"/>
        <v>-5.0158668008720292E-2</v>
      </c>
      <c r="T3035" s="87">
        <v>0.774981472</v>
      </c>
      <c r="U3035" s="87">
        <v>0</v>
      </c>
    </row>
    <row r="3036" spans="2:21">
      <c r="B3036" s="87" t="s">
        <v>8802</v>
      </c>
      <c r="C3036" s="87" t="s">
        <v>832</v>
      </c>
      <c r="D3036" s="87" t="s">
        <v>4214</v>
      </c>
      <c r="E3036" s="87">
        <v>75.7091362305936</v>
      </c>
      <c r="F3036" s="86">
        <v>89.537257460644099</v>
      </c>
      <c r="G3036" s="86">
        <v>92.389245143315904</v>
      </c>
      <c r="H3036" s="86">
        <f t="shared" si="334"/>
        <v>85.878546278184544</v>
      </c>
      <c r="I3036" s="86">
        <f t="shared" si="329"/>
        <v>8.9216665468151461</v>
      </c>
      <c r="J3036" s="86">
        <f t="shared" si="330"/>
        <v>6.4242258648566972</v>
      </c>
      <c r="L3036" s="87">
        <v>81.713657501696602</v>
      </c>
      <c r="M3036" s="86">
        <v>103.718717624042</v>
      </c>
      <c r="N3036" s="86">
        <v>111.195088060131</v>
      </c>
      <c r="O3036" s="86">
        <f t="shared" si="335"/>
        <v>98.875821061956529</v>
      </c>
      <c r="P3036" s="86">
        <f t="shared" si="331"/>
        <v>15.325760088042639</v>
      </c>
      <c r="Q3036" s="86">
        <f t="shared" si="332"/>
        <v>6.6275458646204006</v>
      </c>
      <c r="S3036" s="86">
        <f t="shared" si="333"/>
        <v>0.20331999976370205</v>
      </c>
      <c r="T3036" s="87">
        <v>0.55478147700000002</v>
      </c>
      <c r="U3036" s="87">
        <v>0</v>
      </c>
    </row>
    <row r="3037" spans="2:21">
      <c r="B3037" s="87" t="s">
        <v>8803</v>
      </c>
      <c r="C3037" s="87" t="s">
        <v>4215</v>
      </c>
      <c r="D3037" s="87" t="s">
        <v>2210</v>
      </c>
      <c r="E3037" s="87">
        <v>212.95230101520599</v>
      </c>
      <c r="F3037" s="86">
        <v>215.50741396265201</v>
      </c>
      <c r="G3037" s="86">
        <v>243.63066763038299</v>
      </c>
      <c r="H3037" s="86">
        <f t="shared" si="334"/>
        <v>224.0301275360803</v>
      </c>
      <c r="I3037" s="86">
        <f t="shared" si="329"/>
        <v>17.022574116003319</v>
      </c>
      <c r="J3037" s="86">
        <f t="shared" si="330"/>
        <v>7.8075489485048957</v>
      </c>
      <c r="L3037" s="87">
        <v>240.985933635104</v>
      </c>
      <c r="M3037" s="86">
        <v>245.03272753959899</v>
      </c>
      <c r="N3037" s="86">
        <v>241.27731943550299</v>
      </c>
      <c r="O3037" s="86">
        <f t="shared" si="335"/>
        <v>242.43199353673535</v>
      </c>
      <c r="P3037" s="86">
        <f t="shared" si="331"/>
        <v>2.2570089579811126</v>
      </c>
      <c r="Q3037" s="86">
        <f t="shared" si="332"/>
        <v>7.9214362923438841</v>
      </c>
      <c r="S3037" s="86">
        <f t="shared" si="333"/>
        <v>0.11388734383898774</v>
      </c>
      <c r="T3037" s="87">
        <v>0.77364709399999998</v>
      </c>
      <c r="U3037" s="87">
        <v>0</v>
      </c>
    </row>
    <row r="3038" spans="2:21">
      <c r="B3038" s="87" t="s">
        <v>8804</v>
      </c>
      <c r="C3038" s="87" t="s">
        <v>4216</v>
      </c>
      <c r="D3038" s="87" t="s">
        <v>1433</v>
      </c>
      <c r="E3038" s="87">
        <v>12.853816419071901</v>
      </c>
      <c r="F3038" s="86">
        <v>18.181120186028501</v>
      </c>
      <c r="G3038" s="86">
        <v>14.685998637457701</v>
      </c>
      <c r="H3038" s="86">
        <f t="shared" si="334"/>
        <v>15.240311747519366</v>
      </c>
      <c r="I3038" s="86">
        <f t="shared" si="329"/>
        <v>2.7065639885927695</v>
      </c>
      <c r="J3038" s="86">
        <f t="shared" si="330"/>
        <v>3.9298205090046983</v>
      </c>
      <c r="L3038" s="87">
        <v>14.7918635592331</v>
      </c>
      <c r="M3038" s="86">
        <v>16.4508138365095</v>
      </c>
      <c r="N3038" s="86">
        <v>17.827923719372599</v>
      </c>
      <c r="O3038" s="86">
        <f t="shared" si="335"/>
        <v>16.356867038371732</v>
      </c>
      <c r="P3038" s="86">
        <f t="shared" si="331"/>
        <v>1.5202088095576949</v>
      </c>
      <c r="Q3038" s="86">
        <f t="shared" si="332"/>
        <v>4.0318245387022413</v>
      </c>
      <c r="S3038" s="86">
        <f t="shared" si="333"/>
        <v>0.10200402969754242</v>
      </c>
      <c r="T3038" s="87">
        <v>0.92977017799999995</v>
      </c>
      <c r="U3038" s="87">
        <v>0</v>
      </c>
    </row>
    <row r="3039" spans="2:21">
      <c r="B3039" s="87" t="s">
        <v>8805</v>
      </c>
      <c r="C3039" s="87" t="s">
        <v>4217</v>
      </c>
      <c r="D3039" s="87" t="s">
        <v>4218</v>
      </c>
      <c r="E3039" s="87">
        <v>100.202509491908</v>
      </c>
      <c r="F3039" s="86">
        <v>100.595482755513</v>
      </c>
      <c r="G3039" s="86">
        <v>110.626081120642</v>
      </c>
      <c r="H3039" s="86">
        <f t="shared" si="334"/>
        <v>103.80802445602099</v>
      </c>
      <c r="I3039" s="86">
        <f t="shared" si="329"/>
        <v>5.907878596244525</v>
      </c>
      <c r="J3039" s="86">
        <f t="shared" si="330"/>
        <v>6.6977741594382012</v>
      </c>
      <c r="L3039" s="87">
        <v>97.904778644480999</v>
      </c>
      <c r="M3039" s="86">
        <v>108.331941132957</v>
      </c>
      <c r="N3039" s="86">
        <v>108.128832899446</v>
      </c>
      <c r="O3039" s="86">
        <f t="shared" si="335"/>
        <v>104.78851755896135</v>
      </c>
      <c r="P3039" s="86">
        <f t="shared" si="331"/>
        <v>5.962357698149126</v>
      </c>
      <c r="Q3039" s="86">
        <f t="shared" si="332"/>
        <v>6.711336828708097</v>
      </c>
      <c r="S3039" s="86">
        <f t="shared" si="333"/>
        <v>1.3562669269895831E-2</v>
      </c>
      <c r="T3039" s="87">
        <v>0.95675270499999998</v>
      </c>
      <c r="U3039" s="87">
        <v>0</v>
      </c>
    </row>
    <row r="3040" spans="2:21">
      <c r="B3040" s="87" t="s">
        <v>8806</v>
      </c>
      <c r="C3040" s="87" t="s">
        <v>4219</v>
      </c>
      <c r="D3040" s="87" t="s">
        <v>4220</v>
      </c>
      <c r="E3040" s="87">
        <v>73.596840912504106</v>
      </c>
      <c r="F3040" s="86">
        <v>72.2388549409375</v>
      </c>
      <c r="G3040" s="86">
        <v>74.631052694203902</v>
      </c>
      <c r="H3040" s="86">
        <f t="shared" si="334"/>
        <v>73.488916182548508</v>
      </c>
      <c r="I3040" s="86">
        <f t="shared" si="329"/>
        <v>1.1997451117571587</v>
      </c>
      <c r="J3040" s="86">
        <f t="shared" si="330"/>
        <v>6.1994547696760458</v>
      </c>
      <c r="L3040" s="87">
        <v>73.359794954781805</v>
      </c>
      <c r="M3040" s="86">
        <v>81.244521869377706</v>
      </c>
      <c r="N3040" s="86">
        <v>76.288686195679304</v>
      </c>
      <c r="O3040" s="86">
        <f t="shared" si="335"/>
        <v>76.964334339946276</v>
      </c>
      <c r="P3040" s="86">
        <f t="shared" si="331"/>
        <v>3.9855495155093483</v>
      </c>
      <c r="Q3040" s="86">
        <f t="shared" si="332"/>
        <v>6.2661181434062634</v>
      </c>
      <c r="S3040" s="86">
        <f t="shared" si="333"/>
        <v>6.6663373730216746E-2</v>
      </c>
      <c r="T3040" s="87">
        <v>0.93993923000000001</v>
      </c>
      <c r="U3040" s="87">
        <v>0</v>
      </c>
    </row>
    <row r="3041" spans="2:21">
      <c r="B3041" s="87" t="s">
        <v>8807</v>
      </c>
      <c r="C3041" s="87" t="s">
        <v>4221</v>
      </c>
      <c r="D3041" s="87" t="s">
        <v>949</v>
      </c>
      <c r="E3041" s="87">
        <v>107.28204782961301</v>
      </c>
      <c r="F3041" s="86">
        <v>132.16157022991101</v>
      </c>
      <c r="G3041" s="86">
        <v>130.32948126257699</v>
      </c>
      <c r="H3041" s="86">
        <f t="shared" si="334"/>
        <v>123.25769977403365</v>
      </c>
      <c r="I3041" s="86">
        <f t="shared" si="329"/>
        <v>13.865613177317853</v>
      </c>
      <c r="J3041" s="86">
        <f t="shared" si="330"/>
        <v>6.9455339627782475</v>
      </c>
      <c r="L3041" s="87">
        <v>135.95055710069701</v>
      </c>
      <c r="M3041" s="86">
        <v>155.41680027778</v>
      </c>
      <c r="N3041" s="86">
        <v>169.015883174284</v>
      </c>
      <c r="O3041" s="86">
        <f t="shared" si="335"/>
        <v>153.46108018425366</v>
      </c>
      <c r="P3041" s="86">
        <f t="shared" si="331"/>
        <v>16.619193058067676</v>
      </c>
      <c r="Q3041" s="86">
        <f t="shared" si="332"/>
        <v>7.2617290046881182</v>
      </c>
      <c r="S3041" s="86">
        <f t="shared" si="333"/>
        <v>0.31619504190987019</v>
      </c>
      <c r="T3041" s="87">
        <v>9.3487870000000001E-2</v>
      </c>
      <c r="U3041" s="87">
        <v>0</v>
      </c>
    </row>
    <row r="3042" spans="2:21">
      <c r="B3042" s="87" t="s">
        <v>8808</v>
      </c>
      <c r="C3042" s="87" t="s">
        <v>832</v>
      </c>
      <c r="D3042" s="87"/>
      <c r="E3042" s="87">
        <v>126.449375865836</v>
      </c>
      <c r="F3042" s="86">
        <v>135.01423552523599</v>
      </c>
      <c r="G3042" s="86">
        <v>147.59506006823301</v>
      </c>
      <c r="H3042" s="86">
        <f t="shared" si="334"/>
        <v>136.352890486435</v>
      </c>
      <c r="I3042" s="86">
        <f t="shared" si="329"/>
        <v>10.636211164025122</v>
      </c>
      <c r="J3042" s="86">
        <f t="shared" si="330"/>
        <v>7.0912014734253725</v>
      </c>
      <c r="L3042" s="87">
        <v>125.240421112248</v>
      </c>
      <c r="M3042" s="86">
        <v>137.48513169695099</v>
      </c>
      <c r="N3042" s="86">
        <v>137.57384854859899</v>
      </c>
      <c r="O3042" s="86">
        <f t="shared" si="335"/>
        <v>133.43313378593265</v>
      </c>
      <c r="P3042" s="86">
        <f t="shared" si="331"/>
        <v>7.0952359640188503</v>
      </c>
      <c r="Q3042" s="86">
        <f t="shared" si="332"/>
        <v>7.0599731472502123</v>
      </c>
      <c r="S3042" s="86">
        <f t="shared" si="333"/>
        <v>-3.1228326175160755E-2</v>
      </c>
      <c r="T3042" s="87">
        <v>0.78679058300000004</v>
      </c>
      <c r="U3042" s="87">
        <v>0</v>
      </c>
    </row>
    <row r="3043" spans="2:21">
      <c r="B3043" s="87" t="s">
        <v>8809</v>
      </c>
      <c r="C3043" s="87" t="s">
        <v>4222</v>
      </c>
      <c r="D3043" s="87" t="s">
        <v>4223</v>
      </c>
      <c r="E3043" s="87">
        <v>61.916988348888403</v>
      </c>
      <c r="F3043" s="86">
        <v>72.453245862709394</v>
      </c>
      <c r="G3043" s="86">
        <v>80.518286593539202</v>
      </c>
      <c r="H3043" s="86">
        <f t="shared" si="334"/>
        <v>71.629506935045654</v>
      </c>
      <c r="I3043" s="86">
        <f t="shared" si="329"/>
        <v>9.3279678098889995</v>
      </c>
      <c r="J3043" s="86">
        <f t="shared" si="330"/>
        <v>6.1624821061150667</v>
      </c>
      <c r="L3043" s="87">
        <v>69.318589851445793</v>
      </c>
      <c r="M3043" s="86">
        <v>76.484681101169699</v>
      </c>
      <c r="N3043" s="86">
        <v>84.716795290424898</v>
      </c>
      <c r="O3043" s="86">
        <f t="shared" si="335"/>
        <v>76.840022081013458</v>
      </c>
      <c r="P3043" s="86">
        <f t="shared" si="331"/>
        <v>7.705250358957759</v>
      </c>
      <c r="Q3043" s="86">
        <f t="shared" si="332"/>
        <v>6.2637860284686786</v>
      </c>
      <c r="S3043" s="86">
        <f t="shared" si="333"/>
        <v>0.101303922353613</v>
      </c>
      <c r="T3043" s="87">
        <v>0.86537785099999998</v>
      </c>
      <c r="U3043" s="87">
        <v>0</v>
      </c>
    </row>
    <row r="3044" spans="2:21">
      <c r="B3044" s="87" t="s">
        <v>8810</v>
      </c>
      <c r="C3044" s="87" t="s">
        <v>832</v>
      </c>
      <c r="D3044" s="87" t="s">
        <v>1389</v>
      </c>
      <c r="E3044" s="87">
        <v>148.96308590816699</v>
      </c>
      <c r="F3044" s="86">
        <v>162.60069146588299</v>
      </c>
      <c r="G3044" s="86">
        <v>167.636143862805</v>
      </c>
      <c r="H3044" s="86">
        <f t="shared" si="334"/>
        <v>159.73330707895167</v>
      </c>
      <c r="I3044" s="86">
        <f t="shared" si="329"/>
        <v>9.6611175989701437</v>
      </c>
      <c r="J3044" s="86">
        <f t="shared" si="330"/>
        <v>7.3195213600533728</v>
      </c>
      <c r="L3044" s="87">
        <v>151.191171778002</v>
      </c>
      <c r="M3044" s="86">
        <v>164.98504630359599</v>
      </c>
      <c r="N3044" s="86">
        <v>156.267218287796</v>
      </c>
      <c r="O3044" s="86">
        <f t="shared" si="335"/>
        <v>157.48114545646467</v>
      </c>
      <c r="P3044" s="86">
        <f t="shared" si="331"/>
        <v>6.9766007471462537</v>
      </c>
      <c r="Q3044" s="86">
        <f t="shared" si="332"/>
        <v>7.2990353010238334</v>
      </c>
      <c r="S3044" s="86">
        <f t="shared" si="333"/>
        <v>-2.0486059029538848E-2</v>
      </c>
      <c r="T3044" s="87">
        <v>0.81302670499999996</v>
      </c>
      <c r="U3044" s="87">
        <v>0</v>
      </c>
    </row>
    <row r="3045" spans="2:21">
      <c r="B3045" s="87" t="s">
        <v>8811</v>
      </c>
      <c r="C3045" s="87" t="s">
        <v>4224</v>
      </c>
      <c r="D3045" s="87" t="s">
        <v>4225</v>
      </c>
      <c r="E3045" s="87">
        <v>8983.1733280575609</v>
      </c>
      <c r="F3045" s="86">
        <v>8866.9580989609804</v>
      </c>
      <c r="G3045" s="86">
        <v>9143.1409111688699</v>
      </c>
      <c r="H3045" s="86">
        <f t="shared" si="334"/>
        <v>8997.7574460624692</v>
      </c>
      <c r="I3045" s="86">
        <f t="shared" si="329"/>
        <v>138.66780020340138</v>
      </c>
      <c r="J3045" s="86">
        <f t="shared" si="330"/>
        <v>13.135349761150135</v>
      </c>
      <c r="L3045" s="87">
        <v>7715.4647545611697</v>
      </c>
      <c r="M3045" s="86">
        <v>7895.6058270044095</v>
      </c>
      <c r="N3045" s="86">
        <v>8432.1118046553202</v>
      </c>
      <c r="O3045" s="86">
        <f t="shared" si="335"/>
        <v>8014.3941287402995</v>
      </c>
      <c r="P3045" s="86">
        <f t="shared" si="331"/>
        <v>372.79853013945029</v>
      </c>
      <c r="Q3045" s="86">
        <f t="shared" si="332"/>
        <v>12.96837774446792</v>
      </c>
      <c r="S3045" s="86">
        <f t="shared" si="333"/>
        <v>-0.16697201668221376</v>
      </c>
      <c r="T3045" s="87">
        <v>0.112309609</v>
      </c>
      <c r="U3045" s="87">
        <v>0</v>
      </c>
    </row>
    <row r="3046" spans="2:21">
      <c r="B3046" s="87" t="s">
        <v>8812</v>
      </c>
      <c r="C3046" s="87" t="s">
        <v>841</v>
      </c>
      <c r="D3046" s="87" t="s">
        <v>4226</v>
      </c>
      <c r="E3046" s="87">
        <v>64.315186171468198</v>
      </c>
      <c r="F3046" s="86">
        <v>70.289032515899805</v>
      </c>
      <c r="G3046" s="86">
        <v>70.026513629272799</v>
      </c>
      <c r="H3046" s="86">
        <f t="shared" si="334"/>
        <v>68.210244105546948</v>
      </c>
      <c r="I3046" s="86">
        <f t="shared" si="329"/>
        <v>3.3757719522845813</v>
      </c>
      <c r="J3046" s="86">
        <f t="shared" si="330"/>
        <v>6.0919165205065999</v>
      </c>
      <c r="L3046" s="87">
        <v>69.037846755116405</v>
      </c>
      <c r="M3046" s="86">
        <v>75.422623150775806</v>
      </c>
      <c r="N3046" s="86">
        <v>76.094796363175604</v>
      </c>
      <c r="O3046" s="86">
        <f t="shared" si="335"/>
        <v>73.518422089689281</v>
      </c>
      <c r="P3046" s="86">
        <f t="shared" si="331"/>
        <v>3.8948197266951947</v>
      </c>
      <c r="Q3046" s="86">
        <f t="shared" si="332"/>
        <v>6.2000338975887193</v>
      </c>
      <c r="S3046" s="86">
        <f t="shared" si="333"/>
        <v>0.10811737708211822</v>
      </c>
      <c r="T3046" s="87">
        <v>0.83216878100000002</v>
      </c>
      <c r="U3046" s="87">
        <v>0</v>
      </c>
    </row>
    <row r="3047" spans="2:21">
      <c r="B3047" s="87" t="s">
        <v>8813</v>
      </c>
      <c r="C3047" s="87" t="s">
        <v>841</v>
      </c>
      <c r="D3047" s="87"/>
      <c r="E3047" s="87">
        <v>129.92059835343801</v>
      </c>
      <c r="F3047" s="86">
        <v>128.04356151956</v>
      </c>
      <c r="G3047" s="86">
        <v>149.009773775583</v>
      </c>
      <c r="H3047" s="86">
        <f t="shared" si="334"/>
        <v>135.65797788286034</v>
      </c>
      <c r="I3047" s="86">
        <f t="shared" si="329"/>
        <v>11.601019653014472</v>
      </c>
      <c r="J3047" s="86">
        <f t="shared" si="330"/>
        <v>7.0838300830531722</v>
      </c>
      <c r="L3047" s="87">
        <v>140.26353423705001</v>
      </c>
      <c r="M3047" s="86">
        <v>140.907189538914</v>
      </c>
      <c r="N3047" s="86">
        <v>156.88773986383799</v>
      </c>
      <c r="O3047" s="86">
        <f t="shared" si="335"/>
        <v>146.01948787993399</v>
      </c>
      <c r="P3047" s="86">
        <f t="shared" si="331"/>
        <v>9.4176827790135942</v>
      </c>
      <c r="Q3047" s="86">
        <f t="shared" si="332"/>
        <v>7.1900171149863512</v>
      </c>
      <c r="S3047" s="86">
        <f t="shared" si="333"/>
        <v>0.10618703193317942</v>
      </c>
      <c r="T3047" s="87">
        <v>0.82724281899999996</v>
      </c>
      <c r="U3047" s="87">
        <v>0</v>
      </c>
    </row>
    <row r="3048" spans="2:21">
      <c r="B3048" s="87" t="s">
        <v>8814</v>
      </c>
      <c r="C3048" s="87" t="s">
        <v>4227</v>
      </c>
      <c r="D3048" s="87" t="s">
        <v>4228</v>
      </c>
      <c r="E3048" s="87">
        <v>55.583181219669797</v>
      </c>
      <c r="F3048" s="86">
        <v>55.220736771218398</v>
      </c>
      <c r="G3048" s="86">
        <v>60.151377288926398</v>
      </c>
      <c r="H3048" s="86">
        <f t="shared" si="334"/>
        <v>56.985098426604871</v>
      </c>
      <c r="I3048" s="86">
        <f t="shared" si="329"/>
        <v>2.7480598374201057</v>
      </c>
      <c r="J3048" s="86">
        <f t="shared" si="330"/>
        <v>5.8325127994856683</v>
      </c>
      <c r="L3048" s="87">
        <v>62.333605634226601</v>
      </c>
      <c r="M3048" s="86">
        <v>58.785251385154801</v>
      </c>
      <c r="N3048" s="86">
        <v>60.655979711504799</v>
      </c>
      <c r="O3048" s="86">
        <f t="shared" si="335"/>
        <v>60.591612243628731</v>
      </c>
      <c r="P3048" s="86">
        <f t="shared" si="331"/>
        <v>1.7750526322949005</v>
      </c>
      <c r="Q3048" s="86">
        <f t="shared" si="332"/>
        <v>5.921046188716657</v>
      </c>
      <c r="S3048" s="86">
        <f t="shared" si="333"/>
        <v>8.8533389230988635E-2</v>
      </c>
      <c r="T3048" s="87">
        <v>0.86613705299999999</v>
      </c>
      <c r="U3048" s="87">
        <v>0</v>
      </c>
    </row>
    <row r="3049" spans="2:21">
      <c r="B3049" s="87" t="s">
        <v>8815</v>
      </c>
      <c r="C3049" s="87" t="s">
        <v>4229</v>
      </c>
      <c r="D3049" s="87" t="s">
        <v>4230</v>
      </c>
      <c r="E3049" s="87">
        <v>20.4235757841913</v>
      </c>
      <c r="F3049" s="86">
        <v>22.466089014450102</v>
      </c>
      <c r="G3049" s="86">
        <v>26.442116347484301</v>
      </c>
      <c r="H3049" s="86">
        <f t="shared" si="334"/>
        <v>23.110593715375234</v>
      </c>
      <c r="I3049" s="86">
        <f t="shared" si="329"/>
        <v>3.0605959158531086</v>
      </c>
      <c r="J3049" s="86">
        <f t="shared" si="330"/>
        <v>4.530482418268198</v>
      </c>
      <c r="L3049" s="87">
        <v>17.938491872599901</v>
      </c>
      <c r="M3049" s="86">
        <v>16.735535280898802</v>
      </c>
      <c r="N3049" s="86">
        <v>18.9033495732454</v>
      </c>
      <c r="O3049" s="86">
        <f t="shared" si="335"/>
        <v>17.859125575581366</v>
      </c>
      <c r="P3049" s="86">
        <f t="shared" si="331"/>
        <v>1.0860842317022981</v>
      </c>
      <c r="Q3049" s="86">
        <f t="shared" si="332"/>
        <v>4.1585895393635441</v>
      </c>
      <c r="S3049" s="86">
        <f t="shared" si="333"/>
        <v>-0.37189287890465389</v>
      </c>
      <c r="T3049" s="87">
        <v>5.6555995999999997E-2</v>
      </c>
      <c r="U3049" s="87">
        <v>0</v>
      </c>
    </row>
    <row r="3050" spans="2:21">
      <c r="B3050" s="87" t="s">
        <v>8816</v>
      </c>
      <c r="C3050" s="87" t="s">
        <v>841</v>
      </c>
      <c r="D3050" s="87" t="s">
        <v>3945</v>
      </c>
      <c r="E3050" s="87">
        <v>97.453771543290401</v>
      </c>
      <c r="F3050" s="86">
        <v>103.502293275436</v>
      </c>
      <c r="G3050" s="86">
        <v>111.987871505835</v>
      </c>
      <c r="H3050" s="86">
        <f t="shared" si="334"/>
        <v>104.31464544152048</v>
      </c>
      <c r="I3050" s="86">
        <f t="shared" si="329"/>
        <v>7.3010240693765924</v>
      </c>
      <c r="J3050" s="86">
        <f t="shared" si="330"/>
        <v>6.7047979116071739</v>
      </c>
      <c r="L3050" s="87">
        <v>106.644334182606</v>
      </c>
      <c r="M3050" s="86">
        <v>107.831618051726</v>
      </c>
      <c r="N3050" s="86">
        <v>117.701150136943</v>
      </c>
      <c r="O3050" s="86">
        <f t="shared" si="335"/>
        <v>110.72570079042499</v>
      </c>
      <c r="P3050" s="86">
        <f t="shared" si="331"/>
        <v>6.0700149040877101</v>
      </c>
      <c r="Q3050" s="86">
        <f t="shared" si="332"/>
        <v>6.7908463179410239</v>
      </c>
      <c r="S3050" s="86">
        <f t="shared" si="333"/>
        <v>8.6048406333850511E-2</v>
      </c>
      <c r="T3050" s="87">
        <v>0.90720480800000003</v>
      </c>
      <c r="U3050" s="87">
        <v>0</v>
      </c>
    </row>
    <row r="3051" spans="2:21">
      <c r="B3051" s="87" t="s">
        <v>8817</v>
      </c>
      <c r="C3051" s="87" t="s">
        <v>4231</v>
      </c>
      <c r="D3051" s="87" t="s">
        <v>2251</v>
      </c>
      <c r="E3051" s="87">
        <v>532.09008518248299</v>
      </c>
      <c r="F3051" s="86">
        <v>596.14712339951802</v>
      </c>
      <c r="G3051" s="86">
        <v>598.56934386067201</v>
      </c>
      <c r="H3051" s="86">
        <f t="shared" si="334"/>
        <v>575.60218414755775</v>
      </c>
      <c r="I3051" s="86">
        <f t="shared" si="329"/>
        <v>37.702040465344155</v>
      </c>
      <c r="J3051" s="86">
        <f t="shared" si="330"/>
        <v>9.1689282562324905</v>
      </c>
      <c r="L3051" s="87">
        <v>518.35378790904997</v>
      </c>
      <c r="M3051" s="86">
        <v>547.05292526764003</v>
      </c>
      <c r="N3051" s="86">
        <v>571.567556898612</v>
      </c>
      <c r="O3051" s="86">
        <f t="shared" si="335"/>
        <v>545.65809002510071</v>
      </c>
      <c r="P3051" s="86">
        <f t="shared" si="331"/>
        <v>26.634291365343113</v>
      </c>
      <c r="Q3051" s="86">
        <f t="shared" si="332"/>
        <v>9.0918534296830575</v>
      </c>
      <c r="S3051" s="86">
        <f t="shared" si="333"/>
        <v>-7.7074826549432901E-2</v>
      </c>
      <c r="T3051" s="87">
        <v>0.55950919899999996</v>
      </c>
      <c r="U3051" s="87">
        <v>0</v>
      </c>
    </row>
    <row r="3052" spans="2:21">
      <c r="B3052" s="87" t="s">
        <v>8818</v>
      </c>
      <c r="C3052" s="87" t="s">
        <v>841</v>
      </c>
      <c r="D3052" s="87"/>
      <c r="E3052" s="87">
        <v>410.76958579047698</v>
      </c>
      <c r="F3052" s="86">
        <v>370.32225268158999</v>
      </c>
      <c r="G3052" s="86">
        <v>417.97294849031198</v>
      </c>
      <c r="H3052" s="86">
        <f t="shared" si="334"/>
        <v>399.688262320793</v>
      </c>
      <c r="I3052" s="86">
        <f t="shared" si="329"/>
        <v>25.685482283649375</v>
      </c>
      <c r="J3052" s="86">
        <f t="shared" si="330"/>
        <v>8.6427313954071625</v>
      </c>
      <c r="L3052" s="87">
        <v>360.43830294976402</v>
      </c>
      <c r="M3052" s="86">
        <v>305.19823282454502</v>
      </c>
      <c r="N3052" s="86">
        <v>400.91566682578298</v>
      </c>
      <c r="O3052" s="86">
        <f t="shared" si="335"/>
        <v>355.51740086669741</v>
      </c>
      <c r="P3052" s="86">
        <f t="shared" si="331"/>
        <v>48.048082697737435</v>
      </c>
      <c r="Q3052" s="86">
        <f t="shared" si="332"/>
        <v>8.4737763643302948</v>
      </c>
      <c r="S3052" s="86">
        <f t="shared" si="333"/>
        <v>-0.16895503107686799</v>
      </c>
      <c r="T3052" s="87">
        <v>0.250184411</v>
      </c>
      <c r="U3052" s="87">
        <v>0</v>
      </c>
    </row>
    <row r="3053" spans="2:21">
      <c r="B3053" s="87" t="s">
        <v>8819</v>
      </c>
      <c r="C3053" s="87" t="s">
        <v>4232</v>
      </c>
      <c r="D3053" s="87" t="s">
        <v>4233</v>
      </c>
      <c r="E3053" s="87">
        <v>582.778964763006</v>
      </c>
      <c r="F3053" s="86">
        <v>612.96140621855204</v>
      </c>
      <c r="G3053" s="86">
        <v>524.54968465069101</v>
      </c>
      <c r="H3053" s="86">
        <f t="shared" si="334"/>
        <v>573.43001854408305</v>
      </c>
      <c r="I3053" s="86">
        <f t="shared" si="329"/>
        <v>44.941186279419483</v>
      </c>
      <c r="J3053" s="86">
        <f t="shared" si="330"/>
        <v>9.1634736201137237</v>
      </c>
      <c r="L3053" s="87">
        <v>578.37603570590295</v>
      </c>
      <c r="M3053" s="86">
        <v>674.04108942635798</v>
      </c>
      <c r="N3053" s="86">
        <v>609.34325404654805</v>
      </c>
      <c r="O3053" s="86">
        <f t="shared" si="335"/>
        <v>620.586793059603</v>
      </c>
      <c r="P3053" s="86">
        <f t="shared" si="331"/>
        <v>48.813558597872714</v>
      </c>
      <c r="Q3053" s="86">
        <f t="shared" si="332"/>
        <v>9.277489184433561</v>
      </c>
      <c r="S3053" s="86">
        <f t="shared" si="333"/>
        <v>0.11401556431983746</v>
      </c>
      <c r="T3053" s="87">
        <v>0.80519012499999998</v>
      </c>
      <c r="U3053" s="87">
        <v>0</v>
      </c>
    </row>
    <row r="3054" spans="2:21">
      <c r="B3054" s="87" t="s">
        <v>8820</v>
      </c>
      <c r="C3054" s="87" t="s">
        <v>4234</v>
      </c>
      <c r="D3054" s="87" t="s">
        <v>861</v>
      </c>
      <c r="E3054" s="87">
        <v>102.95677954051</v>
      </c>
      <c r="F3054" s="86">
        <v>95.2790214163916</v>
      </c>
      <c r="G3054" s="86">
        <v>92.435620389771799</v>
      </c>
      <c r="H3054" s="86">
        <f t="shared" si="334"/>
        <v>96.890473782224447</v>
      </c>
      <c r="I3054" s="86">
        <f t="shared" si="329"/>
        <v>5.4425436621401388</v>
      </c>
      <c r="J3054" s="86">
        <f t="shared" si="330"/>
        <v>6.5982829225221042</v>
      </c>
      <c r="L3054" s="87">
        <v>106.305619331849</v>
      </c>
      <c r="M3054" s="86">
        <v>107.753539283834</v>
      </c>
      <c r="N3054" s="86">
        <v>100.67573521643</v>
      </c>
      <c r="O3054" s="86">
        <f t="shared" si="335"/>
        <v>104.911631277371</v>
      </c>
      <c r="P3054" s="86">
        <f t="shared" si="331"/>
        <v>3.7391482487540775</v>
      </c>
      <c r="Q3054" s="86">
        <f t="shared" si="332"/>
        <v>6.7130308243719776</v>
      </c>
      <c r="S3054" s="86">
        <f t="shared" si="333"/>
        <v>0.11474790184987342</v>
      </c>
      <c r="T3054" s="87">
        <v>0.774981472</v>
      </c>
      <c r="U3054" s="87">
        <v>0</v>
      </c>
    </row>
    <row r="3055" spans="2:21">
      <c r="B3055" s="87" t="s">
        <v>8821</v>
      </c>
      <c r="C3055" s="87" t="s">
        <v>3940</v>
      </c>
      <c r="D3055" s="87" t="s">
        <v>1851</v>
      </c>
      <c r="E3055" s="87">
        <v>0</v>
      </c>
      <c r="F3055" s="86">
        <v>0</v>
      </c>
      <c r="G3055" s="86">
        <v>0</v>
      </c>
      <c r="H3055" s="86">
        <f t="shared" si="334"/>
        <v>0</v>
      </c>
      <c r="I3055" s="86">
        <f t="shared" si="329"/>
        <v>0</v>
      </c>
      <c r="J3055" s="86" t="e">
        <f t="shared" si="330"/>
        <v>#NUM!</v>
      </c>
      <c r="L3055" s="87">
        <v>0</v>
      </c>
      <c r="M3055" s="86">
        <v>0</v>
      </c>
      <c r="N3055" s="86">
        <v>0</v>
      </c>
      <c r="O3055" s="86">
        <f t="shared" si="335"/>
        <v>0</v>
      </c>
      <c r="P3055" s="86">
        <f t="shared" si="331"/>
        <v>0</v>
      </c>
      <c r="Q3055" s="86" t="e">
        <f t="shared" si="332"/>
        <v>#NUM!</v>
      </c>
      <c r="S3055" s="86" t="e">
        <f t="shared" si="333"/>
        <v>#DIV/0!</v>
      </c>
      <c r="T3055" s="87">
        <v>1</v>
      </c>
      <c r="U3055" s="87">
        <v>0</v>
      </c>
    </row>
    <row r="3056" spans="2:21">
      <c r="B3056" s="87" t="s">
        <v>8822</v>
      </c>
      <c r="C3056" s="87" t="s">
        <v>1700</v>
      </c>
      <c r="D3056" s="87" t="s">
        <v>4235</v>
      </c>
      <c r="E3056" s="87">
        <v>84.202808092850802</v>
      </c>
      <c r="F3056" s="86">
        <v>77.665660956499494</v>
      </c>
      <c r="G3056" s="86">
        <v>79.358543177616298</v>
      </c>
      <c r="H3056" s="86">
        <f t="shared" si="334"/>
        <v>80.409004075655531</v>
      </c>
      <c r="I3056" s="86">
        <f t="shared" si="329"/>
        <v>3.3928121439756387</v>
      </c>
      <c r="J3056" s="86">
        <f t="shared" si="330"/>
        <v>6.3292851560920802</v>
      </c>
      <c r="L3056" s="87">
        <v>95.884016747598196</v>
      </c>
      <c r="M3056" s="86">
        <v>80.191271209317406</v>
      </c>
      <c r="N3056" s="86">
        <v>82.685005622354197</v>
      </c>
      <c r="O3056" s="86">
        <f t="shared" si="335"/>
        <v>86.253431193089924</v>
      </c>
      <c r="P3056" s="86">
        <f t="shared" si="331"/>
        <v>8.4330191167053812</v>
      </c>
      <c r="Q3056" s="86">
        <f t="shared" si="332"/>
        <v>6.4305099437443047</v>
      </c>
      <c r="S3056" s="86">
        <f t="shared" si="333"/>
        <v>0.10122478765222477</v>
      </c>
      <c r="T3056" s="87">
        <v>0.89793139799999999</v>
      </c>
      <c r="U3056" s="87">
        <v>0</v>
      </c>
    </row>
    <row r="3057" spans="2:21">
      <c r="B3057" s="87" t="s">
        <v>8823</v>
      </c>
      <c r="C3057" s="87" t="s">
        <v>4236</v>
      </c>
      <c r="D3057" s="87" t="s">
        <v>4237</v>
      </c>
      <c r="E3057" s="87">
        <v>537.38826903801896</v>
      </c>
      <c r="F3057" s="86">
        <v>513.58654550219296</v>
      </c>
      <c r="G3057" s="86">
        <v>543.11042954215395</v>
      </c>
      <c r="H3057" s="86">
        <f t="shared" si="334"/>
        <v>531.36174802745529</v>
      </c>
      <c r="I3057" s="86">
        <f t="shared" si="329"/>
        <v>15.657399171616587</v>
      </c>
      <c r="J3057" s="86">
        <f t="shared" si="330"/>
        <v>9.0535505637878924</v>
      </c>
      <c r="L3057" s="87">
        <v>554.81969073772404</v>
      </c>
      <c r="M3057" s="86">
        <v>595.27027677031106</v>
      </c>
      <c r="N3057" s="86">
        <v>592.03965648728695</v>
      </c>
      <c r="O3057" s="86">
        <f t="shared" si="335"/>
        <v>580.70987466510735</v>
      </c>
      <c r="P3057" s="86">
        <f t="shared" si="331"/>
        <v>22.479667361831098</v>
      </c>
      <c r="Q3057" s="86">
        <f t="shared" si="332"/>
        <v>9.1816737562920903</v>
      </c>
      <c r="S3057" s="86">
        <f t="shared" si="333"/>
        <v>0.12812319250419771</v>
      </c>
      <c r="T3057" s="87">
        <v>0.68548876199999997</v>
      </c>
      <c r="U3057" s="87">
        <v>0</v>
      </c>
    </row>
    <row r="3058" spans="2:21">
      <c r="B3058" s="87" t="s">
        <v>8824</v>
      </c>
      <c r="C3058" s="87" t="s">
        <v>841</v>
      </c>
      <c r="D3058" s="87"/>
      <c r="E3058" s="87">
        <v>25.118985895936</v>
      </c>
      <c r="F3058" s="86">
        <v>19.676675277756701</v>
      </c>
      <c r="G3058" s="86">
        <v>16.886796199263799</v>
      </c>
      <c r="H3058" s="86">
        <f t="shared" si="334"/>
        <v>20.560819124318833</v>
      </c>
      <c r="I3058" s="86">
        <f t="shared" si="329"/>
        <v>4.186707483997326</v>
      </c>
      <c r="J3058" s="86">
        <f t="shared" si="330"/>
        <v>4.3618258362213176</v>
      </c>
      <c r="L3058" s="87">
        <v>43.508020039997099</v>
      </c>
      <c r="M3058" s="86">
        <v>32.779797994063102</v>
      </c>
      <c r="N3058" s="86">
        <v>48.451493954046299</v>
      </c>
      <c r="O3058" s="86">
        <f t="shared" si="335"/>
        <v>41.579770662702167</v>
      </c>
      <c r="P3058" s="86">
        <f t="shared" si="331"/>
        <v>8.0118114563010803</v>
      </c>
      <c r="Q3058" s="86">
        <f t="shared" si="332"/>
        <v>5.3778098957797793</v>
      </c>
      <c r="S3058" s="86">
        <f t="shared" si="333"/>
        <v>1.0159840595584626</v>
      </c>
      <c r="T3058" s="91">
        <v>4.9699999999999998E-6</v>
      </c>
      <c r="U3058" s="87">
        <v>1</v>
      </c>
    </row>
    <row r="3059" spans="2:21">
      <c r="B3059" s="87" t="s">
        <v>8825</v>
      </c>
      <c r="C3059" s="87" t="s">
        <v>1700</v>
      </c>
      <c r="D3059" s="87" t="s">
        <v>1002</v>
      </c>
      <c r="E3059" s="87">
        <v>126.077250392395</v>
      </c>
      <c r="F3059" s="86">
        <v>101.20578114024499</v>
      </c>
      <c r="G3059" s="86">
        <v>102.747734232906</v>
      </c>
      <c r="H3059" s="86">
        <f t="shared" si="334"/>
        <v>110.010255255182</v>
      </c>
      <c r="I3059" s="86">
        <f t="shared" si="329"/>
        <v>13.935768884041314</v>
      </c>
      <c r="J3059" s="86">
        <f t="shared" si="330"/>
        <v>6.7814942091261283</v>
      </c>
      <c r="L3059" s="87">
        <v>127.83616291757301</v>
      </c>
      <c r="M3059" s="86">
        <v>112.570874772602</v>
      </c>
      <c r="N3059" s="86">
        <v>94.801294679309393</v>
      </c>
      <c r="O3059" s="86">
        <f t="shared" si="335"/>
        <v>111.73611078982815</v>
      </c>
      <c r="P3059" s="86">
        <f t="shared" si="331"/>
        <v>16.533246900111891</v>
      </c>
      <c r="Q3059" s="86">
        <f t="shared" si="332"/>
        <v>6.8039517000202112</v>
      </c>
      <c r="S3059" s="86">
        <f t="shared" si="333"/>
        <v>2.2457490894082784E-2</v>
      </c>
      <c r="T3059" s="87">
        <v>0.97463738600000005</v>
      </c>
      <c r="U3059" s="87">
        <v>0</v>
      </c>
    </row>
    <row r="3060" spans="2:21">
      <c r="B3060" s="87" t="s">
        <v>8826</v>
      </c>
      <c r="C3060" s="87" t="s">
        <v>841</v>
      </c>
      <c r="D3060" s="87"/>
      <c r="E3060" s="87">
        <v>47.108227713876097</v>
      </c>
      <c r="F3060" s="86">
        <v>40.9039072193275</v>
      </c>
      <c r="G3060" s="86">
        <v>40.6495623692674</v>
      </c>
      <c r="H3060" s="86">
        <f t="shared" si="334"/>
        <v>42.887232434156999</v>
      </c>
      <c r="I3060" s="86">
        <f t="shared" si="329"/>
        <v>3.657700601367778</v>
      </c>
      <c r="J3060" s="86">
        <f t="shared" si="330"/>
        <v>5.4224763149796731</v>
      </c>
      <c r="L3060" s="87">
        <v>43.015264504712803</v>
      </c>
      <c r="M3060" s="86">
        <v>41.372059350528502</v>
      </c>
      <c r="N3060" s="86">
        <v>40.5513088983963</v>
      </c>
      <c r="O3060" s="86">
        <f t="shared" si="335"/>
        <v>41.646210917879202</v>
      </c>
      <c r="P3060" s="86">
        <f t="shared" si="331"/>
        <v>1.2546468104152919</v>
      </c>
      <c r="Q3060" s="86">
        <f t="shared" si="332"/>
        <v>5.3801133362487619</v>
      </c>
      <c r="S3060" s="86">
        <f t="shared" si="333"/>
        <v>-4.2362978730910938E-2</v>
      </c>
      <c r="T3060" s="87">
        <v>0.81412768499999999</v>
      </c>
      <c r="U3060" s="87">
        <v>0</v>
      </c>
    </row>
    <row r="3061" spans="2:21">
      <c r="B3061" s="87" t="s">
        <v>8827</v>
      </c>
      <c r="C3061" s="87" t="s">
        <v>4238</v>
      </c>
      <c r="D3061" s="87" t="s">
        <v>4239</v>
      </c>
      <c r="E3061" s="87">
        <v>115.832807107135</v>
      </c>
      <c r="F3061" s="86">
        <v>129.157279955972</v>
      </c>
      <c r="G3061" s="86">
        <v>117.846264252423</v>
      </c>
      <c r="H3061" s="86">
        <f t="shared" si="334"/>
        <v>120.94545043851001</v>
      </c>
      <c r="I3061" s="86">
        <f t="shared" si="329"/>
        <v>7.1825559821607374</v>
      </c>
      <c r="J3061" s="86">
        <f t="shared" si="330"/>
        <v>6.9182126907730161</v>
      </c>
      <c r="L3061" s="87">
        <v>118.302605416658</v>
      </c>
      <c r="M3061" s="86">
        <v>140.79420344567399</v>
      </c>
      <c r="N3061" s="86">
        <v>121.836924271516</v>
      </c>
      <c r="O3061" s="86">
        <f t="shared" si="335"/>
        <v>126.97791104461599</v>
      </c>
      <c r="P3061" s="86">
        <f t="shared" si="331"/>
        <v>12.095052882298647</v>
      </c>
      <c r="Q3061" s="86">
        <f t="shared" si="332"/>
        <v>6.9884337387559379</v>
      </c>
      <c r="S3061" s="86">
        <f t="shared" si="333"/>
        <v>7.0221047982920809E-2</v>
      </c>
      <c r="T3061" s="87">
        <v>0.94234390999999995</v>
      </c>
      <c r="U3061" s="87">
        <v>0</v>
      </c>
    </row>
    <row r="3062" spans="2:21">
      <c r="B3062" s="87" t="s">
        <v>8828</v>
      </c>
      <c r="C3062" s="87" t="s">
        <v>832</v>
      </c>
      <c r="D3062" s="87" t="s">
        <v>2449</v>
      </c>
      <c r="E3062" s="87">
        <v>389.91392366965601</v>
      </c>
      <c r="F3062" s="86">
        <v>362.231896119851</v>
      </c>
      <c r="G3062" s="86">
        <v>318.74537355362497</v>
      </c>
      <c r="H3062" s="86">
        <f t="shared" si="334"/>
        <v>356.96373111437725</v>
      </c>
      <c r="I3062" s="86">
        <f t="shared" si="329"/>
        <v>35.875559971910938</v>
      </c>
      <c r="J3062" s="86">
        <f t="shared" si="330"/>
        <v>8.4796336881200123</v>
      </c>
      <c r="L3062" s="87">
        <v>393.472397874656</v>
      </c>
      <c r="M3062" s="86">
        <v>393.974189377394</v>
      </c>
      <c r="N3062" s="86">
        <v>344.10514531877197</v>
      </c>
      <c r="O3062" s="86">
        <f t="shared" si="335"/>
        <v>377.18391085694066</v>
      </c>
      <c r="P3062" s="86">
        <f t="shared" si="331"/>
        <v>28.648149954663861</v>
      </c>
      <c r="Q3062" s="86">
        <f t="shared" si="332"/>
        <v>8.5591243275534925</v>
      </c>
      <c r="S3062" s="86">
        <f t="shared" si="333"/>
        <v>7.9490639433479032E-2</v>
      </c>
      <c r="T3062" s="87">
        <v>0.92391113899999999</v>
      </c>
      <c r="U3062" s="87">
        <v>0</v>
      </c>
    </row>
    <row r="3063" spans="2:21">
      <c r="B3063" s="87" t="s">
        <v>8829</v>
      </c>
      <c r="C3063" s="87" t="s">
        <v>841</v>
      </c>
      <c r="D3063" s="87"/>
      <c r="E3063" s="87">
        <v>47.521668729114197</v>
      </c>
      <c r="F3063" s="86">
        <v>37.052583830703398</v>
      </c>
      <c r="G3063" s="86">
        <v>42.495430996238099</v>
      </c>
      <c r="H3063" s="86">
        <f t="shared" si="334"/>
        <v>42.3565611853519</v>
      </c>
      <c r="I3063" s="86">
        <f t="shared" si="329"/>
        <v>5.2359238220981377</v>
      </c>
      <c r="J3063" s="86">
        <f t="shared" si="330"/>
        <v>5.4045135604634691</v>
      </c>
      <c r="L3063" s="87">
        <v>44.5979795243843</v>
      </c>
      <c r="M3063" s="86">
        <v>47.131077991159998</v>
      </c>
      <c r="N3063" s="86">
        <v>50.517616929215301</v>
      </c>
      <c r="O3063" s="86">
        <f t="shared" si="335"/>
        <v>47.415558148253204</v>
      </c>
      <c r="P3063" s="86">
        <f t="shared" si="331"/>
        <v>2.9700544558986466</v>
      </c>
      <c r="Q3063" s="86">
        <f t="shared" si="332"/>
        <v>5.5672886135141706</v>
      </c>
      <c r="S3063" s="86">
        <f t="shared" si="333"/>
        <v>0.16277505305070253</v>
      </c>
      <c r="T3063" s="87">
        <v>0.73143567600000003</v>
      </c>
      <c r="U3063" s="87">
        <v>0</v>
      </c>
    </row>
    <row r="3064" spans="2:21">
      <c r="B3064" s="87" t="s">
        <v>8830</v>
      </c>
      <c r="C3064" s="87" t="s">
        <v>841</v>
      </c>
      <c r="D3064" s="87"/>
      <c r="E3064" s="87">
        <v>94.513356022587601</v>
      </c>
      <c r="F3064" s="86">
        <v>109.096864218154</v>
      </c>
      <c r="G3064" s="86">
        <v>99.437325980149595</v>
      </c>
      <c r="H3064" s="86">
        <f t="shared" si="334"/>
        <v>101.01584874029707</v>
      </c>
      <c r="I3064" s="86">
        <f t="shared" si="329"/>
        <v>7.4187922467720941</v>
      </c>
      <c r="J3064" s="86">
        <f t="shared" si="330"/>
        <v>6.6584378501305954</v>
      </c>
      <c r="L3064" s="87">
        <v>102.399126742018</v>
      </c>
      <c r="M3064" s="86">
        <v>100.248599862958</v>
      </c>
      <c r="N3064" s="86">
        <v>111.063444920653</v>
      </c>
      <c r="O3064" s="86">
        <f t="shared" si="335"/>
        <v>104.57039050854301</v>
      </c>
      <c r="P3064" s="86">
        <f t="shared" si="331"/>
        <v>5.7250334639507319</v>
      </c>
      <c r="Q3064" s="86">
        <f t="shared" si="332"/>
        <v>6.7083305947656831</v>
      </c>
      <c r="S3064" s="86">
        <f t="shared" si="333"/>
        <v>4.9892744635086833E-2</v>
      </c>
      <c r="T3064" s="87">
        <v>0.99531827500000003</v>
      </c>
      <c r="U3064" s="87">
        <v>0</v>
      </c>
    </row>
    <row r="3065" spans="2:21">
      <c r="B3065" s="87" t="s">
        <v>8831</v>
      </c>
      <c r="C3065" s="87" t="s">
        <v>841</v>
      </c>
      <c r="D3065" s="87" t="s">
        <v>1599</v>
      </c>
      <c r="E3065" s="87">
        <v>95.196585102268998</v>
      </c>
      <c r="F3065" s="86">
        <v>97.581691399702905</v>
      </c>
      <c r="G3065" s="86">
        <v>94.707775908741795</v>
      </c>
      <c r="H3065" s="86">
        <f t="shared" si="334"/>
        <v>95.828684136904556</v>
      </c>
      <c r="I3065" s="86">
        <f t="shared" si="329"/>
        <v>1.5376961515484691</v>
      </c>
      <c r="J3065" s="86">
        <f t="shared" si="330"/>
        <v>6.5823856534375125</v>
      </c>
      <c r="L3065" s="87">
        <v>106.421474605635</v>
      </c>
      <c r="M3065" s="86">
        <v>105.582347445758</v>
      </c>
      <c r="N3065" s="86">
        <v>100.317704893311</v>
      </c>
      <c r="O3065" s="86">
        <f t="shared" si="335"/>
        <v>104.10717564823467</v>
      </c>
      <c r="P3065" s="86">
        <f t="shared" si="331"/>
        <v>3.3084890886063243</v>
      </c>
      <c r="Q3065" s="86">
        <f t="shared" si="332"/>
        <v>6.7019257004422839</v>
      </c>
      <c r="S3065" s="86">
        <f t="shared" si="333"/>
        <v>0.11954004700477189</v>
      </c>
      <c r="T3065" s="87">
        <v>0.73286184099999996</v>
      </c>
      <c r="U3065" s="87">
        <v>0</v>
      </c>
    </row>
    <row r="3066" spans="2:21">
      <c r="B3066" s="87" t="s">
        <v>8832</v>
      </c>
      <c r="C3066" s="87" t="s">
        <v>4240</v>
      </c>
      <c r="D3066" s="87" t="s">
        <v>4241</v>
      </c>
      <c r="E3066" s="87">
        <v>61.025882670422099</v>
      </c>
      <c r="F3066" s="86">
        <v>58.909335566126401</v>
      </c>
      <c r="G3066" s="86">
        <v>67.510447749486005</v>
      </c>
      <c r="H3066" s="86">
        <f t="shared" si="334"/>
        <v>62.481888662011499</v>
      </c>
      <c r="I3066" s="86">
        <f t="shared" si="329"/>
        <v>4.4816010290232695</v>
      </c>
      <c r="J3066" s="86">
        <f t="shared" si="330"/>
        <v>5.9653661578764785</v>
      </c>
      <c r="L3066" s="87">
        <v>62.310167542241501</v>
      </c>
      <c r="M3066" s="86">
        <v>72.295658916266703</v>
      </c>
      <c r="N3066" s="86">
        <v>66.232985013782795</v>
      </c>
      <c r="O3066" s="86">
        <f t="shared" si="335"/>
        <v>66.946270490763666</v>
      </c>
      <c r="P3066" s="86">
        <f t="shared" si="331"/>
        <v>5.0308142108347429</v>
      </c>
      <c r="Q3066" s="86">
        <f t="shared" si="332"/>
        <v>6.064931781589304</v>
      </c>
      <c r="S3066" s="86">
        <f t="shared" si="333"/>
        <v>9.9565623712825693E-2</v>
      </c>
      <c r="T3066" s="87">
        <v>0.84596525</v>
      </c>
      <c r="U3066" s="87">
        <v>0</v>
      </c>
    </row>
    <row r="3067" spans="2:21">
      <c r="B3067" s="87" t="s">
        <v>8833</v>
      </c>
      <c r="C3067" s="87" t="s">
        <v>4242</v>
      </c>
      <c r="D3067" s="87" t="s">
        <v>4243</v>
      </c>
      <c r="E3067" s="87">
        <v>99.372016350953302</v>
      </c>
      <c r="F3067" s="86">
        <v>91.510132150535696</v>
      </c>
      <c r="G3067" s="86">
        <v>99.336997304363905</v>
      </c>
      <c r="H3067" s="86">
        <f t="shared" si="334"/>
        <v>96.739715268617644</v>
      </c>
      <c r="I3067" s="86">
        <f t="shared" si="329"/>
        <v>4.528985678394414</v>
      </c>
      <c r="J3067" s="86">
        <f t="shared" si="330"/>
        <v>6.5960363864321696</v>
      </c>
      <c r="L3067" s="87">
        <v>98.483718386867494</v>
      </c>
      <c r="M3067" s="86">
        <v>104.5244502092</v>
      </c>
      <c r="N3067" s="86">
        <v>102.23111282423</v>
      </c>
      <c r="O3067" s="86">
        <f t="shared" si="335"/>
        <v>101.74642714009917</v>
      </c>
      <c r="P3067" s="86">
        <f t="shared" si="331"/>
        <v>3.0493934473327924</v>
      </c>
      <c r="Q3067" s="86">
        <f t="shared" si="332"/>
        <v>6.6688343244356671</v>
      </c>
      <c r="S3067" s="86">
        <f t="shared" si="333"/>
        <v>7.2797938003498167E-2</v>
      </c>
      <c r="T3067" s="87">
        <v>0.91764953500000002</v>
      </c>
      <c r="U3067" s="87">
        <v>0</v>
      </c>
    </row>
    <row r="3068" spans="2:21">
      <c r="B3068" s="87" t="s">
        <v>8834</v>
      </c>
      <c r="C3068" s="87" t="s">
        <v>4244</v>
      </c>
      <c r="D3068" s="87"/>
      <c r="E3068" s="87">
        <v>150.85610062735699</v>
      </c>
      <c r="F3068" s="86">
        <v>120.067037978907</v>
      </c>
      <c r="G3068" s="86">
        <v>127.62991620168199</v>
      </c>
      <c r="H3068" s="86">
        <f t="shared" si="334"/>
        <v>132.85101826931532</v>
      </c>
      <c r="I3068" s="86">
        <f t="shared" si="329"/>
        <v>16.044828599677484</v>
      </c>
      <c r="J3068" s="86">
        <f t="shared" si="330"/>
        <v>7.053665475536615</v>
      </c>
      <c r="L3068" s="87">
        <v>154.84698168287699</v>
      </c>
      <c r="M3068" s="86">
        <v>134.089342165652</v>
      </c>
      <c r="N3068" s="86">
        <v>131.26587470603101</v>
      </c>
      <c r="O3068" s="86">
        <f t="shared" si="335"/>
        <v>140.06739951818668</v>
      </c>
      <c r="P3068" s="86">
        <f t="shared" si="331"/>
        <v>12.877112597395769</v>
      </c>
      <c r="Q3068" s="86">
        <f t="shared" si="332"/>
        <v>7.1299773994592526</v>
      </c>
      <c r="S3068" s="86">
        <f t="shared" si="333"/>
        <v>7.6311923922636984E-2</v>
      </c>
      <c r="T3068" s="87">
        <v>0.94234390999999995</v>
      </c>
      <c r="U3068" s="87">
        <v>0</v>
      </c>
    </row>
    <row r="3069" spans="2:21">
      <c r="B3069" s="87" t="s">
        <v>8835</v>
      </c>
      <c r="C3069" s="87" t="s">
        <v>841</v>
      </c>
      <c r="D3069" s="87" t="s">
        <v>4245</v>
      </c>
      <c r="E3069" s="87">
        <v>142.16287683397499</v>
      </c>
      <c r="F3069" s="86">
        <v>141.410522728541</v>
      </c>
      <c r="G3069" s="86">
        <v>161.09225000189801</v>
      </c>
      <c r="H3069" s="86">
        <f t="shared" si="334"/>
        <v>148.22188318813801</v>
      </c>
      <c r="I3069" s="86">
        <f t="shared" si="329"/>
        <v>11.152410753534058</v>
      </c>
      <c r="J3069" s="86">
        <f t="shared" si="330"/>
        <v>7.2116146498096176</v>
      </c>
      <c r="L3069" s="87">
        <v>148.92499178218</v>
      </c>
      <c r="M3069" s="86">
        <v>133.01012114672099</v>
      </c>
      <c r="N3069" s="86">
        <v>158.50450460967701</v>
      </c>
      <c r="O3069" s="86">
        <f t="shared" si="335"/>
        <v>146.81320584619266</v>
      </c>
      <c r="P3069" s="86">
        <f t="shared" si="331"/>
        <v>12.877718234168537</v>
      </c>
      <c r="Q3069" s="86">
        <f t="shared" si="332"/>
        <v>7.1978379341951095</v>
      </c>
      <c r="S3069" s="86">
        <f t="shared" si="333"/>
        <v>-1.3776715614507702E-2</v>
      </c>
      <c r="T3069" s="87">
        <v>0.85927930799999996</v>
      </c>
      <c r="U3069" s="87">
        <v>0</v>
      </c>
    </row>
    <row r="3070" spans="2:21">
      <c r="B3070" s="87" t="s">
        <v>8836</v>
      </c>
      <c r="C3070" s="87" t="s">
        <v>4246</v>
      </c>
      <c r="D3070" s="87" t="s">
        <v>4247</v>
      </c>
      <c r="E3070" s="87">
        <v>173.724549641518</v>
      </c>
      <c r="F3070" s="86">
        <v>156.90338450246199</v>
      </c>
      <c r="G3070" s="86">
        <v>165.17469330007799</v>
      </c>
      <c r="H3070" s="86">
        <f t="shared" si="334"/>
        <v>165.26754248135265</v>
      </c>
      <c r="I3070" s="86">
        <f t="shared" si="329"/>
        <v>8.4109669412437817</v>
      </c>
      <c r="J3070" s="86">
        <f t="shared" si="330"/>
        <v>7.3686596058805209</v>
      </c>
      <c r="L3070" s="87">
        <v>169.99924351408501</v>
      </c>
      <c r="M3070" s="86">
        <v>174.529898518371</v>
      </c>
      <c r="N3070" s="86">
        <v>174.996964415934</v>
      </c>
      <c r="O3070" s="86">
        <f t="shared" si="335"/>
        <v>173.17536881613</v>
      </c>
      <c r="P3070" s="86">
        <f t="shared" si="331"/>
        <v>2.7605011481403858</v>
      </c>
      <c r="Q3070" s="86">
        <f t="shared" si="332"/>
        <v>7.4360899361566899</v>
      </c>
      <c r="S3070" s="86">
        <f t="shared" si="333"/>
        <v>6.7430330276169473E-2</v>
      </c>
      <c r="T3070" s="87">
        <v>0.93851396099999995</v>
      </c>
      <c r="U3070" s="87">
        <v>0</v>
      </c>
    </row>
    <row r="3071" spans="2:21">
      <c r="B3071" s="87" t="s">
        <v>8837</v>
      </c>
      <c r="C3071" s="87" t="s">
        <v>4248</v>
      </c>
      <c r="D3071" s="87" t="s">
        <v>4249</v>
      </c>
      <c r="E3071" s="87">
        <v>97.849121529267194</v>
      </c>
      <c r="F3071" s="86">
        <v>96.682273445875595</v>
      </c>
      <c r="G3071" s="86">
        <v>104.93674849502</v>
      </c>
      <c r="H3071" s="86">
        <f t="shared" si="334"/>
        <v>99.822714490054253</v>
      </c>
      <c r="I3071" s="86">
        <f t="shared" si="329"/>
        <v>4.4671457851057506</v>
      </c>
      <c r="J3071" s="86">
        <f t="shared" si="330"/>
        <v>6.6412962306251124</v>
      </c>
      <c r="L3071" s="87">
        <v>101.80702910049099</v>
      </c>
      <c r="M3071" s="86">
        <v>106.236342677962</v>
      </c>
      <c r="N3071" s="86">
        <v>115.156174959391</v>
      </c>
      <c r="O3071" s="86">
        <f t="shared" si="335"/>
        <v>107.733182245948</v>
      </c>
      <c r="P3071" s="86">
        <f t="shared" si="331"/>
        <v>6.7992882208186431</v>
      </c>
      <c r="Q3071" s="86">
        <f t="shared" si="332"/>
        <v>6.7513188638774242</v>
      </c>
      <c r="S3071" s="86">
        <f t="shared" si="333"/>
        <v>0.11002263325231257</v>
      </c>
      <c r="T3071" s="87">
        <v>0.78517276499999999</v>
      </c>
      <c r="U3071" s="87">
        <v>0</v>
      </c>
    </row>
    <row r="3072" spans="2:21">
      <c r="B3072" s="87" t="s">
        <v>8838</v>
      </c>
      <c r="C3072" s="87" t="s">
        <v>4248</v>
      </c>
      <c r="D3072" s="87" t="s">
        <v>4249</v>
      </c>
      <c r="E3072" s="87">
        <v>102.543902612742</v>
      </c>
      <c r="F3072" s="86">
        <v>94.141823317793296</v>
      </c>
      <c r="G3072" s="86">
        <v>107.207767678868</v>
      </c>
      <c r="H3072" s="86">
        <f t="shared" si="334"/>
        <v>101.29783120313442</v>
      </c>
      <c r="I3072" s="86">
        <f t="shared" si="329"/>
        <v>6.6214987714305273</v>
      </c>
      <c r="J3072" s="86">
        <f t="shared" si="330"/>
        <v>6.6624594759969193</v>
      </c>
      <c r="L3072" s="87">
        <v>107.98606843896</v>
      </c>
      <c r="M3072" s="86">
        <v>109.95634490528499</v>
      </c>
      <c r="N3072" s="86">
        <v>110.96724066093699</v>
      </c>
      <c r="O3072" s="86">
        <f t="shared" si="335"/>
        <v>109.63655133506067</v>
      </c>
      <c r="P3072" s="86">
        <f t="shared" si="331"/>
        <v>1.5160962700103922</v>
      </c>
      <c r="Q3072" s="86">
        <f t="shared" si="332"/>
        <v>6.7765850431709334</v>
      </c>
      <c r="S3072" s="86">
        <f t="shared" si="333"/>
        <v>0.1141255671740142</v>
      </c>
      <c r="T3072" s="87">
        <v>0.75417411999999995</v>
      </c>
      <c r="U3072" s="87">
        <v>0</v>
      </c>
    </row>
    <row r="3073" spans="2:21">
      <c r="B3073" s="87" t="s">
        <v>8839</v>
      </c>
      <c r="C3073" s="87" t="s">
        <v>4248</v>
      </c>
      <c r="D3073" s="87" t="s">
        <v>4249</v>
      </c>
      <c r="E3073" s="87">
        <v>90.308395900169003</v>
      </c>
      <c r="F3073" s="86">
        <v>95.515643214797194</v>
      </c>
      <c r="G3073" s="86">
        <v>101.855918613599</v>
      </c>
      <c r="H3073" s="86">
        <f t="shared" si="334"/>
        <v>95.893319242855057</v>
      </c>
      <c r="I3073" s="86">
        <f t="shared" si="329"/>
        <v>5.7830182077287811</v>
      </c>
      <c r="J3073" s="86">
        <f t="shared" si="330"/>
        <v>6.5833584030302674</v>
      </c>
      <c r="L3073" s="87">
        <v>99.771206615744006</v>
      </c>
      <c r="M3073" s="86">
        <v>112.852417808846</v>
      </c>
      <c r="N3073" s="86">
        <v>113.660232628041</v>
      </c>
      <c r="O3073" s="86">
        <f t="shared" si="335"/>
        <v>108.76128568421034</v>
      </c>
      <c r="P3073" s="86">
        <f t="shared" si="331"/>
        <v>7.7961068770563351</v>
      </c>
      <c r="Q3073" s="86">
        <f t="shared" si="332"/>
        <v>6.7650213006751105</v>
      </c>
      <c r="S3073" s="86">
        <f t="shared" si="333"/>
        <v>0.1816628976448427</v>
      </c>
      <c r="T3073" s="87">
        <v>0.42980056</v>
      </c>
      <c r="U3073" s="87">
        <v>0</v>
      </c>
    </row>
    <row r="3074" spans="2:21">
      <c r="B3074" s="87" t="s">
        <v>8840</v>
      </c>
      <c r="C3074" s="87" t="s">
        <v>4250</v>
      </c>
      <c r="D3074" s="87" t="s">
        <v>4251</v>
      </c>
      <c r="E3074" s="87">
        <v>344.88458593902698</v>
      </c>
      <c r="F3074" s="86">
        <v>314.46081997147701</v>
      </c>
      <c r="G3074" s="86">
        <v>298.74836257158501</v>
      </c>
      <c r="H3074" s="86">
        <f t="shared" si="334"/>
        <v>319.36458949402964</v>
      </c>
      <c r="I3074" s="86">
        <f t="shared" si="329"/>
        <v>23.455766738701207</v>
      </c>
      <c r="J3074" s="86">
        <f t="shared" si="330"/>
        <v>8.319060548255111</v>
      </c>
      <c r="L3074" s="87">
        <v>363.54736032372801</v>
      </c>
      <c r="M3074" s="86">
        <v>373.48806039362302</v>
      </c>
      <c r="N3074" s="86">
        <v>345.494249020805</v>
      </c>
      <c r="O3074" s="86">
        <f t="shared" si="335"/>
        <v>360.84322324605199</v>
      </c>
      <c r="P3074" s="86">
        <f t="shared" si="331"/>
        <v>14.191463518445707</v>
      </c>
      <c r="Q3074" s="86">
        <f t="shared" si="332"/>
        <v>8.4952283505072597</v>
      </c>
      <c r="S3074" s="86">
        <f t="shared" si="333"/>
        <v>0.17616780225214884</v>
      </c>
      <c r="T3074" s="87">
        <v>0.45767331100000003</v>
      </c>
      <c r="U3074" s="87">
        <v>0</v>
      </c>
    </row>
    <row r="3075" spans="2:21">
      <c r="B3075" s="87" t="s">
        <v>8841</v>
      </c>
      <c r="C3075" s="87" t="s">
        <v>832</v>
      </c>
      <c r="D3075" s="87" t="s">
        <v>4252</v>
      </c>
      <c r="E3075" s="87">
        <v>56.617280791770902</v>
      </c>
      <c r="F3075" s="86">
        <v>69.617508163632294</v>
      </c>
      <c r="G3075" s="86">
        <v>65.448204277475796</v>
      </c>
      <c r="H3075" s="86">
        <f t="shared" si="334"/>
        <v>63.894331077626326</v>
      </c>
      <c r="I3075" s="86">
        <f t="shared" si="329"/>
        <v>6.6379491841178897</v>
      </c>
      <c r="J3075" s="86">
        <f t="shared" si="330"/>
        <v>5.9976160309266398</v>
      </c>
      <c r="L3075" s="87">
        <v>72.678213787035503</v>
      </c>
      <c r="M3075" s="86">
        <v>80.180132100262</v>
      </c>
      <c r="N3075" s="86">
        <v>79.404743040330999</v>
      </c>
      <c r="O3075" s="86">
        <f t="shared" si="335"/>
        <v>77.421029642542834</v>
      </c>
      <c r="P3075" s="86">
        <f t="shared" si="331"/>
        <v>4.1256555513038133</v>
      </c>
      <c r="Q3075" s="86">
        <f t="shared" si="332"/>
        <v>6.2746535894242337</v>
      </c>
      <c r="S3075" s="86">
        <f t="shared" si="333"/>
        <v>0.27703755849759509</v>
      </c>
      <c r="T3075" s="87">
        <v>0.118628912</v>
      </c>
      <c r="U3075" s="87">
        <v>0</v>
      </c>
    </row>
    <row r="3076" spans="2:21">
      <c r="B3076" s="87" t="s">
        <v>8842</v>
      </c>
      <c r="C3076" s="87" t="s">
        <v>4248</v>
      </c>
      <c r="D3076" s="87" t="s">
        <v>4249</v>
      </c>
      <c r="E3076" s="87">
        <v>152.12344938993499</v>
      </c>
      <c r="F3076" s="86">
        <v>145.911898552623</v>
      </c>
      <c r="G3076" s="86">
        <v>147.365685704204</v>
      </c>
      <c r="H3076" s="86">
        <f t="shared" si="334"/>
        <v>148.46701121558735</v>
      </c>
      <c r="I3076" s="86">
        <f t="shared" si="329"/>
        <v>3.2489274172633711</v>
      </c>
      <c r="J3076" s="86">
        <f t="shared" si="330"/>
        <v>7.2139985952603833</v>
      </c>
      <c r="L3076" s="87">
        <v>155.27062285604501</v>
      </c>
      <c r="M3076" s="86">
        <v>158.749307580828</v>
      </c>
      <c r="N3076" s="86">
        <v>163.13184248840699</v>
      </c>
      <c r="O3076" s="86">
        <f t="shared" si="335"/>
        <v>159.05059097509331</v>
      </c>
      <c r="P3076" s="86">
        <f t="shared" si="331"/>
        <v>3.939260373446186</v>
      </c>
      <c r="Q3076" s="86">
        <f t="shared" si="332"/>
        <v>7.3133419222007356</v>
      </c>
      <c r="S3076" s="86">
        <f t="shared" si="333"/>
        <v>9.934332694035275E-2</v>
      </c>
      <c r="T3076" s="87">
        <v>0.81456436600000004</v>
      </c>
      <c r="U3076" s="87">
        <v>0</v>
      </c>
    </row>
    <row r="3077" spans="2:21">
      <c r="B3077" s="87" t="s">
        <v>8843</v>
      </c>
      <c r="C3077" s="87" t="s">
        <v>4253</v>
      </c>
      <c r="D3077" s="87" t="s">
        <v>1553</v>
      </c>
      <c r="E3077" s="87">
        <v>112.118608421838</v>
      </c>
      <c r="F3077" s="86">
        <v>102.362322759893</v>
      </c>
      <c r="G3077" s="86">
        <v>78.879712961392897</v>
      </c>
      <c r="H3077" s="86">
        <f t="shared" si="334"/>
        <v>97.786881381041312</v>
      </c>
      <c r="I3077" s="86">
        <f t="shared" si="329"/>
        <v>17.085287258810663</v>
      </c>
      <c r="J3077" s="86">
        <f t="shared" si="330"/>
        <v>6.6115690279996349</v>
      </c>
      <c r="L3077" s="87">
        <v>123.42595315392801</v>
      </c>
      <c r="M3077" s="86">
        <v>117.044612168374</v>
      </c>
      <c r="N3077" s="86">
        <v>107.692010451505</v>
      </c>
      <c r="O3077" s="86">
        <f t="shared" si="335"/>
        <v>116.05419192460234</v>
      </c>
      <c r="P3077" s="86">
        <f t="shared" si="331"/>
        <v>7.9135919426791963</v>
      </c>
      <c r="Q3077" s="86">
        <f t="shared" si="332"/>
        <v>6.85865482412978</v>
      </c>
      <c r="S3077" s="86">
        <f t="shared" si="333"/>
        <v>0.24708579613014431</v>
      </c>
      <c r="T3077" s="87">
        <v>0.40625385800000002</v>
      </c>
      <c r="U3077" s="87">
        <v>0</v>
      </c>
    </row>
    <row r="3078" spans="2:21">
      <c r="B3078" s="87" t="s">
        <v>8844</v>
      </c>
      <c r="C3078" s="87" t="s">
        <v>4254</v>
      </c>
      <c r="D3078" s="87" t="s">
        <v>1119</v>
      </c>
      <c r="E3078" s="87">
        <v>102.904297874349</v>
      </c>
      <c r="F3078" s="86">
        <v>97.023242571080203</v>
      </c>
      <c r="G3078" s="86">
        <v>98.891902815423805</v>
      </c>
      <c r="H3078" s="86">
        <f t="shared" si="334"/>
        <v>99.606481086951007</v>
      </c>
      <c r="I3078" s="86">
        <f t="shared" ref="I3078:I3141" si="336">STDEV(E3078:G3078)</f>
        <v>3.0049408396224049</v>
      </c>
      <c r="J3078" s="86">
        <f t="shared" ref="J3078:J3141" si="337">LOG(H3078,2)</f>
        <v>6.6381677119578448</v>
      </c>
      <c r="L3078" s="87">
        <v>93.551086179497801</v>
      </c>
      <c r="M3078" s="86">
        <v>95.301266363227398</v>
      </c>
      <c r="N3078" s="86">
        <v>99.631093842948502</v>
      </c>
      <c r="O3078" s="86">
        <f t="shared" si="335"/>
        <v>96.161148795224562</v>
      </c>
      <c r="P3078" s="86">
        <f t="shared" ref="P3078:P3141" si="338">STDEV(L3078:N3078)</f>
        <v>3.1298836471261735</v>
      </c>
      <c r="Q3078" s="86">
        <f t="shared" ref="Q3078:Q3141" si="339">LOG(O3078,2)</f>
        <v>6.5873822262866435</v>
      </c>
      <c r="S3078" s="86">
        <f t="shared" ref="S3078:S3141" si="340">LOG(O3078/H3078,2)</f>
        <v>-5.0785485671201773E-2</v>
      </c>
      <c r="T3078" s="87">
        <v>0.73288192799999996</v>
      </c>
      <c r="U3078" s="87">
        <v>0</v>
      </c>
    </row>
    <row r="3079" spans="2:21">
      <c r="B3079" s="87" t="s">
        <v>8845</v>
      </c>
      <c r="C3079" s="87" t="s">
        <v>841</v>
      </c>
      <c r="D3079" s="87"/>
      <c r="E3079" s="87">
        <v>96.074127039474405</v>
      </c>
      <c r="F3079" s="86">
        <v>73.3567460313363</v>
      </c>
      <c r="G3079" s="86">
        <v>82.112323170234006</v>
      </c>
      <c r="H3079" s="86">
        <f t="shared" ref="H3079:H3142" si="341">AVERAGE(E3079:G3079)</f>
        <v>83.847732080348237</v>
      </c>
      <c r="I3079" s="86">
        <f t="shared" si="336"/>
        <v>11.457686635233394</v>
      </c>
      <c r="J3079" s="86">
        <f t="shared" si="337"/>
        <v>6.3896998570826629</v>
      </c>
      <c r="L3079" s="87">
        <v>111.51424861168999</v>
      </c>
      <c r="M3079" s="86">
        <v>79.782023446279894</v>
      </c>
      <c r="N3079" s="86">
        <v>84.537146290389401</v>
      </c>
      <c r="O3079" s="86">
        <f t="shared" ref="O3079:O3142" si="342">AVERAGE(L3079:N3079)</f>
        <v>91.94447278278642</v>
      </c>
      <c r="P3079" s="86">
        <f t="shared" si="338"/>
        <v>17.113880121433542</v>
      </c>
      <c r="Q3079" s="86">
        <f t="shared" si="339"/>
        <v>6.5226909449075094</v>
      </c>
      <c r="S3079" s="86">
        <f t="shared" si="340"/>
        <v>0.13299108782484656</v>
      </c>
      <c r="T3079" s="87">
        <v>0.86613705299999999</v>
      </c>
      <c r="U3079" s="87">
        <v>0</v>
      </c>
    </row>
    <row r="3080" spans="2:21">
      <c r="B3080" s="87" t="s">
        <v>8846</v>
      </c>
      <c r="C3080" s="87" t="s">
        <v>832</v>
      </c>
      <c r="D3080" s="87" t="s">
        <v>3904</v>
      </c>
      <c r="E3080" s="87">
        <v>58.528270840654301</v>
      </c>
      <c r="F3080" s="86">
        <v>62.239576452229301</v>
      </c>
      <c r="G3080" s="86">
        <v>60.280680239945497</v>
      </c>
      <c r="H3080" s="86">
        <f t="shared" si="341"/>
        <v>60.349509177609697</v>
      </c>
      <c r="I3080" s="86">
        <f t="shared" si="336"/>
        <v>1.8566099220412478</v>
      </c>
      <c r="J3080" s="86">
        <f t="shared" si="337"/>
        <v>5.9152701324806181</v>
      </c>
      <c r="L3080" s="87">
        <v>73.097054574194203</v>
      </c>
      <c r="M3080" s="86">
        <v>71.593605656819605</v>
      </c>
      <c r="N3080" s="86">
        <v>69.169580011984195</v>
      </c>
      <c r="O3080" s="86">
        <f t="shared" si="342"/>
        <v>71.286746747665987</v>
      </c>
      <c r="P3080" s="86">
        <f t="shared" si="338"/>
        <v>1.9816371771333114</v>
      </c>
      <c r="Q3080" s="86">
        <f t="shared" si="339"/>
        <v>6.1555619783070252</v>
      </c>
      <c r="S3080" s="86">
        <f t="shared" si="340"/>
        <v>0.24029184582640742</v>
      </c>
      <c r="T3080" s="87">
        <v>0.126293029</v>
      </c>
      <c r="U3080" s="87">
        <v>0</v>
      </c>
    </row>
    <row r="3081" spans="2:21">
      <c r="B3081" s="87" t="s">
        <v>8847</v>
      </c>
      <c r="C3081" s="87" t="s">
        <v>841</v>
      </c>
      <c r="D3081" s="87"/>
      <c r="E3081" s="87">
        <v>55.132791013176103</v>
      </c>
      <c r="F3081" s="86">
        <v>59.691504973762697</v>
      </c>
      <c r="G3081" s="86">
        <v>52.918662533962802</v>
      </c>
      <c r="H3081" s="86">
        <f t="shared" si="341"/>
        <v>55.914319506967196</v>
      </c>
      <c r="I3081" s="86">
        <f t="shared" si="336"/>
        <v>3.4533952522907345</v>
      </c>
      <c r="J3081" s="86">
        <f t="shared" si="337"/>
        <v>5.8051458955971027</v>
      </c>
      <c r="L3081" s="87">
        <v>54.0849842096356</v>
      </c>
      <c r="M3081" s="86">
        <v>50.463344168028399</v>
      </c>
      <c r="N3081" s="86">
        <v>60.966777254152802</v>
      </c>
      <c r="O3081" s="86">
        <f t="shared" si="342"/>
        <v>55.171701877272277</v>
      </c>
      <c r="P3081" s="86">
        <f t="shared" si="338"/>
        <v>5.3353765673604014</v>
      </c>
      <c r="Q3081" s="86">
        <f t="shared" si="339"/>
        <v>5.7858565787484624</v>
      </c>
      <c r="S3081" s="86">
        <f t="shared" si="340"/>
        <v>-1.9289316848640013E-2</v>
      </c>
      <c r="T3081" s="87">
        <v>0.91447635100000002</v>
      </c>
      <c r="U3081" s="87">
        <v>0</v>
      </c>
    </row>
    <row r="3082" spans="2:21">
      <c r="B3082" s="87" t="s">
        <v>8848</v>
      </c>
      <c r="C3082" s="87" t="s">
        <v>832</v>
      </c>
      <c r="D3082" s="87" t="s">
        <v>1089</v>
      </c>
      <c r="E3082" s="87">
        <v>68.470976189738394</v>
      </c>
      <c r="F3082" s="86">
        <v>97.576206272900095</v>
      </c>
      <c r="G3082" s="86">
        <v>88.4708290041483</v>
      </c>
      <c r="H3082" s="86">
        <f t="shared" si="341"/>
        <v>84.839337155595601</v>
      </c>
      <c r="I3082" s="86">
        <f t="shared" si="336"/>
        <v>14.888566228251277</v>
      </c>
      <c r="J3082" s="86">
        <f t="shared" si="337"/>
        <v>6.4066614441142606</v>
      </c>
      <c r="L3082" s="87">
        <v>79.166037840235504</v>
      </c>
      <c r="M3082" s="86">
        <v>91.465611679877696</v>
      </c>
      <c r="N3082" s="86">
        <v>91.312112001358301</v>
      </c>
      <c r="O3082" s="86">
        <f t="shared" si="342"/>
        <v>87.314587173823838</v>
      </c>
      <c r="P3082" s="86">
        <f t="shared" si="338"/>
        <v>7.0572680776110879</v>
      </c>
      <c r="Q3082" s="86">
        <f t="shared" si="339"/>
        <v>6.4481507921019237</v>
      </c>
      <c r="S3082" s="86">
        <f t="shared" si="340"/>
        <v>4.1489347987662621E-2</v>
      </c>
      <c r="T3082" s="87">
        <v>1</v>
      </c>
      <c r="U3082" s="87">
        <v>0</v>
      </c>
    </row>
    <row r="3083" spans="2:21">
      <c r="B3083" s="87" t="s">
        <v>8849</v>
      </c>
      <c r="C3083" s="87" t="s">
        <v>841</v>
      </c>
      <c r="D3083" s="87" t="s">
        <v>4255</v>
      </c>
      <c r="E3083" s="87">
        <v>62.304893914331501</v>
      </c>
      <c r="F3083" s="86">
        <v>68.059328004383701</v>
      </c>
      <c r="G3083" s="86">
        <v>65.664435053210696</v>
      </c>
      <c r="H3083" s="86">
        <f t="shared" si="341"/>
        <v>65.342885657308628</v>
      </c>
      <c r="I3083" s="86">
        <f t="shared" si="336"/>
        <v>2.8906614182038788</v>
      </c>
      <c r="J3083" s="86">
        <f t="shared" si="337"/>
        <v>6.0299582630328219</v>
      </c>
      <c r="L3083" s="87">
        <v>53.0667536482568</v>
      </c>
      <c r="M3083" s="86">
        <v>64.998303176037297</v>
      </c>
      <c r="N3083" s="86">
        <v>68.164341751076407</v>
      </c>
      <c r="O3083" s="86">
        <f t="shared" si="342"/>
        <v>62.076466191790168</v>
      </c>
      <c r="P3083" s="86">
        <f t="shared" si="338"/>
        <v>7.9616041193019447</v>
      </c>
      <c r="Q3083" s="86">
        <f t="shared" si="339"/>
        <v>5.9559745268858393</v>
      </c>
      <c r="S3083" s="86">
        <f t="shared" si="340"/>
        <v>-7.3983736146982837E-2</v>
      </c>
      <c r="T3083" s="87">
        <v>0.66911573899999999</v>
      </c>
      <c r="U3083" s="87">
        <v>0</v>
      </c>
    </row>
    <row r="3084" spans="2:21">
      <c r="B3084" s="87" t="s">
        <v>8850</v>
      </c>
      <c r="C3084" s="87" t="s">
        <v>4256</v>
      </c>
      <c r="D3084" s="87" t="s">
        <v>4257</v>
      </c>
      <c r="E3084" s="87">
        <v>121.49095473194799</v>
      </c>
      <c r="F3084" s="86">
        <v>136.39151734804199</v>
      </c>
      <c r="G3084" s="86">
        <v>132.14640184337401</v>
      </c>
      <c r="H3084" s="86">
        <f t="shared" si="341"/>
        <v>130.00962464112132</v>
      </c>
      <c r="I3084" s="86">
        <f t="shared" si="336"/>
        <v>7.6766564452295603</v>
      </c>
      <c r="J3084" s="86">
        <f t="shared" si="337"/>
        <v>7.0224746200133232</v>
      </c>
      <c r="L3084" s="87">
        <v>142.195035650318</v>
      </c>
      <c r="M3084" s="86">
        <v>154.59469179471799</v>
      </c>
      <c r="N3084" s="86">
        <v>144.87619956342701</v>
      </c>
      <c r="O3084" s="86">
        <f t="shared" si="342"/>
        <v>147.22197566948765</v>
      </c>
      <c r="P3084" s="86">
        <f t="shared" si="338"/>
        <v>6.5241756015348713</v>
      </c>
      <c r="Q3084" s="86">
        <f t="shared" si="339"/>
        <v>7.2018492268153498</v>
      </c>
      <c r="S3084" s="86">
        <f t="shared" si="340"/>
        <v>0.17937460680202547</v>
      </c>
      <c r="T3084" s="87">
        <v>0.43830694599999998</v>
      </c>
      <c r="U3084" s="87">
        <v>0</v>
      </c>
    </row>
    <row r="3085" spans="2:21">
      <c r="B3085" s="87" t="s">
        <v>8851</v>
      </c>
      <c r="C3085" s="87" t="s">
        <v>4258</v>
      </c>
      <c r="D3085" s="87" t="s">
        <v>861</v>
      </c>
      <c r="E3085" s="87">
        <v>220.44279251832199</v>
      </c>
      <c r="F3085" s="86">
        <v>206.74260511281901</v>
      </c>
      <c r="G3085" s="86">
        <v>247.076057658108</v>
      </c>
      <c r="H3085" s="86">
        <f t="shared" si="341"/>
        <v>224.75381842974966</v>
      </c>
      <c r="I3085" s="86">
        <f t="shared" si="336"/>
        <v>20.509401670027344</v>
      </c>
      <c r="J3085" s="86">
        <f t="shared" si="337"/>
        <v>7.8122018162279856</v>
      </c>
      <c r="L3085" s="87">
        <v>248.676310992303</v>
      </c>
      <c r="M3085" s="86">
        <v>244.51858927521599</v>
      </c>
      <c r="N3085" s="86">
        <v>248.52549571533899</v>
      </c>
      <c r="O3085" s="86">
        <f t="shared" si="342"/>
        <v>247.240131994286</v>
      </c>
      <c r="P3085" s="86">
        <f t="shared" si="338"/>
        <v>2.3581311224640698</v>
      </c>
      <c r="Q3085" s="86">
        <f t="shared" si="339"/>
        <v>7.9497691301443005</v>
      </c>
      <c r="S3085" s="86">
        <f t="shared" si="340"/>
        <v>0.1375673139163148</v>
      </c>
      <c r="T3085" s="87">
        <v>0.67637404099999998</v>
      </c>
      <c r="U3085" s="87">
        <v>0</v>
      </c>
    </row>
    <row r="3086" spans="2:21">
      <c r="B3086" s="87" t="s">
        <v>8852</v>
      </c>
      <c r="C3086" s="87" t="s">
        <v>4259</v>
      </c>
      <c r="D3086" s="87" t="s">
        <v>4260</v>
      </c>
      <c r="E3086" s="87">
        <v>68.375212586675801</v>
      </c>
      <c r="F3086" s="86">
        <v>65.250845094274496</v>
      </c>
      <c r="G3086" s="86">
        <v>69.539049548105197</v>
      </c>
      <c r="H3086" s="86">
        <f t="shared" si="341"/>
        <v>67.721702409685165</v>
      </c>
      <c r="I3086" s="86">
        <f t="shared" si="336"/>
        <v>2.2175394073242791</v>
      </c>
      <c r="J3086" s="86">
        <f t="shared" si="337"/>
        <v>6.0815463355033677</v>
      </c>
      <c r="L3086" s="87">
        <v>75.820993987831201</v>
      </c>
      <c r="M3086" s="86">
        <v>83.724265106450503</v>
      </c>
      <c r="N3086" s="86">
        <v>79.440754639520804</v>
      </c>
      <c r="O3086" s="86">
        <f t="shared" si="342"/>
        <v>79.662004577934169</v>
      </c>
      <c r="P3086" s="86">
        <f t="shared" si="338"/>
        <v>3.9562782062231716</v>
      </c>
      <c r="Q3086" s="86">
        <f t="shared" si="339"/>
        <v>6.3158198783587052</v>
      </c>
      <c r="S3086" s="86">
        <f t="shared" si="340"/>
        <v>0.23427354285533855</v>
      </c>
      <c r="T3086" s="87">
        <v>0.14251487400000001</v>
      </c>
      <c r="U3086" s="87">
        <v>0</v>
      </c>
    </row>
    <row r="3087" spans="2:21">
      <c r="B3087" s="87" t="s">
        <v>8853</v>
      </c>
      <c r="C3087" s="87" t="s">
        <v>4261</v>
      </c>
      <c r="D3087" s="87" t="s">
        <v>970</v>
      </c>
      <c r="E3087" s="87">
        <v>45.019405332498302</v>
      </c>
      <c r="F3087" s="86">
        <v>56.1707724593008</v>
      </c>
      <c r="G3087" s="86">
        <v>54.003950937038297</v>
      </c>
      <c r="H3087" s="86">
        <f t="shared" si="341"/>
        <v>51.7313762429458</v>
      </c>
      <c r="I3087" s="86">
        <f t="shared" si="336"/>
        <v>5.9128414492826593</v>
      </c>
      <c r="J3087" s="86">
        <f t="shared" si="337"/>
        <v>5.6929676678800645</v>
      </c>
      <c r="L3087" s="87">
        <v>53.609242956220903</v>
      </c>
      <c r="M3087" s="86">
        <v>58.891885614957403</v>
      </c>
      <c r="N3087" s="86">
        <v>54.942392149987498</v>
      </c>
      <c r="O3087" s="86">
        <f t="shared" si="342"/>
        <v>55.814506907055261</v>
      </c>
      <c r="P3087" s="86">
        <f t="shared" si="338"/>
        <v>2.747183371582099</v>
      </c>
      <c r="Q3087" s="86">
        <f t="shared" si="339"/>
        <v>5.8025682406473464</v>
      </c>
      <c r="S3087" s="86">
        <f t="shared" si="340"/>
        <v>0.10960057276728236</v>
      </c>
      <c r="T3087" s="87">
        <v>0.85116730299999999</v>
      </c>
      <c r="U3087" s="87">
        <v>0</v>
      </c>
    </row>
    <row r="3088" spans="2:21">
      <c r="B3088" s="87" t="s">
        <v>8854</v>
      </c>
      <c r="C3088" s="87" t="s">
        <v>4262</v>
      </c>
      <c r="D3088" s="87" t="s">
        <v>2570</v>
      </c>
      <c r="E3088" s="87">
        <v>38.325258709355801</v>
      </c>
      <c r="F3088" s="86">
        <v>25.592592985506901</v>
      </c>
      <c r="G3088" s="86">
        <v>28.070803308781802</v>
      </c>
      <c r="H3088" s="86">
        <f t="shared" si="341"/>
        <v>30.662885001214836</v>
      </c>
      <c r="I3088" s="86">
        <f t="shared" si="336"/>
        <v>6.7505081093206538</v>
      </c>
      <c r="J3088" s="86">
        <f t="shared" si="337"/>
        <v>4.9384215381702425</v>
      </c>
      <c r="L3088" s="87">
        <v>44.3553745833159</v>
      </c>
      <c r="M3088" s="86">
        <v>32.843674802651201</v>
      </c>
      <c r="N3088" s="86">
        <v>31.003579593759699</v>
      </c>
      <c r="O3088" s="86">
        <f t="shared" si="342"/>
        <v>36.067542993242263</v>
      </c>
      <c r="P3088" s="86">
        <f t="shared" si="338"/>
        <v>7.2362007948586546</v>
      </c>
      <c r="Q3088" s="86">
        <f t="shared" si="339"/>
        <v>5.1726292415448905</v>
      </c>
      <c r="S3088" s="86">
        <f t="shared" si="340"/>
        <v>0.23420770337464758</v>
      </c>
      <c r="T3088" s="87">
        <v>0.61734120299999995</v>
      </c>
      <c r="U3088" s="87">
        <v>0</v>
      </c>
    </row>
    <row r="3089" spans="2:21">
      <c r="B3089" s="87" t="s">
        <v>8855</v>
      </c>
      <c r="C3089" s="87" t="s">
        <v>4263</v>
      </c>
      <c r="D3089" s="87" t="s">
        <v>4264</v>
      </c>
      <c r="E3089" s="87">
        <v>0</v>
      </c>
      <c r="F3089" s="86">
        <v>0</v>
      </c>
      <c r="G3089" s="86">
        <v>0</v>
      </c>
      <c r="H3089" s="86">
        <f t="shared" si="341"/>
        <v>0</v>
      </c>
      <c r="I3089" s="86">
        <f t="shared" si="336"/>
        <v>0</v>
      </c>
      <c r="J3089" s="86" t="e">
        <f t="shared" si="337"/>
        <v>#NUM!</v>
      </c>
      <c r="L3089" s="87">
        <v>0</v>
      </c>
      <c r="M3089" s="86">
        <v>0</v>
      </c>
      <c r="N3089" s="86">
        <v>0</v>
      </c>
      <c r="O3089" s="86">
        <f t="shared" si="342"/>
        <v>0</v>
      </c>
      <c r="P3089" s="86">
        <f t="shared" si="338"/>
        <v>0</v>
      </c>
      <c r="Q3089" s="86" t="e">
        <f t="shared" si="339"/>
        <v>#NUM!</v>
      </c>
      <c r="S3089" s="86" t="e">
        <f t="shared" si="340"/>
        <v>#DIV/0!</v>
      </c>
      <c r="T3089" s="87">
        <v>1</v>
      </c>
      <c r="U3089" s="87">
        <v>0</v>
      </c>
    </row>
    <row r="3090" spans="2:21">
      <c r="B3090" s="87" t="s">
        <v>8856</v>
      </c>
      <c r="C3090" s="87" t="s">
        <v>4265</v>
      </c>
      <c r="D3090" s="87" t="s">
        <v>1189</v>
      </c>
      <c r="E3090" s="87">
        <v>68.918863260266505</v>
      </c>
      <c r="F3090" s="86">
        <v>62.498252024812203</v>
      </c>
      <c r="G3090" s="86">
        <v>61.525870969799399</v>
      </c>
      <c r="H3090" s="86">
        <f t="shared" si="341"/>
        <v>64.314328751626036</v>
      </c>
      <c r="I3090" s="86">
        <f t="shared" si="336"/>
        <v>4.0171737278816622</v>
      </c>
      <c r="J3090" s="86">
        <f t="shared" si="337"/>
        <v>6.0070682899204657</v>
      </c>
      <c r="L3090" s="87">
        <v>76.153921481961106</v>
      </c>
      <c r="M3090" s="86">
        <v>68.258662495559804</v>
      </c>
      <c r="N3090" s="86">
        <v>72.952705170620405</v>
      </c>
      <c r="O3090" s="86">
        <f t="shared" si="342"/>
        <v>72.455096382713762</v>
      </c>
      <c r="P3090" s="86">
        <f t="shared" si="338"/>
        <v>3.9710816530183637</v>
      </c>
      <c r="Q3090" s="86">
        <f t="shared" si="339"/>
        <v>6.1790152652420831</v>
      </c>
      <c r="S3090" s="86">
        <f t="shared" si="340"/>
        <v>0.17194697532161637</v>
      </c>
      <c r="T3090" s="87">
        <v>0.52891459100000005</v>
      </c>
      <c r="U3090" s="87">
        <v>0</v>
      </c>
    </row>
    <row r="3091" spans="2:21">
      <c r="B3091" s="87" t="s">
        <v>8857</v>
      </c>
      <c r="C3091" s="87" t="s">
        <v>4266</v>
      </c>
      <c r="D3091" s="87" t="s">
        <v>4267</v>
      </c>
      <c r="E3091" s="87">
        <v>114.44474402735101</v>
      </c>
      <c r="F3091" s="86">
        <v>115.964512114825</v>
      </c>
      <c r="G3091" s="86">
        <v>122.505583039732</v>
      </c>
      <c r="H3091" s="86">
        <f t="shared" si="341"/>
        <v>117.63827972730267</v>
      </c>
      <c r="I3091" s="86">
        <f t="shared" si="336"/>
        <v>4.2831536175247384</v>
      </c>
      <c r="J3091" s="86">
        <f t="shared" si="337"/>
        <v>6.8782137821467177</v>
      </c>
      <c r="L3091" s="87">
        <v>128.726983769448</v>
      </c>
      <c r="M3091" s="86">
        <v>122.81833646961699</v>
      </c>
      <c r="N3091" s="86">
        <v>131.373173587292</v>
      </c>
      <c r="O3091" s="86">
        <f t="shared" si="342"/>
        <v>127.63949794211901</v>
      </c>
      <c r="P3091" s="86">
        <f t="shared" si="338"/>
        <v>4.3798719839703741</v>
      </c>
      <c r="Q3091" s="86">
        <f t="shared" si="339"/>
        <v>6.9959310288113912</v>
      </c>
      <c r="S3091" s="86">
        <f t="shared" si="340"/>
        <v>0.1177172466646725</v>
      </c>
      <c r="T3091" s="87">
        <v>0.71728467399999996</v>
      </c>
      <c r="U3091" s="87">
        <v>0</v>
      </c>
    </row>
    <row r="3092" spans="2:21">
      <c r="B3092" s="87" t="s">
        <v>8858</v>
      </c>
      <c r="C3092" s="87" t="s">
        <v>4268</v>
      </c>
      <c r="D3092" s="87" t="s">
        <v>1032</v>
      </c>
      <c r="E3092" s="87">
        <v>256.86584895903297</v>
      </c>
      <c r="F3092" s="86">
        <v>274.23432512621201</v>
      </c>
      <c r="G3092" s="86">
        <v>274.550171439991</v>
      </c>
      <c r="H3092" s="86">
        <f t="shared" si="341"/>
        <v>268.5501151750787</v>
      </c>
      <c r="I3092" s="86">
        <f t="shared" si="336"/>
        <v>10.120103629857352</v>
      </c>
      <c r="J3092" s="86">
        <f t="shared" si="337"/>
        <v>8.069047530007623</v>
      </c>
      <c r="L3092" s="87">
        <v>271.26908890212701</v>
      </c>
      <c r="M3092" s="86">
        <v>289.61109317733099</v>
      </c>
      <c r="N3092" s="86">
        <v>293.48468121764802</v>
      </c>
      <c r="O3092" s="86">
        <f t="shared" si="342"/>
        <v>284.78828776570202</v>
      </c>
      <c r="P3092" s="86">
        <f t="shared" si="338"/>
        <v>11.867085763201821</v>
      </c>
      <c r="Q3092" s="86">
        <f t="shared" si="339"/>
        <v>8.1537460048648782</v>
      </c>
      <c r="S3092" s="86">
        <f t="shared" si="340"/>
        <v>8.4698474857255429E-2</v>
      </c>
      <c r="T3092" s="87">
        <v>0.89137222000000005</v>
      </c>
      <c r="U3092" s="87">
        <v>0</v>
      </c>
    </row>
    <row r="3093" spans="2:21">
      <c r="B3093" s="87" t="s">
        <v>8859</v>
      </c>
      <c r="C3093" s="87" t="s">
        <v>4269</v>
      </c>
      <c r="D3093" s="87" t="s">
        <v>4270</v>
      </c>
      <c r="E3093" s="87">
        <v>285.54804412978098</v>
      </c>
      <c r="F3093" s="86">
        <v>303.01866976714098</v>
      </c>
      <c r="G3093" s="86">
        <v>268.59814613962402</v>
      </c>
      <c r="H3093" s="86">
        <f t="shared" si="341"/>
        <v>285.72162001218203</v>
      </c>
      <c r="I3093" s="86">
        <f t="shared" si="336"/>
        <v>17.210918282832171</v>
      </c>
      <c r="J3093" s="86">
        <f t="shared" si="337"/>
        <v>8.1584663961723702</v>
      </c>
      <c r="L3093" s="87">
        <v>307.71033892451499</v>
      </c>
      <c r="M3093" s="86">
        <v>318.68906380010901</v>
      </c>
      <c r="N3093" s="86">
        <v>306.83270623159802</v>
      </c>
      <c r="O3093" s="86">
        <f t="shared" si="342"/>
        <v>311.07736965207397</v>
      </c>
      <c r="P3093" s="86">
        <f t="shared" si="338"/>
        <v>6.6065100952274269</v>
      </c>
      <c r="Q3093" s="86">
        <f t="shared" si="339"/>
        <v>8.2811296348615286</v>
      </c>
      <c r="S3093" s="86">
        <f t="shared" si="340"/>
        <v>0.1226632386891592</v>
      </c>
      <c r="T3093" s="87">
        <v>0.71926385000000004</v>
      </c>
      <c r="U3093" s="87">
        <v>0</v>
      </c>
    </row>
    <row r="3094" spans="2:21">
      <c r="B3094" s="87" t="s">
        <v>8860</v>
      </c>
      <c r="C3094" s="87" t="s">
        <v>832</v>
      </c>
      <c r="D3094" s="87" t="s">
        <v>4271</v>
      </c>
      <c r="E3094" s="87">
        <v>100.082032860616</v>
      </c>
      <c r="F3094" s="86">
        <v>96.959958296048697</v>
      </c>
      <c r="G3094" s="86">
        <v>100.65263353352699</v>
      </c>
      <c r="H3094" s="86">
        <f t="shared" si="341"/>
        <v>99.231541563397229</v>
      </c>
      <c r="I3094" s="86">
        <f t="shared" si="336"/>
        <v>1.9878290136113308</v>
      </c>
      <c r="J3094" s="86">
        <f t="shared" si="337"/>
        <v>6.6327268609055787</v>
      </c>
      <c r="L3094" s="87">
        <v>106.14504404890501</v>
      </c>
      <c r="M3094" s="86">
        <v>101.316288526656</v>
      </c>
      <c r="N3094" s="86">
        <v>105.098236989189</v>
      </c>
      <c r="O3094" s="86">
        <f t="shared" si="342"/>
        <v>104.18652318825001</v>
      </c>
      <c r="P3094" s="86">
        <f t="shared" si="338"/>
        <v>2.5402040300986775</v>
      </c>
      <c r="Q3094" s="86">
        <f t="shared" si="339"/>
        <v>6.703024862910123</v>
      </c>
      <c r="S3094" s="86">
        <f t="shared" si="340"/>
        <v>7.0298002004544544E-2</v>
      </c>
      <c r="T3094" s="87">
        <v>0.92638575400000001</v>
      </c>
      <c r="U3094" s="87">
        <v>0</v>
      </c>
    </row>
    <row r="3095" spans="2:21">
      <c r="B3095" s="87" t="s">
        <v>8861</v>
      </c>
      <c r="C3095" s="87" t="s">
        <v>4272</v>
      </c>
      <c r="D3095" s="87" t="s">
        <v>4273</v>
      </c>
      <c r="E3095" s="87">
        <v>152.14627097948099</v>
      </c>
      <c r="F3095" s="86">
        <v>158.022657075837</v>
      </c>
      <c r="G3095" s="86">
        <v>153.34229025766601</v>
      </c>
      <c r="H3095" s="86">
        <f t="shared" si="341"/>
        <v>154.50373943766135</v>
      </c>
      <c r="I3095" s="86">
        <f t="shared" si="336"/>
        <v>3.1055919784552239</v>
      </c>
      <c r="J3095" s="86">
        <f t="shared" si="337"/>
        <v>7.2714979457223903</v>
      </c>
      <c r="L3095" s="87">
        <v>169.611795419261</v>
      </c>
      <c r="M3095" s="86">
        <v>170.25022354898701</v>
      </c>
      <c r="N3095" s="86">
        <v>170.738409633739</v>
      </c>
      <c r="O3095" s="86">
        <f t="shared" si="342"/>
        <v>170.20014286732899</v>
      </c>
      <c r="P3095" s="86">
        <f t="shared" si="338"/>
        <v>0.56497429416962519</v>
      </c>
      <c r="Q3095" s="86">
        <f t="shared" si="339"/>
        <v>7.4110884378085915</v>
      </c>
      <c r="S3095" s="86">
        <f t="shared" si="340"/>
        <v>0.13959049208620086</v>
      </c>
      <c r="T3095" s="87">
        <v>0.59034191700000005</v>
      </c>
      <c r="U3095" s="87">
        <v>0</v>
      </c>
    </row>
    <row r="3096" spans="2:21">
      <c r="B3096" s="87" t="s">
        <v>8862</v>
      </c>
      <c r="C3096" s="87" t="s">
        <v>4274</v>
      </c>
      <c r="D3096" s="87" t="s">
        <v>2612</v>
      </c>
      <c r="E3096" s="87">
        <v>71.541948415304006</v>
      </c>
      <c r="F3096" s="86">
        <v>60.9551795498055</v>
      </c>
      <c r="G3096" s="86">
        <v>54.723064006268899</v>
      </c>
      <c r="H3096" s="86">
        <f t="shared" si="341"/>
        <v>62.40673065712614</v>
      </c>
      <c r="I3096" s="86">
        <f t="shared" si="336"/>
        <v>8.5028800211453195</v>
      </c>
      <c r="J3096" s="86">
        <f t="shared" si="337"/>
        <v>5.963629729135218</v>
      </c>
      <c r="L3096" s="87">
        <v>75.704117455618999</v>
      </c>
      <c r="M3096" s="86">
        <v>72.740222924847501</v>
      </c>
      <c r="N3096" s="86">
        <v>68.325810479397404</v>
      </c>
      <c r="O3096" s="86">
        <f t="shared" si="342"/>
        <v>72.256716953287963</v>
      </c>
      <c r="P3096" s="86">
        <f t="shared" si="338"/>
        <v>3.7128408230410792</v>
      </c>
      <c r="Q3096" s="86">
        <f t="shared" si="339"/>
        <v>6.1750598010442284</v>
      </c>
      <c r="S3096" s="86">
        <f t="shared" si="340"/>
        <v>0.21143007190900964</v>
      </c>
      <c r="T3096" s="87">
        <v>0.47835443100000002</v>
      </c>
      <c r="U3096" s="87">
        <v>0</v>
      </c>
    </row>
    <row r="3097" spans="2:21">
      <c r="B3097" s="87" t="s">
        <v>8863</v>
      </c>
      <c r="C3097" s="87" t="s">
        <v>4275</v>
      </c>
      <c r="D3097" s="87" t="s">
        <v>4018</v>
      </c>
      <c r="E3097" s="87">
        <v>72.489142784296604</v>
      </c>
      <c r="F3097" s="86">
        <v>68.649688160992199</v>
      </c>
      <c r="G3097" s="86">
        <v>76.176492579614703</v>
      </c>
      <c r="H3097" s="86">
        <f t="shared" si="341"/>
        <v>72.438441174967849</v>
      </c>
      <c r="I3097" s="86">
        <f t="shared" si="336"/>
        <v>3.7636583504537455</v>
      </c>
      <c r="J3097" s="86">
        <f t="shared" si="337"/>
        <v>6.1786835957124282</v>
      </c>
      <c r="L3097" s="87">
        <v>77.646958292584003</v>
      </c>
      <c r="M3097" s="86">
        <v>67.905795298568805</v>
      </c>
      <c r="N3097" s="86">
        <v>74.818702701100506</v>
      </c>
      <c r="O3097" s="86">
        <f t="shared" si="342"/>
        <v>73.457152097417762</v>
      </c>
      <c r="P3097" s="86">
        <f t="shared" si="338"/>
        <v>5.0112801911072982</v>
      </c>
      <c r="Q3097" s="86">
        <f t="shared" si="339"/>
        <v>6.1988310593672695</v>
      </c>
      <c r="S3097" s="86">
        <f t="shared" si="340"/>
        <v>2.0147463654840787E-2</v>
      </c>
      <c r="T3097" s="87">
        <v>0.95624312899999997</v>
      </c>
      <c r="U3097" s="87">
        <v>0</v>
      </c>
    </row>
    <row r="3098" spans="2:21">
      <c r="B3098" s="87" t="s">
        <v>8864</v>
      </c>
      <c r="C3098" s="87" t="s">
        <v>841</v>
      </c>
      <c r="D3098" s="87" t="s">
        <v>4276</v>
      </c>
      <c r="E3098" s="87">
        <v>94.790521289516093</v>
      </c>
      <c r="F3098" s="86">
        <v>81.092189802724803</v>
      </c>
      <c r="G3098" s="86">
        <v>92.233600941726706</v>
      </c>
      <c r="H3098" s="86">
        <f t="shared" si="341"/>
        <v>89.37210401132252</v>
      </c>
      <c r="I3098" s="86">
        <f t="shared" si="336"/>
        <v>7.2836937670757953</v>
      </c>
      <c r="J3098" s="86">
        <f t="shared" si="337"/>
        <v>6.4817526837363024</v>
      </c>
      <c r="L3098" s="87">
        <v>85.020682041339995</v>
      </c>
      <c r="M3098" s="86">
        <v>83.1440666951911</v>
      </c>
      <c r="N3098" s="86">
        <v>77.768435579374398</v>
      </c>
      <c r="O3098" s="86">
        <f t="shared" si="342"/>
        <v>81.977728105301836</v>
      </c>
      <c r="P3098" s="86">
        <f t="shared" si="338"/>
        <v>3.764177063578678</v>
      </c>
      <c r="Q3098" s="86">
        <f t="shared" si="339"/>
        <v>6.3571601031982867</v>
      </c>
      <c r="S3098" s="86">
        <f t="shared" si="340"/>
        <v>-0.12459258053801588</v>
      </c>
      <c r="T3098" s="87">
        <v>0.39442602799999998</v>
      </c>
      <c r="U3098" s="87">
        <v>0</v>
      </c>
    </row>
    <row r="3099" spans="2:21">
      <c r="B3099" s="87" t="s">
        <v>8865</v>
      </c>
      <c r="C3099" s="87" t="s">
        <v>832</v>
      </c>
      <c r="D3099" s="87" t="s">
        <v>2925</v>
      </c>
      <c r="E3099" s="87">
        <v>67.545545104142604</v>
      </c>
      <c r="F3099" s="86">
        <v>57.7480606257798</v>
      </c>
      <c r="G3099" s="86">
        <v>55.9140585264512</v>
      </c>
      <c r="H3099" s="86">
        <f t="shared" si="341"/>
        <v>60.402554752124537</v>
      </c>
      <c r="I3099" s="86">
        <f t="shared" si="336"/>
        <v>6.2536089022142125</v>
      </c>
      <c r="J3099" s="86">
        <f t="shared" si="337"/>
        <v>5.9165376651376329</v>
      </c>
      <c r="L3099" s="87">
        <v>61.425535823752597</v>
      </c>
      <c r="M3099" s="86">
        <v>62.828242269090701</v>
      </c>
      <c r="N3099" s="86">
        <v>58.5281061639866</v>
      </c>
      <c r="O3099" s="86">
        <f t="shared" si="342"/>
        <v>60.92729475227663</v>
      </c>
      <c r="P3099" s="86">
        <f t="shared" si="338"/>
        <v>2.1929376996586352</v>
      </c>
      <c r="Q3099" s="86">
        <f t="shared" si="339"/>
        <v>5.9290167792091166</v>
      </c>
      <c r="S3099" s="86">
        <f t="shared" si="340"/>
        <v>1.2479114071482927E-2</v>
      </c>
      <c r="T3099" s="87">
        <v>0.95510654299999997</v>
      </c>
      <c r="U3099" s="87">
        <v>0</v>
      </c>
    </row>
    <row r="3100" spans="2:21">
      <c r="B3100" s="87" t="s">
        <v>8866</v>
      </c>
      <c r="C3100" s="87" t="s">
        <v>4277</v>
      </c>
      <c r="D3100" s="87" t="s">
        <v>4278</v>
      </c>
      <c r="E3100" s="87">
        <v>202.798658208467</v>
      </c>
      <c r="F3100" s="86">
        <v>186.45167101771301</v>
      </c>
      <c r="G3100" s="86">
        <v>178.95351486552499</v>
      </c>
      <c r="H3100" s="86">
        <f t="shared" si="341"/>
        <v>189.40128136390169</v>
      </c>
      <c r="I3100" s="86">
        <f t="shared" si="336"/>
        <v>12.193148328349011</v>
      </c>
      <c r="J3100" s="86">
        <f t="shared" si="337"/>
        <v>7.5653022809352635</v>
      </c>
      <c r="L3100" s="87">
        <v>186.18454349556501</v>
      </c>
      <c r="M3100" s="86">
        <v>169.75538070949901</v>
      </c>
      <c r="N3100" s="86">
        <v>199.78676144820099</v>
      </c>
      <c r="O3100" s="86">
        <f t="shared" si="342"/>
        <v>185.24222855108835</v>
      </c>
      <c r="P3100" s="86">
        <f t="shared" si="338"/>
        <v>15.037849758497995</v>
      </c>
      <c r="Q3100" s="86">
        <f t="shared" si="339"/>
        <v>7.5332692083328983</v>
      </c>
      <c r="S3100" s="86">
        <f t="shared" si="340"/>
        <v>-3.2033072602366458E-2</v>
      </c>
      <c r="T3100" s="87">
        <v>0.79493078399999995</v>
      </c>
      <c r="U3100" s="87">
        <v>0</v>
      </c>
    </row>
    <row r="3101" spans="2:21">
      <c r="B3101" s="87" t="s">
        <v>8867</v>
      </c>
      <c r="C3101" s="87" t="s">
        <v>4279</v>
      </c>
      <c r="D3101" s="87" t="s">
        <v>1032</v>
      </c>
      <c r="E3101" s="87">
        <v>103.890271659474</v>
      </c>
      <c r="F3101" s="86">
        <v>113.895894859295</v>
      </c>
      <c r="G3101" s="86">
        <v>124.67451351412601</v>
      </c>
      <c r="H3101" s="86">
        <f t="shared" si="341"/>
        <v>114.15356001096499</v>
      </c>
      <c r="I3101" s="86">
        <f t="shared" si="336"/>
        <v>10.394516384419044</v>
      </c>
      <c r="J3101" s="86">
        <f t="shared" si="337"/>
        <v>6.8348320421544893</v>
      </c>
      <c r="L3101" s="87">
        <v>113.61022216754399</v>
      </c>
      <c r="M3101" s="86">
        <v>125.90106054984599</v>
      </c>
      <c r="N3101" s="86">
        <v>131.20929637205299</v>
      </c>
      <c r="O3101" s="86">
        <f t="shared" si="342"/>
        <v>123.57352636314765</v>
      </c>
      <c r="P3101" s="86">
        <f t="shared" si="338"/>
        <v>9.0274533926595595</v>
      </c>
      <c r="Q3101" s="86">
        <f t="shared" si="339"/>
        <v>6.9492258919533576</v>
      </c>
      <c r="S3101" s="86">
        <f t="shared" si="340"/>
        <v>0.11439384979886863</v>
      </c>
      <c r="T3101" s="87">
        <v>0.79354843100000005</v>
      </c>
      <c r="U3101" s="87">
        <v>0</v>
      </c>
    </row>
    <row r="3102" spans="2:21">
      <c r="B3102" s="87" t="s">
        <v>8868</v>
      </c>
      <c r="C3102" s="87" t="s">
        <v>841</v>
      </c>
      <c r="D3102" s="87"/>
      <c r="E3102" s="87">
        <v>44.033641907297699</v>
      </c>
      <c r="F3102" s="86">
        <v>49.053098289445103</v>
      </c>
      <c r="G3102" s="86">
        <v>46.545969063000399</v>
      </c>
      <c r="H3102" s="86">
        <f t="shared" si="341"/>
        <v>46.544236419914398</v>
      </c>
      <c r="I3102" s="86">
        <f t="shared" si="336"/>
        <v>2.5097286396359912</v>
      </c>
      <c r="J3102" s="86">
        <f t="shared" si="337"/>
        <v>5.5405306245787278</v>
      </c>
      <c r="L3102" s="87">
        <v>53.265230979426399</v>
      </c>
      <c r="M3102" s="86">
        <v>61.850668261848803</v>
      </c>
      <c r="N3102" s="86">
        <v>61.145565457244103</v>
      </c>
      <c r="O3102" s="86">
        <f t="shared" si="342"/>
        <v>58.753821566173109</v>
      </c>
      <c r="P3102" s="86">
        <f t="shared" si="338"/>
        <v>4.7663153969244147</v>
      </c>
      <c r="Q3102" s="86">
        <f t="shared" si="339"/>
        <v>5.8766107878459861</v>
      </c>
      <c r="S3102" s="86">
        <f t="shared" si="340"/>
        <v>0.33608016326725904</v>
      </c>
      <c r="T3102" s="87">
        <v>1.3845372E-2</v>
      </c>
      <c r="U3102" s="87">
        <v>0</v>
      </c>
    </row>
    <row r="3103" spans="2:21">
      <c r="B3103" s="87" t="s">
        <v>8869</v>
      </c>
      <c r="C3103" s="87" t="s">
        <v>4280</v>
      </c>
      <c r="D3103" s="87" t="s">
        <v>3142</v>
      </c>
      <c r="E3103" s="87">
        <v>51.0478917274541</v>
      </c>
      <c r="F3103" s="86">
        <v>55.150527259952597</v>
      </c>
      <c r="G3103" s="86">
        <v>54.018666711995202</v>
      </c>
      <c r="H3103" s="86">
        <f t="shared" si="341"/>
        <v>53.405695233133969</v>
      </c>
      <c r="I3103" s="86">
        <f t="shared" si="336"/>
        <v>2.1188924237801228</v>
      </c>
      <c r="J3103" s="86">
        <f t="shared" si="337"/>
        <v>5.738921695348445</v>
      </c>
      <c r="L3103" s="87">
        <v>54.175064030500103</v>
      </c>
      <c r="M3103" s="86">
        <v>54.627726834853803</v>
      </c>
      <c r="N3103" s="86">
        <v>63.2298667586142</v>
      </c>
      <c r="O3103" s="86">
        <f t="shared" si="342"/>
        <v>57.344219207989369</v>
      </c>
      <c r="P3103" s="86">
        <f t="shared" si="338"/>
        <v>5.1021428068257162</v>
      </c>
      <c r="Q3103" s="86">
        <f t="shared" si="339"/>
        <v>5.8415761523521779</v>
      </c>
      <c r="S3103" s="86">
        <f t="shared" si="340"/>
        <v>0.1026544570037325</v>
      </c>
      <c r="T3103" s="87">
        <v>0.86537785099999998</v>
      </c>
      <c r="U3103" s="87">
        <v>0</v>
      </c>
    </row>
    <row r="3104" spans="2:21">
      <c r="B3104" s="87" t="s">
        <v>8870</v>
      </c>
      <c r="C3104" s="87" t="s">
        <v>4281</v>
      </c>
      <c r="D3104" s="87">
        <v>41701</v>
      </c>
      <c r="E3104" s="87">
        <v>530.28486012673204</v>
      </c>
      <c r="F3104" s="86">
        <v>492.11317077605901</v>
      </c>
      <c r="G3104" s="86">
        <v>530.11649381566701</v>
      </c>
      <c r="H3104" s="86">
        <f t="shared" si="341"/>
        <v>517.50484157281937</v>
      </c>
      <c r="I3104" s="86">
        <f t="shared" si="336"/>
        <v>21.989993092130895</v>
      </c>
      <c r="J3104" s="86">
        <f t="shared" si="337"/>
        <v>9.0154285497401609</v>
      </c>
      <c r="L3104" s="87">
        <v>513.41954564374396</v>
      </c>
      <c r="M3104" s="86">
        <v>579.870618806788</v>
      </c>
      <c r="N3104" s="86">
        <v>594.42896290926797</v>
      </c>
      <c r="O3104" s="86">
        <f t="shared" si="342"/>
        <v>562.57304245326657</v>
      </c>
      <c r="P3104" s="86">
        <f t="shared" si="338"/>
        <v>43.186062939383241</v>
      </c>
      <c r="Q3104" s="86">
        <f t="shared" si="339"/>
        <v>9.1358966125823677</v>
      </c>
      <c r="S3104" s="86">
        <f t="shared" si="340"/>
        <v>0.1204680628422071</v>
      </c>
      <c r="T3104" s="87">
        <v>0.75417411999999995</v>
      </c>
      <c r="U3104" s="87">
        <v>0</v>
      </c>
    </row>
    <row r="3105" spans="2:21">
      <c r="B3105" s="87" t="s">
        <v>8871</v>
      </c>
      <c r="C3105" s="87" t="s">
        <v>1676</v>
      </c>
      <c r="D3105" s="87" t="s">
        <v>1677</v>
      </c>
      <c r="E3105" s="87">
        <v>41.737098019574702</v>
      </c>
      <c r="F3105" s="86">
        <v>40.245956097658798</v>
      </c>
      <c r="G3105" s="86">
        <v>54.060906872431701</v>
      </c>
      <c r="H3105" s="86">
        <f t="shared" si="341"/>
        <v>45.347986996555072</v>
      </c>
      <c r="I3105" s="86">
        <f t="shared" si="336"/>
        <v>7.5823548868677912</v>
      </c>
      <c r="J3105" s="86">
        <f t="shared" si="337"/>
        <v>5.5029666056291617</v>
      </c>
      <c r="L3105" s="87">
        <v>42.137517408737203</v>
      </c>
      <c r="M3105" s="86">
        <v>39.708860984678097</v>
      </c>
      <c r="N3105" s="86">
        <v>44.403968147553499</v>
      </c>
      <c r="O3105" s="86">
        <f t="shared" si="342"/>
        <v>42.083448846989604</v>
      </c>
      <c r="P3105" s="86">
        <f t="shared" si="338"/>
        <v>2.3480205226420119</v>
      </c>
      <c r="Q3105" s="86">
        <f t="shared" si="339"/>
        <v>5.3951810369358313</v>
      </c>
      <c r="S3105" s="86">
        <f t="shared" si="340"/>
        <v>-0.10778556869333042</v>
      </c>
      <c r="T3105" s="87">
        <v>0.73758654099999998</v>
      </c>
      <c r="U3105" s="87">
        <v>0</v>
      </c>
    </row>
    <row r="3106" spans="2:21">
      <c r="B3106" s="87" t="s">
        <v>8872</v>
      </c>
      <c r="C3106" s="87" t="s">
        <v>832</v>
      </c>
      <c r="D3106" s="87" t="s">
        <v>866</v>
      </c>
      <c r="E3106" s="87">
        <v>81.106615652863795</v>
      </c>
      <c r="F3106" s="86">
        <v>76.857169809471401</v>
      </c>
      <c r="G3106" s="86">
        <v>83.396047015537704</v>
      </c>
      <c r="H3106" s="86">
        <f t="shared" si="341"/>
        <v>80.453277492624295</v>
      </c>
      <c r="I3106" s="86">
        <f t="shared" si="336"/>
        <v>3.3180365945423524</v>
      </c>
      <c r="J3106" s="86">
        <f t="shared" si="337"/>
        <v>6.3300792893108069</v>
      </c>
      <c r="L3106" s="87">
        <v>81.046908679907204</v>
      </c>
      <c r="M3106" s="86">
        <v>77.201955864484304</v>
      </c>
      <c r="N3106" s="86">
        <v>79.374229242673096</v>
      </c>
      <c r="O3106" s="86">
        <f t="shared" si="342"/>
        <v>79.207697929021535</v>
      </c>
      <c r="P3106" s="86">
        <f t="shared" si="338"/>
        <v>1.9278783797291279</v>
      </c>
      <c r="Q3106" s="86">
        <f t="shared" si="339"/>
        <v>6.3075687426713021</v>
      </c>
      <c r="S3106" s="86">
        <f t="shared" si="340"/>
        <v>-2.2510546639504924E-2</v>
      </c>
      <c r="T3106" s="87">
        <v>0.79003969100000004</v>
      </c>
      <c r="U3106" s="87">
        <v>0</v>
      </c>
    </row>
    <row r="3107" spans="2:21">
      <c r="B3107" s="87" t="s">
        <v>8873</v>
      </c>
      <c r="C3107" s="87" t="s">
        <v>841</v>
      </c>
      <c r="D3107" s="87" t="s">
        <v>4282</v>
      </c>
      <c r="E3107" s="87">
        <v>51.669555635961999</v>
      </c>
      <c r="F3107" s="86">
        <v>47.202900800485999</v>
      </c>
      <c r="G3107" s="86">
        <v>46.072298288758098</v>
      </c>
      <c r="H3107" s="86">
        <f t="shared" si="341"/>
        <v>48.31491824173537</v>
      </c>
      <c r="I3107" s="86">
        <f t="shared" si="336"/>
        <v>2.9596890959928714</v>
      </c>
      <c r="J3107" s="86">
        <f t="shared" si="337"/>
        <v>5.5943968150099304</v>
      </c>
      <c r="L3107" s="87">
        <v>54.602305710601598</v>
      </c>
      <c r="M3107" s="86">
        <v>54.306662294787799</v>
      </c>
      <c r="N3107" s="86">
        <v>52.5021487825055</v>
      </c>
      <c r="O3107" s="86">
        <f t="shared" si="342"/>
        <v>53.803705595964971</v>
      </c>
      <c r="P3107" s="86">
        <f t="shared" si="338"/>
        <v>1.1368328203063021</v>
      </c>
      <c r="Q3107" s="86">
        <f t="shared" si="339"/>
        <v>5.7496336331120173</v>
      </c>
      <c r="S3107" s="86">
        <f t="shared" si="340"/>
        <v>0.1552368181020862</v>
      </c>
      <c r="T3107" s="87">
        <v>0.54188523499999997</v>
      </c>
      <c r="U3107" s="87">
        <v>0</v>
      </c>
    </row>
    <row r="3108" spans="2:21">
      <c r="B3108" s="87" t="s">
        <v>8874</v>
      </c>
      <c r="C3108" s="87" t="s">
        <v>4283</v>
      </c>
      <c r="D3108" s="87" t="s">
        <v>4284</v>
      </c>
      <c r="E3108" s="87">
        <v>267.27497889178301</v>
      </c>
      <c r="F3108" s="86">
        <v>318.863397039647</v>
      </c>
      <c r="G3108" s="86">
        <v>309.44403758341599</v>
      </c>
      <c r="H3108" s="86">
        <f t="shared" si="341"/>
        <v>298.52747117161533</v>
      </c>
      <c r="I3108" s="86">
        <f t="shared" si="336"/>
        <v>27.472163883049991</v>
      </c>
      <c r="J3108" s="86">
        <f t="shared" si="337"/>
        <v>8.2217198874271631</v>
      </c>
      <c r="L3108" s="87">
        <v>288.10074175621901</v>
      </c>
      <c r="M3108" s="86">
        <v>365.60695473207801</v>
      </c>
      <c r="N3108" s="86">
        <v>335.166543694138</v>
      </c>
      <c r="O3108" s="86">
        <f t="shared" si="342"/>
        <v>329.62474672747834</v>
      </c>
      <c r="P3108" s="86">
        <f t="shared" si="338"/>
        <v>39.049160012470978</v>
      </c>
      <c r="Q3108" s="86">
        <f t="shared" si="339"/>
        <v>8.3646807473468474</v>
      </c>
      <c r="S3108" s="86">
        <f t="shared" si="340"/>
        <v>0.1429608599196838</v>
      </c>
      <c r="T3108" s="87">
        <v>0.72381813500000003</v>
      </c>
      <c r="U3108" s="87">
        <v>0</v>
      </c>
    </row>
    <row r="3109" spans="2:21">
      <c r="B3109" s="87" t="s">
        <v>8875</v>
      </c>
      <c r="C3109" s="87" t="s">
        <v>4285</v>
      </c>
      <c r="D3109" s="87" t="s">
        <v>4286</v>
      </c>
      <c r="E3109" s="87">
        <v>108.035669932117</v>
      </c>
      <c r="F3109" s="86">
        <v>100.913644985226</v>
      </c>
      <c r="G3109" s="86">
        <v>86.602406049829995</v>
      </c>
      <c r="H3109" s="86">
        <f t="shared" si="341"/>
        <v>98.51724032239099</v>
      </c>
      <c r="I3109" s="86">
        <f t="shared" si="336"/>
        <v>10.915734819194729</v>
      </c>
      <c r="J3109" s="86">
        <f t="shared" si="337"/>
        <v>6.6223043103311809</v>
      </c>
      <c r="L3109" s="87">
        <v>95.650595099651795</v>
      </c>
      <c r="M3109" s="86">
        <v>87.069429438695906</v>
      </c>
      <c r="N3109" s="86">
        <v>94.989226571388897</v>
      </c>
      <c r="O3109" s="86">
        <f t="shared" si="342"/>
        <v>92.5697503699122</v>
      </c>
      <c r="P3109" s="86">
        <f t="shared" si="338"/>
        <v>4.7748821809889943</v>
      </c>
      <c r="Q3109" s="86">
        <f t="shared" si="339"/>
        <v>6.5324689263753832</v>
      </c>
      <c r="S3109" s="86">
        <f t="shared" si="340"/>
        <v>-8.9835383955797612E-2</v>
      </c>
      <c r="T3109" s="87">
        <v>0.55798183700000004</v>
      </c>
      <c r="U3109" s="87">
        <v>0</v>
      </c>
    </row>
    <row r="3110" spans="2:21">
      <c r="B3110" s="87" t="s">
        <v>8876</v>
      </c>
      <c r="C3110" s="87" t="s">
        <v>4287</v>
      </c>
      <c r="D3110" s="87" t="s">
        <v>1032</v>
      </c>
      <c r="E3110" s="87">
        <v>48.8097143778622</v>
      </c>
      <c r="F3110" s="86">
        <v>57.482156771327297</v>
      </c>
      <c r="G3110" s="86">
        <v>57.460976644637697</v>
      </c>
      <c r="H3110" s="86">
        <f t="shared" si="341"/>
        <v>54.584282597942398</v>
      </c>
      <c r="I3110" s="86">
        <f t="shared" si="336"/>
        <v>5.0009339873379446</v>
      </c>
      <c r="J3110" s="86">
        <f t="shared" si="337"/>
        <v>5.7704136855498041</v>
      </c>
      <c r="L3110" s="87">
        <v>57.594365664905503</v>
      </c>
      <c r="M3110" s="86">
        <v>58.444732012659998</v>
      </c>
      <c r="N3110" s="86">
        <v>57.652671215543798</v>
      </c>
      <c r="O3110" s="86">
        <f t="shared" si="342"/>
        <v>57.897256297703102</v>
      </c>
      <c r="P3110" s="86">
        <f t="shared" si="338"/>
        <v>0.47502329222837469</v>
      </c>
      <c r="Q3110" s="86">
        <f t="shared" si="339"/>
        <v>5.8554230766167823</v>
      </c>
      <c r="S3110" s="86">
        <f t="shared" si="340"/>
        <v>8.5009391066978579E-2</v>
      </c>
      <c r="T3110" s="87">
        <v>0.91538930699999999</v>
      </c>
      <c r="U3110" s="87">
        <v>0</v>
      </c>
    </row>
    <row r="3111" spans="2:21">
      <c r="B3111" s="87" t="s">
        <v>8877</v>
      </c>
      <c r="C3111" s="87" t="s">
        <v>841</v>
      </c>
      <c r="D3111" s="87"/>
      <c r="E3111" s="87">
        <v>258.45845917918803</v>
      </c>
      <c r="F3111" s="86">
        <v>276.99007739362798</v>
      </c>
      <c r="G3111" s="86">
        <v>210.180172995513</v>
      </c>
      <c r="H3111" s="86">
        <f t="shared" si="341"/>
        <v>248.542903189443</v>
      </c>
      <c r="I3111" s="86">
        <f t="shared" si="336"/>
        <v>34.491006354710052</v>
      </c>
      <c r="J3111" s="86">
        <f t="shared" si="337"/>
        <v>7.9573510994138497</v>
      </c>
      <c r="L3111" s="87">
        <v>249.58762953709299</v>
      </c>
      <c r="M3111" s="86">
        <v>286.757753089353</v>
      </c>
      <c r="N3111" s="86">
        <v>247.39086196481199</v>
      </c>
      <c r="O3111" s="86">
        <f t="shared" si="342"/>
        <v>261.24541486375267</v>
      </c>
      <c r="P3111" s="86">
        <f t="shared" si="338"/>
        <v>22.121618345969349</v>
      </c>
      <c r="Q3111" s="86">
        <f t="shared" si="339"/>
        <v>8.0292619063505413</v>
      </c>
      <c r="S3111" s="86">
        <f t="shared" si="340"/>
        <v>7.1910806936691912E-2</v>
      </c>
      <c r="T3111" s="87">
        <v>0.95393430400000001</v>
      </c>
      <c r="U3111" s="87">
        <v>0</v>
      </c>
    </row>
    <row r="3112" spans="2:21">
      <c r="B3112" s="87" t="s">
        <v>8878</v>
      </c>
      <c r="C3112" s="87" t="s">
        <v>4288</v>
      </c>
      <c r="D3112" s="87" t="s">
        <v>2758</v>
      </c>
      <c r="E3112" s="87">
        <v>310.91477986032902</v>
      </c>
      <c r="F3112" s="86">
        <v>279.534866217282</v>
      </c>
      <c r="G3112" s="86">
        <v>232.818055743874</v>
      </c>
      <c r="H3112" s="86">
        <f t="shared" si="341"/>
        <v>274.42256727382835</v>
      </c>
      <c r="I3112" s="86">
        <f t="shared" si="336"/>
        <v>39.298553151431008</v>
      </c>
      <c r="J3112" s="86">
        <f t="shared" si="337"/>
        <v>8.1002553168951543</v>
      </c>
      <c r="L3112" s="87">
        <v>323.48387630742002</v>
      </c>
      <c r="M3112" s="86">
        <v>301.97871148829898</v>
      </c>
      <c r="N3112" s="86">
        <v>245.63971669939599</v>
      </c>
      <c r="O3112" s="86">
        <f t="shared" si="342"/>
        <v>290.367434831705</v>
      </c>
      <c r="P3112" s="86">
        <f t="shared" si="338"/>
        <v>40.200057281885819</v>
      </c>
      <c r="Q3112" s="86">
        <f t="shared" si="339"/>
        <v>8.1817358516440741</v>
      </c>
      <c r="S3112" s="86">
        <f t="shared" si="340"/>
        <v>8.1480534748918296E-2</v>
      </c>
      <c r="T3112" s="87">
        <v>0.94234390999999995</v>
      </c>
      <c r="U3112" s="87">
        <v>0</v>
      </c>
    </row>
    <row r="3113" spans="2:21">
      <c r="B3113" s="87" t="s">
        <v>8879</v>
      </c>
      <c r="C3113" s="87" t="s">
        <v>856</v>
      </c>
      <c r="D3113" s="87" t="s">
        <v>857</v>
      </c>
      <c r="E3113" s="87">
        <v>106.10075199315899</v>
      </c>
      <c r="F3113" s="86">
        <v>95.203846078104405</v>
      </c>
      <c r="G3113" s="86">
        <v>103.04904107904601</v>
      </c>
      <c r="H3113" s="86">
        <f t="shared" si="341"/>
        <v>101.45121305010314</v>
      </c>
      <c r="I3113" s="86">
        <f t="shared" si="336"/>
        <v>5.6214260146287183</v>
      </c>
      <c r="J3113" s="86">
        <f t="shared" si="337"/>
        <v>6.6646423052478605</v>
      </c>
      <c r="L3113" s="87">
        <v>121.885035371982</v>
      </c>
      <c r="M3113" s="86">
        <v>123.73674483306</v>
      </c>
      <c r="N3113" s="86">
        <v>115.347526476501</v>
      </c>
      <c r="O3113" s="86">
        <f t="shared" si="342"/>
        <v>120.323102227181</v>
      </c>
      <c r="P3113" s="86">
        <f t="shared" si="338"/>
        <v>4.4073203332782116</v>
      </c>
      <c r="Q3113" s="86">
        <f t="shared" si="339"/>
        <v>6.9107698586289237</v>
      </c>
      <c r="S3113" s="86">
        <f t="shared" si="340"/>
        <v>0.24612755338106229</v>
      </c>
      <c r="T3113" s="87">
        <v>0.102541892</v>
      </c>
      <c r="U3113" s="87">
        <v>0</v>
      </c>
    </row>
    <row r="3114" spans="2:21">
      <c r="B3114" s="87" t="s">
        <v>8880</v>
      </c>
      <c r="C3114" s="87" t="s">
        <v>841</v>
      </c>
      <c r="D3114" s="87"/>
      <c r="E3114" s="87">
        <v>60.075291075086099</v>
      </c>
      <c r="F3114" s="86">
        <v>58.067284567264501</v>
      </c>
      <c r="G3114" s="86">
        <v>72.908180999354698</v>
      </c>
      <c r="H3114" s="86">
        <f t="shared" si="341"/>
        <v>63.683585547235104</v>
      </c>
      <c r="I3114" s="86">
        <f t="shared" si="336"/>
        <v>8.0515770800080908</v>
      </c>
      <c r="J3114" s="86">
        <f t="shared" si="337"/>
        <v>5.9928496604421335</v>
      </c>
      <c r="L3114" s="87">
        <v>83.020343176579502</v>
      </c>
      <c r="M3114" s="86">
        <v>75.639753414133807</v>
      </c>
      <c r="N3114" s="86">
        <v>71.527389086881001</v>
      </c>
      <c r="O3114" s="86">
        <f t="shared" si="342"/>
        <v>76.729161892531422</v>
      </c>
      <c r="P3114" s="86">
        <f t="shared" si="338"/>
        <v>5.8234102166671082</v>
      </c>
      <c r="Q3114" s="86">
        <f t="shared" si="339"/>
        <v>6.2617030914132199</v>
      </c>
      <c r="S3114" s="86">
        <f t="shared" si="340"/>
        <v>0.26885343097108688</v>
      </c>
      <c r="T3114" s="87">
        <v>0.202586778</v>
      </c>
      <c r="U3114" s="87">
        <v>0</v>
      </c>
    </row>
    <row r="3115" spans="2:21">
      <c r="B3115" s="87" t="s">
        <v>8881</v>
      </c>
      <c r="C3115" s="87" t="s">
        <v>841</v>
      </c>
      <c r="D3115" s="87"/>
      <c r="E3115" s="87">
        <v>115.08497708393401</v>
      </c>
      <c r="F3115" s="86">
        <v>116.31890109068399</v>
      </c>
      <c r="G3115" s="86">
        <v>124.944233606064</v>
      </c>
      <c r="H3115" s="86">
        <f t="shared" si="341"/>
        <v>118.782703926894</v>
      </c>
      <c r="I3115" s="86">
        <f t="shared" si="336"/>
        <v>5.3715899046816737</v>
      </c>
      <c r="J3115" s="86">
        <f t="shared" si="337"/>
        <v>6.8921809688803917</v>
      </c>
      <c r="L3115" s="87">
        <v>111.293867854499</v>
      </c>
      <c r="M3115" s="86">
        <v>110.056804725288</v>
      </c>
      <c r="N3115" s="86">
        <v>128.81735267925899</v>
      </c>
      <c r="O3115" s="86">
        <f t="shared" si="342"/>
        <v>116.72267508634866</v>
      </c>
      <c r="P3115" s="86">
        <f t="shared" si="338"/>
        <v>10.49254501318668</v>
      </c>
      <c r="Q3115" s="86">
        <f t="shared" si="339"/>
        <v>6.866941042652968</v>
      </c>
      <c r="S3115" s="86">
        <f t="shared" si="340"/>
        <v>-2.523992622742274E-2</v>
      </c>
      <c r="T3115" s="87">
        <v>0.81324337099999999</v>
      </c>
      <c r="U3115" s="87">
        <v>0</v>
      </c>
    </row>
    <row r="3116" spans="2:21">
      <c r="B3116" s="87" t="s">
        <v>8882</v>
      </c>
      <c r="C3116" s="87" t="s">
        <v>4289</v>
      </c>
      <c r="D3116" s="87" t="s">
        <v>2888</v>
      </c>
      <c r="E3116" s="87">
        <v>69.8173317573535</v>
      </c>
      <c r="F3116" s="86">
        <v>66.239652433076699</v>
      </c>
      <c r="G3116" s="86">
        <v>67.934874925907195</v>
      </c>
      <c r="H3116" s="86">
        <f t="shared" si="341"/>
        <v>67.99728637211247</v>
      </c>
      <c r="I3116" s="86">
        <f t="shared" si="336"/>
        <v>1.7896560363104697</v>
      </c>
      <c r="J3116" s="86">
        <f t="shared" si="337"/>
        <v>6.0874052674913166</v>
      </c>
      <c r="L3116" s="87">
        <v>63.857588133906397</v>
      </c>
      <c r="M3116" s="86">
        <v>67.013578754103094</v>
      </c>
      <c r="N3116" s="86">
        <v>68.136602509504002</v>
      </c>
      <c r="O3116" s="86">
        <f t="shared" si="342"/>
        <v>66.335923132504504</v>
      </c>
      <c r="P3116" s="86">
        <f t="shared" si="338"/>
        <v>2.2185364235810674</v>
      </c>
      <c r="Q3116" s="86">
        <f t="shared" si="339"/>
        <v>6.0517184447092243</v>
      </c>
      <c r="S3116" s="86">
        <f t="shared" si="340"/>
        <v>-3.568682278209203E-2</v>
      </c>
      <c r="T3116" s="87">
        <v>0.75417411999999995</v>
      </c>
      <c r="U3116" s="87">
        <v>0</v>
      </c>
    </row>
    <row r="3117" spans="2:21">
      <c r="B3117" s="87" t="s">
        <v>8883</v>
      </c>
      <c r="C3117" s="87" t="s">
        <v>4290</v>
      </c>
      <c r="D3117" s="87" t="s">
        <v>4291</v>
      </c>
      <c r="E3117" s="87">
        <v>92.161615238926998</v>
      </c>
      <c r="F3117" s="86">
        <v>84.150749232582598</v>
      </c>
      <c r="G3117" s="86">
        <v>107.159236914376</v>
      </c>
      <c r="H3117" s="86">
        <f t="shared" si="341"/>
        <v>94.490533795295207</v>
      </c>
      <c r="I3117" s="86">
        <f t="shared" si="336"/>
        <v>11.679705586291732</v>
      </c>
      <c r="J3117" s="86">
        <f t="shared" si="337"/>
        <v>6.5620979000872897</v>
      </c>
      <c r="L3117" s="87">
        <v>86.814259438018098</v>
      </c>
      <c r="M3117" s="86">
        <v>92.887042185989998</v>
      </c>
      <c r="N3117" s="86">
        <v>91.418231240600207</v>
      </c>
      <c r="O3117" s="86">
        <f t="shared" si="342"/>
        <v>90.373177621536101</v>
      </c>
      <c r="P3117" s="86">
        <f t="shared" si="338"/>
        <v>3.1684026537129912</v>
      </c>
      <c r="Q3117" s="86">
        <f t="shared" si="339"/>
        <v>6.4978227452456618</v>
      </c>
      <c r="S3117" s="86">
        <f t="shared" si="340"/>
        <v>-6.427515484162738E-2</v>
      </c>
      <c r="T3117" s="87">
        <v>0.65795891799999995</v>
      </c>
      <c r="U3117" s="87">
        <v>0</v>
      </c>
    </row>
    <row r="3118" spans="2:21">
      <c r="B3118" s="87" t="s">
        <v>8884</v>
      </c>
      <c r="C3118" s="87" t="s">
        <v>841</v>
      </c>
      <c r="D3118" s="87" t="s">
        <v>4292</v>
      </c>
      <c r="E3118" s="87">
        <v>27.053364292704</v>
      </c>
      <c r="F3118" s="86">
        <v>34.538801256420797</v>
      </c>
      <c r="G3118" s="86">
        <v>32.482184065333499</v>
      </c>
      <c r="H3118" s="86">
        <f t="shared" si="341"/>
        <v>31.358116538152768</v>
      </c>
      <c r="I3118" s="86">
        <f t="shared" si="336"/>
        <v>3.8672454652751203</v>
      </c>
      <c r="J3118" s="86">
        <f t="shared" si="337"/>
        <v>4.9707670043829433</v>
      </c>
      <c r="L3118" s="87">
        <v>41.095065692085697</v>
      </c>
      <c r="M3118" s="86">
        <v>36.065846215441603</v>
      </c>
      <c r="N3118" s="86">
        <v>37.276221986313402</v>
      </c>
      <c r="O3118" s="86">
        <f t="shared" si="342"/>
        <v>38.145711297946896</v>
      </c>
      <c r="P3118" s="86">
        <f t="shared" si="338"/>
        <v>2.6249325483424801</v>
      </c>
      <c r="Q3118" s="86">
        <f t="shared" si="339"/>
        <v>5.2534489596277023</v>
      </c>
      <c r="S3118" s="86">
        <f t="shared" si="340"/>
        <v>0.28268195524475842</v>
      </c>
      <c r="T3118" s="87">
        <v>0.38786247400000001</v>
      </c>
      <c r="U3118" s="87">
        <v>0</v>
      </c>
    </row>
    <row r="3119" spans="2:21">
      <c r="B3119" s="87" t="s">
        <v>8885</v>
      </c>
      <c r="C3119" s="87" t="s">
        <v>4293</v>
      </c>
      <c r="D3119" s="87" t="s">
        <v>3621</v>
      </c>
      <c r="E3119" s="87">
        <v>132.31869843162301</v>
      </c>
      <c r="F3119" s="86">
        <v>138.24186886436399</v>
      </c>
      <c r="G3119" s="86">
        <v>133.14900478805399</v>
      </c>
      <c r="H3119" s="86">
        <f t="shared" si="341"/>
        <v>134.56985736134698</v>
      </c>
      <c r="I3119" s="86">
        <f t="shared" si="336"/>
        <v>3.2070396817157238</v>
      </c>
      <c r="J3119" s="86">
        <f t="shared" si="337"/>
        <v>7.0722114830418219</v>
      </c>
      <c r="L3119" s="87">
        <v>125.44849291088801</v>
      </c>
      <c r="M3119" s="86">
        <v>119.852964557413</v>
      </c>
      <c r="N3119" s="86">
        <v>122.54801507325401</v>
      </c>
      <c r="O3119" s="86">
        <f t="shared" si="342"/>
        <v>122.61649084718501</v>
      </c>
      <c r="P3119" s="86">
        <f t="shared" si="338"/>
        <v>2.7983925899250197</v>
      </c>
      <c r="Q3119" s="86">
        <f t="shared" si="339"/>
        <v>6.9380092117359116</v>
      </c>
      <c r="S3119" s="86">
        <f t="shared" si="340"/>
        <v>-0.13420227130591034</v>
      </c>
      <c r="T3119" s="87">
        <v>0.20693397599999999</v>
      </c>
      <c r="U3119" s="87">
        <v>0</v>
      </c>
    </row>
    <row r="3120" spans="2:21">
      <c r="B3120" s="87" t="s">
        <v>8886</v>
      </c>
      <c r="C3120" s="87" t="s">
        <v>2252</v>
      </c>
      <c r="D3120" s="87" t="s">
        <v>4294</v>
      </c>
      <c r="E3120" s="87">
        <v>63.729005775230497</v>
      </c>
      <c r="F3120" s="86">
        <v>58.100612888452403</v>
      </c>
      <c r="G3120" s="86">
        <v>56.408536595052503</v>
      </c>
      <c r="H3120" s="86">
        <f t="shared" si="341"/>
        <v>59.412718419578475</v>
      </c>
      <c r="I3120" s="86">
        <f t="shared" si="336"/>
        <v>3.8325621910273915</v>
      </c>
      <c r="J3120" s="86">
        <f t="shared" si="337"/>
        <v>5.8926998952191143</v>
      </c>
      <c r="L3120" s="87">
        <v>61.882868803361802</v>
      </c>
      <c r="M3120" s="86">
        <v>58.239662777527897</v>
      </c>
      <c r="N3120" s="86">
        <v>56.662393216610504</v>
      </c>
      <c r="O3120" s="86">
        <f t="shared" si="342"/>
        <v>58.928308265833401</v>
      </c>
      <c r="P3120" s="86">
        <f t="shared" si="338"/>
        <v>2.6775017823316611</v>
      </c>
      <c r="Q3120" s="86">
        <f t="shared" si="339"/>
        <v>5.8808889442853349</v>
      </c>
      <c r="S3120" s="86">
        <f t="shared" si="340"/>
        <v>-1.181095093377952E-2</v>
      </c>
      <c r="T3120" s="87">
        <v>0.84775363500000001</v>
      </c>
      <c r="U3120" s="87">
        <v>0</v>
      </c>
    </row>
    <row r="3121" spans="2:21">
      <c r="B3121" s="87" t="s">
        <v>8887</v>
      </c>
      <c r="C3121" s="87" t="s">
        <v>841</v>
      </c>
      <c r="D3121" s="87"/>
      <c r="E3121" s="87">
        <v>67.467995683816397</v>
      </c>
      <c r="F3121" s="86">
        <v>61.320425860833403</v>
      </c>
      <c r="G3121" s="86">
        <v>66.811993410078202</v>
      </c>
      <c r="H3121" s="86">
        <f t="shared" si="341"/>
        <v>65.200138318242665</v>
      </c>
      <c r="I3121" s="86">
        <f t="shared" si="336"/>
        <v>3.3759015551286291</v>
      </c>
      <c r="J3121" s="86">
        <f t="shared" si="337"/>
        <v>6.0268031199392835</v>
      </c>
      <c r="L3121" s="87">
        <v>82.418878560810697</v>
      </c>
      <c r="M3121" s="86">
        <v>75.141383094083196</v>
      </c>
      <c r="N3121" s="86">
        <v>71.033360078814098</v>
      </c>
      <c r="O3121" s="86">
        <f t="shared" si="342"/>
        <v>76.197873911236002</v>
      </c>
      <c r="P3121" s="86">
        <f t="shared" si="338"/>
        <v>5.7658162831482658</v>
      </c>
      <c r="Q3121" s="86">
        <f t="shared" si="339"/>
        <v>6.2516788387935174</v>
      </c>
      <c r="S3121" s="86">
        <f t="shared" si="340"/>
        <v>0.22487571885423341</v>
      </c>
      <c r="T3121" s="87">
        <v>0.22133016799999999</v>
      </c>
      <c r="U3121" s="87">
        <v>0</v>
      </c>
    </row>
    <row r="3122" spans="2:21">
      <c r="B3122" s="87" t="s">
        <v>8888</v>
      </c>
      <c r="C3122" s="87" t="s">
        <v>841</v>
      </c>
      <c r="D3122" s="87" t="s">
        <v>4295</v>
      </c>
      <c r="E3122" s="87">
        <v>0.702701531766451</v>
      </c>
      <c r="F3122" s="86">
        <v>1.9816320489258099</v>
      </c>
      <c r="G3122" s="86">
        <v>2.00435419571718</v>
      </c>
      <c r="H3122" s="86">
        <f t="shared" si="341"/>
        <v>1.5628959254698138</v>
      </c>
      <c r="I3122" s="86">
        <f t="shared" si="336"/>
        <v>0.74503682473265964</v>
      </c>
      <c r="J3122" s="86">
        <f t="shared" si="337"/>
        <v>0.64422171128210404</v>
      </c>
      <c r="L3122" s="87">
        <v>1.8409140036543601</v>
      </c>
      <c r="M3122" s="86">
        <v>1.9190155866201299</v>
      </c>
      <c r="N3122" s="86">
        <v>2.0229229602901801</v>
      </c>
      <c r="O3122" s="86">
        <f t="shared" si="342"/>
        <v>1.9276175168548901</v>
      </c>
      <c r="P3122" s="86">
        <f t="shared" si="338"/>
        <v>9.1308871292649973E-2</v>
      </c>
      <c r="Q3122" s="86">
        <f t="shared" si="339"/>
        <v>0.94681881646490007</v>
      </c>
      <c r="S3122" s="86">
        <f t="shared" si="340"/>
        <v>0.30259710518279592</v>
      </c>
      <c r="T3122" s="87">
        <v>0.858845886</v>
      </c>
      <c r="U3122" s="87">
        <v>0</v>
      </c>
    </row>
    <row r="3123" spans="2:21">
      <c r="B3123" s="87" t="s">
        <v>8889</v>
      </c>
      <c r="C3123" s="87" t="s">
        <v>4296</v>
      </c>
      <c r="D3123" s="87" t="s">
        <v>2312</v>
      </c>
      <c r="E3123" s="87">
        <v>151.099809049616</v>
      </c>
      <c r="F3123" s="86">
        <v>157.475233341386</v>
      </c>
      <c r="G3123" s="86">
        <v>144.819209463204</v>
      </c>
      <c r="H3123" s="86">
        <f t="shared" si="341"/>
        <v>151.13141728473533</v>
      </c>
      <c r="I3123" s="86">
        <f t="shared" si="336"/>
        <v>6.3280711446438191</v>
      </c>
      <c r="J3123" s="86">
        <f t="shared" si="337"/>
        <v>7.2396597897176242</v>
      </c>
      <c r="L3123" s="87">
        <v>154.453276840364</v>
      </c>
      <c r="M3123" s="86">
        <v>159.346168838837</v>
      </c>
      <c r="N3123" s="86">
        <v>172.173509934717</v>
      </c>
      <c r="O3123" s="86">
        <f t="shared" si="342"/>
        <v>161.99098520463932</v>
      </c>
      <c r="P3123" s="86">
        <f t="shared" si="338"/>
        <v>9.1513909017243265</v>
      </c>
      <c r="Q3123" s="86">
        <f t="shared" si="339"/>
        <v>7.3397697191658873</v>
      </c>
      <c r="S3123" s="86">
        <f t="shared" si="340"/>
        <v>0.10010992944826339</v>
      </c>
      <c r="T3123" s="87">
        <v>0.83255116799999995</v>
      </c>
      <c r="U3123" s="87">
        <v>0</v>
      </c>
    </row>
    <row r="3124" spans="2:21">
      <c r="B3124" s="87" t="s">
        <v>8890</v>
      </c>
      <c r="C3124" s="87" t="s">
        <v>841</v>
      </c>
      <c r="D3124" s="87" t="s">
        <v>866</v>
      </c>
      <c r="E3124" s="87">
        <v>69.320714503915198</v>
      </c>
      <c r="F3124" s="86">
        <v>67.575470223007798</v>
      </c>
      <c r="G3124" s="86">
        <v>68.961595085297503</v>
      </c>
      <c r="H3124" s="86">
        <f t="shared" si="341"/>
        <v>68.619259937406824</v>
      </c>
      <c r="I3124" s="86">
        <f t="shared" si="336"/>
        <v>0.92160968697219769</v>
      </c>
      <c r="J3124" s="86">
        <f t="shared" si="337"/>
        <v>6.1005416613193528</v>
      </c>
      <c r="L3124" s="87">
        <v>74.120934872202795</v>
      </c>
      <c r="M3124" s="86">
        <v>78.568947933288598</v>
      </c>
      <c r="N3124" s="86">
        <v>71.842942238332498</v>
      </c>
      <c r="O3124" s="86">
        <f t="shared" si="342"/>
        <v>74.844275014607959</v>
      </c>
      <c r="P3124" s="86">
        <f t="shared" si="338"/>
        <v>3.4208484142616609</v>
      </c>
      <c r="Q3124" s="86">
        <f t="shared" si="339"/>
        <v>6.225820060818144</v>
      </c>
      <c r="S3124" s="86">
        <f t="shared" si="340"/>
        <v>0.12527839949879022</v>
      </c>
      <c r="T3124" s="87">
        <v>0.70215671300000004</v>
      </c>
      <c r="U3124" s="87">
        <v>0</v>
      </c>
    </row>
    <row r="3125" spans="2:21">
      <c r="B3125" s="87" t="s">
        <v>8891</v>
      </c>
      <c r="C3125" s="87" t="s">
        <v>832</v>
      </c>
      <c r="D3125" s="87" t="s">
        <v>4297</v>
      </c>
      <c r="E3125" s="87">
        <v>121.017101362255</v>
      </c>
      <c r="F3125" s="86">
        <v>91.046621835211397</v>
      </c>
      <c r="G3125" s="86">
        <v>102.98456697984101</v>
      </c>
      <c r="H3125" s="86">
        <f t="shared" si="341"/>
        <v>105.01609672576915</v>
      </c>
      <c r="I3125" s="86">
        <f t="shared" si="336"/>
        <v>15.088165746759195</v>
      </c>
      <c r="J3125" s="86">
        <f t="shared" si="337"/>
        <v>6.7144666689668959</v>
      </c>
      <c r="L3125" s="87">
        <v>113.856856381859</v>
      </c>
      <c r="M3125" s="86">
        <v>109.882192036966</v>
      </c>
      <c r="N3125" s="86">
        <v>94.725240692402593</v>
      </c>
      <c r="O3125" s="86">
        <f t="shared" si="342"/>
        <v>106.15476303707585</v>
      </c>
      <c r="P3125" s="86">
        <f t="shared" si="338"/>
        <v>10.095789960878751</v>
      </c>
      <c r="Q3125" s="86">
        <f t="shared" si="339"/>
        <v>6.7300252944688506</v>
      </c>
      <c r="S3125" s="86">
        <f t="shared" si="340"/>
        <v>1.5558625501953978E-2</v>
      </c>
      <c r="T3125" s="87">
        <v>0.95624312899999997</v>
      </c>
      <c r="U3125" s="87">
        <v>0</v>
      </c>
    </row>
    <row r="3126" spans="2:21">
      <c r="B3126" s="87" t="s">
        <v>8892</v>
      </c>
      <c r="C3126" s="87" t="s">
        <v>4298</v>
      </c>
      <c r="D3126" s="87" t="s">
        <v>4299</v>
      </c>
      <c r="E3126" s="87">
        <v>146.31394538112099</v>
      </c>
      <c r="F3126" s="86">
        <v>132.38379837427999</v>
      </c>
      <c r="G3126" s="86">
        <v>134.96563096924001</v>
      </c>
      <c r="H3126" s="86">
        <f t="shared" si="341"/>
        <v>137.88779157488034</v>
      </c>
      <c r="I3126" s="86">
        <f t="shared" si="336"/>
        <v>7.4105678501662373</v>
      </c>
      <c r="J3126" s="86">
        <f t="shared" si="337"/>
        <v>7.1073509177355882</v>
      </c>
      <c r="L3126" s="87">
        <v>140.14239461167301</v>
      </c>
      <c r="M3126" s="86">
        <v>132.203779961008</v>
      </c>
      <c r="N3126" s="86">
        <v>146.59351129657901</v>
      </c>
      <c r="O3126" s="86">
        <f t="shared" si="342"/>
        <v>139.64656195641999</v>
      </c>
      <c r="P3126" s="86">
        <f t="shared" si="338"/>
        <v>7.2076681037621331</v>
      </c>
      <c r="Q3126" s="86">
        <f t="shared" si="339"/>
        <v>7.1256362452437871</v>
      </c>
      <c r="S3126" s="86">
        <f t="shared" si="340"/>
        <v>1.8285327508199046E-2</v>
      </c>
      <c r="T3126" s="87">
        <v>0.95297301300000004</v>
      </c>
      <c r="U3126" s="87">
        <v>0</v>
      </c>
    </row>
    <row r="3127" spans="2:21">
      <c r="B3127" s="87" t="s">
        <v>8893</v>
      </c>
      <c r="C3127" s="87" t="s">
        <v>4300</v>
      </c>
      <c r="D3127" s="87" t="s">
        <v>4301</v>
      </c>
      <c r="E3127" s="87">
        <v>59.911856190589504</v>
      </c>
      <c r="F3127" s="86">
        <v>67.691154832288305</v>
      </c>
      <c r="G3127" s="86">
        <v>85.2926316505188</v>
      </c>
      <c r="H3127" s="86">
        <f t="shared" si="341"/>
        <v>70.965214224465527</v>
      </c>
      <c r="I3127" s="86">
        <f t="shared" si="336"/>
        <v>13.003289561278928</v>
      </c>
      <c r="J3127" s="86">
        <f t="shared" si="337"/>
        <v>6.1490401115642435</v>
      </c>
      <c r="L3127" s="87">
        <v>70.198674518394498</v>
      </c>
      <c r="M3127" s="86">
        <v>81.520945538459898</v>
      </c>
      <c r="N3127" s="86">
        <v>86.005941129930306</v>
      </c>
      <c r="O3127" s="86">
        <f t="shared" si="342"/>
        <v>79.241853728928234</v>
      </c>
      <c r="P3127" s="86">
        <f t="shared" si="338"/>
        <v>8.1463558748221558</v>
      </c>
      <c r="Q3127" s="86">
        <f t="shared" si="339"/>
        <v>6.3081907249160061</v>
      </c>
      <c r="S3127" s="86">
        <f t="shared" si="340"/>
        <v>0.15915061335176273</v>
      </c>
      <c r="T3127" s="87">
        <v>0.72381813500000003</v>
      </c>
      <c r="U3127" s="87">
        <v>0</v>
      </c>
    </row>
    <row r="3128" spans="2:21">
      <c r="B3128" s="87" t="s">
        <v>8894</v>
      </c>
      <c r="C3128" s="87" t="s">
        <v>4302</v>
      </c>
      <c r="D3128" s="87" t="s">
        <v>4303</v>
      </c>
      <c r="E3128" s="87">
        <v>508.13632270208399</v>
      </c>
      <c r="F3128" s="86">
        <v>575.33117472085803</v>
      </c>
      <c r="G3128" s="86">
        <v>480.42286692427803</v>
      </c>
      <c r="H3128" s="86">
        <f t="shared" si="341"/>
        <v>521.29678811574001</v>
      </c>
      <c r="I3128" s="86">
        <f t="shared" si="336"/>
        <v>48.803638282720478</v>
      </c>
      <c r="J3128" s="86">
        <f t="shared" si="337"/>
        <v>9.0259611608082704</v>
      </c>
      <c r="L3128" s="87">
        <v>534.41571568842301</v>
      </c>
      <c r="M3128" s="86">
        <v>528.59752579603696</v>
      </c>
      <c r="N3128" s="86">
        <v>570.30186091541304</v>
      </c>
      <c r="O3128" s="86">
        <f t="shared" si="342"/>
        <v>544.4383674666243</v>
      </c>
      <c r="P3128" s="86">
        <f t="shared" si="338"/>
        <v>22.586567987138242</v>
      </c>
      <c r="Q3128" s="86">
        <f t="shared" si="339"/>
        <v>9.0886249292900203</v>
      </c>
      <c r="S3128" s="86">
        <f t="shared" si="340"/>
        <v>6.2663768481750495E-2</v>
      </c>
      <c r="T3128" s="87">
        <v>0.95898821999999995</v>
      </c>
      <c r="U3128" s="87">
        <v>0</v>
      </c>
    </row>
    <row r="3129" spans="2:21">
      <c r="B3129" s="87" t="s">
        <v>8895</v>
      </c>
      <c r="C3129" s="87" t="s">
        <v>832</v>
      </c>
      <c r="D3129" s="87" t="s">
        <v>4304</v>
      </c>
      <c r="E3129" s="87">
        <v>403.66349475453598</v>
      </c>
      <c r="F3129" s="86">
        <v>445.14727130020998</v>
      </c>
      <c r="G3129" s="86">
        <v>390.058533628303</v>
      </c>
      <c r="H3129" s="86">
        <f t="shared" si="341"/>
        <v>412.95643322768296</v>
      </c>
      <c r="I3129" s="86">
        <f t="shared" si="336"/>
        <v>28.696015118310729</v>
      </c>
      <c r="J3129" s="86">
        <f t="shared" si="337"/>
        <v>8.689845775579812</v>
      </c>
      <c r="L3129" s="87">
        <v>454.39857999703099</v>
      </c>
      <c r="M3129" s="86">
        <v>463.568928721129</v>
      </c>
      <c r="N3129" s="86">
        <v>455.34429702227197</v>
      </c>
      <c r="O3129" s="86">
        <f t="shared" si="342"/>
        <v>457.77060191347732</v>
      </c>
      <c r="P3129" s="86">
        <f t="shared" si="338"/>
        <v>5.0437129675673189</v>
      </c>
      <c r="Q3129" s="86">
        <f t="shared" si="339"/>
        <v>8.8384810055834055</v>
      </c>
      <c r="S3129" s="86">
        <f t="shared" si="340"/>
        <v>0.14863523000359258</v>
      </c>
      <c r="T3129" s="87">
        <v>0.61114166400000003</v>
      </c>
      <c r="U3129" s="87">
        <v>0</v>
      </c>
    </row>
    <row r="3130" spans="2:21">
      <c r="B3130" s="87" t="s">
        <v>8896</v>
      </c>
      <c r="C3130" s="87" t="s">
        <v>2136</v>
      </c>
      <c r="D3130" s="87" t="s">
        <v>4305</v>
      </c>
      <c r="E3130" s="87">
        <v>27.9699349368898</v>
      </c>
      <c r="F3130" s="86">
        <v>30.0780841695132</v>
      </c>
      <c r="G3130" s="86">
        <v>31.833768553601701</v>
      </c>
      <c r="H3130" s="86">
        <f t="shared" si="341"/>
        <v>29.960595886668234</v>
      </c>
      <c r="I3130" s="86">
        <f t="shared" si="336"/>
        <v>1.9345943184199201</v>
      </c>
      <c r="J3130" s="86">
        <f t="shared" si="337"/>
        <v>4.9049944127491809</v>
      </c>
      <c r="L3130" s="87">
        <v>32.665443943123499</v>
      </c>
      <c r="M3130" s="86">
        <v>37.695969414026202</v>
      </c>
      <c r="N3130" s="86">
        <v>32.645417163278502</v>
      </c>
      <c r="O3130" s="86">
        <f t="shared" si="342"/>
        <v>34.335610173476063</v>
      </c>
      <c r="P3130" s="86">
        <f t="shared" si="338"/>
        <v>2.9101736953557853</v>
      </c>
      <c r="Q3130" s="86">
        <f t="shared" si="339"/>
        <v>5.101633696668018</v>
      </c>
      <c r="S3130" s="86">
        <f t="shared" si="340"/>
        <v>0.1966392839188372</v>
      </c>
      <c r="T3130" s="87">
        <v>0.36462117500000002</v>
      </c>
      <c r="U3130" s="87">
        <v>0</v>
      </c>
    </row>
    <row r="3131" spans="2:21">
      <c r="B3131" s="87" t="s">
        <v>8897</v>
      </c>
      <c r="C3131" s="87" t="s">
        <v>1961</v>
      </c>
      <c r="D3131" s="87" t="s">
        <v>4306</v>
      </c>
      <c r="E3131" s="87">
        <v>81.872919450241596</v>
      </c>
      <c r="F3131" s="86">
        <v>100.86833855175399</v>
      </c>
      <c r="G3131" s="86">
        <v>92.949159079795194</v>
      </c>
      <c r="H3131" s="86">
        <f t="shared" si="341"/>
        <v>91.896805693930261</v>
      </c>
      <c r="I3131" s="86">
        <f t="shared" si="336"/>
        <v>9.5413349405144317</v>
      </c>
      <c r="J3131" s="86">
        <f t="shared" si="337"/>
        <v>6.5219428096158349</v>
      </c>
      <c r="L3131" s="87">
        <v>97.908800806180395</v>
      </c>
      <c r="M3131" s="86">
        <v>95.374350156450802</v>
      </c>
      <c r="N3131" s="86">
        <v>105.160967509318</v>
      </c>
      <c r="O3131" s="86">
        <f t="shared" si="342"/>
        <v>99.481372823983065</v>
      </c>
      <c r="P3131" s="86">
        <f t="shared" si="338"/>
        <v>5.0792919650520485</v>
      </c>
      <c r="Q3131" s="86">
        <f t="shared" si="339"/>
        <v>6.636354511496128</v>
      </c>
      <c r="S3131" s="86">
        <f t="shared" si="340"/>
        <v>0.11441170188029348</v>
      </c>
      <c r="T3131" s="87">
        <v>0.82406002700000003</v>
      </c>
      <c r="U3131" s="87">
        <v>0</v>
      </c>
    </row>
    <row r="3132" spans="2:21">
      <c r="B3132" s="87" t="s">
        <v>8898</v>
      </c>
      <c r="C3132" s="87" t="s">
        <v>950</v>
      </c>
      <c r="D3132" s="87" t="s">
        <v>4307</v>
      </c>
      <c r="E3132" s="87">
        <v>0.42798500840416998</v>
      </c>
      <c r="F3132" s="86">
        <v>0.88005027078474196</v>
      </c>
      <c r="G3132" s="86">
        <v>1.08512458595808</v>
      </c>
      <c r="H3132" s="86">
        <f t="shared" si="341"/>
        <v>0.7977199550489974</v>
      </c>
      <c r="I3132" s="86">
        <f t="shared" si="336"/>
        <v>0.3362169192110851</v>
      </c>
      <c r="J3132" s="86">
        <f t="shared" si="337"/>
        <v>-0.32604572735028503</v>
      </c>
      <c r="L3132" s="87">
        <v>0.169881944076508</v>
      </c>
      <c r="M3132" s="86">
        <v>0.299689516865495</v>
      </c>
      <c r="N3132" s="86">
        <v>0.95828023502551096</v>
      </c>
      <c r="O3132" s="86">
        <f t="shared" si="342"/>
        <v>0.47595056532250463</v>
      </c>
      <c r="P3132" s="86">
        <f t="shared" si="338"/>
        <v>0.42272205312143402</v>
      </c>
      <c r="Q3132" s="86">
        <f t="shared" si="339"/>
        <v>-1.0711163593115598</v>
      </c>
      <c r="S3132" s="86">
        <f t="shared" si="340"/>
        <v>-0.74507063196127477</v>
      </c>
      <c r="T3132" s="87">
        <v>0.71618447699999999</v>
      </c>
      <c r="U3132" s="87">
        <v>0</v>
      </c>
    </row>
    <row r="3133" spans="2:21">
      <c r="B3133" s="87" t="s">
        <v>8899</v>
      </c>
      <c r="C3133" s="87" t="s">
        <v>4308</v>
      </c>
      <c r="D3133" s="87" t="s">
        <v>1032</v>
      </c>
      <c r="E3133" s="87">
        <v>103.231730904671</v>
      </c>
      <c r="F3133" s="86">
        <v>103.008216461605</v>
      </c>
      <c r="G3133" s="86">
        <v>109.59481500680199</v>
      </c>
      <c r="H3133" s="86">
        <f t="shared" si="341"/>
        <v>105.27825412435932</v>
      </c>
      <c r="I3133" s="86">
        <f t="shared" si="336"/>
        <v>3.7399215319897308</v>
      </c>
      <c r="J3133" s="86">
        <f t="shared" si="337"/>
        <v>6.7180636593118308</v>
      </c>
      <c r="L3133" s="87">
        <v>110.158039798264</v>
      </c>
      <c r="M3133" s="86">
        <v>114.750504396539</v>
      </c>
      <c r="N3133" s="86">
        <v>115.274407105744</v>
      </c>
      <c r="O3133" s="86">
        <f t="shared" si="342"/>
        <v>113.39431710018233</v>
      </c>
      <c r="P3133" s="86">
        <f t="shared" si="338"/>
        <v>2.8149132479282462</v>
      </c>
      <c r="Q3133" s="86">
        <f t="shared" si="339"/>
        <v>6.8252045293773955</v>
      </c>
      <c r="S3133" s="86">
        <f t="shared" si="340"/>
        <v>0.1071408700655636</v>
      </c>
      <c r="T3133" s="87">
        <v>0.77072606200000005</v>
      </c>
      <c r="U3133" s="87">
        <v>0</v>
      </c>
    </row>
    <row r="3134" spans="2:21">
      <c r="B3134" s="87" t="s">
        <v>8900</v>
      </c>
      <c r="C3134" s="87" t="s">
        <v>4309</v>
      </c>
      <c r="D3134" s="87" t="s">
        <v>4310</v>
      </c>
      <c r="E3134" s="87">
        <v>518.92333092401702</v>
      </c>
      <c r="F3134" s="86">
        <v>561.351340240524</v>
      </c>
      <c r="G3134" s="86">
        <v>514.99415385140799</v>
      </c>
      <c r="H3134" s="86">
        <f t="shared" si="341"/>
        <v>531.7562750053163</v>
      </c>
      <c r="I3134" s="86">
        <f t="shared" si="336"/>
        <v>25.705262551161134</v>
      </c>
      <c r="J3134" s="86">
        <f t="shared" si="337"/>
        <v>9.0546213426257154</v>
      </c>
      <c r="L3134" s="87">
        <v>511.99856232804501</v>
      </c>
      <c r="M3134" s="86">
        <v>597.36623806712203</v>
      </c>
      <c r="N3134" s="86">
        <v>597.43122929098899</v>
      </c>
      <c r="O3134" s="86">
        <f t="shared" si="342"/>
        <v>568.93200989538536</v>
      </c>
      <c r="P3134" s="86">
        <f t="shared" si="338"/>
        <v>49.305822626664622</v>
      </c>
      <c r="Q3134" s="86">
        <f t="shared" si="339"/>
        <v>9.1521124436289458</v>
      </c>
      <c r="S3134" s="86">
        <f t="shared" si="340"/>
        <v>9.7491101003228914E-2</v>
      </c>
      <c r="T3134" s="87">
        <v>0.86262815400000004</v>
      </c>
      <c r="U3134" s="87">
        <v>0</v>
      </c>
    </row>
    <row r="3135" spans="2:21">
      <c r="B3135" s="87" t="s">
        <v>8901</v>
      </c>
      <c r="C3135" s="87" t="s">
        <v>832</v>
      </c>
      <c r="D3135" s="87" t="s">
        <v>2280</v>
      </c>
      <c r="E3135" s="87">
        <v>78.562031251489202</v>
      </c>
      <c r="F3135" s="86">
        <v>93.074780297984304</v>
      </c>
      <c r="G3135" s="86">
        <v>94.0042117791359</v>
      </c>
      <c r="H3135" s="86">
        <f t="shared" si="341"/>
        <v>88.547007776203145</v>
      </c>
      <c r="I3135" s="86">
        <f t="shared" si="336"/>
        <v>8.6597215814860444</v>
      </c>
      <c r="J3135" s="86">
        <f t="shared" si="337"/>
        <v>6.4683716504317923</v>
      </c>
      <c r="L3135" s="87">
        <v>97.652120102937999</v>
      </c>
      <c r="M3135" s="86">
        <v>109.45769672914101</v>
      </c>
      <c r="N3135" s="86">
        <v>108.90068602895499</v>
      </c>
      <c r="O3135" s="86">
        <f t="shared" si="342"/>
        <v>105.33683428701131</v>
      </c>
      <c r="P3135" s="86">
        <f t="shared" si="338"/>
        <v>6.660982607559025</v>
      </c>
      <c r="Q3135" s="86">
        <f t="shared" si="339"/>
        <v>6.7188661973727966</v>
      </c>
      <c r="S3135" s="86">
        <f t="shared" si="340"/>
        <v>0.25049454694100548</v>
      </c>
      <c r="T3135" s="87">
        <v>0.17297348700000001</v>
      </c>
      <c r="U3135" s="87">
        <v>0</v>
      </c>
    </row>
    <row r="3136" spans="2:21">
      <c r="B3136" s="87" t="s">
        <v>8902</v>
      </c>
      <c r="C3136" s="87" t="s">
        <v>841</v>
      </c>
      <c r="D3136" s="87"/>
      <c r="E3136" s="87">
        <v>46.615436952733504</v>
      </c>
      <c r="F3136" s="86">
        <v>54.740758625866803</v>
      </c>
      <c r="G3136" s="86">
        <v>50.577128793521901</v>
      </c>
      <c r="H3136" s="86">
        <f t="shared" si="341"/>
        <v>50.644441457374064</v>
      </c>
      <c r="I3136" s="86">
        <f t="shared" si="336"/>
        <v>4.0630790441497187</v>
      </c>
      <c r="J3136" s="86">
        <f t="shared" si="337"/>
        <v>5.6623320278437275</v>
      </c>
      <c r="L3136" s="87">
        <v>49.666665125140902</v>
      </c>
      <c r="M3136" s="86">
        <v>42.754378346334803</v>
      </c>
      <c r="N3136" s="86">
        <v>54.577148657268303</v>
      </c>
      <c r="O3136" s="86">
        <f t="shared" si="342"/>
        <v>48.999397376248005</v>
      </c>
      <c r="P3136" s="86">
        <f t="shared" si="338"/>
        <v>5.9395630430871851</v>
      </c>
      <c r="Q3136" s="86">
        <f t="shared" si="339"/>
        <v>5.614692101102051</v>
      </c>
      <c r="S3136" s="86">
        <f t="shared" si="340"/>
        <v>-4.763992674167658E-2</v>
      </c>
      <c r="T3136" s="87">
        <v>0.82369838500000003</v>
      </c>
      <c r="U3136" s="87">
        <v>0</v>
      </c>
    </row>
    <row r="3137" spans="2:21">
      <c r="B3137" s="87" t="s">
        <v>8903</v>
      </c>
      <c r="C3137" s="87" t="s">
        <v>832</v>
      </c>
      <c r="D3137" s="87" t="s">
        <v>957</v>
      </c>
      <c r="E3137" s="87">
        <v>43.3586695425656</v>
      </c>
      <c r="F3137" s="86">
        <v>40.719786338690902</v>
      </c>
      <c r="G3137" s="86">
        <v>42.037082742041399</v>
      </c>
      <c r="H3137" s="86">
        <f t="shared" si="341"/>
        <v>42.038512874432634</v>
      </c>
      <c r="I3137" s="86">
        <f t="shared" si="336"/>
        <v>1.3194421832281968</v>
      </c>
      <c r="J3137" s="86">
        <f t="shared" si="337"/>
        <v>5.393639729300939</v>
      </c>
      <c r="L3137" s="87">
        <v>45.103496188147197</v>
      </c>
      <c r="M3137" s="86">
        <v>52.197335155000602</v>
      </c>
      <c r="N3137" s="86">
        <v>48.506975039023402</v>
      </c>
      <c r="O3137" s="86">
        <f t="shared" si="342"/>
        <v>48.602602127390391</v>
      </c>
      <c r="P3137" s="86">
        <f t="shared" si="338"/>
        <v>3.5478861631870471</v>
      </c>
      <c r="Q3137" s="86">
        <f t="shared" si="339"/>
        <v>5.6029616510185347</v>
      </c>
      <c r="S3137" s="86">
        <f t="shared" si="340"/>
        <v>0.20932192171759534</v>
      </c>
      <c r="T3137" s="87">
        <v>0.386815301</v>
      </c>
      <c r="U3137" s="87">
        <v>0</v>
      </c>
    </row>
    <row r="3138" spans="2:21">
      <c r="B3138" s="87" t="s">
        <v>8904</v>
      </c>
      <c r="C3138" s="87" t="s">
        <v>4311</v>
      </c>
      <c r="D3138" s="87" t="s">
        <v>4312</v>
      </c>
      <c r="E3138" s="87">
        <v>56.466995947921198</v>
      </c>
      <c r="F3138" s="86">
        <v>47.759272501564404</v>
      </c>
      <c r="G3138" s="86">
        <v>47.664443334024</v>
      </c>
      <c r="H3138" s="86">
        <f t="shared" si="341"/>
        <v>50.630237261169867</v>
      </c>
      <c r="I3138" s="86">
        <f t="shared" si="336"/>
        <v>5.0550036714407485</v>
      </c>
      <c r="J3138" s="86">
        <f t="shared" si="337"/>
        <v>5.6619273398443726</v>
      </c>
      <c r="L3138" s="87">
        <v>58.876935335951302</v>
      </c>
      <c r="M3138" s="86">
        <v>53.957760099398598</v>
      </c>
      <c r="N3138" s="86">
        <v>53.194153301279499</v>
      </c>
      <c r="O3138" s="86">
        <f t="shared" si="342"/>
        <v>55.342949578876471</v>
      </c>
      <c r="P3138" s="86">
        <f t="shared" si="338"/>
        <v>3.0842446942386514</v>
      </c>
      <c r="Q3138" s="86">
        <f t="shared" si="339"/>
        <v>5.7903276313075578</v>
      </c>
      <c r="S3138" s="86">
        <f t="shared" si="340"/>
        <v>0.12840029146318516</v>
      </c>
      <c r="T3138" s="87">
        <v>0.774981472</v>
      </c>
      <c r="U3138" s="87">
        <v>0</v>
      </c>
    </row>
    <row r="3139" spans="2:21">
      <c r="B3139" s="87" t="s">
        <v>8905</v>
      </c>
      <c r="C3139" s="87" t="s">
        <v>841</v>
      </c>
      <c r="D3139" s="87"/>
      <c r="E3139" s="87">
        <v>79.633888486599204</v>
      </c>
      <c r="F3139" s="86">
        <v>79.0696711076084</v>
      </c>
      <c r="G3139" s="86">
        <v>85.672373217592195</v>
      </c>
      <c r="H3139" s="86">
        <f t="shared" si="341"/>
        <v>81.458644270599933</v>
      </c>
      <c r="I3139" s="86">
        <f t="shared" si="336"/>
        <v>3.660084567565236</v>
      </c>
      <c r="J3139" s="86">
        <f t="shared" si="337"/>
        <v>6.3479958984214431</v>
      </c>
      <c r="L3139" s="87">
        <v>75.056540342789106</v>
      </c>
      <c r="M3139" s="86">
        <v>72.844295657703398</v>
      </c>
      <c r="N3139" s="86">
        <v>81.870061391996103</v>
      </c>
      <c r="O3139" s="86">
        <f t="shared" si="342"/>
        <v>76.590299130829536</v>
      </c>
      <c r="P3139" s="86">
        <f t="shared" si="338"/>
        <v>4.704298437333831</v>
      </c>
      <c r="Q3139" s="86">
        <f t="shared" si="339"/>
        <v>6.2590897679497326</v>
      </c>
      <c r="S3139" s="86">
        <f t="shared" si="340"/>
        <v>-8.8906130471709824E-2</v>
      </c>
      <c r="T3139" s="87">
        <v>0.47305689000000001</v>
      </c>
      <c r="U3139" s="87">
        <v>0</v>
      </c>
    </row>
    <row r="3140" spans="2:21">
      <c r="B3140" s="87" t="s">
        <v>8906</v>
      </c>
      <c r="C3140" s="87" t="s">
        <v>841</v>
      </c>
      <c r="D3140" s="87" t="s">
        <v>4313</v>
      </c>
      <c r="E3140" s="87">
        <v>79.391219058973604</v>
      </c>
      <c r="F3140" s="86">
        <v>69.963996527386996</v>
      </c>
      <c r="G3140" s="86">
        <v>86.267404583667599</v>
      </c>
      <c r="H3140" s="86">
        <f t="shared" si="341"/>
        <v>78.540873390009395</v>
      </c>
      <c r="I3140" s="86">
        <f t="shared" si="336"/>
        <v>8.1849003891277423</v>
      </c>
      <c r="J3140" s="86">
        <f t="shared" si="337"/>
        <v>6.2953717360343946</v>
      </c>
      <c r="L3140" s="87">
        <v>81.633936860231501</v>
      </c>
      <c r="M3140" s="86">
        <v>78.888270489560497</v>
      </c>
      <c r="N3140" s="86">
        <v>90.452527707979399</v>
      </c>
      <c r="O3140" s="86">
        <f t="shared" si="342"/>
        <v>83.658245019257137</v>
      </c>
      <c r="P3140" s="86">
        <f t="shared" si="338"/>
        <v>6.042050884878555</v>
      </c>
      <c r="Q3140" s="86">
        <f t="shared" si="339"/>
        <v>6.3864358283633171</v>
      </c>
      <c r="S3140" s="86">
        <f t="shared" si="340"/>
        <v>9.1064092328921903E-2</v>
      </c>
      <c r="T3140" s="87">
        <v>0.91676302600000004</v>
      </c>
      <c r="U3140" s="87">
        <v>0</v>
      </c>
    </row>
    <row r="3141" spans="2:21">
      <c r="B3141" s="87" t="s">
        <v>8907</v>
      </c>
      <c r="C3141" s="87" t="s">
        <v>4314</v>
      </c>
      <c r="D3141" s="87" t="s">
        <v>4315</v>
      </c>
      <c r="E3141" s="87">
        <v>58.723572214610599</v>
      </c>
      <c r="F3141" s="86">
        <v>54.726880774819001</v>
      </c>
      <c r="G3141" s="86">
        <v>58.215995888594101</v>
      </c>
      <c r="H3141" s="86">
        <f t="shared" si="341"/>
        <v>57.222149626007905</v>
      </c>
      <c r="I3141" s="86">
        <f t="shared" si="336"/>
        <v>2.175817871851474</v>
      </c>
      <c r="J3141" s="86">
        <f t="shared" si="337"/>
        <v>5.8385017903207279</v>
      </c>
      <c r="L3141" s="87">
        <v>72.003996902168595</v>
      </c>
      <c r="M3141" s="86">
        <v>69.118593760073693</v>
      </c>
      <c r="N3141" s="86">
        <v>73.914612364431704</v>
      </c>
      <c r="O3141" s="86">
        <f t="shared" si="342"/>
        <v>71.679067675557988</v>
      </c>
      <c r="P3141" s="86">
        <f t="shared" si="338"/>
        <v>2.4144632664562038</v>
      </c>
      <c r="Q3141" s="86">
        <f t="shared" si="339"/>
        <v>6.1634799673750047</v>
      </c>
      <c r="S3141" s="86">
        <f t="shared" si="340"/>
        <v>0.32497817705427634</v>
      </c>
      <c r="T3141" s="87">
        <v>3.1210053000000001E-2</v>
      </c>
      <c r="U3141" s="87">
        <v>0</v>
      </c>
    </row>
    <row r="3142" spans="2:21">
      <c r="B3142" s="87" t="s">
        <v>8908</v>
      </c>
      <c r="C3142" s="87" t="s">
        <v>832</v>
      </c>
      <c r="D3142" s="87" t="s">
        <v>1250</v>
      </c>
      <c r="E3142" s="87">
        <v>45.4111509410303</v>
      </c>
      <c r="F3142" s="86">
        <v>41.201677301278899</v>
      </c>
      <c r="G3142" s="86">
        <v>52.321946567017299</v>
      </c>
      <c r="H3142" s="86">
        <f t="shared" si="341"/>
        <v>46.311591603108837</v>
      </c>
      <c r="I3142" s="86">
        <f t="shared" ref="I3142:I3205" si="343">STDEV(E3142:G3142)</f>
        <v>5.6145518231711815</v>
      </c>
      <c r="J3142" s="86">
        <f t="shared" ref="J3142:J3205" si="344">LOG(H3142,2)</f>
        <v>5.5333014342752156</v>
      </c>
      <c r="L3142" s="87">
        <v>63.665520284530601</v>
      </c>
      <c r="M3142" s="86">
        <v>67.669538246078702</v>
      </c>
      <c r="N3142" s="86">
        <v>70.838213485190906</v>
      </c>
      <c r="O3142" s="86">
        <f t="shared" si="342"/>
        <v>67.391090671933398</v>
      </c>
      <c r="P3142" s="86">
        <f t="shared" ref="P3142:P3205" si="345">STDEV(L3142:N3142)</f>
        <v>3.5944445643743337</v>
      </c>
      <c r="Q3142" s="86">
        <f t="shared" ref="Q3142:Q3205" si="346">LOG(O3142,2)</f>
        <v>6.0744859697809055</v>
      </c>
      <c r="S3142" s="86">
        <f t="shared" ref="S3142:S3205" si="347">LOG(O3142/H3142,2)</f>
        <v>0.54118453550568923</v>
      </c>
      <c r="T3142" s="87">
        <v>1.1418489999999999E-3</v>
      </c>
      <c r="U3142" s="87">
        <v>0</v>
      </c>
    </row>
    <row r="3143" spans="2:21">
      <c r="B3143" s="87" t="s">
        <v>8909</v>
      </c>
      <c r="C3143" s="87" t="s">
        <v>1267</v>
      </c>
      <c r="D3143" s="87" t="s">
        <v>1268</v>
      </c>
      <c r="E3143" s="87">
        <v>138.261728932029</v>
      </c>
      <c r="F3143" s="86">
        <v>136.98157148750499</v>
      </c>
      <c r="G3143" s="86">
        <v>140.133495275363</v>
      </c>
      <c r="H3143" s="86">
        <f t="shared" ref="H3143:H3206" si="348">AVERAGE(E3143:G3143)</f>
        <v>138.45893189829897</v>
      </c>
      <c r="I3143" s="86">
        <f t="shared" si="343"/>
        <v>1.5851885214527517</v>
      </c>
      <c r="J3143" s="86">
        <f t="shared" si="344"/>
        <v>7.1133143138279875</v>
      </c>
      <c r="L3143" s="87">
        <v>148.11431241867299</v>
      </c>
      <c r="M3143" s="86">
        <v>154.24435859159999</v>
      </c>
      <c r="N3143" s="86">
        <v>143.41853584095901</v>
      </c>
      <c r="O3143" s="86">
        <f t="shared" ref="O3143:O3206" si="349">AVERAGE(L3143:N3143)</f>
        <v>148.59240228374401</v>
      </c>
      <c r="P3143" s="86">
        <f t="shared" si="345"/>
        <v>5.4287233302487126</v>
      </c>
      <c r="Q3143" s="86">
        <f t="shared" si="346"/>
        <v>7.2152165407266748</v>
      </c>
      <c r="S3143" s="86">
        <f t="shared" si="347"/>
        <v>0.10190222689868747</v>
      </c>
      <c r="T3143" s="87">
        <v>0.80028306400000004</v>
      </c>
      <c r="U3143" s="87">
        <v>0</v>
      </c>
    </row>
    <row r="3144" spans="2:21">
      <c r="B3144" s="87" t="s">
        <v>8910</v>
      </c>
      <c r="C3144" s="87" t="s">
        <v>3016</v>
      </c>
      <c r="D3144" s="87" t="s">
        <v>3017</v>
      </c>
      <c r="E3144" s="87">
        <v>69.225501568383606</v>
      </c>
      <c r="F3144" s="86">
        <v>66.186676122420593</v>
      </c>
      <c r="G3144" s="86">
        <v>73.692752243294606</v>
      </c>
      <c r="H3144" s="86">
        <f t="shared" si="348"/>
        <v>69.701643311366254</v>
      </c>
      <c r="I3144" s="86">
        <f t="shared" si="343"/>
        <v>3.7756228496298059</v>
      </c>
      <c r="J3144" s="86">
        <f t="shared" si="344"/>
        <v>6.1231207648865285</v>
      </c>
      <c r="L3144" s="87">
        <v>79.723778220586894</v>
      </c>
      <c r="M3144" s="86">
        <v>68.726874781173606</v>
      </c>
      <c r="N3144" s="86">
        <v>65.579012787048001</v>
      </c>
      <c r="O3144" s="86">
        <f t="shared" si="349"/>
        <v>71.343221929602819</v>
      </c>
      <c r="P3144" s="86">
        <f t="shared" si="345"/>
        <v>7.4264763914846927</v>
      </c>
      <c r="Q3144" s="86">
        <f t="shared" si="346"/>
        <v>6.1567044656808525</v>
      </c>
      <c r="S3144" s="86">
        <f t="shared" si="347"/>
        <v>3.35837007943234E-2</v>
      </c>
      <c r="T3144" s="87">
        <v>0.99531827500000003</v>
      </c>
      <c r="U3144" s="87">
        <v>0</v>
      </c>
    </row>
    <row r="3145" spans="2:21">
      <c r="B3145" s="87" t="s">
        <v>8911</v>
      </c>
      <c r="C3145" s="87" t="s">
        <v>4316</v>
      </c>
      <c r="D3145" s="87" t="s">
        <v>4317</v>
      </c>
      <c r="E3145" s="87">
        <v>45.472160100377799</v>
      </c>
      <c r="F3145" s="86">
        <v>40.7249636796112</v>
      </c>
      <c r="G3145" s="86">
        <v>45.345687024748301</v>
      </c>
      <c r="H3145" s="86">
        <f t="shared" si="348"/>
        <v>43.847603601579102</v>
      </c>
      <c r="I3145" s="86">
        <f t="shared" si="343"/>
        <v>2.7050247543073551</v>
      </c>
      <c r="J3145" s="86">
        <f t="shared" si="344"/>
        <v>5.4544260922531276</v>
      </c>
      <c r="L3145" s="87">
        <v>55.785428880732098</v>
      </c>
      <c r="M3145" s="86">
        <v>49.594423579465101</v>
      </c>
      <c r="N3145" s="86">
        <v>48.5563754253036</v>
      </c>
      <c r="O3145" s="86">
        <f t="shared" si="349"/>
        <v>51.312075961833592</v>
      </c>
      <c r="P3145" s="86">
        <f t="shared" si="345"/>
        <v>3.908650757659581</v>
      </c>
      <c r="Q3145" s="86">
        <f t="shared" si="346"/>
        <v>5.6812264895310314</v>
      </c>
      <c r="S3145" s="86">
        <f t="shared" si="347"/>
        <v>0.22680039727790374</v>
      </c>
      <c r="T3145" s="87">
        <v>0.28793675899999999</v>
      </c>
      <c r="U3145" s="87">
        <v>0</v>
      </c>
    </row>
    <row r="3146" spans="2:21">
      <c r="B3146" s="87" t="s">
        <v>8912</v>
      </c>
      <c r="C3146" s="87" t="s">
        <v>4318</v>
      </c>
      <c r="D3146" s="87" t="s">
        <v>2199</v>
      </c>
      <c r="E3146" s="87">
        <v>62.318588465200897</v>
      </c>
      <c r="F3146" s="86">
        <v>66.017825252092706</v>
      </c>
      <c r="G3146" s="86">
        <v>68.614492885509804</v>
      </c>
      <c r="H3146" s="86">
        <f t="shared" si="348"/>
        <v>65.650302200934462</v>
      </c>
      <c r="I3146" s="86">
        <f t="shared" si="343"/>
        <v>3.1640018982715241</v>
      </c>
      <c r="J3146" s="86">
        <f t="shared" si="344"/>
        <v>6.0367297470228287</v>
      </c>
      <c r="L3146" s="87">
        <v>68.975013029140896</v>
      </c>
      <c r="M3146" s="86">
        <v>79.062584028744197</v>
      </c>
      <c r="N3146" s="86">
        <v>76.874766294829797</v>
      </c>
      <c r="O3146" s="86">
        <f t="shared" si="349"/>
        <v>74.970787784238283</v>
      </c>
      <c r="P3146" s="86">
        <f t="shared" si="345"/>
        <v>5.3064698995287873</v>
      </c>
      <c r="Q3146" s="86">
        <f t="shared" si="346"/>
        <v>6.2282566567829365</v>
      </c>
      <c r="S3146" s="86">
        <f t="shared" si="347"/>
        <v>0.19152690976010706</v>
      </c>
      <c r="T3146" s="87">
        <v>0.39142376699999998</v>
      </c>
      <c r="U3146" s="87">
        <v>0</v>
      </c>
    </row>
    <row r="3147" spans="2:21">
      <c r="B3147" s="87" t="s">
        <v>8913</v>
      </c>
      <c r="C3147" s="87" t="s">
        <v>4319</v>
      </c>
      <c r="D3147" s="87" t="s">
        <v>4320</v>
      </c>
      <c r="E3147" s="87">
        <v>154.40125824998401</v>
      </c>
      <c r="F3147" s="86">
        <v>135.444319045008</v>
      </c>
      <c r="G3147" s="86">
        <v>130.677649466693</v>
      </c>
      <c r="H3147" s="86">
        <f t="shared" si="348"/>
        <v>140.17440892056166</v>
      </c>
      <c r="I3147" s="86">
        <f t="shared" si="343"/>
        <v>12.549211772010707</v>
      </c>
      <c r="J3147" s="86">
        <f t="shared" si="344"/>
        <v>7.131079176117761</v>
      </c>
      <c r="L3147" s="87">
        <v>145.574536938085</v>
      </c>
      <c r="M3147" s="86">
        <v>163.28877414260199</v>
      </c>
      <c r="N3147" s="86">
        <v>164.436538326641</v>
      </c>
      <c r="O3147" s="86">
        <f t="shared" si="349"/>
        <v>157.76661646910932</v>
      </c>
      <c r="P3147" s="86">
        <f t="shared" si="345"/>
        <v>10.574234871784222</v>
      </c>
      <c r="Q3147" s="86">
        <f t="shared" si="346"/>
        <v>7.301648152098922</v>
      </c>
      <c r="S3147" s="86">
        <f t="shared" si="347"/>
        <v>0.17056897598116105</v>
      </c>
      <c r="T3147" s="87">
        <v>0.65572708300000004</v>
      </c>
      <c r="U3147" s="87">
        <v>0</v>
      </c>
    </row>
    <row r="3148" spans="2:21">
      <c r="B3148" s="87" t="s">
        <v>8914</v>
      </c>
      <c r="C3148" s="87" t="s">
        <v>4321</v>
      </c>
      <c r="D3148" s="87" t="s">
        <v>4322</v>
      </c>
      <c r="E3148" s="87">
        <v>26.435314616844099</v>
      </c>
      <c r="F3148" s="86">
        <v>27.4545435710763</v>
      </c>
      <c r="G3148" s="86">
        <v>33.404295759841197</v>
      </c>
      <c r="H3148" s="86">
        <f t="shared" si="348"/>
        <v>29.098051315920532</v>
      </c>
      <c r="I3148" s="86">
        <f t="shared" si="343"/>
        <v>3.7639756672147091</v>
      </c>
      <c r="J3148" s="86">
        <f t="shared" si="344"/>
        <v>4.862850634584726</v>
      </c>
      <c r="L3148" s="87">
        <v>38.113588942097302</v>
      </c>
      <c r="M3148" s="86">
        <v>38.454896953583003</v>
      </c>
      <c r="N3148" s="86">
        <v>34.586608439663998</v>
      </c>
      <c r="O3148" s="86">
        <f t="shared" si="349"/>
        <v>37.051698111781434</v>
      </c>
      <c r="P3148" s="86">
        <f t="shared" si="345"/>
        <v>2.1416402845391933</v>
      </c>
      <c r="Q3148" s="86">
        <f t="shared" si="346"/>
        <v>5.2114677589111986</v>
      </c>
      <c r="S3148" s="86">
        <f t="shared" si="347"/>
        <v>0.34861712432647257</v>
      </c>
      <c r="T3148" s="87">
        <v>5.2696334999999997E-2</v>
      </c>
      <c r="U3148" s="87">
        <v>0</v>
      </c>
    </row>
    <row r="3149" spans="2:21">
      <c r="B3149" s="87" t="s">
        <v>8915</v>
      </c>
      <c r="C3149" s="87" t="s">
        <v>4323</v>
      </c>
      <c r="D3149" s="87" t="s">
        <v>4324</v>
      </c>
      <c r="E3149" s="87">
        <v>84.647488157071905</v>
      </c>
      <c r="F3149" s="86">
        <v>83.217410238819795</v>
      </c>
      <c r="G3149" s="86">
        <v>66.292842886389295</v>
      </c>
      <c r="H3149" s="86">
        <f t="shared" si="348"/>
        <v>78.052580427427003</v>
      </c>
      <c r="I3149" s="86">
        <f t="shared" si="343"/>
        <v>10.20930217931838</v>
      </c>
      <c r="J3149" s="86">
        <f t="shared" si="344"/>
        <v>6.2863744235455625</v>
      </c>
      <c r="L3149" s="87">
        <v>87.569299045841404</v>
      </c>
      <c r="M3149" s="86">
        <v>89.083694709047606</v>
      </c>
      <c r="N3149" s="86">
        <v>79.238247253331195</v>
      </c>
      <c r="O3149" s="86">
        <f t="shared" si="349"/>
        <v>85.297080336073392</v>
      </c>
      <c r="P3149" s="86">
        <f t="shared" si="345"/>
        <v>5.3014566205509039</v>
      </c>
      <c r="Q3149" s="86">
        <f t="shared" si="346"/>
        <v>6.414424454757337</v>
      </c>
      <c r="S3149" s="86">
        <f t="shared" si="347"/>
        <v>0.12805003121177375</v>
      </c>
      <c r="T3149" s="87">
        <v>0.80459454200000002</v>
      </c>
      <c r="U3149" s="87">
        <v>0</v>
      </c>
    </row>
    <row r="3150" spans="2:21">
      <c r="B3150" s="87" t="s">
        <v>8916</v>
      </c>
      <c r="C3150" s="87" t="s">
        <v>4325</v>
      </c>
      <c r="D3150" s="87" t="s">
        <v>4326</v>
      </c>
      <c r="E3150" s="87">
        <v>47.525254530437799</v>
      </c>
      <c r="F3150" s="86">
        <v>48.914837445850203</v>
      </c>
      <c r="G3150" s="86">
        <v>50.585307153255698</v>
      </c>
      <c r="H3150" s="86">
        <f t="shared" si="348"/>
        <v>49.008466376514569</v>
      </c>
      <c r="I3150" s="86">
        <f t="shared" si="343"/>
        <v>1.5321733896973573</v>
      </c>
      <c r="J3150" s="86">
        <f t="shared" si="344"/>
        <v>5.614959096039942</v>
      </c>
      <c r="L3150" s="87">
        <v>58.055257871179698</v>
      </c>
      <c r="M3150" s="86">
        <v>54.861633376666198</v>
      </c>
      <c r="N3150" s="86">
        <v>61.313818594610197</v>
      </c>
      <c r="O3150" s="86">
        <f t="shared" si="349"/>
        <v>58.076903280818698</v>
      </c>
      <c r="P3150" s="86">
        <f t="shared" si="345"/>
        <v>3.2261470695680616</v>
      </c>
      <c r="Q3150" s="86">
        <f t="shared" si="346"/>
        <v>5.8598926243141252</v>
      </c>
      <c r="S3150" s="86">
        <f t="shared" si="347"/>
        <v>0.24493352827418335</v>
      </c>
      <c r="T3150" s="87">
        <v>0.14157439599999999</v>
      </c>
      <c r="U3150" s="87">
        <v>0</v>
      </c>
    </row>
    <row r="3151" spans="2:21">
      <c r="B3151" s="87" t="s">
        <v>8917</v>
      </c>
      <c r="C3151" s="87" t="s">
        <v>4327</v>
      </c>
      <c r="D3151" s="87" t="s">
        <v>4328</v>
      </c>
      <c r="E3151" s="87">
        <v>198.072162069423</v>
      </c>
      <c r="F3151" s="86">
        <v>232.395746572127</v>
      </c>
      <c r="G3151" s="86">
        <v>270.13693919987901</v>
      </c>
      <c r="H3151" s="86">
        <f t="shared" si="348"/>
        <v>233.53494928047635</v>
      </c>
      <c r="I3151" s="86">
        <f t="shared" si="343"/>
        <v>36.045892454253135</v>
      </c>
      <c r="J3151" s="86">
        <f t="shared" si="344"/>
        <v>7.8674946599691529</v>
      </c>
      <c r="L3151" s="87">
        <v>190.29383287858499</v>
      </c>
      <c r="M3151" s="86">
        <v>208.045198042424</v>
      </c>
      <c r="N3151" s="86">
        <v>260.84371200194801</v>
      </c>
      <c r="O3151" s="86">
        <f t="shared" si="349"/>
        <v>219.72758097431901</v>
      </c>
      <c r="P3151" s="86">
        <f t="shared" si="345"/>
        <v>36.697137685463424</v>
      </c>
      <c r="Q3151" s="86">
        <f t="shared" si="346"/>
        <v>7.7795721630289494</v>
      </c>
      <c r="S3151" s="86">
        <f t="shared" si="347"/>
        <v>-8.7922496940203751E-2</v>
      </c>
      <c r="T3151" s="87">
        <v>0.71728467399999996</v>
      </c>
      <c r="U3151" s="87">
        <v>0</v>
      </c>
    </row>
    <row r="3152" spans="2:21">
      <c r="B3152" s="87" t="s">
        <v>8918</v>
      </c>
      <c r="C3152" s="87" t="s">
        <v>841</v>
      </c>
      <c r="D3152" s="87"/>
      <c r="E3152" s="87">
        <v>53.395545516760897</v>
      </c>
      <c r="F3152" s="86">
        <v>51.211741675828897</v>
      </c>
      <c r="G3152" s="86">
        <v>55.183752455901598</v>
      </c>
      <c r="H3152" s="86">
        <f t="shared" si="348"/>
        <v>53.263679882830466</v>
      </c>
      <c r="I3152" s="86">
        <f t="shared" si="343"/>
        <v>1.9892860071674818</v>
      </c>
      <c r="J3152" s="86">
        <f t="shared" si="344"/>
        <v>5.7350801998405823</v>
      </c>
      <c r="L3152" s="87">
        <v>64.098075423343602</v>
      </c>
      <c r="M3152" s="86">
        <v>69.320325890395196</v>
      </c>
      <c r="N3152" s="86">
        <v>58.839058321882703</v>
      </c>
      <c r="O3152" s="86">
        <f t="shared" si="349"/>
        <v>64.085819878540505</v>
      </c>
      <c r="P3152" s="86">
        <f t="shared" si="345"/>
        <v>5.2406445318750405</v>
      </c>
      <c r="Q3152" s="86">
        <f t="shared" si="346"/>
        <v>6.0019332652408348</v>
      </c>
      <c r="S3152" s="86">
        <f t="shared" si="347"/>
        <v>0.26685306540025266</v>
      </c>
      <c r="T3152" s="87">
        <v>6.9776939999999996E-2</v>
      </c>
      <c r="U3152" s="87">
        <v>0</v>
      </c>
    </row>
    <row r="3153" spans="2:21">
      <c r="B3153" s="87" t="s">
        <v>8919</v>
      </c>
      <c r="C3153" s="87" t="s">
        <v>4329</v>
      </c>
      <c r="D3153" s="87" t="s">
        <v>957</v>
      </c>
      <c r="E3153" s="87">
        <v>66.817134477506997</v>
      </c>
      <c r="F3153" s="86">
        <v>61.933940759896899</v>
      </c>
      <c r="G3153" s="86">
        <v>59.150841741777597</v>
      </c>
      <c r="H3153" s="86">
        <f t="shared" si="348"/>
        <v>62.633972326393824</v>
      </c>
      <c r="I3153" s="86">
        <f t="shared" si="343"/>
        <v>3.8807917005481563</v>
      </c>
      <c r="J3153" s="86">
        <f t="shared" si="344"/>
        <v>5.9688734742907883</v>
      </c>
      <c r="L3153" s="87">
        <v>82.822892671402897</v>
      </c>
      <c r="M3153" s="86">
        <v>84.254057602105505</v>
      </c>
      <c r="N3153" s="86">
        <v>68.236723538296104</v>
      </c>
      <c r="O3153" s="86">
        <f t="shared" si="349"/>
        <v>78.437891270601497</v>
      </c>
      <c r="P3153" s="86">
        <f t="shared" si="345"/>
        <v>8.8634037249631081</v>
      </c>
      <c r="Q3153" s="86">
        <f t="shared" si="346"/>
        <v>6.2934788454309443</v>
      </c>
      <c r="S3153" s="86">
        <f t="shared" si="347"/>
        <v>0.32460537114015708</v>
      </c>
      <c r="T3153" s="87">
        <v>4.0048429000000003E-2</v>
      </c>
      <c r="U3153" s="87">
        <v>0</v>
      </c>
    </row>
    <row r="3154" spans="2:21">
      <c r="B3154" s="87" t="s">
        <v>8920</v>
      </c>
      <c r="C3154" s="87" t="s">
        <v>4330</v>
      </c>
      <c r="D3154" s="87" t="s">
        <v>4331</v>
      </c>
      <c r="E3154" s="87">
        <v>89.398515579012297</v>
      </c>
      <c r="F3154" s="86">
        <v>89.888383960489705</v>
      </c>
      <c r="G3154" s="86">
        <v>89.650440057536898</v>
      </c>
      <c r="H3154" s="86">
        <f t="shared" si="348"/>
        <v>89.645779865679629</v>
      </c>
      <c r="I3154" s="86">
        <f t="shared" si="343"/>
        <v>0.24496743831361256</v>
      </c>
      <c r="J3154" s="86">
        <f t="shared" si="344"/>
        <v>6.4861637637572471</v>
      </c>
      <c r="L3154" s="87">
        <v>90.213974341648594</v>
      </c>
      <c r="M3154" s="86">
        <v>90.941077706086304</v>
      </c>
      <c r="N3154" s="86">
        <v>90.623246539765404</v>
      </c>
      <c r="O3154" s="86">
        <f t="shared" si="349"/>
        <v>90.592766195833448</v>
      </c>
      <c r="P3154" s="86">
        <f t="shared" si="345"/>
        <v>0.3645087298938362</v>
      </c>
      <c r="Q3154" s="86">
        <f t="shared" si="346"/>
        <v>6.5013239510082181</v>
      </c>
      <c r="S3154" s="86">
        <f t="shared" si="347"/>
        <v>1.5160187250970677E-2</v>
      </c>
      <c r="T3154" s="87">
        <v>0.94997359199999998</v>
      </c>
      <c r="U3154" s="87">
        <v>0</v>
      </c>
    </row>
    <row r="3155" spans="2:21">
      <c r="B3155" s="87" t="s">
        <v>8921</v>
      </c>
      <c r="C3155" s="87" t="s">
        <v>4332</v>
      </c>
      <c r="D3155" s="87" t="s">
        <v>1490</v>
      </c>
      <c r="E3155" s="87">
        <v>78.990253306150507</v>
      </c>
      <c r="F3155" s="86">
        <v>76.324359848058506</v>
      </c>
      <c r="G3155" s="86">
        <v>86.975407272801206</v>
      </c>
      <c r="H3155" s="86">
        <f t="shared" si="348"/>
        <v>80.763340142336745</v>
      </c>
      <c r="I3155" s="86">
        <f t="shared" si="343"/>
        <v>5.5424796352825876</v>
      </c>
      <c r="J3155" s="86">
        <f t="shared" si="344"/>
        <v>6.3356286725594435</v>
      </c>
      <c r="L3155" s="87">
        <v>80.283375404823303</v>
      </c>
      <c r="M3155" s="86">
        <v>87.780648752492993</v>
      </c>
      <c r="N3155" s="86">
        <v>89.210289541839202</v>
      </c>
      <c r="O3155" s="86">
        <f t="shared" si="349"/>
        <v>85.758104566385157</v>
      </c>
      <c r="P3155" s="86">
        <f t="shared" si="345"/>
        <v>4.7948370922256061</v>
      </c>
      <c r="Q3155" s="86">
        <f t="shared" si="346"/>
        <v>6.4222011144552535</v>
      </c>
      <c r="S3155" s="86">
        <f t="shared" si="347"/>
        <v>8.6572441895809552E-2</v>
      </c>
      <c r="T3155" s="87">
        <v>0.87501121100000001</v>
      </c>
      <c r="U3155" s="87">
        <v>0</v>
      </c>
    </row>
    <row r="3156" spans="2:21">
      <c r="B3156" s="87" t="s">
        <v>8922</v>
      </c>
      <c r="C3156" s="87" t="s">
        <v>4333</v>
      </c>
      <c r="D3156" s="87" t="s">
        <v>949</v>
      </c>
      <c r="E3156" s="87">
        <v>65.1177734555624</v>
      </c>
      <c r="F3156" s="86">
        <v>61.057015434007297</v>
      </c>
      <c r="G3156" s="86">
        <v>59.712302152300502</v>
      </c>
      <c r="H3156" s="86">
        <f t="shared" si="348"/>
        <v>61.962363680623405</v>
      </c>
      <c r="I3156" s="86">
        <f t="shared" si="343"/>
        <v>2.8141644565190407</v>
      </c>
      <c r="J3156" s="86">
        <f t="shared" si="344"/>
        <v>5.95332027460669</v>
      </c>
      <c r="L3156" s="87">
        <v>52.0012097796643</v>
      </c>
      <c r="M3156" s="86">
        <v>63.696254559095898</v>
      </c>
      <c r="N3156" s="86">
        <v>59.2289824563872</v>
      </c>
      <c r="O3156" s="86">
        <f t="shared" si="349"/>
        <v>58.308815598382466</v>
      </c>
      <c r="P3156" s="86">
        <f t="shared" si="345"/>
        <v>5.9015716875384383</v>
      </c>
      <c r="Q3156" s="86">
        <f t="shared" si="346"/>
        <v>5.8656421131089953</v>
      </c>
      <c r="S3156" s="86">
        <f t="shared" si="347"/>
        <v>-8.7678161497694321E-2</v>
      </c>
      <c r="T3156" s="87">
        <v>0.66144740800000001</v>
      </c>
      <c r="U3156" s="87">
        <v>0</v>
      </c>
    </row>
    <row r="3157" spans="2:21">
      <c r="B3157" s="87" t="s">
        <v>8923</v>
      </c>
      <c r="C3157" s="87" t="s">
        <v>832</v>
      </c>
      <c r="D3157" s="87" t="s">
        <v>4334</v>
      </c>
      <c r="E3157" s="87">
        <v>140.58861708359899</v>
      </c>
      <c r="F3157" s="86">
        <v>142.309579990137</v>
      </c>
      <c r="G3157" s="86">
        <v>148.76353378319601</v>
      </c>
      <c r="H3157" s="86">
        <f t="shared" si="348"/>
        <v>143.88724361897735</v>
      </c>
      <c r="I3157" s="86">
        <f t="shared" si="343"/>
        <v>4.3097659629801015</v>
      </c>
      <c r="J3157" s="86">
        <f t="shared" si="344"/>
        <v>7.1687948848174603</v>
      </c>
      <c r="L3157" s="87">
        <v>146.838387404412</v>
      </c>
      <c r="M3157" s="86">
        <v>139.67902076837001</v>
      </c>
      <c r="N3157" s="86">
        <v>145.323571969835</v>
      </c>
      <c r="O3157" s="86">
        <f t="shared" si="349"/>
        <v>143.94699338087233</v>
      </c>
      <c r="P3157" s="86">
        <f t="shared" si="345"/>
        <v>3.7729774868147099</v>
      </c>
      <c r="Q3157" s="86">
        <f t="shared" si="346"/>
        <v>7.1693938454367183</v>
      </c>
      <c r="S3157" s="86">
        <f t="shared" si="347"/>
        <v>5.9896061925666325E-4</v>
      </c>
      <c r="T3157" s="87">
        <v>0.88818812000000003</v>
      </c>
      <c r="U3157" s="87">
        <v>0</v>
      </c>
    </row>
    <row r="3158" spans="2:21">
      <c r="B3158" s="87" t="s">
        <v>8924</v>
      </c>
      <c r="C3158" s="87" t="s">
        <v>4335</v>
      </c>
      <c r="D3158" s="87" t="s">
        <v>2766</v>
      </c>
      <c r="E3158" s="87">
        <v>196.72076414349601</v>
      </c>
      <c r="F3158" s="86">
        <v>196.71619028399101</v>
      </c>
      <c r="G3158" s="86">
        <v>208.35312225138301</v>
      </c>
      <c r="H3158" s="86">
        <f t="shared" si="348"/>
        <v>200.59669222629</v>
      </c>
      <c r="I3158" s="86">
        <f t="shared" si="343"/>
        <v>6.7172658337057687</v>
      </c>
      <c r="J3158" s="86">
        <f t="shared" si="344"/>
        <v>7.6481540063525708</v>
      </c>
      <c r="L3158" s="87">
        <v>174.19301853674099</v>
      </c>
      <c r="M3158" s="86">
        <v>185.57407394849599</v>
      </c>
      <c r="N3158" s="86">
        <v>191.87102372688599</v>
      </c>
      <c r="O3158" s="86">
        <f t="shared" si="349"/>
        <v>183.87937207070763</v>
      </c>
      <c r="P3158" s="86">
        <f t="shared" si="345"/>
        <v>8.9600210779123088</v>
      </c>
      <c r="Q3158" s="86">
        <f t="shared" si="346"/>
        <v>7.5226158343941405</v>
      </c>
      <c r="S3158" s="86">
        <f t="shared" si="347"/>
        <v>-0.12553817195843012</v>
      </c>
      <c r="T3158" s="87">
        <v>0.22064679600000001</v>
      </c>
      <c r="U3158" s="87">
        <v>0</v>
      </c>
    </row>
    <row r="3159" spans="2:21">
      <c r="B3159" s="87" t="s">
        <v>8925</v>
      </c>
      <c r="C3159" s="87" t="s">
        <v>841</v>
      </c>
      <c r="D3159" s="87" t="s">
        <v>866</v>
      </c>
      <c r="E3159" s="87">
        <v>96.352746388244597</v>
      </c>
      <c r="F3159" s="86">
        <v>86.842819311821202</v>
      </c>
      <c r="G3159" s="86">
        <v>84.0943471183095</v>
      </c>
      <c r="H3159" s="86">
        <f t="shared" si="348"/>
        <v>89.0966376061251</v>
      </c>
      <c r="I3159" s="86">
        <f t="shared" si="343"/>
        <v>6.4324848109490729</v>
      </c>
      <c r="J3159" s="86">
        <f t="shared" si="344"/>
        <v>6.4772990821844898</v>
      </c>
      <c r="L3159" s="87">
        <v>103.086333311354</v>
      </c>
      <c r="M3159" s="86">
        <v>91.503027486432103</v>
      </c>
      <c r="N3159" s="86">
        <v>90.055951042836597</v>
      </c>
      <c r="O3159" s="86">
        <f t="shared" si="349"/>
        <v>94.881770613540894</v>
      </c>
      <c r="P3159" s="86">
        <f t="shared" si="345"/>
        <v>7.1421036365458779</v>
      </c>
      <c r="Q3159" s="86">
        <f t="shared" si="346"/>
        <v>6.568059027532029</v>
      </c>
      <c r="S3159" s="86">
        <f t="shared" si="347"/>
        <v>9.075994534753952E-2</v>
      </c>
      <c r="T3159" s="87">
        <v>0.89137222000000005</v>
      </c>
      <c r="U3159" s="87">
        <v>0</v>
      </c>
    </row>
    <row r="3160" spans="2:21">
      <c r="B3160" s="87" t="s">
        <v>8926</v>
      </c>
      <c r="C3160" s="87" t="s">
        <v>4336</v>
      </c>
      <c r="D3160" s="87" t="s">
        <v>4337</v>
      </c>
      <c r="E3160" s="87">
        <v>32.983232407882603</v>
      </c>
      <c r="F3160" s="86">
        <v>21.247569402146201</v>
      </c>
      <c r="G3160" s="86">
        <v>26.5917807496424</v>
      </c>
      <c r="H3160" s="86">
        <f t="shared" si="348"/>
        <v>26.940860853223736</v>
      </c>
      <c r="I3160" s="86">
        <f t="shared" si="343"/>
        <v>5.8756139453753944</v>
      </c>
      <c r="J3160" s="86">
        <f t="shared" si="344"/>
        <v>4.7517240454958323</v>
      </c>
      <c r="L3160" s="87">
        <v>27.103104037104199</v>
      </c>
      <c r="M3160" s="86">
        <v>27.350490984344599</v>
      </c>
      <c r="N3160" s="86">
        <v>22.1183231360571</v>
      </c>
      <c r="O3160" s="86">
        <f t="shared" si="349"/>
        <v>25.523972719168636</v>
      </c>
      <c r="P3160" s="86">
        <f t="shared" si="345"/>
        <v>2.9519716949230812</v>
      </c>
      <c r="Q3160" s="86">
        <f t="shared" si="346"/>
        <v>4.6737809920223601</v>
      </c>
      <c r="S3160" s="86">
        <f t="shared" si="347"/>
        <v>-7.7943053473471149E-2</v>
      </c>
      <c r="T3160" s="87">
        <v>0.82346668899999997</v>
      </c>
      <c r="U3160" s="87">
        <v>0</v>
      </c>
    </row>
    <row r="3161" spans="2:21">
      <c r="B3161" s="87" t="s">
        <v>8927</v>
      </c>
      <c r="C3161" s="87" t="s">
        <v>832</v>
      </c>
      <c r="D3161" s="87" t="s">
        <v>845</v>
      </c>
      <c r="E3161" s="87">
        <v>34.298759924718802</v>
      </c>
      <c r="F3161" s="86">
        <v>27.425500364082701</v>
      </c>
      <c r="G3161" s="86">
        <v>35.423813476385199</v>
      </c>
      <c r="H3161" s="86">
        <f t="shared" si="348"/>
        <v>32.382691255062234</v>
      </c>
      <c r="I3161" s="86">
        <f t="shared" si="343"/>
        <v>4.3297508612779492</v>
      </c>
      <c r="J3161" s="86">
        <f t="shared" si="344"/>
        <v>5.017150984758473</v>
      </c>
      <c r="L3161" s="87">
        <v>45.932138386830999</v>
      </c>
      <c r="M3161" s="86">
        <v>31.536892492179099</v>
      </c>
      <c r="N3161" s="86">
        <v>36.6983633690825</v>
      </c>
      <c r="O3161" s="86">
        <f t="shared" si="349"/>
        <v>38.055798082697528</v>
      </c>
      <c r="P3161" s="86">
        <f t="shared" si="345"/>
        <v>7.2929930647964305</v>
      </c>
      <c r="Q3161" s="86">
        <f t="shared" si="346"/>
        <v>5.2500443706371414</v>
      </c>
      <c r="S3161" s="86">
        <f t="shared" si="347"/>
        <v>0.23289338587866809</v>
      </c>
      <c r="T3161" s="87">
        <v>0.60830935600000002</v>
      </c>
      <c r="U3161" s="87">
        <v>0</v>
      </c>
    </row>
    <row r="3162" spans="2:21">
      <c r="B3162" s="87" t="s">
        <v>8928</v>
      </c>
      <c r="C3162" s="87" t="s">
        <v>841</v>
      </c>
      <c r="D3162" s="87" t="s">
        <v>4338</v>
      </c>
      <c r="E3162" s="87">
        <v>58.952836941946998</v>
      </c>
      <c r="F3162" s="86">
        <v>64.857486342707503</v>
      </c>
      <c r="G3162" s="86">
        <v>57.208406480290101</v>
      </c>
      <c r="H3162" s="86">
        <f t="shared" si="348"/>
        <v>60.339576588314863</v>
      </c>
      <c r="I3162" s="86">
        <f t="shared" si="343"/>
        <v>4.0086644684378632</v>
      </c>
      <c r="J3162" s="86">
        <f t="shared" si="344"/>
        <v>5.9150326678041676</v>
      </c>
      <c r="L3162" s="87">
        <v>68.452430407299005</v>
      </c>
      <c r="M3162" s="86">
        <v>69.898172610099294</v>
      </c>
      <c r="N3162" s="86">
        <v>63.6974509164016</v>
      </c>
      <c r="O3162" s="86">
        <f t="shared" si="349"/>
        <v>67.349351311266631</v>
      </c>
      <c r="P3162" s="86">
        <f t="shared" si="345"/>
        <v>3.2441986683541741</v>
      </c>
      <c r="Q3162" s="86">
        <f t="shared" si="346"/>
        <v>6.0735921450363275</v>
      </c>
      <c r="S3162" s="86">
        <f t="shared" si="347"/>
        <v>0.15855947723215846</v>
      </c>
      <c r="T3162" s="87">
        <v>0.55478147700000002</v>
      </c>
      <c r="U3162" s="87">
        <v>0</v>
      </c>
    </row>
    <row r="3163" spans="2:21">
      <c r="B3163" s="87" t="s">
        <v>8929</v>
      </c>
      <c r="C3163" s="87" t="s">
        <v>832</v>
      </c>
      <c r="D3163" s="87" t="s">
        <v>2384</v>
      </c>
      <c r="E3163" s="87">
        <v>48.687745465213197</v>
      </c>
      <c r="F3163" s="86">
        <v>50.1128697098153</v>
      </c>
      <c r="G3163" s="86">
        <v>50.298729378025797</v>
      </c>
      <c r="H3163" s="86">
        <f t="shared" si="348"/>
        <v>49.699781517684762</v>
      </c>
      <c r="I3163" s="86">
        <f t="shared" si="343"/>
        <v>0.88136183414844094</v>
      </c>
      <c r="J3163" s="86">
        <f t="shared" si="344"/>
        <v>5.6351676045412109</v>
      </c>
      <c r="L3163" s="87">
        <v>49.288377019335698</v>
      </c>
      <c r="M3163" s="86">
        <v>55.169548955418001</v>
      </c>
      <c r="N3163" s="86">
        <v>48.531301847999799</v>
      </c>
      <c r="O3163" s="86">
        <f t="shared" si="349"/>
        <v>50.996409274251164</v>
      </c>
      <c r="P3163" s="86">
        <f t="shared" si="345"/>
        <v>3.6338150479434481</v>
      </c>
      <c r="Q3163" s="86">
        <f t="shared" si="346"/>
        <v>5.6723237634498584</v>
      </c>
      <c r="S3163" s="86">
        <f t="shared" si="347"/>
        <v>3.715615890864777E-2</v>
      </c>
      <c r="T3163" s="87">
        <v>0.99919958799999997</v>
      </c>
      <c r="U3163" s="87">
        <v>0</v>
      </c>
    </row>
    <row r="3164" spans="2:21">
      <c r="B3164" s="87" t="s">
        <v>8930</v>
      </c>
      <c r="C3164" s="87" t="s">
        <v>4339</v>
      </c>
      <c r="D3164" s="87" t="s">
        <v>1189</v>
      </c>
      <c r="E3164" s="87">
        <v>141.22995771375199</v>
      </c>
      <c r="F3164" s="86">
        <v>144.38998262922499</v>
      </c>
      <c r="G3164" s="86">
        <v>160.21089422681101</v>
      </c>
      <c r="H3164" s="86">
        <f t="shared" si="348"/>
        <v>148.61027818992932</v>
      </c>
      <c r="I3164" s="86">
        <f t="shared" si="343"/>
        <v>10.169914389657851</v>
      </c>
      <c r="J3164" s="86">
        <f t="shared" si="344"/>
        <v>7.2153900888332734</v>
      </c>
      <c r="L3164" s="87">
        <v>153.14402217575599</v>
      </c>
      <c r="M3164" s="86">
        <v>152.73729743035099</v>
      </c>
      <c r="N3164" s="86">
        <v>166.87765807087101</v>
      </c>
      <c r="O3164" s="86">
        <f t="shared" si="349"/>
        <v>157.58632589232602</v>
      </c>
      <c r="P3164" s="86">
        <f t="shared" si="345"/>
        <v>8.0490991106881431</v>
      </c>
      <c r="Q3164" s="86">
        <f t="shared" si="346"/>
        <v>7.2999985442187159</v>
      </c>
      <c r="S3164" s="86">
        <f t="shared" si="347"/>
        <v>8.4608455385442552E-2</v>
      </c>
      <c r="T3164" s="87">
        <v>0.88970005600000002</v>
      </c>
      <c r="U3164" s="87">
        <v>0</v>
      </c>
    </row>
    <row r="3165" spans="2:21">
      <c r="B3165" s="87" t="s">
        <v>8931</v>
      </c>
      <c r="C3165" s="87" t="s">
        <v>4340</v>
      </c>
      <c r="D3165" s="87" t="s">
        <v>1326</v>
      </c>
      <c r="E3165" s="87">
        <v>61.863287578421001</v>
      </c>
      <c r="F3165" s="86">
        <v>52.397278784579903</v>
      </c>
      <c r="G3165" s="86">
        <v>63.938089003299098</v>
      </c>
      <c r="H3165" s="86">
        <f t="shared" si="348"/>
        <v>59.399551788766665</v>
      </c>
      <c r="I3165" s="86">
        <f t="shared" si="343"/>
        <v>6.152241108493806</v>
      </c>
      <c r="J3165" s="86">
        <f t="shared" si="344"/>
        <v>5.8923801398096458</v>
      </c>
      <c r="L3165" s="87">
        <v>79.942324532245493</v>
      </c>
      <c r="M3165" s="86">
        <v>72.077599181279297</v>
      </c>
      <c r="N3165" s="86">
        <v>81.789840319320206</v>
      </c>
      <c r="O3165" s="86">
        <f t="shared" si="349"/>
        <v>77.936588010948341</v>
      </c>
      <c r="P3165" s="86">
        <f t="shared" si="345"/>
        <v>5.1574355280034734</v>
      </c>
      <c r="Q3165" s="86">
        <f t="shared" si="346"/>
        <v>6.2842288679720255</v>
      </c>
      <c r="S3165" s="86">
        <f t="shared" si="347"/>
        <v>0.3918487281623797</v>
      </c>
      <c r="T3165" s="87">
        <v>1.3845372E-2</v>
      </c>
      <c r="U3165" s="87">
        <v>0</v>
      </c>
    </row>
    <row r="3166" spans="2:21">
      <c r="B3166" s="87" t="s">
        <v>8932</v>
      </c>
      <c r="C3166" s="87" t="s">
        <v>841</v>
      </c>
      <c r="D3166" s="87"/>
      <c r="E3166" s="87">
        <v>75.279543132735498</v>
      </c>
      <c r="F3166" s="86">
        <v>74.462897937733402</v>
      </c>
      <c r="G3166" s="86">
        <v>72.151874271619803</v>
      </c>
      <c r="H3166" s="86">
        <f t="shared" si="348"/>
        <v>73.964771780696239</v>
      </c>
      <c r="I3166" s="86">
        <f t="shared" si="343"/>
        <v>1.6222439327800393</v>
      </c>
      <c r="J3166" s="86">
        <f t="shared" si="344"/>
        <v>6.2087663969993558</v>
      </c>
      <c r="L3166" s="87">
        <v>81.099408076582506</v>
      </c>
      <c r="M3166" s="86">
        <v>94.721574961991294</v>
      </c>
      <c r="N3166" s="86">
        <v>87.7021268693629</v>
      </c>
      <c r="O3166" s="86">
        <f t="shared" si="349"/>
        <v>87.841036635978909</v>
      </c>
      <c r="P3166" s="86">
        <f t="shared" si="345"/>
        <v>6.8121457416828601</v>
      </c>
      <c r="Q3166" s="86">
        <f t="shared" si="346"/>
        <v>6.4568231749677389</v>
      </c>
      <c r="S3166" s="86">
        <f t="shared" si="347"/>
        <v>0.24805677796838208</v>
      </c>
      <c r="T3166" s="87">
        <v>0.117866436</v>
      </c>
      <c r="U3166" s="87">
        <v>0</v>
      </c>
    </row>
    <row r="3167" spans="2:21">
      <c r="B3167" s="87" t="s">
        <v>8933</v>
      </c>
      <c r="C3167" s="87" t="s">
        <v>4341</v>
      </c>
      <c r="D3167" s="87" t="s">
        <v>2667</v>
      </c>
      <c r="E3167" s="87">
        <v>303.75770770389897</v>
      </c>
      <c r="F3167" s="86">
        <v>268.847158498613</v>
      </c>
      <c r="G3167" s="86">
        <v>271.30473615443299</v>
      </c>
      <c r="H3167" s="86">
        <f t="shared" si="348"/>
        <v>281.30320078564836</v>
      </c>
      <c r="I3167" s="86">
        <f t="shared" si="343"/>
        <v>19.484957857021946</v>
      </c>
      <c r="J3167" s="86">
        <f t="shared" si="344"/>
        <v>8.1359821581092095</v>
      </c>
      <c r="L3167" s="87">
        <v>306.91019740291699</v>
      </c>
      <c r="M3167" s="86">
        <v>259.48877417378799</v>
      </c>
      <c r="N3167" s="86">
        <v>264.038941030849</v>
      </c>
      <c r="O3167" s="86">
        <f t="shared" si="349"/>
        <v>276.81263753585131</v>
      </c>
      <c r="P3167" s="86">
        <f t="shared" si="345"/>
        <v>26.164352410684188</v>
      </c>
      <c r="Q3167" s="86">
        <f t="shared" si="346"/>
        <v>8.1127659986963021</v>
      </c>
      <c r="S3167" s="86">
        <f t="shared" si="347"/>
        <v>-2.321615941290521E-2</v>
      </c>
      <c r="T3167" s="87">
        <v>0.82933630199999997</v>
      </c>
      <c r="U3167" s="87">
        <v>0</v>
      </c>
    </row>
    <row r="3168" spans="2:21">
      <c r="B3168" s="87" t="s">
        <v>8934</v>
      </c>
      <c r="C3168" s="87" t="s">
        <v>4342</v>
      </c>
      <c r="D3168" s="87" t="s">
        <v>4343</v>
      </c>
      <c r="E3168" s="87">
        <v>93.917057246419901</v>
      </c>
      <c r="F3168" s="86">
        <v>96.848164037835502</v>
      </c>
      <c r="G3168" s="86">
        <v>87.027120160311298</v>
      </c>
      <c r="H3168" s="86">
        <f t="shared" si="348"/>
        <v>92.597447148188905</v>
      </c>
      <c r="I3168" s="86">
        <f t="shared" si="343"/>
        <v>5.0417510667999901</v>
      </c>
      <c r="J3168" s="86">
        <f t="shared" si="344"/>
        <v>6.5329005147506676</v>
      </c>
      <c r="L3168" s="87">
        <v>101.256605437022</v>
      </c>
      <c r="M3168" s="86">
        <v>95.013157908133607</v>
      </c>
      <c r="N3168" s="86">
        <v>88.634443955485906</v>
      </c>
      <c r="O3168" s="86">
        <f t="shared" si="349"/>
        <v>94.968069100213839</v>
      </c>
      <c r="P3168" s="86">
        <f t="shared" si="345"/>
        <v>6.311201539084542</v>
      </c>
      <c r="Q3168" s="86">
        <f t="shared" si="346"/>
        <v>6.5693706157590421</v>
      </c>
      <c r="S3168" s="86">
        <f t="shared" si="347"/>
        <v>3.6470101008374299E-2</v>
      </c>
      <c r="T3168" s="87">
        <v>0.99607025699999996</v>
      </c>
      <c r="U3168" s="87">
        <v>0</v>
      </c>
    </row>
    <row r="3169" spans="2:21">
      <c r="B3169" s="87" t="s">
        <v>8935</v>
      </c>
      <c r="C3169" s="87" t="s">
        <v>4344</v>
      </c>
      <c r="D3169" s="87" t="s">
        <v>955</v>
      </c>
      <c r="E3169" s="87">
        <v>117.727162764978</v>
      </c>
      <c r="F3169" s="86">
        <v>122.743853556819</v>
      </c>
      <c r="G3169" s="86">
        <v>116.662791286393</v>
      </c>
      <c r="H3169" s="86">
        <f t="shared" si="348"/>
        <v>119.04460253606334</v>
      </c>
      <c r="I3169" s="86">
        <f t="shared" si="343"/>
        <v>3.2475475742516373</v>
      </c>
      <c r="J3169" s="86">
        <f t="shared" si="344"/>
        <v>6.8953584002949384</v>
      </c>
      <c r="L3169" s="87">
        <v>111.36208491962699</v>
      </c>
      <c r="M3169" s="86">
        <v>85.687542124831694</v>
      </c>
      <c r="N3169" s="86">
        <v>111.697288296864</v>
      </c>
      <c r="O3169" s="86">
        <f t="shared" si="349"/>
        <v>102.91563844710758</v>
      </c>
      <c r="P3169" s="86">
        <f t="shared" si="345"/>
        <v>14.920910411004897</v>
      </c>
      <c r="Q3169" s="86">
        <f t="shared" si="346"/>
        <v>6.6853184120051115</v>
      </c>
      <c r="S3169" s="86">
        <f t="shared" si="347"/>
        <v>-0.21003998828982659</v>
      </c>
      <c r="T3169" s="87">
        <v>0.28793675899999999</v>
      </c>
      <c r="U3169" s="87">
        <v>0</v>
      </c>
    </row>
    <row r="3170" spans="2:21">
      <c r="B3170" s="87" t="s">
        <v>8936</v>
      </c>
      <c r="C3170" s="87" t="s">
        <v>4345</v>
      </c>
      <c r="D3170" s="87" t="s">
        <v>4346</v>
      </c>
      <c r="E3170" s="87">
        <v>154.06971735188901</v>
      </c>
      <c r="F3170" s="86">
        <v>175.48047400378499</v>
      </c>
      <c r="G3170" s="86">
        <v>218.62287462984199</v>
      </c>
      <c r="H3170" s="86">
        <f t="shared" si="348"/>
        <v>182.72435532850531</v>
      </c>
      <c r="I3170" s="86">
        <f t="shared" si="343"/>
        <v>32.880585322086695</v>
      </c>
      <c r="J3170" s="86">
        <f t="shared" si="344"/>
        <v>7.5135251333724398</v>
      </c>
      <c r="L3170" s="87">
        <v>164.34914514442801</v>
      </c>
      <c r="M3170" s="86">
        <v>199.36024042307599</v>
      </c>
      <c r="N3170" s="86">
        <v>221.14519905163101</v>
      </c>
      <c r="O3170" s="86">
        <f t="shared" si="349"/>
        <v>194.95152820637836</v>
      </c>
      <c r="P3170" s="86">
        <f t="shared" si="345"/>
        <v>28.653542406039705</v>
      </c>
      <c r="Q3170" s="86">
        <f t="shared" si="346"/>
        <v>7.6069716537030008</v>
      </c>
      <c r="S3170" s="86">
        <f t="shared" si="347"/>
        <v>9.3446520330560542E-2</v>
      </c>
      <c r="T3170" s="87">
        <v>0.91937540200000001</v>
      </c>
      <c r="U3170" s="87">
        <v>0</v>
      </c>
    </row>
    <row r="3171" spans="2:21">
      <c r="B3171" s="87" t="s">
        <v>8937</v>
      </c>
      <c r="C3171" s="87" t="s">
        <v>4347</v>
      </c>
      <c r="D3171" s="87" t="s">
        <v>4348</v>
      </c>
      <c r="E3171" s="87">
        <v>36.086917754078897</v>
      </c>
      <c r="F3171" s="86">
        <v>33.5054853499662</v>
      </c>
      <c r="G3171" s="86">
        <v>33.723733858612903</v>
      </c>
      <c r="H3171" s="86">
        <f t="shared" si="348"/>
        <v>34.438712320886005</v>
      </c>
      <c r="I3171" s="86">
        <f t="shared" si="343"/>
        <v>1.4315529907714091</v>
      </c>
      <c r="J3171" s="86">
        <f t="shared" si="344"/>
        <v>5.1059592956069553</v>
      </c>
      <c r="L3171" s="87">
        <v>35.650474024152203</v>
      </c>
      <c r="M3171" s="86">
        <v>37.537282649578501</v>
      </c>
      <c r="N3171" s="86">
        <v>32.644823489345598</v>
      </c>
      <c r="O3171" s="86">
        <f t="shared" si="349"/>
        <v>35.277526721025431</v>
      </c>
      <c r="P3171" s="86">
        <f t="shared" si="345"/>
        <v>2.4674595086482896</v>
      </c>
      <c r="Q3171" s="86">
        <f t="shared" si="346"/>
        <v>5.1406775131413616</v>
      </c>
      <c r="S3171" s="86">
        <f t="shared" si="347"/>
        <v>3.47182175344063E-2</v>
      </c>
      <c r="T3171" s="87">
        <v>0.99531827500000003</v>
      </c>
      <c r="U3171" s="87">
        <v>0</v>
      </c>
    </row>
    <row r="3172" spans="2:21">
      <c r="B3172" s="87" t="s">
        <v>8938</v>
      </c>
      <c r="C3172" s="87" t="s">
        <v>4349</v>
      </c>
      <c r="D3172" s="87" t="s">
        <v>4350</v>
      </c>
      <c r="E3172" s="87">
        <v>115.01989023839801</v>
      </c>
      <c r="F3172" s="86">
        <v>101.160064243062</v>
      </c>
      <c r="G3172" s="86">
        <v>93.238507984367999</v>
      </c>
      <c r="H3172" s="86">
        <f t="shared" si="348"/>
        <v>103.13948748860935</v>
      </c>
      <c r="I3172" s="86">
        <f t="shared" si="343"/>
        <v>11.024778479080801</v>
      </c>
      <c r="J3172" s="86">
        <f t="shared" si="344"/>
        <v>6.6884529715329011</v>
      </c>
      <c r="L3172" s="87">
        <v>115.411615280341</v>
      </c>
      <c r="M3172" s="86">
        <v>109.740852175838</v>
      </c>
      <c r="N3172" s="86">
        <v>97.839997156176096</v>
      </c>
      <c r="O3172" s="86">
        <f t="shared" si="349"/>
        <v>107.66415487078503</v>
      </c>
      <c r="P3172" s="86">
        <f t="shared" si="345"/>
        <v>8.9679955758229948</v>
      </c>
      <c r="Q3172" s="86">
        <f t="shared" si="346"/>
        <v>6.7503941964086875</v>
      </c>
      <c r="S3172" s="86">
        <f t="shared" si="347"/>
        <v>6.1941224875786044E-2</v>
      </c>
      <c r="T3172" s="87">
        <v>0.97287151999999999</v>
      </c>
      <c r="U3172" s="87">
        <v>0</v>
      </c>
    </row>
    <row r="3173" spans="2:21">
      <c r="B3173" s="87" t="s">
        <v>8939</v>
      </c>
      <c r="C3173" s="87" t="s">
        <v>4351</v>
      </c>
      <c r="D3173" s="87" t="s">
        <v>4352</v>
      </c>
      <c r="E3173" s="87">
        <v>117.81105088714401</v>
      </c>
      <c r="F3173" s="86">
        <v>113.11007486154</v>
      </c>
      <c r="G3173" s="86">
        <v>109.420622606123</v>
      </c>
      <c r="H3173" s="86">
        <f t="shared" si="348"/>
        <v>113.44724945160233</v>
      </c>
      <c r="I3173" s="86">
        <f t="shared" si="343"/>
        <v>4.2053640404698669</v>
      </c>
      <c r="J3173" s="86">
        <f t="shared" si="344"/>
        <v>6.8258778208154949</v>
      </c>
      <c r="L3173" s="87">
        <v>151.77461350335901</v>
      </c>
      <c r="M3173" s="86">
        <v>162.981579046908</v>
      </c>
      <c r="N3173" s="86">
        <v>153.50682685369799</v>
      </c>
      <c r="O3173" s="86">
        <f t="shared" si="349"/>
        <v>156.08767313465498</v>
      </c>
      <c r="P3173" s="86">
        <f t="shared" si="345"/>
        <v>6.0327932848739971</v>
      </c>
      <c r="Q3173" s="86">
        <f t="shared" si="346"/>
        <v>7.2862127962147136</v>
      </c>
      <c r="S3173" s="86">
        <f t="shared" si="347"/>
        <v>0.46033497539921886</v>
      </c>
      <c r="T3173" s="91">
        <v>1.1800000000000001E-5</v>
      </c>
      <c r="U3173" s="87">
        <v>0</v>
      </c>
    </row>
    <row r="3174" spans="2:21">
      <c r="B3174" s="87" t="s">
        <v>8940</v>
      </c>
      <c r="C3174" s="87" t="s">
        <v>4353</v>
      </c>
      <c r="D3174" s="87" t="s">
        <v>978</v>
      </c>
      <c r="E3174" s="87">
        <v>27.093828726475099</v>
      </c>
      <c r="F3174" s="86">
        <v>23.938298635472801</v>
      </c>
      <c r="G3174" s="86">
        <v>28.822365883277801</v>
      </c>
      <c r="H3174" s="86">
        <f t="shared" si="348"/>
        <v>26.618164415075231</v>
      </c>
      <c r="I3174" s="86">
        <f t="shared" si="343"/>
        <v>2.4765339939368904</v>
      </c>
      <c r="J3174" s="86">
        <f t="shared" si="344"/>
        <v>4.7343391815175062</v>
      </c>
      <c r="L3174" s="87">
        <v>35.931604153145202</v>
      </c>
      <c r="M3174" s="86">
        <v>27.281458195028801</v>
      </c>
      <c r="N3174" s="86">
        <v>27.947305055347201</v>
      </c>
      <c r="O3174" s="86">
        <f t="shared" si="349"/>
        <v>30.386789134507069</v>
      </c>
      <c r="P3174" s="86">
        <f t="shared" si="345"/>
        <v>4.8134777659749464</v>
      </c>
      <c r="Q3174" s="86">
        <f t="shared" si="346"/>
        <v>4.9253723332732546</v>
      </c>
      <c r="S3174" s="86">
        <f t="shared" si="347"/>
        <v>0.1910331517557487</v>
      </c>
      <c r="T3174" s="87">
        <v>0.66600678700000004</v>
      </c>
      <c r="U3174" s="87">
        <v>0</v>
      </c>
    </row>
    <row r="3175" spans="2:21">
      <c r="B3175" s="87" t="s">
        <v>8941</v>
      </c>
      <c r="C3175" s="87" t="s">
        <v>841</v>
      </c>
      <c r="D3175" s="87"/>
      <c r="E3175" s="87">
        <v>261.29234987212902</v>
      </c>
      <c r="F3175" s="86">
        <v>263.85976590025001</v>
      </c>
      <c r="G3175" s="86">
        <v>275.61643659765201</v>
      </c>
      <c r="H3175" s="86">
        <f t="shared" si="348"/>
        <v>266.92285079001039</v>
      </c>
      <c r="I3175" s="86">
        <f t="shared" si="343"/>
        <v>7.6375213198710323</v>
      </c>
      <c r="J3175" s="86">
        <f t="shared" si="344"/>
        <v>8.0602790070952821</v>
      </c>
      <c r="L3175" s="87">
        <v>301.377375413859</v>
      </c>
      <c r="M3175" s="86">
        <v>268.48228211677201</v>
      </c>
      <c r="N3175" s="86">
        <v>298.095315752641</v>
      </c>
      <c r="O3175" s="86">
        <f t="shared" si="349"/>
        <v>289.31832442775732</v>
      </c>
      <c r="P3175" s="86">
        <f t="shared" si="345"/>
        <v>18.11900861785287</v>
      </c>
      <c r="Q3175" s="86">
        <f t="shared" si="346"/>
        <v>8.1765138912787894</v>
      </c>
      <c r="S3175" s="86">
        <f t="shared" si="347"/>
        <v>0.11623488418350732</v>
      </c>
      <c r="T3175" s="87">
        <v>0.766836183</v>
      </c>
      <c r="U3175" s="87">
        <v>0</v>
      </c>
    </row>
    <row r="3176" spans="2:21">
      <c r="B3176" s="87" t="s">
        <v>8942</v>
      </c>
      <c r="C3176" s="87" t="s">
        <v>4354</v>
      </c>
      <c r="D3176" s="87" t="s">
        <v>1553</v>
      </c>
      <c r="E3176" s="87">
        <v>71.654711772538704</v>
      </c>
      <c r="F3176" s="86">
        <v>75.514673664249301</v>
      </c>
      <c r="G3176" s="86">
        <v>79.117702338448495</v>
      </c>
      <c r="H3176" s="86">
        <f t="shared" si="348"/>
        <v>75.429029258412172</v>
      </c>
      <c r="I3176" s="86">
        <f t="shared" si="343"/>
        <v>3.7322323440406322</v>
      </c>
      <c r="J3176" s="86">
        <f t="shared" si="344"/>
        <v>6.2370479540202695</v>
      </c>
      <c r="L3176" s="87">
        <v>74.921956382822998</v>
      </c>
      <c r="M3176" s="86">
        <v>82.561189581428096</v>
      </c>
      <c r="N3176" s="86">
        <v>84.373005900452299</v>
      </c>
      <c r="O3176" s="86">
        <f t="shared" si="349"/>
        <v>80.618717288234464</v>
      </c>
      <c r="P3176" s="86">
        <f t="shared" si="345"/>
        <v>5.0160226478295487</v>
      </c>
      <c r="Q3176" s="86">
        <f t="shared" si="346"/>
        <v>6.3330429237644594</v>
      </c>
      <c r="S3176" s="86">
        <f t="shared" si="347"/>
        <v>9.5994969744190486E-2</v>
      </c>
      <c r="T3176" s="87">
        <v>0.84178788000000004</v>
      </c>
      <c r="U3176" s="87">
        <v>0</v>
      </c>
    </row>
    <row r="3177" spans="2:21">
      <c r="B3177" s="87" t="s">
        <v>8943</v>
      </c>
      <c r="C3177" s="87" t="s">
        <v>841</v>
      </c>
      <c r="D3177" s="87"/>
      <c r="E3177" s="87">
        <v>2167.1843548128199</v>
      </c>
      <c r="F3177" s="86">
        <v>2141.1122955348601</v>
      </c>
      <c r="G3177" s="86">
        <v>2056.5907871930599</v>
      </c>
      <c r="H3177" s="86">
        <f t="shared" si="348"/>
        <v>2121.6291458469132</v>
      </c>
      <c r="I3177" s="86">
        <f t="shared" si="343"/>
        <v>57.813745260437983</v>
      </c>
      <c r="J3177" s="86">
        <f t="shared" si="344"/>
        <v>11.050956784361718</v>
      </c>
      <c r="L3177" s="87">
        <v>2125.9020281663302</v>
      </c>
      <c r="M3177" s="86">
        <v>2111.67085185308</v>
      </c>
      <c r="N3177" s="86">
        <v>2231.34653401173</v>
      </c>
      <c r="O3177" s="86">
        <f t="shared" si="349"/>
        <v>2156.3064713437134</v>
      </c>
      <c r="P3177" s="86">
        <f t="shared" si="345"/>
        <v>65.374994062941212</v>
      </c>
      <c r="Q3177" s="86">
        <f t="shared" si="346"/>
        <v>11.07434652456406</v>
      </c>
      <c r="S3177" s="86">
        <f t="shared" si="347"/>
        <v>2.3389740202341417E-2</v>
      </c>
      <c r="T3177" s="87">
        <v>0.95898821999999995</v>
      </c>
      <c r="U3177" s="87">
        <v>0</v>
      </c>
    </row>
    <row r="3178" spans="2:21">
      <c r="B3178" s="87" t="s">
        <v>8944</v>
      </c>
      <c r="C3178" s="87" t="s">
        <v>4355</v>
      </c>
      <c r="D3178" s="87" t="s">
        <v>3219</v>
      </c>
      <c r="E3178" s="87">
        <v>97.694993750080698</v>
      </c>
      <c r="F3178" s="86">
        <v>84.444993451254504</v>
      </c>
      <c r="G3178" s="86">
        <v>86.836826396101003</v>
      </c>
      <c r="H3178" s="86">
        <f t="shared" si="348"/>
        <v>89.658937865812064</v>
      </c>
      <c r="I3178" s="86">
        <f t="shared" si="343"/>
        <v>7.0614348287249395</v>
      </c>
      <c r="J3178" s="86">
        <f t="shared" si="344"/>
        <v>6.4863755036580519</v>
      </c>
      <c r="L3178" s="87">
        <v>77.111264615718099</v>
      </c>
      <c r="M3178" s="86">
        <v>82.169821245522002</v>
      </c>
      <c r="N3178" s="86">
        <v>101.290356383955</v>
      </c>
      <c r="O3178" s="86">
        <f t="shared" si="349"/>
        <v>86.857147415065029</v>
      </c>
      <c r="P3178" s="86">
        <f t="shared" si="345"/>
        <v>12.752858097264671</v>
      </c>
      <c r="Q3178" s="86">
        <f t="shared" si="346"/>
        <v>6.4405726670929564</v>
      </c>
      <c r="S3178" s="86">
        <f t="shared" si="347"/>
        <v>-4.5802836565095435E-2</v>
      </c>
      <c r="T3178" s="87">
        <v>0.86078685799999999</v>
      </c>
      <c r="U3178" s="87">
        <v>0</v>
      </c>
    </row>
    <row r="3179" spans="2:21">
      <c r="B3179" s="87" t="s">
        <v>8945</v>
      </c>
      <c r="C3179" s="87" t="s">
        <v>3987</v>
      </c>
      <c r="D3179" s="87" t="s">
        <v>4356</v>
      </c>
      <c r="E3179" s="87">
        <v>88.212465621081805</v>
      </c>
      <c r="F3179" s="86">
        <v>87.9929963160575</v>
      </c>
      <c r="G3179" s="86">
        <v>91.4384039812266</v>
      </c>
      <c r="H3179" s="86">
        <f t="shared" si="348"/>
        <v>89.214621972788635</v>
      </c>
      <c r="I3179" s="86">
        <f t="shared" si="343"/>
        <v>1.9289755078152897</v>
      </c>
      <c r="J3179" s="86">
        <f t="shared" si="344"/>
        <v>6.4792082772171637</v>
      </c>
      <c r="L3179" s="87">
        <v>99.371454241627205</v>
      </c>
      <c r="M3179" s="86">
        <v>92.717340480970904</v>
      </c>
      <c r="N3179" s="86">
        <v>102.46873741193799</v>
      </c>
      <c r="O3179" s="86">
        <f t="shared" si="349"/>
        <v>98.185844044845354</v>
      </c>
      <c r="P3179" s="86">
        <f t="shared" si="345"/>
        <v>4.9826387768283382</v>
      </c>
      <c r="Q3179" s="86">
        <f t="shared" si="346"/>
        <v>6.6174431336996902</v>
      </c>
      <c r="S3179" s="86">
        <f t="shared" si="347"/>
        <v>0.13823485648252673</v>
      </c>
      <c r="T3179" s="87">
        <v>0.60807561099999996</v>
      </c>
      <c r="U3179" s="87">
        <v>0</v>
      </c>
    </row>
    <row r="3180" spans="2:21">
      <c r="B3180" s="87" t="s">
        <v>8946</v>
      </c>
      <c r="C3180" s="87" t="s">
        <v>832</v>
      </c>
      <c r="D3180" s="87" t="s">
        <v>955</v>
      </c>
      <c r="E3180" s="87">
        <v>70.297501560584095</v>
      </c>
      <c r="F3180" s="86">
        <v>76.177015524027496</v>
      </c>
      <c r="G3180" s="86">
        <v>78.301270376617197</v>
      </c>
      <c r="H3180" s="86">
        <f t="shared" si="348"/>
        <v>74.925262487076267</v>
      </c>
      <c r="I3180" s="86">
        <f t="shared" si="343"/>
        <v>4.1461118007433733</v>
      </c>
      <c r="J3180" s="86">
        <f t="shared" si="344"/>
        <v>6.2273803278556397</v>
      </c>
      <c r="L3180" s="87">
        <v>58.159313124787403</v>
      </c>
      <c r="M3180" s="86">
        <v>88.432706625337204</v>
      </c>
      <c r="N3180" s="86">
        <v>76.673518573102896</v>
      </c>
      <c r="O3180" s="86">
        <f t="shared" si="349"/>
        <v>74.42184610774251</v>
      </c>
      <c r="P3180" s="86">
        <f t="shared" si="345"/>
        <v>15.261785943271112</v>
      </c>
      <c r="Q3180" s="86">
        <f t="shared" si="346"/>
        <v>6.2176542732770228</v>
      </c>
      <c r="S3180" s="86">
        <f t="shared" si="347"/>
        <v>-9.7260545786178095E-3</v>
      </c>
      <c r="T3180" s="87">
        <v>0.93296457899999996</v>
      </c>
      <c r="U3180" s="87">
        <v>0</v>
      </c>
    </row>
    <row r="3181" spans="2:21">
      <c r="B3181" s="87" t="s">
        <v>8947</v>
      </c>
      <c r="C3181" s="87" t="s">
        <v>841</v>
      </c>
      <c r="D3181" s="87" t="s">
        <v>4357</v>
      </c>
      <c r="E3181" s="87">
        <v>58.5672927484231</v>
      </c>
      <c r="F3181" s="86">
        <v>72.003020105598594</v>
      </c>
      <c r="G3181" s="86">
        <v>83.281829561646305</v>
      </c>
      <c r="H3181" s="86">
        <f t="shared" si="348"/>
        <v>71.284047471889338</v>
      </c>
      <c r="I3181" s="86">
        <f t="shared" si="343"/>
        <v>12.372945231797404</v>
      </c>
      <c r="J3181" s="86">
        <f t="shared" si="344"/>
        <v>6.1555073495620745</v>
      </c>
      <c r="L3181" s="87">
        <v>78.106240818236202</v>
      </c>
      <c r="M3181" s="86">
        <v>87.120807023761003</v>
      </c>
      <c r="N3181" s="86">
        <v>78.106197766599195</v>
      </c>
      <c r="O3181" s="86">
        <f t="shared" si="349"/>
        <v>81.111081869532129</v>
      </c>
      <c r="P3181" s="86">
        <f t="shared" si="345"/>
        <v>5.20457465336907</v>
      </c>
      <c r="Q3181" s="86">
        <f t="shared" si="346"/>
        <v>6.341827132215208</v>
      </c>
      <c r="S3181" s="86">
        <f t="shared" si="347"/>
        <v>0.18631978265313365</v>
      </c>
      <c r="T3181" s="87">
        <v>0.61435772200000005</v>
      </c>
      <c r="U3181" s="87">
        <v>0</v>
      </c>
    </row>
    <row r="3182" spans="2:21">
      <c r="B3182" s="87" t="s">
        <v>8948</v>
      </c>
      <c r="C3182" s="87" t="s">
        <v>4358</v>
      </c>
      <c r="D3182" s="87" t="s">
        <v>4359</v>
      </c>
      <c r="E3182" s="87">
        <v>41.180101986462198</v>
      </c>
      <c r="F3182" s="86">
        <v>36.608862106835801</v>
      </c>
      <c r="G3182" s="86">
        <v>37.128904204447799</v>
      </c>
      <c r="H3182" s="86">
        <f t="shared" si="348"/>
        <v>38.305956099248597</v>
      </c>
      <c r="I3182" s="86">
        <f t="shared" si="343"/>
        <v>2.5026279950408736</v>
      </c>
      <c r="J3182" s="86">
        <f t="shared" si="344"/>
        <v>5.2594968255956873</v>
      </c>
      <c r="L3182" s="87">
        <v>61.954554897402502</v>
      </c>
      <c r="M3182" s="86">
        <v>66.209567359149801</v>
      </c>
      <c r="N3182" s="86">
        <v>50.079489403978499</v>
      </c>
      <c r="O3182" s="86">
        <f t="shared" si="349"/>
        <v>59.414537220176932</v>
      </c>
      <c r="P3182" s="86">
        <f t="shared" si="345"/>
        <v>8.3596424002728433</v>
      </c>
      <c r="Q3182" s="86">
        <f t="shared" si="346"/>
        <v>5.8927440597433183</v>
      </c>
      <c r="S3182" s="86">
        <f t="shared" si="347"/>
        <v>0.6332472341476314</v>
      </c>
      <c r="T3182" s="91">
        <v>9.6800000000000009E-7</v>
      </c>
      <c r="U3182" s="87">
        <v>0</v>
      </c>
    </row>
    <row r="3183" spans="2:21">
      <c r="B3183" s="87" t="s">
        <v>8949</v>
      </c>
      <c r="C3183" s="87" t="s">
        <v>4360</v>
      </c>
      <c r="D3183" s="87" t="s">
        <v>4361</v>
      </c>
      <c r="E3183" s="87">
        <v>21.253749712542099</v>
      </c>
      <c r="F3183" s="86">
        <v>17.956486512991201</v>
      </c>
      <c r="G3183" s="86">
        <v>17.8233512786875</v>
      </c>
      <c r="H3183" s="86">
        <f t="shared" si="348"/>
        <v>19.011195834740267</v>
      </c>
      <c r="I3183" s="86">
        <f t="shared" si="343"/>
        <v>1.9432491267941692</v>
      </c>
      <c r="J3183" s="86">
        <f t="shared" si="344"/>
        <v>4.2487773775623419</v>
      </c>
      <c r="L3183" s="87">
        <v>21.725449614361398</v>
      </c>
      <c r="M3183" s="86">
        <v>22.258034847133001</v>
      </c>
      <c r="N3183" s="86">
        <v>24.064843618266799</v>
      </c>
      <c r="O3183" s="86">
        <f t="shared" si="349"/>
        <v>22.682776026587067</v>
      </c>
      <c r="P3183" s="86">
        <f t="shared" si="345"/>
        <v>1.2261708194701744</v>
      </c>
      <c r="Q3183" s="86">
        <f t="shared" si="346"/>
        <v>4.5035253098900565</v>
      </c>
      <c r="S3183" s="86">
        <f t="shared" si="347"/>
        <v>0.25474793232771398</v>
      </c>
      <c r="T3183" s="87">
        <v>0.35588265499999999</v>
      </c>
      <c r="U3183" s="87">
        <v>0</v>
      </c>
    </row>
    <row r="3184" spans="2:21">
      <c r="B3184" s="87" t="s">
        <v>8950</v>
      </c>
      <c r="C3184" s="87" t="s">
        <v>4362</v>
      </c>
      <c r="D3184" s="87" t="s">
        <v>4363</v>
      </c>
      <c r="E3184" s="87">
        <v>78.839891148841801</v>
      </c>
      <c r="F3184" s="86">
        <v>70.727492521237494</v>
      </c>
      <c r="G3184" s="86">
        <v>82.822699192305805</v>
      </c>
      <c r="H3184" s="86">
        <f t="shared" si="348"/>
        <v>77.463360954128362</v>
      </c>
      <c r="I3184" s="86">
        <f t="shared" si="343"/>
        <v>6.1639786369423923</v>
      </c>
      <c r="J3184" s="86">
        <f t="shared" si="344"/>
        <v>6.2754421927765041</v>
      </c>
      <c r="L3184" s="87">
        <v>76.531815806467094</v>
      </c>
      <c r="M3184" s="86">
        <v>96.707621856434798</v>
      </c>
      <c r="N3184" s="86">
        <v>90.392064788388495</v>
      </c>
      <c r="O3184" s="86">
        <f t="shared" si="349"/>
        <v>87.877167483763458</v>
      </c>
      <c r="P3184" s="86">
        <f t="shared" si="345"/>
        <v>10.320335206817948</v>
      </c>
      <c r="Q3184" s="86">
        <f t="shared" si="346"/>
        <v>6.4574164634766618</v>
      </c>
      <c r="S3184" s="86">
        <f t="shared" si="347"/>
        <v>0.18197427070015823</v>
      </c>
      <c r="T3184" s="87">
        <v>0.54188523499999997</v>
      </c>
      <c r="U3184" s="87">
        <v>0</v>
      </c>
    </row>
    <row r="3185" spans="2:21">
      <c r="B3185" s="87" t="s">
        <v>8951</v>
      </c>
      <c r="C3185" s="87" t="s">
        <v>4364</v>
      </c>
      <c r="D3185" s="87" t="s">
        <v>1364</v>
      </c>
      <c r="E3185" s="87">
        <v>97.748246146247297</v>
      </c>
      <c r="F3185" s="86">
        <v>85.523000173389093</v>
      </c>
      <c r="G3185" s="86">
        <v>92.974621177157204</v>
      </c>
      <c r="H3185" s="86">
        <f t="shared" si="348"/>
        <v>92.081955832264541</v>
      </c>
      <c r="I3185" s="86">
        <f t="shared" si="343"/>
        <v>6.1613146598514748</v>
      </c>
      <c r="J3185" s="86">
        <f t="shared" si="344"/>
        <v>6.5248465717061412</v>
      </c>
      <c r="L3185" s="87">
        <v>102.89329026254499</v>
      </c>
      <c r="M3185" s="86">
        <v>94.1550312007831</v>
      </c>
      <c r="N3185" s="86">
        <v>97.800330760942998</v>
      </c>
      <c r="O3185" s="86">
        <f t="shared" si="349"/>
        <v>98.282884074757021</v>
      </c>
      <c r="P3185" s="86">
        <f t="shared" si="345"/>
        <v>4.3890700761232608</v>
      </c>
      <c r="Q3185" s="86">
        <f t="shared" si="346"/>
        <v>6.6188682885591517</v>
      </c>
      <c r="S3185" s="86">
        <f t="shared" si="347"/>
        <v>9.4021716853010071E-2</v>
      </c>
      <c r="T3185" s="87">
        <v>0.85116730299999999</v>
      </c>
      <c r="U3185" s="87">
        <v>0</v>
      </c>
    </row>
    <row r="3186" spans="2:21">
      <c r="B3186" s="87" t="s">
        <v>8952</v>
      </c>
      <c r="C3186" s="87" t="s">
        <v>1148</v>
      </c>
      <c r="D3186" s="87" t="s">
        <v>1149</v>
      </c>
      <c r="E3186" s="87">
        <v>105.58072310087999</v>
      </c>
      <c r="F3186" s="86">
        <v>99.387542562652499</v>
      </c>
      <c r="G3186" s="86">
        <v>106.437438945522</v>
      </c>
      <c r="H3186" s="86">
        <f t="shared" si="348"/>
        <v>103.80190153635151</v>
      </c>
      <c r="I3186" s="86">
        <f t="shared" si="343"/>
        <v>3.8468707245139959</v>
      </c>
      <c r="J3186" s="86">
        <f t="shared" si="344"/>
        <v>6.6976890622945717</v>
      </c>
      <c r="L3186" s="87">
        <v>75.283887691366203</v>
      </c>
      <c r="M3186" s="86">
        <v>74.068341733078299</v>
      </c>
      <c r="N3186" s="86">
        <v>79.792257097414705</v>
      </c>
      <c r="O3186" s="86">
        <f t="shared" si="349"/>
        <v>76.381495507286402</v>
      </c>
      <c r="P3186" s="86">
        <f t="shared" si="345"/>
        <v>3.0156854880272954</v>
      </c>
      <c r="Q3186" s="86">
        <f t="shared" si="346"/>
        <v>6.2551512622924568</v>
      </c>
      <c r="S3186" s="86">
        <f t="shared" si="347"/>
        <v>-0.44253780000211601</v>
      </c>
      <c r="T3186" s="91">
        <v>3.03E-8</v>
      </c>
      <c r="U3186" s="87">
        <v>0</v>
      </c>
    </row>
    <row r="3187" spans="2:21">
      <c r="B3187" s="87" t="s">
        <v>8953</v>
      </c>
      <c r="C3187" s="87" t="s">
        <v>2853</v>
      </c>
      <c r="D3187" s="87" t="s">
        <v>2854</v>
      </c>
      <c r="E3187" s="87">
        <v>65.324425576035793</v>
      </c>
      <c r="F3187" s="86">
        <v>69.163466195254699</v>
      </c>
      <c r="G3187" s="86">
        <v>68.9046922653705</v>
      </c>
      <c r="H3187" s="86">
        <f t="shared" si="348"/>
        <v>67.797528012220326</v>
      </c>
      <c r="I3187" s="86">
        <f t="shared" si="343"/>
        <v>2.1456741904570107</v>
      </c>
      <c r="J3187" s="86">
        <f t="shared" si="344"/>
        <v>6.0831607666335463</v>
      </c>
      <c r="L3187" s="87">
        <v>67.846226234583696</v>
      </c>
      <c r="M3187" s="86">
        <v>74.015633107482998</v>
      </c>
      <c r="N3187" s="86">
        <v>70.632654476148403</v>
      </c>
      <c r="O3187" s="86">
        <f t="shared" si="349"/>
        <v>70.83150460607169</v>
      </c>
      <c r="P3187" s="86">
        <f t="shared" si="345"/>
        <v>3.0895066469376902</v>
      </c>
      <c r="Q3187" s="86">
        <f t="shared" si="346"/>
        <v>6.1463192832948401</v>
      </c>
      <c r="S3187" s="86">
        <f t="shared" si="347"/>
        <v>6.3158516661294212E-2</v>
      </c>
      <c r="T3187" s="87">
        <v>0.95393430400000001</v>
      </c>
      <c r="U3187" s="87">
        <v>0</v>
      </c>
    </row>
    <row r="3188" spans="2:21">
      <c r="B3188" s="87" t="s">
        <v>8954</v>
      </c>
      <c r="C3188" s="87" t="s">
        <v>841</v>
      </c>
      <c r="D3188" s="87"/>
      <c r="E3188" s="87">
        <v>53.850633082637103</v>
      </c>
      <c r="F3188" s="86">
        <v>67.794570278475803</v>
      </c>
      <c r="G3188" s="86">
        <v>65.202108115562694</v>
      </c>
      <c r="H3188" s="86">
        <f t="shared" si="348"/>
        <v>62.282437158891867</v>
      </c>
      <c r="I3188" s="86">
        <f t="shared" si="343"/>
        <v>7.4163134374022963</v>
      </c>
      <c r="J3188" s="86">
        <f t="shared" si="344"/>
        <v>5.9607534941574425</v>
      </c>
      <c r="L3188" s="87">
        <v>54.179500246028297</v>
      </c>
      <c r="M3188" s="86">
        <v>64.411466364681303</v>
      </c>
      <c r="N3188" s="86">
        <v>56.736716406805201</v>
      </c>
      <c r="O3188" s="86">
        <f t="shared" si="349"/>
        <v>58.442561005838265</v>
      </c>
      <c r="P3188" s="86">
        <f t="shared" si="345"/>
        <v>5.3250081699799745</v>
      </c>
      <c r="Q3188" s="86">
        <f t="shared" si="346"/>
        <v>5.8689474946144644</v>
      </c>
      <c r="S3188" s="86">
        <f t="shared" si="347"/>
        <v>-9.1805999542977842E-2</v>
      </c>
      <c r="T3188" s="87">
        <v>0.70900849099999996</v>
      </c>
      <c r="U3188" s="87">
        <v>0</v>
      </c>
    </row>
    <row r="3189" spans="2:21">
      <c r="B3189" s="87" t="s">
        <v>8955</v>
      </c>
      <c r="C3189" s="87" t="s">
        <v>841</v>
      </c>
      <c r="D3189" s="87" t="s">
        <v>3086</v>
      </c>
      <c r="E3189" s="87">
        <v>138.26293465945801</v>
      </c>
      <c r="F3189" s="86">
        <v>149.71331392278501</v>
      </c>
      <c r="G3189" s="86">
        <v>150.44800249064701</v>
      </c>
      <c r="H3189" s="86">
        <f t="shared" si="348"/>
        <v>146.14141702429666</v>
      </c>
      <c r="I3189" s="86">
        <f t="shared" si="343"/>
        <v>6.8328475105728925</v>
      </c>
      <c r="J3189" s="86">
        <f t="shared" si="344"/>
        <v>7.1912212910357241</v>
      </c>
      <c r="L3189" s="87">
        <v>148.36356449348401</v>
      </c>
      <c r="M3189" s="86">
        <v>178.190391902942</v>
      </c>
      <c r="N3189" s="86">
        <v>173.97349504927399</v>
      </c>
      <c r="O3189" s="86">
        <f t="shared" si="349"/>
        <v>166.84248381523332</v>
      </c>
      <c r="P3189" s="86">
        <f t="shared" si="345"/>
        <v>16.141511677764548</v>
      </c>
      <c r="Q3189" s="86">
        <f t="shared" si="346"/>
        <v>7.3823428849450341</v>
      </c>
      <c r="S3189" s="86">
        <f t="shared" si="347"/>
        <v>0.19112159390931022</v>
      </c>
      <c r="T3189" s="87">
        <v>0.415033135</v>
      </c>
      <c r="U3189" s="87">
        <v>0</v>
      </c>
    </row>
    <row r="3190" spans="2:21">
      <c r="B3190" s="87" t="s">
        <v>8956</v>
      </c>
      <c r="C3190" s="87" t="s">
        <v>2679</v>
      </c>
      <c r="D3190" s="87" t="s">
        <v>2680</v>
      </c>
      <c r="E3190" s="87">
        <v>179.48786407622899</v>
      </c>
      <c r="F3190" s="86">
        <v>168.508964299317</v>
      </c>
      <c r="G3190" s="86">
        <v>182.719155541796</v>
      </c>
      <c r="H3190" s="86">
        <f t="shared" si="348"/>
        <v>176.90532797244734</v>
      </c>
      <c r="I3190" s="86">
        <f t="shared" si="343"/>
        <v>7.4487920720381586</v>
      </c>
      <c r="J3190" s="86">
        <f t="shared" si="344"/>
        <v>7.4668336890392455</v>
      </c>
      <c r="L3190" s="87">
        <v>165.27704230536099</v>
      </c>
      <c r="M3190" s="86">
        <v>151.757707142832</v>
      </c>
      <c r="N3190" s="86">
        <v>152.08103802654401</v>
      </c>
      <c r="O3190" s="86">
        <f t="shared" si="349"/>
        <v>156.37192915824565</v>
      </c>
      <c r="P3190" s="86">
        <f t="shared" si="345"/>
        <v>7.7137484945573096</v>
      </c>
      <c r="Q3190" s="86">
        <f t="shared" si="346"/>
        <v>7.2888377427082904</v>
      </c>
      <c r="S3190" s="86">
        <f t="shared" si="347"/>
        <v>-0.17799594633095561</v>
      </c>
      <c r="T3190" s="87">
        <v>6.6121360000000004E-2</v>
      </c>
      <c r="U3190" s="87">
        <v>0</v>
      </c>
    </row>
    <row r="3191" spans="2:21">
      <c r="B3191" s="87" t="s">
        <v>8957</v>
      </c>
      <c r="C3191" s="87" t="s">
        <v>1205</v>
      </c>
      <c r="D3191" s="87" t="s">
        <v>978</v>
      </c>
      <c r="E3191" s="87">
        <v>12.8910020017693</v>
      </c>
      <c r="F3191" s="86">
        <v>10.8141071915868</v>
      </c>
      <c r="G3191" s="86">
        <v>10.0173898765188</v>
      </c>
      <c r="H3191" s="86">
        <f t="shared" si="348"/>
        <v>11.240833023291634</v>
      </c>
      <c r="I3191" s="86">
        <f t="shared" si="343"/>
        <v>1.4835709835325817</v>
      </c>
      <c r="J3191" s="86">
        <f t="shared" si="344"/>
        <v>3.4906770480654097</v>
      </c>
      <c r="L3191" s="87">
        <v>7.2325148978146299</v>
      </c>
      <c r="M3191" s="86">
        <v>11.847561801985901</v>
      </c>
      <c r="N3191" s="86">
        <v>9.63441931841807</v>
      </c>
      <c r="O3191" s="86">
        <f t="shared" si="349"/>
        <v>9.5714986727395317</v>
      </c>
      <c r="P3191" s="86">
        <f t="shared" si="345"/>
        <v>2.3081667482365056</v>
      </c>
      <c r="Q3191" s="86">
        <f t="shared" si="346"/>
        <v>3.2587448346852925</v>
      </c>
      <c r="S3191" s="86">
        <f t="shared" si="347"/>
        <v>-0.23193221338011757</v>
      </c>
      <c r="T3191" s="87">
        <v>0.53425708999999999</v>
      </c>
      <c r="U3191" s="87">
        <v>0</v>
      </c>
    </row>
    <row r="3192" spans="2:21">
      <c r="B3192" s="87" t="s">
        <v>8958</v>
      </c>
      <c r="C3192" s="87" t="s">
        <v>1646</v>
      </c>
      <c r="D3192" s="87" t="s">
        <v>2678</v>
      </c>
      <c r="E3192" s="87">
        <v>45.727416813050397</v>
      </c>
      <c r="F3192" s="86">
        <v>60.799835304840499</v>
      </c>
      <c r="G3192" s="86">
        <v>59.685450120884099</v>
      </c>
      <c r="H3192" s="86">
        <f t="shared" si="348"/>
        <v>55.404234079591667</v>
      </c>
      <c r="I3192" s="86">
        <f t="shared" si="343"/>
        <v>8.3988724178950491</v>
      </c>
      <c r="J3192" s="86">
        <f t="shared" si="344"/>
        <v>5.7919243284219988</v>
      </c>
      <c r="L3192" s="87">
        <v>54.094106038897799</v>
      </c>
      <c r="M3192" s="86">
        <v>57.404056330635399</v>
      </c>
      <c r="N3192" s="86">
        <v>62.1629380197109</v>
      </c>
      <c r="O3192" s="86">
        <f t="shared" si="349"/>
        <v>57.887033463081366</v>
      </c>
      <c r="P3192" s="86">
        <f t="shared" si="345"/>
        <v>4.056040257011432</v>
      </c>
      <c r="Q3192" s="86">
        <f t="shared" si="346"/>
        <v>5.8551683195529112</v>
      </c>
      <c r="S3192" s="86">
        <f t="shared" si="347"/>
        <v>6.3243991130912475E-2</v>
      </c>
      <c r="T3192" s="87">
        <v>0.96710870699999996</v>
      </c>
      <c r="U3192" s="87">
        <v>0</v>
      </c>
    </row>
    <row r="3193" spans="2:21">
      <c r="B3193" s="87" t="s">
        <v>8959</v>
      </c>
      <c r="C3193" s="87" t="s">
        <v>841</v>
      </c>
      <c r="D3193" s="87"/>
      <c r="E3193" s="87">
        <v>437.83861673719701</v>
      </c>
      <c r="F3193" s="86">
        <v>369.73221642158398</v>
      </c>
      <c r="G3193" s="86">
        <v>406.259289027737</v>
      </c>
      <c r="H3193" s="86">
        <f t="shared" si="348"/>
        <v>404.61004072883929</v>
      </c>
      <c r="I3193" s="86">
        <f t="shared" si="343"/>
        <v>34.083140347555947</v>
      </c>
      <c r="J3193" s="86">
        <f t="shared" si="344"/>
        <v>8.6603883117716745</v>
      </c>
      <c r="L3193" s="87">
        <v>455.21249675310401</v>
      </c>
      <c r="M3193" s="86">
        <v>369.75413809918899</v>
      </c>
      <c r="N3193" s="86">
        <v>461.48674906353102</v>
      </c>
      <c r="O3193" s="86">
        <f t="shared" si="349"/>
        <v>428.81779463860806</v>
      </c>
      <c r="P3193" s="86">
        <f t="shared" si="345"/>
        <v>51.246738465667896</v>
      </c>
      <c r="Q3193" s="86">
        <f t="shared" si="346"/>
        <v>8.7442209642835795</v>
      </c>
      <c r="S3193" s="86">
        <f t="shared" si="347"/>
        <v>8.3832652511905817E-2</v>
      </c>
      <c r="T3193" s="87">
        <v>0.91676302600000004</v>
      </c>
      <c r="U3193" s="87">
        <v>0</v>
      </c>
    </row>
    <row r="3194" spans="2:21">
      <c r="B3194" s="87" t="s">
        <v>8960</v>
      </c>
      <c r="C3194" s="87" t="s">
        <v>841</v>
      </c>
      <c r="D3194" s="87"/>
      <c r="E3194" s="87">
        <v>76.178332601989496</v>
      </c>
      <c r="F3194" s="86">
        <v>77.671074842596994</v>
      </c>
      <c r="G3194" s="86">
        <v>81.5683209005565</v>
      </c>
      <c r="H3194" s="86">
        <f t="shared" si="348"/>
        <v>78.472576115047659</v>
      </c>
      <c r="I3194" s="86">
        <f t="shared" si="343"/>
        <v>2.782947480995166</v>
      </c>
      <c r="J3194" s="86">
        <f t="shared" si="344"/>
        <v>6.2941166569769198</v>
      </c>
      <c r="L3194" s="87">
        <v>85.981690254218407</v>
      </c>
      <c r="M3194" s="86">
        <v>81.762889935418301</v>
      </c>
      <c r="N3194" s="86">
        <v>82.614499741313395</v>
      </c>
      <c r="O3194" s="86">
        <f t="shared" si="349"/>
        <v>83.453026643650034</v>
      </c>
      <c r="P3194" s="86">
        <f t="shared" si="345"/>
        <v>2.2308999432815626</v>
      </c>
      <c r="Q3194" s="86">
        <f t="shared" si="346"/>
        <v>6.3828924685567436</v>
      </c>
      <c r="S3194" s="86">
        <f t="shared" si="347"/>
        <v>8.8775811579823477E-2</v>
      </c>
      <c r="T3194" s="87">
        <v>0.85792772100000003</v>
      </c>
      <c r="U3194" s="87">
        <v>0</v>
      </c>
    </row>
    <row r="3195" spans="2:21">
      <c r="B3195" s="87" t="s">
        <v>8961</v>
      </c>
      <c r="C3195" s="87" t="s">
        <v>4365</v>
      </c>
      <c r="D3195" s="87" t="s">
        <v>4366</v>
      </c>
      <c r="E3195" s="87">
        <v>62.800610117487999</v>
      </c>
      <c r="F3195" s="86">
        <v>65.255675627669106</v>
      </c>
      <c r="G3195" s="86">
        <v>77.533721061767295</v>
      </c>
      <c r="H3195" s="86">
        <f t="shared" si="348"/>
        <v>68.530002268974798</v>
      </c>
      <c r="I3195" s="86">
        <f t="shared" si="343"/>
        <v>7.8934815347591565</v>
      </c>
      <c r="J3195" s="86">
        <f t="shared" si="344"/>
        <v>6.0986638296530806</v>
      </c>
      <c r="L3195" s="87">
        <v>62.691351304762797</v>
      </c>
      <c r="M3195" s="86">
        <v>68.423946407482504</v>
      </c>
      <c r="N3195" s="86">
        <v>63.561019602990797</v>
      </c>
      <c r="O3195" s="86">
        <f t="shared" si="349"/>
        <v>64.892105771745364</v>
      </c>
      <c r="P3195" s="86">
        <f t="shared" si="345"/>
        <v>3.0894181401064471</v>
      </c>
      <c r="Q3195" s="86">
        <f t="shared" si="346"/>
        <v>6.0199710776315083</v>
      </c>
      <c r="S3195" s="86">
        <f t="shared" si="347"/>
        <v>-7.8692752021571236E-2</v>
      </c>
      <c r="T3195" s="87">
        <v>0.69427988299999999</v>
      </c>
      <c r="U3195" s="87">
        <v>0</v>
      </c>
    </row>
    <row r="3196" spans="2:21">
      <c r="B3196" s="87" t="s">
        <v>8962</v>
      </c>
      <c r="C3196" s="87" t="s">
        <v>832</v>
      </c>
      <c r="D3196" s="87" t="s">
        <v>2599</v>
      </c>
      <c r="E3196" s="87">
        <v>71.816436426353206</v>
      </c>
      <c r="F3196" s="86">
        <v>75.293781027054905</v>
      </c>
      <c r="G3196" s="86">
        <v>80.104205284008103</v>
      </c>
      <c r="H3196" s="86">
        <f t="shared" si="348"/>
        <v>75.738140912472076</v>
      </c>
      <c r="I3196" s="86">
        <f t="shared" si="343"/>
        <v>4.1617147836324095</v>
      </c>
      <c r="J3196" s="86">
        <f t="shared" si="344"/>
        <v>6.2429481037876116</v>
      </c>
      <c r="L3196" s="87">
        <v>70.0049186479242</v>
      </c>
      <c r="M3196" s="86">
        <v>83.403012733235599</v>
      </c>
      <c r="N3196" s="86">
        <v>85.847110258318295</v>
      </c>
      <c r="O3196" s="86">
        <f t="shared" si="349"/>
        <v>79.751680546492707</v>
      </c>
      <c r="P3196" s="86">
        <f t="shared" si="345"/>
        <v>8.5289465239599664</v>
      </c>
      <c r="Q3196" s="86">
        <f t="shared" si="346"/>
        <v>6.3174430149002401</v>
      </c>
      <c r="S3196" s="86">
        <f t="shared" si="347"/>
        <v>7.4494911112628598E-2</v>
      </c>
      <c r="T3196" s="87">
        <v>0.92638575400000001</v>
      </c>
      <c r="U3196" s="87">
        <v>0</v>
      </c>
    </row>
    <row r="3197" spans="2:21">
      <c r="B3197" s="87" t="s">
        <v>8963</v>
      </c>
      <c r="C3197" s="87" t="s">
        <v>832</v>
      </c>
      <c r="D3197" s="87" t="s">
        <v>4367</v>
      </c>
      <c r="E3197" s="87">
        <v>51.807321079048002</v>
      </c>
      <c r="F3197" s="86">
        <v>56.246775573898702</v>
      </c>
      <c r="G3197" s="86">
        <v>64.3455435423446</v>
      </c>
      <c r="H3197" s="86">
        <f t="shared" si="348"/>
        <v>57.466546731763763</v>
      </c>
      <c r="I3197" s="86">
        <f t="shared" si="343"/>
        <v>6.3574866805167956</v>
      </c>
      <c r="J3197" s="86">
        <f t="shared" si="344"/>
        <v>5.8446504525234415</v>
      </c>
      <c r="L3197" s="87">
        <v>66.277552904293401</v>
      </c>
      <c r="M3197" s="86">
        <v>60.543757180342503</v>
      </c>
      <c r="N3197" s="86">
        <v>65.949369701921</v>
      </c>
      <c r="O3197" s="86">
        <f t="shared" si="349"/>
        <v>64.256893262185642</v>
      </c>
      <c r="P3197" s="86">
        <f t="shared" si="345"/>
        <v>3.2198541465870587</v>
      </c>
      <c r="Q3197" s="86">
        <f t="shared" si="346"/>
        <v>6.0057793249405771</v>
      </c>
      <c r="S3197" s="86">
        <f t="shared" si="347"/>
        <v>0.16112887241713567</v>
      </c>
      <c r="T3197" s="87">
        <v>0.673413123</v>
      </c>
      <c r="U3197" s="87">
        <v>0</v>
      </c>
    </row>
    <row r="3198" spans="2:21">
      <c r="B3198" s="87" t="s">
        <v>8964</v>
      </c>
      <c r="C3198" s="87" t="s">
        <v>832</v>
      </c>
      <c r="D3198" s="87" t="s">
        <v>4368</v>
      </c>
      <c r="E3198" s="87">
        <v>94.362134652951497</v>
      </c>
      <c r="F3198" s="86">
        <v>99.575425152883</v>
      </c>
      <c r="G3198" s="86">
        <v>102.773234660676</v>
      </c>
      <c r="H3198" s="86">
        <f t="shared" si="348"/>
        <v>98.903598155503502</v>
      </c>
      <c r="I3198" s="86">
        <f t="shared" si="343"/>
        <v>4.2456053126488023</v>
      </c>
      <c r="J3198" s="86">
        <f t="shared" si="344"/>
        <v>6.6279511026935278</v>
      </c>
      <c r="L3198" s="87">
        <v>100.913951948104</v>
      </c>
      <c r="M3198" s="86">
        <v>114.67919052374999</v>
      </c>
      <c r="N3198" s="86">
        <v>103.899481024994</v>
      </c>
      <c r="O3198" s="86">
        <f t="shared" si="349"/>
        <v>106.49754116561598</v>
      </c>
      <c r="P3198" s="86">
        <f t="shared" si="345"/>
        <v>7.2410555606092215</v>
      </c>
      <c r="Q3198" s="86">
        <f t="shared" si="346"/>
        <v>6.7346763114077843</v>
      </c>
      <c r="S3198" s="86">
        <f t="shared" si="347"/>
        <v>0.10672520871425659</v>
      </c>
      <c r="T3198" s="87">
        <v>0.79493078399999995</v>
      </c>
      <c r="U3198" s="87">
        <v>0</v>
      </c>
    </row>
    <row r="3199" spans="2:21">
      <c r="B3199" s="87" t="s">
        <v>8965</v>
      </c>
      <c r="C3199" s="87" t="s">
        <v>841</v>
      </c>
      <c r="D3199" s="87" t="s">
        <v>4369</v>
      </c>
      <c r="E3199" s="87">
        <v>108.61203344032199</v>
      </c>
      <c r="F3199" s="86">
        <v>130.31967782528301</v>
      </c>
      <c r="G3199" s="86">
        <v>125.905926579294</v>
      </c>
      <c r="H3199" s="86">
        <f t="shared" si="348"/>
        <v>121.61254594829967</v>
      </c>
      <c r="I3199" s="86">
        <f t="shared" si="343"/>
        <v>11.473024628141017</v>
      </c>
      <c r="J3199" s="86">
        <f t="shared" si="344"/>
        <v>6.9261482593764256</v>
      </c>
      <c r="L3199" s="87">
        <v>114.039121050585</v>
      </c>
      <c r="M3199" s="86">
        <v>142.49118900303</v>
      </c>
      <c r="N3199" s="86">
        <v>129.37728595333601</v>
      </c>
      <c r="O3199" s="86">
        <f t="shared" si="349"/>
        <v>128.63586533565032</v>
      </c>
      <c r="P3199" s="86">
        <f t="shared" si="345"/>
        <v>14.240516882890315</v>
      </c>
      <c r="Q3199" s="86">
        <f t="shared" si="346"/>
        <v>7.0071491304805589</v>
      </c>
      <c r="S3199" s="86">
        <f t="shared" si="347"/>
        <v>8.1000871104133898E-2</v>
      </c>
      <c r="T3199" s="87">
        <v>0.92322063399999998</v>
      </c>
      <c r="U3199" s="87">
        <v>0</v>
      </c>
    </row>
    <row r="3200" spans="2:21">
      <c r="B3200" s="87" t="s">
        <v>8966</v>
      </c>
      <c r="C3200" s="87" t="s">
        <v>832</v>
      </c>
      <c r="D3200" s="87" t="s">
        <v>957</v>
      </c>
      <c r="E3200" s="87">
        <v>75.153625410706994</v>
      </c>
      <c r="F3200" s="86">
        <v>75.896464692510406</v>
      </c>
      <c r="G3200" s="86">
        <v>76.607640512554497</v>
      </c>
      <c r="H3200" s="86">
        <f t="shared" si="348"/>
        <v>75.885910205257304</v>
      </c>
      <c r="I3200" s="86">
        <f t="shared" si="343"/>
        <v>0.7270650087860322</v>
      </c>
      <c r="J3200" s="86">
        <f t="shared" si="344"/>
        <v>6.245760139105494</v>
      </c>
      <c r="L3200" s="87">
        <v>82.573187429105005</v>
      </c>
      <c r="M3200" s="86">
        <v>84.561356811931105</v>
      </c>
      <c r="N3200" s="86">
        <v>85.086678553819496</v>
      </c>
      <c r="O3200" s="86">
        <f t="shared" si="349"/>
        <v>84.073740931618531</v>
      </c>
      <c r="P3200" s="86">
        <f t="shared" si="345"/>
        <v>1.3257964940194937</v>
      </c>
      <c r="Q3200" s="86">
        <f t="shared" si="346"/>
        <v>6.393583363342624</v>
      </c>
      <c r="S3200" s="86">
        <f t="shared" si="347"/>
        <v>0.1478232242371304</v>
      </c>
      <c r="T3200" s="87">
        <v>0.55478147700000002</v>
      </c>
      <c r="U3200" s="87">
        <v>0</v>
      </c>
    </row>
    <row r="3201" spans="2:21">
      <c r="B3201" s="87" t="s">
        <v>8967</v>
      </c>
      <c r="C3201" s="87" t="s">
        <v>841</v>
      </c>
      <c r="D3201" s="87"/>
      <c r="E3201" s="87">
        <v>47.582586135509601</v>
      </c>
      <c r="F3201" s="86">
        <v>46.743187335107699</v>
      </c>
      <c r="G3201" s="86">
        <v>46.790151193009301</v>
      </c>
      <c r="H3201" s="86">
        <f t="shared" si="348"/>
        <v>47.038641554542203</v>
      </c>
      <c r="I3201" s="86">
        <f t="shared" si="343"/>
        <v>0.47165472685016246</v>
      </c>
      <c r="J3201" s="86">
        <f t="shared" si="344"/>
        <v>5.5557744915662273</v>
      </c>
      <c r="L3201" s="87">
        <v>51.422239322296598</v>
      </c>
      <c r="M3201" s="86">
        <v>56.9103287819201</v>
      </c>
      <c r="N3201" s="86">
        <v>46.129037791329601</v>
      </c>
      <c r="O3201" s="86">
        <f t="shared" si="349"/>
        <v>51.487201965182102</v>
      </c>
      <c r="P3201" s="86">
        <f t="shared" si="345"/>
        <v>5.3909390614878001</v>
      </c>
      <c r="Q3201" s="86">
        <f t="shared" si="346"/>
        <v>5.6861419649326166</v>
      </c>
      <c r="S3201" s="86">
        <f t="shared" si="347"/>
        <v>0.13036747336638868</v>
      </c>
      <c r="T3201" s="87">
        <v>0.77464582999999998</v>
      </c>
      <c r="U3201" s="87">
        <v>0</v>
      </c>
    </row>
    <row r="3202" spans="2:21">
      <c r="B3202" s="87" t="s">
        <v>8968</v>
      </c>
      <c r="C3202" s="87" t="s">
        <v>841</v>
      </c>
      <c r="D3202" s="87"/>
      <c r="E3202" s="87">
        <v>56.6831089084083</v>
      </c>
      <c r="F3202" s="86">
        <v>56.141509228011799</v>
      </c>
      <c r="G3202" s="86">
        <v>61.660167307825603</v>
      </c>
      <c r="H3202" s="86">
        <f t="shared" si="348"/>
        <v>58.161595148081894</v>
      </c>
      <c r="I3202" s="86">
        <f t="shared" si="343"/>
        <v>3.041929966510025</v>
      </c>
      <c r="J3202" s="86">
        <f t="shared" si="344"/>
        <v>5.8619949322444036</v>
      </c>
      <c r="L3202" s="87">
        <v>55.9323431027656</v>
      </c>
      <c r="M3202" s="86">
        <v>59.170911427761403</v>
      </c>
      <c r="N3202" s="86">
        <v>58.264267969408202</v>
      </c>
      <c r="O3202" s="86">
        <f t="shared" si="349"/>
        <v>57.789174166645068</v>
      </c>
      <c r="P3202" s="86">
        <f t="shared" si="345"/>
        <v>1.6707383966332019</v>
      </c>
      <c r="Q3202" s="86">
        <f t="shared" si="346"/>
        <v>5.8527273481855691</v>
      </c>
      <c r="S3202" s="86">
        <f t="shared" si="347"/>
        <v>-9.2675840588348195E-3</v>
      </c>
      <c r="T3202" s="87">
        <v>0.85622119399999996</v>
      </c>
      <c r="U3202" s="87">
        <v>0</v>
      </c>
    </row>
    <row r="3203" spans="2:21">
      <c r="B3203" s="87" t="s">
        <v>8969</v>
      </c>
      <c r="C3203" s="87" t="s">
        <v>832</v>
      </c>
      <c r="D3203" s="87" t="s">
        <v>4370</v>
      </c>
      <c r="E3203" s="87">
        <v>124.54888879540999</v>
      </c>
      <c r="F3203" s="86">
        <v>126.008775516021</v>
      </c>
      <c r="G3203" s="86">
        <v>132.53249017071599</v>
      </c>
      <c r="H3203" s="86">
        <f t="shared" si="348"/>
        <v>127.69671816071566</v>
      </c>
      <c r="I3203" s="86">
        <f t="shared" si="343"/>
        <v>4.2510393445345853</v>
      </c>
      <c r="J3203" s="86">
        <f t="shared" si="344"/>
        <v>6.9965776376493363</v>
      </c>
      <c r="L3203" s="87">
        <v>117.65627402942999</v>
      </c>
      <c r="M3203" s="86">
        <v>126.922187564523</v>
      </c>
      <c r="N3203" s="86">
        <v>128.75263429447699</v>
      </c>
      <c r="O3203" s="86">
        <f t="shared" si="349"/>
        <v>124.44369862947667</v>
      </c>
      <c r="P3203" s="86">
        <f t="shared" si="345"/>
        <v>5.9489060619401961</v>
      </c>
      <c r="Q3203" s="86">
        <f t="shared" si="346"/>
        <v>6.9593493691803179</v>
      </c>
      <c r="S3203" s="86">
        <f t="shared" si="347"/>
        <v>-3.7228268469019082E-2</v>
      </c>
      <c r="T3203" s="87">
        <v>0.73001777700000003</v>
      </c>
      <c r="U3203" s="87">
        <v>0</v>
      </c>
    </row>
    <row r="3204" spans="2:21">
      <c r="B3204" s="87" t="s">
        <v>8970</v>
      </c>
      <c r="C3204" s="87" t="s">
        <v>832</v>
      </c>
      <c r="D3204" s="87" t="s">
        <v>4371</v>
      </c>
      <c r="E3204" s="87">
        <v>250.37122991644</v>
      </c>
      <c r="F3204" s="86">
        <v>260.66250877529001</v>
      </c>
      <c r="G3204" s="86">
        <v>232.62358311476399</v>
      </c>
      <c r="H3204" s="86">
        <f t="shared" si="348"/>
        <v>247.88577393549801</v>
      </c>
      <c r="I3204" s="86">
        <f t="shared" si="343"/>
        <v>14.183739162295195</v>
      </c>
      <c r="J3204" s="86">
        <f t="shared" si="344"/>
        <v>7.9535316678890515</v>
      </c>
      <c r="L3204" s="87">
        <v>250.57586751285001</v>
      </c>
      <c r="M3204" s="86">
        <v>255.984795655944</v>
      </c>
      <c r="N3204" s="86">
        <v>254.85691012464201</v>
      </c>
      <c r="O3204" s="86">
        <f t="shared" si="349"/>
        <v>253.80585776447867</v>
      </c>
      <c r="P3204" s="86">
        <f t="shared" si="345"/>
        <v>2.8535345121694671</v>
      </c>
      <c r="Q3204" s="86">
        <f t="shared" si="346"/>
        <v>7.9875815563148169</v>
      </c>
      <c r="S3204" s="86">
        <f t="shared" si="347"/>
        <v>3.4049888425765562E-2</v>
      </c>
      <c r="T3204" s="87">
        <v>0.99307507900000003</v>
      </c>
      <c r="U3204" s="87">
        <v>0</v>
      </c>
    </row>
    <row r="3205" spans="2:21">
      <c r="B3205" s="87" t="s">
        <v>8971</v>
      </c>
      <c r="C3205" s="87" t="s">
        <v>4372</v>
      </c>
      <c r="D3205" s="87" t="s">
        <v>4373</v>
      </c>
      <c r="E3205" s="87">
        <v>66.094167590968198</v>
      </c>
      <c r="F3205" s="86">
        <v>56.407754178894898</v>
      </c>
      <c r="G3205" s="86">
        <v>50.384626383995503</v>
      </c>
      <c r="H3205" s="86">
        <f t="shared" si="348"/>
        <v>57.628849384619535</v>
      </c>
      <c r="I3205" s="86">
        <f t="shared" si="343"/>
        <v>7.9256372841226952</v>
      </c>
      <c r="J3205" s="86">
        <f t="shared" si="344"/>
        <v>5.8487193101060608</v>
      </c>
      <c r="L3205" s="87">
        <v>65.665229383642099</v>
      </c>
      <c r="M3205" s="86">
        <v>65.930401945249997</v>
      </c>
      <c r="N3205" s="86">
        <v>56.5432544587959</v>
      </c>
      <c r="O3205" s="86">
        <f t="shared" si="349"/>
        <v>62.71296192922933</v>
      </c>
      <c r="P3205" s="86">
        <f t="shared" si="345"/>
        <v>5.344768173167008</v>
      </c>
      <c r="Q3205" s="86">
        <f t="shared" si="346"/>
        <v>5.9706917544753653</v>
      </c>
      <c r="S3205" s="86">
        <f t="shared" si="347"/>
        <v>0.1219724443693031</v>
      </c>
      <c r="T3205" s="87">
        <v>0.82933630199999997</v>
      </c>
      <c r="U3205" s="87">
        <v>0</v>
      </c>
    </row>
    <row r="3206" spans="2:21">
      <c r="B3206" s="87" t="s">
        <v>8972</v>
      </c>
      <c r="C3206" s="87" t="s">
        <v>4374</v>
      </c>
      <c r="D3206" s="87" t="s">
        <v>4375</v>
      </c>
      <c r="E3206" s="87">
        <v>50.407123212046699</v>
      </c>
      <c r="F3206" s="86">
        <v>57.357541196357701</v>
      </c>
      <c r="G3206" s="86">
        <v>61.0929116709734</v>
      </c>
      <c r="H3206" s="86">
        <f t="shared" si="348"/>
        <v>56.285858693125931</v>
      </c>
      <c r="I3206" s="86">
        <f t="shared" ref="I3206:I3269" si="350">STDEV(E3206:G3206)</f>
        <v>5.4229047832349595</v>
      </c>
      <c r="J3206" s="86">
        <f t="shared" ref="J3206:J3269" si="351">LOG(H3206,2)</f>
        <v>5.8147005987924931</v>
      </c>
      <c r="L3206" s="87">
        <v>53.758612266555197</v>
      </c>
      <c r="M3206" s="86">
        <v>61.526916470765002</v>
      </c>
      <c r="N3206" s="86">
        <v>55.147498088398997</v>
      </c>
      <c r="O3206" s="86">
        <f t="shared" si="349"/>
        <v>56.811008941906401</v>
      </c>
      <c r="P3206" s="86">
        <f t="shared" ref="P3206:P3269" si="352">STDEV(L3206:N3206)</f>
        <v>4.142715150971477</v>
      </c>
      <c r="Q3206" s="86">
        <f t="shared" ref="Q3206:Q3269" si="353">LOG(O3206,2)</f>
        <v>5.8280986198095723</v>
      </c>
      <c r="S3206" s="86">
        <f t="shared" ref="S3206:S3269" si="354">LOG(O3206/H3206,2)</f>
        <v>1.3398021017079046E-2</v>
      </c>
      <c r="T3206" s="87">
        <v>0.95528714000000003</v>
      </c>
      <c r="U3206" s="87">
        <v>0</v>
      </c>
    </row>
    <row r="3207" spans="2:21">
      <c r="B3207" s="87" t="s">
        <v>8973</v>
      </c>
      <c r="C3207" s="87" t="s">
        <v>4376</v>
      </c>
      <c r="D3207" s="87" t="s">
        <v>4377</v>
      </c>
      <c r="E3207" s="87">
        <v>152.49000528745</v>
      </c>
      <c r="F3207" s="86">
        <v>188.195473773998</v>
      </c>
      <c r="G3207" s="86">
        <v>181.73409243017201</v>
      </c>
      <c r="H3207" s="86">
        <f t="shared" ref="H3207:H3270" si="355">AVERAGE(E3207:G3207)</f>
        <v>174.13985716387333</v>
      </c>
      <c r="I3207" s="86">
        <f t="shared" si="350"/>
        <v>19.025625532972338</v>
      </c>
      <c r="J3207" s="86">
        <f t="shared" si="351"/>
        <v>7.4441026348755024</v>
      </c>
      <c r="L3207" s="87">
        <v>160.13368486943401</v>
      </c>
      <c r="M3207" s="86">
        <v>191.52640779187001</v>
      </c>
      <c r="N3207" s="86">
        <v>178.06126923815299</v>
      </c>
      <c r="O3207" s="86">
        <f t="shared" ref="O3207:O3270" si="356">AVERAGE(L3207:N3207)</f>
        <v>176.57378729981897</v>
      </c>
      <c r="P3207" s="86">
        <f t="shared" si="352"/>
        <v>15.749133785985252</v>
      </c>
      <c r="Q3207" s="86">
        <f t="shared" si="353"/>
        <v>7.4641273779512689</v>
      </c>
      <c r="S3207" s="86">
        <f t="shared" si="354"/>
        <v>2.0024743075766561E-2</v>
      </c>
      <c r="T3207" s="87">
        <v>0.95898821999999995</v>
      </c>
      <c r="U3207" s="87">
        <v>0</v>
      </c>
    </row>
    <row r="3208" spans="2:21">
      <c r="B3208" s="87" t="s">
        <v>8974</v>
      </c>
      <c r="C3208" s="87" t="s">
        <v>4378</v>
      </c>
      <c r="D3208" s="87" t="s">
        <v>4379</v>
      </c>
      <c r="E3208" s="87">
        <v>167.85264043115399</v>
      </c>
      <c r="F3208" s="86">
        <v>159.795569607212</v>
      </c>
      <c r="G3208" s="86">
        <v>172.988694018335</v>
      </c>
      <c r="H3208" s="86">
        <f t="shared" si="355"/>
        <v>166.87896801890031</v>
      </c>
      <c r="I3208" s="86">
        <f t="shared" si="350"/>
        <v>6.6502376954985793</v>
      </c>
      <c r="J3208" s="86">
        <f t="shared" si="351"/>
        <v>7.382658331132995</v>
      </c>
      <c r="L3208" s="87">
        <v>173.931777386927</v>
      </c>
      <c r="M3208" s="86">
        <v>178.81118459699201</v>
      </c>
      <c r="N3208" s="86">
        <v>180.87156068249899</v>
      </c>
      <c r="O3208" s="86">
        <f t="shared" si="356"/>
        <v>177.87150755547268</v>
      </c>
      <c r="P3208" s="86">
        <f t="shared" si="352"/>
        <v>3.5640416319319206</v>
      </c>
      <c r="Q3208" s="86">
        <f t="shared" si="353"/>
        <v>7.474691619994565</v>
      </c>
      <c r="S3208" s="86">
        <f t="shared" si="354"/>
        <v>9.2033288861570875E-2</v>
      </c>
      <c r="T3208" s="87">
        <v>0.84178788000000004</v>
      </c>
      <c r="U3208" s="87">
        <v>0</v>
      </c>
    </row>
    <row r="3209" spans="2:21">
      <c r="B3209" s="87" t="s">
        <v>8975</v>
      </c>
      <c r="C3209" s="87" t="s">
        <v>4380</v>
      </c>
      <c r="D3209" s="87" t="s">
        <v>3853</v>
      </c>
      <c r="E3209" s="87">
        <v>48.583886840547201</v>
      </c>
      <c r="F3209" s="86">
        <v>48.485687563052402</v>
      </c>
      <c r="G3209" s="86">
        <v>34.2622316076978</v>
      </c>
      <c r="H3209" s="86">
        <f t="shared" si="355"/>
        <v>43.77726867043247</v>
      </c>
      <c r="I3209" s="86">
        <f t="shared" si="350"/>
        <v>8.2404100931589568</v>
      </c>
      <c r="J3209" s="86">
        <f t="shared" si="351"/>
        <v>5.4521100403028493</v>
      </c>
      <c r="L3209" s="87">
        <v>47.892250191781599</v>
      </c>
      <c r="M3209" s="86">
        <v>37.005278960189401</v>
      </c>
      <c r="N3209" s="86">
        <v>35.969004931094297</v>
      </c>
      <c r="O3209" s="86">
        <f t="shared" si="356"/>
        <v>40.288844694355099</v>
      </c>
      <c r="P3209" s="86">
        <f t="shared" si="352"/>
        <v>6.6050963153133706</v>
      </c>
      <c r="Q3209" s="86">
        <f t="shared" si="353"/>
        <v>5.3323085308622851</v>
      </c>
      <c r="S3209" s="86">
        <f t="shared" si="354"/>
        <v>-0.11980150944056442</v>
      </c>
      <c r="T3209" s="87">
        <v>0.72381813500000003</v>
      </c>
      <c r="U3209" s="87">
        <v>0</v>
      </c>
    </row>
    <row r="3210" spans="2:21">
      <c r="B3210" s="87" t="s">
        <v>8976</v>
      </c>
      <c r="C3210" s="87" t="s">
        <v>4381</v>
      </c>
      <c r="D3210" s="87" t="s">
        <v>1766</v>
      </c>
      <c r="E3210" s="87">
        <v>64.981982837930005</v>
      </c>
      <c r="F3210" s="86">
        <v>69.107294529092499</v>
      </c>
      <c r="G3210" s="86">
        <v>70.081996295112802</v>
      </c>
      <c r="H3210" s="86">
        <f t="shared" si="355"/>
        <v>68.057091220711769</v>
      </c>
      <c r="I3210" s="86">
        <f t="shared" si="350"/>
        <v>2.7073473285786185</v>
      </c>
      <c r="J3210" s="86">
        <f t="shared" si="351"/>
        <v>6.0886735863146999</v>
      </c>
      <c r="L3210" s="87">
        <v>62.0486520084701</v>
      </c>
      <c r="M3210" s="86">
        <v>68.934582669401195</v>
      </c>
      <c r="N3210" s="86">
        <v>63.683001937107598</v>
      </c>
      <c r="O3210" s="86">
        <f t="shared" si="356"/>
        <v>64.88874553832629</v>
      </c>
      <c r="P3210" s="86">
        <f t="shared" si="352"/>
        <v>3.5978289968670851</v>
      </c>
      <c r="Q3210" s="86">
        <f t="shared" si="353"/>
        <v>6.0198963702761166</v>
      </c>
      <c r="S3210" s="86">
        <f t="shared" si="354"/>
        <v>-6.8777216038583028E-2</v>
      </c>
      <c r="T3210" s="87">
        <v>0.54367317299999995</v>
      </c>
      <c r="U3210" s="87">
        <v>0</v>
      </c>
    </row>
    <row r="3211" spans="2:21">
      <c r="B3211" s="87" t="s">
        <v>8977</v>
      </c>
      <c r="C3211" s="87" t="s">
        <v>4382</v>
      </c>
      <c r="D3211" s="87" t="s">
        <v>4383</v>
      </c>
      <c r="E3211" s="87">
        <v>52.1939428781454</v>
      </c>
      <c r="F3211" s="86">
        <v>59.732943019561901</v>
      </c>
      <c r="G3211" s="86">
        <v>62.7691936336387</v>
      </c>
      <c r="H3211" s="86">
        <f t="shared" si="355"/>
        <v>58.232026510448669</v>
      </c>
      <c r="I3211" s="86">
        <f t="shared" si="350"/>
        <v>5.4450477418372465</v>
      </c>
      <c r="J3211" s="86">
        <f t="shared" si="351"/>
        <v>5.8637409212112184</v>
      </c>
      <c r="L3211" s="87">
        <v>59.549009445549999</v>
      </c>
      <c r="M3211" s="86">
        <v>62.156220832359899</v>
      </c>
      <c r="N3211" s="86">
        <v>68.765290639197303</v>
      </c>
      <c r="O3211" s="86">
        <f t="shared" si="356"/>
        <v>63.490173639035731</v>
      </c>
      <c r="P3211" s="86">
        <f t="shared" si="352"/>
        <v>4.7507401873732267</v>
      </c>
      <c r="Q3211" s="86">
        <f t="shared" si="353"/>
        <v>5.9884614184380078</v>
      </c>
      <c r="S3211" s="86">
        <f t="shared" si="354"/>
        <v>0.12472049722679028</v>
      </c>
      <c r="T3211" s="87">
        <v>0.774981472</v>
      </c>
      <c r="U3211" s="87">
        <v>0</v>
      </c>
    </row>
    <row r="3212" spans="2:21">
      <c r="B3212" s="87" t="s">
        <v>8978</v>
      </c>
      <c r="C3212" s="87" t="s">
        <v>4384</v>
      </c>
      <c r="D3212" s="87" t="s">
        <v>4385</v>
      </c>
      <c r="E3212" s="87">
        <v>151.53641415621499</v>
      </c>
      <c r="F3212" s="86">
        <v>135.393289576147</v>
      </c>
      <c r="G3212" s="86">
        <v>137.388829522137</v>
      </c>
      <c r="H3212" s="86">
        <f t="shared" si="355"/>
        <v>141.43951108483301</v>
      </c>
      <c r="I3212" s="86">
        <f t="shared" si="350"/>
        <v>8.8009166365596698</v>
      </c>
      <c r="J3212" s="86">
        <f t="shared" si="351"/>
        <v>7.1440413826490463</v>
      </c>
      <c r="L3212" s="87">
        <v>160.31664683642299</v>
      </c>
      <c r="M3212" s="86">
        <v>142.17978280347199</v>
      </c>
      <c r="N3212" s="86">
        <v>139.87088732027101</v>
      </c>
      <c r="O3212" s="86">
        <f t="shared" si="356"/>
        <v>147.45577232005533</v>
      </c>
      <c r="P3212" s="86">
        <f t="shared" si="352"/>
        <v>11.197513991167986</v>
      </c>
      <c r="Q3212" s="86">
        <f t="shared" si="353"/>
        <v>7.2041384891802593</v>
      </c>
      <c r="S3212" s="86">
        <f t="shared" si="354"/>
        <v>6.0097106531212634E-2</v>
      </c>
      <c r="T3212" s="87">
        <v>0.96158329600000003</v>
      </c>
      <c r="U3212" s="87">
        <v>0</v>
      </c>
    </row>
    <row r="3213" spans="2:21">
      <c r="B3213" s="87" t="s">
        <v>8979</v>
      </c>
      <c r="C3213" s="87" t="s">
        <v>841</v>
      </c>
      <c r="D3213" s="87"/>
      <c r="E3213" s="87">
        <v>831.71753299877105</v>
      </c>
      <c r="F3213" s="86">
        <v>1094.58440618947</v>
      </c>
      <c r="G3213" s="86">
        <v>1061.0526766303401</v>
      </c>
      <c r="H3213" s="86">
        <f t="shared" si="355"/>
        <v>995.78487193952697</v>
      </c>
      <c r="I3213" s="86">
        <f t="shared" si="350"/>
        <v>143.07223001733229</v>
      </c>
      <c r="J3213" s="86">
        <f t="shared" si="351"/>
        <v>9.9596902877820135</v>
      </c>
      <c r="L3213" s="87">
        <v>800.93423020096395</v>
      </c>
      <c r="M3213" s="86">
        <v>959.54703316139899</v>
      </c>
      <c r="N3213" s="86">
        <v>1049.0699225726601</v>
      </c>
      <c r="O3213" s="86">
        <f t="shared" si="356"/>
        <v>936.51706197834085</v>
      </c>
      <c r="P3213" s="86">
        <f t="shared" si="352"/>
        <v>125.66071437292916</v>
      </c>
      <c r="Q3213" s="86">
        <f t="shared" si="353"/>
        <v>9.8711614682871573</v>
      </c>
      <c r="S3213" s="86">
        <f t="shared" si="354"/>
        <v>-8.8528819494855485E-2</v>
      </c>
      <c r="T3213" s="87">
        <v>0.68200424900000001</v>
      </c>
      <c r="U3213" s="87">
        <v>0</v>
      </c>
    </row>
    <row r="3214" spans="2:21">
      <c r="B3214" s="87" t="s">
        <v>8980</v>
      </c>
      <c r="C3214" s="87" t="s">
        <v>841</v>
      </c>
      <c r="D3214" s="87"/>
      <c r="E3214" s="87">
        <v>68.939153804710998</v>
      </c>
      <c r="F3214" s="86">
        <v>60.574888768300397</v>
      </c>
      <c r="G3214" s="86">
        <v>50.553314183388103</v>
      </c>
      <c r="H3214" s="86">
        <f t="shared" si="355"/>
        <v>60.022452252133171</v>
      </c>
      <c r="I3214" s="86">
        <f t="shared" si="350"/>
        <v>9.2053606243073318</v>
      </c>
      <c r="J3214" s="86">
        <f t="shared" si="351"/>
        <v>5.9074303571711146</v>
      </c>
      <c r="L3214" s="87">
        <v>55.852095838629602</v>
      </c>
      <c r="M3214" s="86">
        <v>44.168144838572402</v>
      </c>
      <c r="N3214" s="86">
        <v>44.231697326387597</v>
      </c>
      <c r="O3214" s="86">
        <f t="shared" si="356"/>
        <v>48.083979334529865</v>
      </c>
      <c r="P3214" s="86">
        <f t="shared" si="352"/>
        <v>6.7274612778987528</v>
      </c>
      <c r="Q3214" s="86">
        <f t="shared" si="353"/>
        <v>5.5874843904504008</v>
      </c>
      <c r="S3214" s="86">
        <f t="shared" si="354"/>
        <v>-0.31994596672071435</v>
      </c>
      <c r="T3214" s="87">
        <v>0.14251487400000001</v>
      </c>
      <c r="U3214" s="87">
        <v>0</v>
      </c>
    </row>
    <row r="3215" spans="2:21">
      <c r="B3215" s="87" t="s">
        <v>8981</v>
      </c>
      <c r="C3215" s="87" t="s">
        <v>4386</v>
      </c>
      <c r="D3215" s="87" t="s">
        <v>4387</v>
      </c>
      <c r="E3215" s="87">
        <v>135.880071267256</v>
      </c>
      <c r="F3215" s="86">
        <v>157.68283157015301</v>
      </c>
      <c r="G3215" s="86">
        <v>161.11881549658401</v>
      </c>
      <c r="H3215" s="86">
        <f t="shared" si="355"/>
        <v>151.56057277799766</v>
      </c>
      <c r="I3215" s="86">
        <f t="shared" si="350"/>
        <v>13.687954270341203</v>
      </c>
      <c r="J3215" s="86">
        <f t="shared" si="351"/>
        <v>7.2437506869800607</v>
      </c>
      <c r="L3215" s="87">
        <v>129.09093276331399</v>
      </c>
      <c r="M3215" s="86">
        <v>151.271851370202</v>
      </c>
      <c r="N3215" s="86">
        <v>156.152061899964</v>
      </c>
      <c r="O3215" s="86">
        <f t="shared" si="356"/>
        <v>145.50494867782666</v>
      </c>
      <c r="P3215" s="86">
        <f t="shared" si="352"/>
        <v>14.422865614540909</v>
      </c>
      <c r="Q3215" s="86">
        <f t="shared" si="353"/>
        <v>7.1849244103416217</v>
      </c>
      <c r="S3215" s="86">
        <f t="shared" si="354"/>
        <v>-5.8826276638437841E-2</v>
      </c>
      <c r="T3215" s="87">
        <v>0.69537751999999997</v>
      </c>
      <c r="U3215" s="87">
        <v>0</v>
      </c>
    </row>
    <row r="3216" spans="2:21">
      <c r="B3216" s="87" t="s">
        <v>8982</v>
      </c>
      <c r="C3216" s="87" t="s">
        <v>4388</v>
      </c>
      <c r="D3216" s="87" t="s">
        <v>2850</v>
      </c>
      <c r="E3216" s="87">
        <v>62.306112393352002</v>
      </c>
      <c r="F3216" s="86">
        <v>54.715433181674499</v>
      </c>
      <c r="G3216" s="86">
        <v>56.198237120610401</v>
      </c>
      <c r="H3216" s="86">
        <f t="shared" si="355"/>
        <v>57.739927565212298</v>
      </c>
      <c r="I3216" s="86">
        <f t="shared" si="350"/>
        <v>4.0233331696344585</v>
      </c>
      <c r="J3216" s="86">
        <f t="shared" si="351"/>
        <v>5.8514973926002503</v>
      </c>
      <c r="L3216" s="87">
        <v>58.610904186626897</v>
      </c>
      <c r="M3216" s="86">
        <v>58.723296340802797</v>
      </c>
      <c r="N3216" s="86">
        <v>52.951564580180197</v>
      </c>
      <c r="O3216" s="86">
        <f t="shared" si="356"/>
        <v>56.761921702536625</v>
      </c>
      <c r="P3216" s="86">
        <f t="shared" si="352"/>
        <v>3.3003445348931946</v>
      </c>
      <c r="Q3216" s="86">
        <f t="shared" si="353"/>
        <v>5.8268515282567241</v>
      </c>
      <c r="S3216" s="86">
        <f t="shared" si="354"/>
        <v>-2.4645864343526138E-2</v>
      </c>
      <c r="T3216" s="87">
        <v>0.83396232299999995</v>
      </c>
      <c r="U3216" s="87">
        <v>0</v>
      </c>
    </row>
    <row r="3217" spans="2:21">
      <c r="B3217" s="87" t="s">
        <v>8983</v>
      </c>
      <c r="C3217" s="87" t="s">
        <v>1700</v>
      </c>
      <c r="D3217" s="87" t="s">
        <v>1002</v>
      </c>
      <c r="E3217" s="87">
        <v>158.095068255965</v>
      </c>
      <c r="F3217" s="86">
        <v>142.35098860550599</v>
      </c>
      <c r="G3217" s="86">
        <v>135.6957380712</v>
      </c>
      <c r="H3217" s="86">
        <f t="shared" si="355"/>
        <v>145.38059831089035</v>
      </c>
      <c r="I3217" s="86">
        <f t="shared" si="350"/>
        <v>11.502886568455347</v>
      </c>
      <c r="J3217" s="86">
        <f t="shared" si="351"/>
        <v>7.1836909377920435</v>
      </c>
      <c r="L3217" s="87">
        <v>161.11961222414101</v>
      </c>
      <c r="M3217" s="86">
        <v>115.896675601214</v>
      </c>
      <c r="N3217" s="86">
        <v>141.63945182632699</v>
      </c>
      <c r="O3217" s="86">
        <f t="shared" si="356"/>
        <v>139.55191321722734</v>
      </c>
      <c r="P3217" s="86">
        <f t="shared" si="352"/>
        <v>22.683625421957611</v>
      </c>
      <c r="Q3217" s="86">
        <f t="shared" si="353"/>
        <v>7.1246580932549159</v>
      </c>
      <c r="S3217" s="86">
        <f t="shared" si="354"/>
        <v>-5.9032844537126865E-2</v>
      </c>
      <c r="T3217" s="87">
        <v>0.78898572199999994</v>
      </c>
      <c r="U3217" s="87">
        <v>0</v>
      </c>
    </row>
    <row r="3218" spans="2:21">
      <c r="B3218" s="87" t="s">
        <v>8984</v>
      </c>
      <c r="C3218" s="87" t="s">
        <v>4389</v>
      </c>
      <c r="D3218" s="87" t="s">
        <v>1490</v>
      </c>
      <c r="E3218" s="87">
        <v>113.341016627087</v>
      </c>
      <c r="F3218" s="86">
        <v>93.404315091834704</v>
      </c>
      <c r="G3218" s="86">
        <v>83.942406741878898</v>
      </c>
      <c r="H3218" s="86">
        <f t="shared" si="355"/>
        <v>96.895912820266858</v>
      </c>
      <c r="I3218" s="86">
        <f t="shared" si="350"/>
        <v>15.007098547639432</v>
      </c>
      <c r="J3218" s="86">
        <f t="shared" si="351"/>
        <v>6.5983639072945701</v>
      </c>
      <c r="L3218" s="87">
        <v>107.366062791052</v>
      </c>
      <c r="M3218" s="86">
        <v>104.47212235254599</v>
      </c>
      <c r="N3218" s="86">
        <v>98.108285002845605</v>
      </c>
      <c r="O3218" s="86">
        <f t="shared" si="356"/>
        <v>103.31549004881454</v>
      </c>
      <c r="P3218" s="86">
        <f t="shared" si="352"/>
        <v>4.7360279885657652</v>
      </c>
      <c r="Q3218" s="86">
        <f t="shared" si="353"/>
        <v>6.6909127628668994</v>
      </c>
      <c r="S3218" s="86">
        <f t="shared" si="354"/>
        <v>9.2548855572330335E-2</v>
      </c>
      <c r="T3218" s="87">
        <v>0.90539559999999997</v>
      </c>
      <c r="U3218" s="87">
        <v>0</v>
      </c>
    </row>
    <row r="3219" spans="2:21">
      <c r="B3219" s="87" t="s">
        <v>8985</v>
      </c>
      <c r="C3219" s="87" t="s">
        <v>841</v>
      </c>
      <c r="D3219" s="87" t="s">
        <v>4390</v>
      </c>
      <c r="E3219" s="87">
        <v>67.778086252662305</v>
      </c>
      <c r="F3219" s="86">
        <v>71.1880443487685</v>
      </c>
      <c r="G3219" s="86">
        <v>71.194439556272599</v>
      </c>
      <c r="H3219" s="86">
        <f t="shared" si="355"/>
        <v>70.05352338590113</v>
      </c>
      <c r="I3219" s="86">
        <f t="shared" si="350"/>
        <v>1.9705889564192127</v>
      </c>
      <c r="J3219" s="86">
        <f t="shared" si="351"/>
        <v>6.130385708620314</v>
      </c>
      <c r="L3219" s="87">
        <v>76.419890823974697</v>
      </c>
      <c r="M3219" s="86">
        <v>80.898577282320701</v>
      </c>
      <c r="N3219" s="86">
        <v>71.703677846329697</v>
      </c>
      <c r="O3219" s="86">
        <f t="shared" si="356"/>
        <v>76.340715317541694</v>
      </c>
      <c r="P3219" s="86">
        <f t="shared" si="352"/>
        <v>4.5979610133309219</v>
      </c>
      <c r="Q3219" s="86">
        <f t="shared" si="353"/>
        <v>6.2543807996519307</v>
      </c>
      <c r="S3219" s="86">
        <f t="shared" si="354"/>
        <v>0.12399509103161692</v>
      </c>
      <c r="T3219" s="87">
        <v>0.70611275900000003</v>
      </c>
      <c r="U3219" s="87">
        <v>0</v>
      </c>
    </row>
    <row r="3220" spans="2:21">
      <c r="B3220" s="87" t="s">
        <v>8986</v>
      </c>
      <c r="C3220" s="87" t="s">
        <v>4391</v>
      </c>
      <c r="D3220" s="87" t="s">
        <v>4392</v>
      </c>
      <c r="E3220" s="87">
        <v>86.640949426823894</v>
      </c>
      <c r="F3220" s="86">
        <v>79.488506979014502</v>
      </c>
      <c r="G3220" s="86">
        <v>66.984102382612505</v>
      </c>
      <c r="H3220" s="86">
        <f t="shared" si="355"/>
        <v>77.704519596150305</v>
      </c>
      <c r="I3220" s="86">
        <f t="shared" si="350"/>
        <v>9.9491138885099843</v>
      </c>
      <c r="J3220" s="86">
        <f t="shared" si="351"/>
        <v>6.279926608698255</v>
      </c>
      <c r="L3220" s="87">
        <v>85.800374814170695</v>
      </c>
      <c r="M3220" s="86">
        <v>85.117111428333502</v>
      </c>
      <c r="N3220" s="86">
        <v>80.750007434805099</v>
      </c>
      <c r="O3220" s="86">
        <f t="shared" si="356"/>
        <v>83.889164559103094</v>
      </c>
      <c r="P3220" s="86">
        <f t="shared" si="352"/>
        <v>2.7399713140614432</v>
      </c>
      <c r="Q3220" s="86">
        <f t="shared" si="353"/>
        <v>6.3904125736530126</v>
      </c>
      <c r="S3220" s="86">
        <f t="shared" si="354"/>
        <v>0.11048596495475846</v>
      </c>
      <c r="T3220" s="87">
        <v>0.84693848299999996</v>
      </c>
      <c r="U3220" s="87">
        <v>0</v>
      </c>
    </row>
    <row r="3221" spans="2:21">
      <c r="B3221" s="87" t="s">
        <v>8987</v>
      </c>
      <c r="C3221" s="87" t="s">
        <v>4393</v>
      </c>
      <c r="D3221" s="87" t="s">
        <v>4394</v>
      </c>
      <c r="E3221" s="87">
        <v>74.739593979152204</v>
      </c>
      <c r="F3221" s="86">
        <v>63.484995751754496</v>
      </c>
      <c r="G3221" s="86">
        <v>76.279070297194494</v>
      </c>
      <c r="H3221" s="86">
        <f t="shared" si="355"/>
        <v>71.50122000936706</v>
      </c>
      <c r="I3221" s="86">
        <f t="shared" si="350"/>
        <v>6.9847967289467627</v>
      </c>
      <c r="J3221" s="86">
        <f t="shared" si="351"/>
        <v>6.159895953372061</v>
      </c>
      <c r="L3221" s="87">
        <v>47.715688900751999</v>
      </c>
      <c r="M3221" s="86">
        <v>51.420230123016303</v>
      </c>
      <c r="N3221" s="86">
        <v>54.750984790833797</v>
      </c>
      <c r="O3221" s="86">
        <f t="shared" si="356"/>
        <v>51.295634604867367</v>
      </c>
      <c r="P3221" s="86">
        <f t="shared" si="352"/>
        <v>3.5193025015772035</v>
      </c>
      <c r="Q3221" s="86">
        <f t="shared" si="353"/>
        <v>5.6807641487530791</v>
      </c>
      <c r="S3221" s="86">
        <f t="shared" si="354"/>
        <v>-0.47913180461898197</v>
      </c>
      <c r="T3221" s="91">
        <v>1.08E-5</v>
      </c>
      <c r="U3221" s="87">
        <v>0</v>
      </c>
    </row>
    <row r="3222" spans="2:21">
      <c r="B3222" s="87" t="s">
        <v>8988</v>
      </c>
      <c r="C3222" s="87" t="s">
        <v>4395</v>
      </c>
      <c r="D3222" s="87" t="s">
        <v>4396</v>
      </c>
      <c r="E3222" s="87">
        <v>56.458198575607398</v>
      </c>
      <c r="F3222" s="86">
        <v>55.918360975318798</v>
      </c>
      <c r="G3222" s="86">
        <v>45.603914317357301</v>
      </c>
      <c r="H3222" s="86">
        <f t="shared" si="355"/>
        <v>52.660157956094501</v>
      </c>
      <c r="I3222" s="86">
        <f t="shared" si="350"/>
        <v>6.1168445194876186</v>
      </c>
      <c r="J3222" s="86">
        <f t="shared" si="351"/>
        <v>5.7186399436950461</v>
      </c>
      <c r="L3222" s="87">
        <v>64.553267802552597</v>
      </c>
      <c r="M3222" s="86">
        <v>60.7877937981306</v>
      </c>
      <c r="N3222" s="86">
        <v>57.772719203811398</v>
      </c>
      <c r="O3222" s="86">
        <f t="shared" si="356"/>
        <v>61.037926934831525</v>
      </c>
      <c r="P3222" s="86">
        <f t="shared" si="352"/>
        <v>3.3971877729277336</v>
      </c>
      <c r="Q3222" s="86">
        <f t="shared" si="353"/>
        <v>5.9316340588352556</v>
      </c>
      <c r="S3222" s="86">
        <f t="shared" si="354"/>
        <v>0.21299411514020986</v>
      </c>
      <c r="T3222" s="87">
        <v>0.47202720399999998</v>
      </c>
      <c r="U3222" s="87">
        <v>0</v>
      </c>
    </row>
    <row r="3223" spans="2:21">
      <c r="B3223" s="87" t="s">
        <v>8989</v>
      </c>
      <c r="C3223" s="87" t="s">
        <v>2711</v>
      </c>
      <c r="D3223" s="87" t="s">
        <v>3203</v>
      </c>
      <c r="E3223" s="87">
        <v>103.678287515687</v>
      </c>
      <c r="F3223" s="86">
        <v>92.881496111394</v>
      </c>
      <c r="G3223" s="86">
        <v>86.049557602395694</v>
      </c>
      <c r="H3223" s="86">
        <f t="shared" si="355"/>
        <v>94.203113743158895</v>
      </c>
      <c r="I3223" s="86">
        <f t="shared" si="350"/>
        <v>8.8883651175222802</v>
      </c>
      <c r="J3223" s="86">
        <f t="shared" si="351"/>
        <v>6.5577028416423202</v>
      </c>
      <c r="L3223" s="87">
        <v>101.29210915561799</v>
      </c>
      <c r="M3223" s="86">
        <v>100.776275983842</v>
      </c>
      <c r="N3223" s="86">
        <v>96.603255619089495</v>
      </c>
      <c r="O3223" s="86">
        <f t="shared" si="356"/>
        <v>99.557213586183153</v>
      </c>
      <c r="P3223" s="86">
        <f t="shared" si="352"/>
        <v>2.5711712737181149</v>
      </c>
      <c r="Q3223" s="86">
        <f t="shared" si="353"/>
        <v>6.6374539475280256</v>
      </c>
      <c r="S3223" s="86">
        <f t="shared" si="354"/>
        <v>7.9751105885704526E-2</v>
      </c>
      <c r="T3223" s="87">
        <v>0.92638575400000001</v>
      </c>
      <c r="U3223" s="87">
        <v>0</v>
      </c>
    </row>
    <row r="3224" spans="2:21">
      <c r="B3224" s="87" t="s">
        <v>8990</v>
      </c>
      <c r="C3224" s="87" t="s">
        <v>841</v>
      </c>
      <c r="D3224" s="87"/>
      <c r="E3224" s="87">
        <v>135.85058767013501</v>
      </c>
      <c r="F3224" s="86">
        <v>138.89215340229401</v>
      </c>
      <c r="G3224" s="86">
        <v>151.73091090201601</v>
      </c>
      <c r="H3224" s="86">
        <f t="shared" si="355"/>
        <v>142.15788399148167</v>
      </c>
      <c r="I3224" s="86">
        <f t="shared" si="350"/>
        <v>8.4288144894831927</v>
      </c>
      <c r="J3224" s="86">
        <f t="shared" si="351"/>
        <v>7.1513503020156612</v>
      </c>
      <c r="L3224" s="87">
        <v>132.02798084259899</v>
      </c>
      <c r="M3224" s="86">
        <v>133.90611417254701</v>
      </c>
      <c r="N3224" s="86">
        <v>148.68997804326</v>
      </c>
      <c r="O3224" s="86">
        <f t="shared" si="356"/>
        <v>138.208024352802</v>
      </c>
      <c r="P3224" s="86">
        <f t="shared" si="352"/>
        <v>9.1260813648545209</v>
      </c>
      <c r="Q3224" s="86">
        <f t="shared" si="353"/>
        <v>7.1106975707535449</v>
      </c>
      <c r="S3224" s="86">
        <f t="shared" si="354"/>
        <v>-4.0652731262115264E-2</v>
      </c>
      <c r="T3224" s="87">
        <v>0.72696142600000002</v>
      </c>
      <c r="U3224" s="87">
        <v>0</v>
      </c>
    </row>
    <row r="3225" spans="2:21">
      <c r="B3225" s="87" t="s">
        <v>8991</v>
      </c>
      <c r="C3225" s="87" t="s">
        <v>832</v>
      </c>
      <c r="D3225" s="87" t="s">
        <v>957</v>
      </c>
      <c r="E3225" s="87">
        <v>106.215009625384</v>
      </c>
      <c r="F3225" s="86">
        <v>105.081312644842</v>
      </c>
      <c r="G3225" s="86">
        <v>107.632884570426</v>
      </c>
      <c r="H3225" s="86">
        <f t="shared" si="355"/>
        <v>106.30973561355067</v>
      </c>
      <c r="I3225" s="86">
        <f t="shared" si="350"/>
        <v>1.2784207376614023</v>
      </c>
      <c r="J3225" s="86">
        <f t="shared" si="351"/>
        <v>6.7321299115566386</v>
      </c>
      <c r="L3225" s="87">
        <v>89.533018985980604</v>
      </c>
      <c r="M3225" s="86">
        <v>112.23036620039299</v>
      </c>
      <c r="N3225" s="86">
        <v>101.00864214008401</v>
      </c>
      <c r="O3225" s="86">
        <f t="shared" si="356"/>
        <v>100.92400910881919</v>
      </c>
      <c r="P3225" s="86">
        <f t="shared" si="352"/>
        <v>11.348910287132604</v>
      </c>
      <c r="Q3225" s="86">
        <f t="shared" si="353"/>
        <v>6.6571256120074622</v>
      </c>
      <c r="S3225" s="86">
        <f t="shared" si="354"/>
        <v>-7.5004299549177034E-2</v>
      </c>
      <c r="T3225" s="87">
        <v>0.61435772200000005</v>
      </c>
      <c r="U3225" s="87">
        <v>0</v>
      </c>
    </row>
    <row r="3226" spans="2:21">
      <c r="B3226" s="87" t="s">
        <v>8992</v>
      </c>
      <c r="C3226" s="87" t="s">
        <v>4397</v>
      </c>
      <c r="D3226" s="87" t="s">
        <v>4398</v>
      </c>
      <c r="E3226" s="87">
        <v>330.52670791899197</v>
      </c>
      <c r="F3226" s="86">
        <v>289.37489720170902</v>
      </c>
      <c r="G3226" s="86">
        <v>310.83652127765902</v>
      </c>
      <c r="H3226" s="86">
        <f t="shared" si="355"/>
        <v>310.24604213278667</v>
      </c>
      <c r="I3226" s="86">
        <f t="shared" si="350"/>
        <v>20.582258878538283</v>
      </c>
      <c r="J3226" s="86">
        <f t="shared" si="351"/>
        <v>8.2772689955152963</v>
      </c>
      <c r="L3226" s="87">
        <v>294.12227251112802</v>
      </c>
      <c r="M3226" s="86">
        <v>280.60928429172498</v>
      </c>
      <c r="N3226" s="86">
        <v>292.986033217596</v>
      </c>
      <c r="O3226" s="86">
        <f t="shared" si="356"/>
        <v>289.23919667348304</v>
      </c>
      <c r="P3226" s="86">
        <f t="shared" si="352"/>
        <v>7.4952852327751245</v>
      </c>
      <c r="Q3226" s="86">
        <f t="shared" si="353"/>
        <v>8.1761192642443596</v>
      </c>
      <c r="S3226" s="86">
        <f t="shared" si="354"/>
        <v>-0.1011497312709371</v>
      </c>
      <c r="T3226" s="87">
        <v>0.46978879099999998</v>
      </c>
      <c r="U3226" s="87">
        <v>0</v>
      </c>
    </row>
    <row r="3227" spans="2:21">
      <c r="B3227" s="87" t="s">
        <v>8993</v>
      </c>
      <c r="C3227" s="87" t="s">
        <v>4399</v>
      </c>
      <c r="D3227" s="87" t="s">
        <v>4400</v>
      </c>
      <c r="E3227" s="87">
        <v>168.072588151795</v>
      </c>
      <c r="F3227" s="86">
        <v>205.837228616934</v>
      </c>
      <c r="G3227" s="86">
        <v>184.18202335208099</v>
      </c>
      <c r="H3227" s="86">
        <f t="shared" si="355"/>
        <v>186.03061337360336</v>
      </c>
      <c r="I3227" s="86">
        <f t="shared" si="350"/>
        <v>18.950065466009807</v>
      </c>
      <c r="J3227" s="86">
        <f t="shared" si="351"/>
        <v>7.539396241904285</v>
      </c>
      <c r="L3227" s="87">
        <v>171.350303515619</v>
      </c>
      <c r="M3227" s="86">
        <v>177.45859191989899</v>
      </c>
      <c r="N3227" s="86">
        <v>182.51365029995799</v>
      </c>
      <c r="O3227" s="86">
        <f t="shared" si="356"/>
        <v>177.10751524515868</v>
      </c>
      <c r="P3227" s="86">
        <f t="shared" si="352"/>
        <v>5.5899480302157487</v>
      </c>
      <c r="Q3227" s="86">
        <f t="shared" si="353"/>
        <v>7.4684816213839378</v>
      </c>
      <c r="S3227" s="86">
        <f t="shared" si="354"/>
        <v>-7.0914620520347638E-2</v>
      </c>
      <c r="T3227" s="87">
        <v>0.61435772200000005</v>
      </c>
      <c r="U3227" s="87">
        <v>0</v>
      </c>
    </row>
    <row r="3228" spans="2:21">
      <c r="B3228" s="87" t="s">
        <v>8994</v>
      </c>
      <c r="C3228" s="87" t="s">
        <v>832</v>
      </c>
      <c r="D3228" s="87" t="s">
        <v>1032</v>
      </c>
      <c r="E3228" s="87">
        <v>238.01391629350201</v>
      </c>
      <c r="F3228" s="86">
        <v>230.03290310666301</v>
      </c>
      <c r="G3228" s="86">
        <v>195.136689163239</v>
      </c>
      <c r="H3228" s="86">
        <f t="shared" si="355"/>
        <v>221.0611695211347</v>
      </c>
      <c r="I3228" s="86">
        <f t="shared" si="350"/>
        <v>22.803139131319476</v>
      </c>
      <c r="J3228" s="86">
        <f t="shared" si="351"/>
        <v>7.788301820721955</v>
      </c>
      <c r="L3228" s="87">
        <v>216.70980891162</v>
      </c>
      <c r="M3228" s="86">
        <v>212.15344507306901</v>
      </c>
      <c r="N3228" s="86">
        <v>216.87169280490099</v>
      </c>
      <c r="O3228" s="86">
        <f t="shared" si="356"/>
        <v>215.24498226319665</v>
      </c>
      <c r="P3228" s="86">
        <f t="shared" si="352"/>
        <v>2.6785729870927097</v>
      </c>
      <c r="Q3228" s="86">
        <f t="shared" si="353"/>
        <v>7.7498357960454864</v>
      </c>
      <c r="S3228" s="86">
        <f t="shared" si="354"/>
        <v>-3.846602467646798E-2</v>
      </c>
      <c r="T3228" s="87">
        <v>0.774981472</v>
      </c>
      <c r="U3228" s="87">
        <v>0</v>
      </c>
    </row>
    <row r="3229" spans="2:21">
      <c r="B3229" s="87" t="s">
        <v>8995</v>
      </c>
      <c r="C3229" s="87" t="s">
        <v>2088</v>
      </c>
      <c r="D3229" s="87" t="s">
        <v>4401</v>
      </c>
      <c r="E3229" s="87">
        <v>115.287578831513</v>
      </c>
      <c r="F3229" s="86">
        <v>122.379267853185</v>
      </c>
      <c r="G3229" s="86">
        <v>111.037253424523</v>
      </c>
      <c r="H3229" s="86">
        <f t="shared" si="355"/>
        <v>116.23470003640699</v>
      </c>
      <c r="I3229" s="86">
        <f t="shared" si="350"/>
        <v>5.7300176053450418</v>
      </c>
      <c r="J3229" s="86">
        <f t="shared" si="351"/>
        <v>6.8608970166682264</v>
      </c>
      <c r="L3229" s="87">
        <v>121.684249942723</v>
      </c>
      <c r="M3229" s="86">
        <v>158.049129859808</v>
      </c>
      <c r="N3229" s="86">
        <v>134.694622851004</v>
      </c>
      <c r="O3229" s="86">
        <f t="shared" si="356"/>
        <v>138.14266755117833</v>
      </c>
      <c r="P3229" s="86">
        <f t="shared" si="352"/>
        <v>18.426011018036682</v>
      </c>
      <c r="Q3229" s="86">
        <f t="shared" si="353"/>
        <v>7.1100151774170266</v>
      </c>
      <c r="S3229" s="86">
        <f t="shared" si="354"/>
        <v>0.24911816074879989</v>
      </c>
      <c r="T3229" s="87">
        <v>0.41109098500000002</v>
      </c>
      <c r="U3229" s="87">
        <v>0</v>
      </c>
    </row>
    <row r="3230" spans="2:21">
      <c r="B3230" s="87" t="s">
        <v>8996</v>
      </c>
      <c r="C3230" s="87" t="s">
        <v>832</v>
      </c>
      <c r="D3230" s="87" t="s">
        <v>4402</v>
      </c>
      <c r="E3230" s="87">
        <v>87.111707659372897</v>
      </c>
      <c r="F3230" s="86">
        <v>92.823718858050796</v>
      </c>
      <c r="G3230" s="86">
        <v>97.6571271767924</v>
      </c>
      <c r="H3230" s="86">
        <f t="shared" si="355"/>
        <v>92.530851231405379</v>
      </c>
      <c r="I3230" s="86">
        <f t="shared" si="350"/>
        <v>5.2788063787797466</v>
      </c>
      <c r="J3230" s="86">
        <f t="shared" si="351"/>
        <v>6.5318625577892275</v>
      </c>
      <c r="L3230" s="87">
        <v>94.918977789735905</v>
      </c>
      <c r="M3230" s="86">
        <v>97.956497429070396</v>
      </c>
      <c r="N3230" s="86">
        <v>104.57171213581999</v>
      </c>
      <c r="O3230" s="86">
        <f t="shared" si="356"/>
        <v>99.149062451542093</v>
      </c>
      <c r="P3230" s="86">
        <f t="shared" si="352"/>
        <v>4.9356335549385202</v>
      </c>
      <c r="Q3230" s="86">
        <f t="shared" si="353"/>
        <v>6.6315272253555477</v>
      </c>
      <c r="S3230" s="86">
        <f t="shared" si="354"/>
        <v>9.9664667566319101E-2</v>
      </c>
      <c r="T3230" s="87">
        <v>0.84476576299999995</v>
      </c>
      <c r="U3230" s="87">
        <v>0</v>
      </c>
    </row>
    <row r="3231" spans="2:21">
      <c r="B3231" s="87" t="s">
        <v>8997</v>
      </c>
      <c r="C3231" s="87" t="s">
        <v>832</v>
      </c>
      <c r="D3231" s="87" t="s">
        <v>4403</v>
      </c>
      <c r="E3231" s="87">
        <v>71.114418366510094</v>
      </c>
      <c r="F3231" s="86">
        <v>60.244079302939603</v>
      </c>
      <c r="G3231" s="86">
        <v>65.956874863726398</v>
      </c>
      <c r="H3231" s="86">
        <f t="shared" si="355"/>
        <v>65.771790844392029</v>
      </c>
      <c r="I3231" s="86">
        <f t="shared" si="350"/>
        <v>5.437532520353912</v>
      </c>
      <c r="J3231" s="86">
        <f t="shared" si="351"/>
        <v>6.0393970476159771</v>
      </c>
      <c r="L3231" s="87">
        <v>66.981729139583507</v>
      </c>
      <c r="M3231" s="86">
        <v>66.309942615190593</v>
      </c>
      <c r="N3231" s="86">
        <v>60.580323318256298</v>
      </c>
      <c r="O3231" s="86">
        <f t="shared" si="356"/>
        <v>64.623998357676797</v>
      </c>
      <c r="P3231" s="86">
        <f t="shared" si="352"/>
        <v>3.517997321191884</v>
      </c>
      <c r="Q3231" s="86">
        <f t="shared" si="353"/>
        <v>6.0139981093770425</v>
      </c>
      <c r="S3231" s="86">
        <f t="shared" si="354"/>
        <v>-2.5398938238933914E-2</v>
      </c>
      <c r="T3231" s="87">
        <v>0.83931974799999998</v>
      </c>
      <c r="U3231" s="87">
        <v>0</v>
      </c>
    </row>
    <row r="3232" spans="2:21">
      <c r="B3232" s="87" t="s">
        <v>8998</v>
      </c>
      <c r="C3232" s="87" t="s">
        <v>832</v>
      </c>
      <c r="D3232" s="87" t="s">
        <v>1414</v>
      </c>
      <c r="E3232" s="87">
        <v>34.462796891163102</v>
      </c>
      <c r="F3232" s="86">
        <v>33.824057554616502</v>
      </c>
      <c r="G3232" s="86">
        <v>36.383102542908603</v>
      </c>
      <c r="H3232" s="86">
        <f t="shared" si="355"/>
        <v>34.889985662896066</v>
      </c>
      <c r="I3232" s="86">
        <f t="shared" si="350"/>
        <v>1.3319329930768928</v>
      </c>
      <c r="J3232" s="86">
        <f t="shared" si="351"/>
        <v>5.1247410995829341</v>
      </c>
      <c r="L3232" s="87">
        <v>36.097323452476402</v>
      </c>
      <c r="M3232" s="86">
        <v>36.1980165683498</v>
      </c>
      <c r="N3232" s="86">
        <v>31.411224080148099</v>
      </c>
      <c r="O3232" s="86">
        <f t="shared" si="356"/>
        <v>34.568854700324771</v>
      </c>
      <c r="P3232" s="86">
        <f t="shared" si="352"/>
        <v>2.7350517592915939</v>
      </c>
      <c r="Q3232" s="86">
        <f t="shared" si="353"/>
        <v>5.1114009013938659</v>
      </c>
      <c r="S3232" s="86">
        <f t="shared" si="354"/>
        <v>-1.3340198189068387E-2</v>
      </c>
      <c r="T3232" s="87">
        <v>0.90623642500000001</v>
      </c>
      <c r="U3232" s="87">
        <v>0</v>
      </c>
    </row>
    <row r="3233" spans="2:21">
      <c r="B3233" s="87" t="s">
        <v>8999</v>
      </c>
      <c r="C3233" s="87" t="s">
        <v>832</v>
      </c>
      <c r="D3233" s="87" t="s">
        <v>4404</v>
      </c>
      <c r="E3233" s="87">
        <v>150.614054898646</v>
      </c>
      <c r="F3233" s="86">
        <v>155.47554783863799</v>
      </c>
      <c r="G3233" s="86">
        <v>184.920591150733</v>
      </c>
      <c r="H3233" s="86">
        <f t="shared" si="355"/>
        <v>163.67006462933901</v>
      </c>
      <c r="I3233" s="86">
        <f t="shared" si="350"/>
        <v>18.563329078555668</v>
      </c>
      <c r="J3233" s="86">
        <f t="shared" si="351"/>
        <v>7.3546466657707779</v>
      </c>
      <c r="L3233" s="87">
        <v>179.53246656229999</v>
      </c>
      <c r="M3233" s="86">
        <v>173.985410981059</v>
      </c>
      <c r="N3233" s="86">
        <v>190.13038570149001</v>
      </c>
      <c r="O3233" s="86">
        <f t="shared" si="356"/>
        <v>181.216087748283</v>
      </c>
      <c r="P3233" s="86">
        <f t="shared" si="352"/>
        <v>8.2031083989093556</v>
      </c>
      <c r="Q3233" s="86">
        <f t="shared" si="353"/>
        <v>7.5015672284060955</v>
      </c>
      <c r="S3233" s="86">
        <f t="shared" si="354"/>
        <v>0.14692056263531683</v>
      </c>
      <c r="T3233" s="87">
        <v>0.65795891799999995</v>
      </c>
      <c r="U3233" s="87">
        <v>0</v>
      </c>
    </row>
    <row r="3234" spans="2:21">
      <c r="B3234" s="87" t="s">
        <v>9000</v>
      </c>
      <c r="C3234" s="87" t="s">
        <v>832</v>
      </c>
      <c r="D3234" s="87" t="s">
        <v>4405</v>
      </c>
      <c r="E3234" s="87">
        <v>231.88097640460299</v>
      </c>
      <c r="F3234" s="86">
        <v>197.94374075687</v>
      </c>
      <c r="G3234" s="86">
        <v>196.70092250347699</v>
      </c>
      <c r="H3234" s="86">
        <f t="shared" si="355"/>
        <v>208.84187988831664</v>
      </c>
      <c r="I3234" s="86">
        <f t="shared" si="350"/>
        <v>19.962117260396237</v>
      </c>
      <c r="J3234" s="86">
        <f t="shared" si="351"/>
        <v>7.7062672400381773</v>
      </c>
      <c r="L3234" s="87">
        <v>228.466313520743</v>
      </c>
      <c r="M3234" s="86">
        <v>252.481096554044</v>
      </c>
      <c r="N3234" s="86">
        <v>214.23962192500301</v>
      </c>
      <c r="O3234" s="86">
        <f t="shared" si="356"/>
        <v>231.72901066659665</v>
      </c>
      <c r="P3234" s="86">
        <f t="shared" si="352"/>
        <v>19.328385601236015</v>
      </c>
      <c r="Q3234" s="86">
        <f t="shared" si="353"/>
        <v>7.8562948594623698</v>
      </c>
      <c r="S3234" s="86">
        <f t="shared" si="354"/>
        <v>0.15002761942419179</v>
      </c>
      <c r="T3234" s="87">
        <v>0.65610700499999997</v>
      </c>
      <c r="U3234" s="87">
        <v>0</v>
      </c>
    </row>
    <row r="3235" spans="2:21">
      <c r="B3235" s="87" t="s">
        <v>9001</v>
      </c>
      <c r="C3235" s="87" t="s">
        <v>4406</v>
      </c>
      <c r="D3235" s="87" t="s">
        <v>4407</v>
      </c>
      <c r="E3235" s="87">
        <v>159.76799490580001</v>
      </c>
      <c r="F3235" s="86">
        <v>177.030420851472</v>
      </c>
      <c r="G3235" s="86">
        <v>190.85125912221801</v>
      </c>
      <c r="H3235" s="86">
        <f t="shared" si="355"/>
        <v>175.88322495983002</v>
      </c>
      <c r="I3235" s="86">
        <f t="shared" si="350"/>
        <v>15.573354564680763</v>
      </c>
      <c r="J3235" s="86">
        <f t="shared" si="351"/>
        <v>7.4584740806497649</v>
      </c>
      <c r="L3235" s="87">
        <v>202.538374405757</v>
      </c>
      <c r="M3235" s="86">
        <v>230.97455595161</v>
      </c>
      <c r="N3235" s="86">
        <v>220.8435845098</v>
      </c>
      <c r="O3235" s="86">
        <f t="shared" si="356"/>
        <v>218.11883828905567</v>
      </c>
      <c r="P3235" s="86">
        <f t="shared" si="352"/>
        <v>14.412573909707215</v>
      </c>
      <c r="Q3235" s="86">
        <f t="shared" si="353"/>
        <v>7.7689705665050042</v>
      </c>
      <c r="S3235" s="86">
        <f t="shared" si="354"/>
        <v>0.31049648585523965</v>
      </c>
      <c r="T3235" s="87">
        <v>2.9507803999999999E-2</v>
      </c>
      <c r="U3235" s="87">
        <v>0</v>
      </c>
    </row>
    <row r="3236" spans="2:21">
      <c r="B3236" s="87" t="s">
        <v>9002</v>
      </c>
      <c r="C3236" s="87" t="s">
        <v>832</v>
      </c>
      <c r="D3236" s="87" t="s">
        <v>4408</v>
      </c>
      <c r="E3236" s="87">
        <v>205.03300621029101</v>
      </c>
      <c r="F3236" s="86">
        <v>184.04507535046099</v>
      </c>
      <c r="G3236" s="86">
        <v>204.07343019792299</v>
      </c>
      <c r="H3236" s="86">
        <f t="shared" si="355"/>
        <v>197.71717058622502</v>
      </c>
      <c r="I3236" s="86">
        <f t="shared" si="350"/>
        <v>11.850098633881855</v>
      </c>
      <c r="J3236" s="86">
        <f t="shared" si="351"/>
        <v>7.6272943559552306</v>
      </c>
      <c r="L3236" s="87">
        <v>199.679785073799</v>
      </c>
      <c r="M3236" s="86">
        <v>186.05522767820901</v>
      </c>
      <c r="N3236" s="86">
        <v>176.26891477506999</v>
      </c>
      <c r="O3236" s="86">
        <f t="shared" si="356"/>
        <v>187.334642509026</v>
      </c>
      <c r="P3236" s="86">
        <f t="shared" si="352"/>
        <v>11.757758662600788</v>
      </c>
      <c r="Q3236" s="86">
        <f t="shared" si="353"/>
        <v>7.5494739017133625</v>
      </c>
      <c r="S3236" s="86">
        <f t="shared" si="354"/>
        <v>-7.7820454241867995E-2</v>
      </c>
      <c r="T3236" s="87">
        <v>0.55478147700000002</v>
      </c>
      <c r="U3236" s="87">
        <v>0</v>
      </c>
    </row>
    <row r="3237" spans="2:21">
      <c r="B3237" s="87" t="s">
        <v>9003</v>
      </c>
      <c r="C3237" s="87" t="s">
        <v>841</v>
      </c>
      <c r="D3237" s="87" t="s">
        <v>1325</v>
      </c>
      <c r="E3237" s="87">
        <v>163.82315043915199</v>
      </c>
      <c r="F3237" s="86">
        <v>150.725262727135</v>
      </c>
      <c r="G3237" s="86">
        <v>164.21003232809599</v>
      </c>
      <c r="H3237" s="86">
        <f t="shared" si="355"/>
        <v>159.58614849812764</v>
      </c>
      <c r="I3237" s="86">
        <f t="shared" si="350"/>
        <v>7.6761899327682954</v>
      </c>
      <c r="J3237" s="86">
        <f t="shared" si="351"/>
        <v>7.3181916260449933</v>
      </c>
      <c r="L3237" s="87">
        <v>165.24210485245399</v>
      </c>
      <c r="M3237" s="86">
        <v>147.66493583897599</v>
      </c>
      <c r="N3237" s="86">
        <v>162.86543658587999</v>
      </c>
      <c r="O3237" s="86">
        <f t="shared" si="356"/>
        <v>158.59082575910332</v>
      </c>
      <c r="P3237" s="86">
        <f t="shared" si="352"/>
        <v>9.5364270522240151</v>
      </c>
      <c r="Q3237" s="86">
        <f t="shared" si="353"/>
        <v>7.3091655054908351</v>
      </c>
      <c r="S3237" s="86">
        <f t="shared" si="354"/>
        <v>-9.0261205541572881E-3</v>
      </c>
      <c r="T3237" s="87">
        <v>0.859792628</v>
      </c>
      <c r="U3237" s="87">
        <v>0</v>
      </c>
    </row>
    <row r="3238" spans="2:21">
      <c r="B3238" s="87" t="s">
        <v>9004</v>
      </c>
      <c r="C3238" s="87" t="s">
        <v>4409</v>
      </c>
      <c r="D3238" s="87" t="s">
        <v>1276</v>
      </c>
      <c r="E3238" s="87">
        <v>37.399923187490401</v>
      </c>
      <c r="F3238" s="86">
        <v>37.871485417607701</v>
      </c>
      <c r="G3238" s="86">
        <v>38.739384095882897</v>
      </c>
      <c r="H3238" s="86">
        <f t="shared" si="355"/>
        <v>38.003597566993669</v>
      </c>
      <c r="I3238" s="86">
        <f t="shared" si="350"/>
        <v>0.67943292258283128</v>
      </c>
      <c r="J3238" s="86">
        <f t="shared" si="351"/>
        <v>5.2480640909802041</v>
      </c>
      <c r="L3238" s="87">
        <v>53.889695249310101</v>
      </c>
      <c r="M3238" s="86">
        <v>58.658397862084797</v>
      </c>
      <c r="N3238" s="86">
        <v>48.775583123057402</v>
      </c>
      <c r="O3238" s="86">
        <f t="shared" si="356"/>
        <v>53.774558744817433</v>
      </c>
      <c r="P3238" s="86">
        <f t="shared" si="352"/>
        <v>4.942413287300484</v>
      </c>
      <c r="Q3238" s="86">
        <f t="shared" si="353"/>
        <v>5.7488518763343874</v>
      </c>
      <c r="S3238" s="86">
        <f t="shared" si="354"/>
        <v>0.500787785354184</v>
      </c>
      <c r="T3238" s="91">
        <v>2.0299999999999999E-5</v>
      </c>
      <c r="U3238" s="87">
        <v>0</v>
      </c>
    </row>
    <row r="3239" spans="2:21">
      <c r="B3239" s="87" t="s">
        <v>9005</v>
      </c>
      <c r="C3239" s="87" t="s">
        <v>4410</v>
      </c>
      <c r="D3239" s="87" t="s">
        <v>4411</v>
      </c>
      <c r="E3239" s="87">
        <v>71.070912851767801</v>
      </c>
      <c r="F3239" s="86">
        <v>70.426146558673096</v>
      </c>
      <c r="G3239" s="86">
        <v>74.791875091947801</v>
      </c>
      <c r="H3239" s="86">
        <f t="shared" si="355"/>
        <v>72.096311500796233</v>
      </c>
      <c r="I3239" s="86">
        <f t="shared" si="350"/>
        <v>2.3565818888029813</v>
      </c>
      <c r="J3239" s="86">
        <f t="shared" si="351"/>
        <v>6.1718535469244715</v>
      </c>
      <c r="L3239" s="87">
        <v>77.454559657988199</v>
      </c>
      <c r="M3239" s="86">
        <v>75.471499759698702</v>
      </c>
      <c r="N3239" s="86">
        <v>73.2314864610223</v>
      </c>
      <c r="O3239" s="86">
        <f t="shared" si="356"/>
        <v>75.385848626236395</v>
      </c>
      <c r="P3239" s="86">
        <f t="shared" si="352"/>
        <v>2.1128390601819338</v>
      </c>
      <c r="Q3239" s="86">
        <f t="shared" si="353"/>
        <v>6.2362218221892656</v>
      </c>
      <c r="S3239" s="86">
        <f t="shared" si="354"/>
        <v>6.4368275264794314E-2</v>
      </c>
      <c r="T3239" s="87">
        <v>0.95312772700000004</v>
      </c>
      <c r="U3239" s="87">
        <v>0</v>
      </c>
    </row>
    <row r="3240" spans="2:21">
      <c r="B3240" s="87" t="s">
        <v>9006</v>
      </c>
      <c r="C3240" s="87" t="s">
        <v>841</v>
      </c>
      <c r="D3240" s="87"/>
      <c r="E3240" s="87">
        <v>63.9292587928065</v>
      </c>
      <c r="F3240" s="86">
        <v>63.138545109430801</v>
      </c>
      <c r="G3240" s="86">
        <v>63.475470132957597</v>
      </c>
      <c r="H3240" s="86">
        <f t="shared" si="355"/>
        <v>63.514424678398292</v>
      </c>
      <c r="I3240" s="86">
        <f t="shared" si="350"/>
        <v>0.39679355429147317</v>
      </c>
      <c r="J3240" s="86">
        <f t="shared" si="351"/>
        <v>5.9890123725784639</v>
      </c>
      <c r="L3240" s="87">
        <v>70.900261173428902</v>
      </c>
      <c r="M3240" s="86">
        <v>70.940549399593493</v>
      </c>
      <c r="N3240" s="86">
        <v>63.520033502794497</v>
      </c>
      <c r="O3240" s="86">
        <f t="shared" si="356"/>
        <v>68.453614691938967</v>
      </c>
      <c r="P3240" s="86">
        <f t="shared" si="352"/>
        <v>4.2726541280218289</v>
      </c>
      <c r="Q3240" s="86">
        <f t="shared" si="353"/>
        <v>6.0970548198686521</v>
      </c>
      <c r="S3240" s="86">
        <f t="shared" si="354"/>
        <v>0.10804244729018843</v>
      </c>
      <c r="T3240" s="87">
        <v>0.815917789</v>
      </c>
      <c r="U3240" s="87">
        <v>0</v>
      </c>
    </row>
    <row r="3241" spans="2:21">
      <c r="B3241" s="87" t="s">
        <v>9007</v>
      </c>
      <c r="C3241" s="87" t="s">
        <v>4412</v>
      </c>
      <c r="D3241" s="87" t="s">
        <v>3289</v>
      </c>
      <c r="E3241" s="87">
        <v>54.132867101632797</v>
      </c>
      <c r="F3241" s="86">
        <v>45.483840392545602</v>
      </c>
      <c r="G3241" s="86">
        <v>46.259332892691297</v>
      </c>
      <c r="H3241" s="86">
        <f t="shared" si="355"/>
        <v>48.625346795623237</v>
      </c>
      <c r="I3241" s="86">
        <f t="shared" si="350"/>
        <v>4.7853873505993558</v>
      </c>
      <c r="J3241" s="86">
        <f t="shared" si="351"/>
        <v>5.6036366343135278</v>
      </c>
      <c r="L3241" s="87">
        <v>54.674903363869902</v>
      </c>
      <c r="M3241" s="86">
        <v>59.620840550907999</v>
      </c>
      <c r="N3241" s="86">
        <v>51.419769878170101</v>
      </c>
      <c r="O3241" s="86">
        <f t="shared" si="356"/>
        <v>55.238504597649332</v>
      </c>
      <c r="P3241" s="86">
        <f t="shared" si="352"/>
        <v>4.1294823898218391</v>
      </c>
      <c r="Q3241" s="86">
        <f t="shared" si="353"/>
        <v>5.787602358749119</v>
      </c>
      <c r="S3241" s="86">
        <f t="shared" si="354"/>
        <v>0.18396572443559159</v>
      </c>
      <c r="T3241" s="87">
        <v>0.60445945099999998</v>
      </c>
      <c r="U3241" s="87">
        <v>0</v>
      </c>
    </row>
    <row r="3242" spans="2:21">
      <c r="B3242" s="87" t="s">
        <v>9008</v>
      </c>
      <c r="C3242" s="87" t="s">
        <v>841</v>
      </c>
      <c r="D3242" s="87"/>
      <c r="E3242" s="87">
        <v>72.3005396301822</v>
      </c>
      <c r="F3242" s="86">
        <v>74.769511320687897</v>
      </c>
      <c r="G3242" s="86">
        <v>81.883359573463295</v>
      </c>
      <c r="H3242" s="86">
        <f t="shared" si="355"/>
        <v>76.317803508111126</v>
      </c>
      <c r="I3242" s="86">
        <f t="shared" si="350"/>
        <v>4.9754915374828386</v>
      </c>
      <c r="J3242" s="86">
        <f t="shared" si="351"/>
        <v>6.2539477448267471</v>
      </c>
      <c r="L3242" s="87">
        <v>73.717281693045905</v>
      </c>
      <c r="M3242" s="86">
        <v>72.891073543303094</v>
      </c>
      <c r="N3242" s="86">
        <v>72.444051122731693</v>
      </c>
      <c r="O3242" s="86">
        <f t="shared" si="356"/>
        <v>73.017468786360226</v>
      </c>
      <c r="P3242" s="86">
        <f t="shared" si="352"/>
        <v>0.64595730462335332</v>
      </c>
      <c r="Q3242" s="86">
        <f t="shared" si="353"/>
        <v>6.1901697522569732</v>
      </c>
      <c r="S3242" s="86">
        <f t="shared" si="354"/>
        <v>-6.3777992569772943E-2</v>
      </c>
      <c r="T3242" s="87">
        <v>0.58886873200000001</v>
      </c>
      <c r="U3242" s="87">
        <v>0</v>
      </c>
    </row>
    <row r="3243" spans="2:21">
      <c r="B3243" s="87" t="s">
        <v>9009</v>
      </c>
      <c r="C3243" s="87" t="s">
        <v>832</v>
      </c>
      <c r="D3243" s="87" t="s">
        <v>4413</v>
      </c>
      <c r="E3243" s="87">
        <v>204.186908078329</v>
      </c>
      <c r="F3243" s="86">
        <v>194.53076695054901</v>
      </c>
      <c r="G3243" s="86">
        <v>193.474436454422</v>
      </c>
      <c r="H3243" s="86">
        <f t="shared" si="355"/>
        <v>197.39737049443337</v>
      </c>
      <c r="I3243" s="86">
        <f t="shared" si="350"/>
        <v>5.9035856885125986</v>
      </c>
      <c r="J3243" s="86">
        <f t="shared" si="351"/>
        <v>7.6249589617376898</v>
      </c>
      <c r="L3243" s="87">
        <v>203.264031124361</v>
      </c>
      <c r="M3243" s="86">
        <v>226.06068006881301</v>
      </c>
      <c r="N3243" s="86">
        <v>209.266628409562</v>
      </c>
      <c r="O3243" s="86">
        <f t="shared" si="356"/>
        <v>212.8637798675787</v>
      </c>
      <c r="P3243" s="86">
        <f t="shared" si="352"/>
        <v>11.816362584699231</v>
      </c>
      <c r="Q3243" s="86">
        <f t="shared" si="353"/>
        <v>7.7337866766673269</v>
      </c>
      <c r="S3243" s="86">
        <f t="shared" si="354"/>
        <v>0.10882771492963804</v>
      </c>
      <c r="T3243" s="87">
        <v>0.79568055299999996</v>
      </c>
      <c r="U3243" s="87">
        <v>0</v>
      </c>
    </row>
    <row r="3244" spans="2:21">
      <c r="B3244" s="87" t="s">
        <v>9010</v>
      </c>
      <c r="C3244" s="87" t="s">
        <v>4414</v>
      </c>
      <c r="D3244" s="87" t="s">
        <v>1032</v>
      </c>
      <c r="E3244" s="87">
        <v>419.59775640797102</v>
      </c>
      <c r="F3244" s="86">
        <v>459.47051617933403</v>
      </c>
      <c r="G3244" s="86">
        <v>447.72940977833002</v>
      </c>
      <c r="H3244" s="86">
        <f t="shared" si="355"/>
        <v>442.26589412187832</v>
      </c>
      <c r="I3244" s="86">
        <f t="shared" si="350"/>
        <v>20.490162162423836</v>
      </c>
      <c r="J3244" s="86">
        <f t="shared" si="351"/>
        <v>8.7887701810992152</v>
      </c>
      <c r="L3244" s="87">
        <v>428.66721652426401</v>
      </c>
      <c r="M3244" s="86">
        <v>459.48824853698898</v>
      </c>
      <c r="N3244" s="86">
        <v>521.64217770123003</v>
      </c>
      <c r="O3244" s="86">
        <f t="shared" si="356"/>
        <v>469.93254758749435</v>
      </c>
      <c r="P3244" s="86">
        <f t="shared" si="352"/>
        <v>47.359248182977687</v>
      </c>
      <c r="Q3244" s="86">
        <f t="shared" si="353"/>
        <v>8.8763098822146169</v>
      </c>
      <c r="S3244" s="86">
        <f t="shared" si="354"/>
        <v>8.7539701115400742E-2</v>
      </c>
      <c r="T3244" s="87">
        <v>0.89661569900000004</v>
      </c>
      <c r="U3244" s="87">
        <v>0</v>
      </c>
    </row>
    <row r="3245" spans="2:21">
      <c r="B3245" s="87" t="s">
        <v>9011</v>
      </c>
      <c r="C3245" s="87" t="s">
        <v>4415</v>
      </c>
      <c r="D3245" s="87" t="s">
        <v>4416</v>
      </c>
      <c r="E3245" s="87">
        <v>0.74128122370657001</v>
      </c>
      <c r="F3245" s="86">
        <v>0</v>
      </c>
      <c r="G3245" s="86">
        <v>0.56383924564488597</v>
      </c>
      <c r="H3245" s="86">
        <f t="shared" si="355"/>
        <v>0.43504015645048533</v>
      </c>
      <c r="I3245" s="86">
        <f t="shared" si="350"/>
        <v>0.38706119307928283</v>
      </c>
      <c r="J3245" s="86">
        <f t="shared" si="351"/>
        <v>-1.20077951958551</v>
      </c>
      <c r="L3245" s="87">
        <v>1.4123518487929301</v>
      </c>
      <c r="M3245" s="86">
        <v>1.2457681877546101</v>
      </c>
      <c r="N3245" s="86">
        <v>0.426797079465143</v>
      </c>
      <c r="O3245" s="86">
        <f t="shared" si="356"/>
        <v>1.028305705337561</v>
      </c>
      <c r="P3245" s="86">
        <f t="shared" si="352"/>
        <v>0.52753862349635205</v>
      </c>
      <c r="Q3245" s="86">
        <f t="shared" si="353"/>
        <v>4.0269227576125458E-2</v>
      </c>
      <c r="S3245" s="86">
        <f t="shared" si="354"/>
        <v>1.2410487471616352</v>
      </c>
      <c r="T3245" s="87">
        <v>0.44446162299999997</v>
      </c>
      <c r="U3245" s="87">
        <v>0</v>
      </c>
    </row>
    <row r="3246" spans="2:21">
      <c r="B3246" s="87" t="s">
        <v>9012</v>
      </c>
      <c r="C3246" s="87" t="s">
        <v>4417</v>
      </c>
      <c r="D3246" s="87" t="s">
        <v>4418</v>
      </c>
      <c r="E3246" s="87">
        <v>76.2514533334775</v>
      </c>
      <c r="F3246" s="86">
        <v>75.215531375689693</v>
      </c>
      <c r="G3246" s="86">
        <v>83.261854706458806</v>
      </c>
      <c r="H3246" s="86">
        <f t="shared" si="355"/>
        <v>78.242946471875328</v>
      </c>
      <c r="I3246" s="86">
        <f t="shared" si="350"/>
        <v>4.3772552445606916</v>
      </c>
      <c r="J3246" s="86">
        <f t="shared" si="351"/>
        <v>6.2898887951918532</v>
      </c>
      <c r="L3246" s="87">
        <v>87.188788496034903</v>
      </c>
      <c r="M3246" s="86">
        <v>86.148037390488099</v>
      </c>
      <c r="N3246" s="86">
        <v>81.942627974372698</v>
      </c>
      <c r="O3246" s="86">
        <f t="shared" si="356"/>
        <v>85.093151286965238</v>
      </c>
      <c r="P3246" s="86">
        <f t="shared" si="352"/>
        <v>2.7776138272474102</v>
      </c>
      <c r="Q3246" s="86">
        <f t="shared" si="353"/>
        <v>6.4109711163175103</v>
      </c>
      <c r="S3246" s="86">
        <f t="shared" si="354"/>
        <v>0.12108232112565806</v>
      </c>
      <c r="T3246" s="87">
        <v>0.70947582600000003</v>
      </c>
      <c r="U3246" s="87">
        <v>0</v>
      </c>
    </row>
    <row r="3247" spans="2:21">
      <c r="B3247" s="87" t="s">
        <v>9013</v>
      </c>
      <c r="C3247" s="87" t="s">
        <v>4419</v>
      </c>
      <c r="D3247" s="87" t="s">
        <v>4420</v>
      </c>
      <c r="E3247" s="87">
        <v>326.23403234003501</v>
      </c>
      <c r="F3247" s="86">
        <v>335.89036920681099</v>
      </c>
      <c r="G3247" s="86">
        <v>321.79849015854398</v>
      </c>
      <c r="H3247" s="86">
        <f t="shared" si="355"/>
        <v>327.97429723513</v>
      </c>
      <c r="I3247" s="86">
        <f t="shared" si="350"/>
        <v>7.2053213118202848</v>
      </c>
      <c r="J3247" s="86">
        <f t="shared" si="351"/>
        <v>8.3574389475925557</v>
      </c>
      <c r="L3247" s="87">
        <v>326.96782361535702</v>
      </c>
      <c r="M3247" s="86">
        <v>373.46868391624002</v>
      </c>
      <c r="N3247" s="86">
        <v>350.424317594473</v>
      </c>
      <c r="O3247" s="86">
        <f t="shared" si="356"/>
        <v>350.28694170868999</v>
      </c>
      <c r="P3247" s="86">
        <f t="shared" si="352"/>
        <v>23.250734532075651</v>
      </c>
      <c r="Q3247" s="86">
        <f t="shared" si="353"/>
        <v>8.4523933969176657</v>
      </c>
      <c r="S3247" s="86">
        <f t="shared" si="354"/>
        <v>9.4954449325109019E-2</v>
      </c>
      <c r="T3247" s="87">
        <v>0.84412383000000002</v>
      </c>
      <c r="U3247" s="87">
        <v>0</v>
      </c>
    </row>
    <row r="3248" spans="2:21">
      <c r="B3248" s="87" t="s">
        <v>9014</v>
      </c>
      <c r="C3248" s="87" t="s">
        <v>4421</v>
      </c>
      <c r="D3248" s="87" t="s">
        <v>4422</v>
      </c>
      <c r="E3248" s="87">
        <v>170.72057484316699</v>
      </c>
      <c r="F3248" s="86">
        <v>183.56760054405501</v>
      </c>
      <c r="G3248" s="86">
        <v>204.11230916862201</v>
      </c>
      <c r="H3248" s="86">
        <f t="shared" si="355"/>
        <v>186.13349485194803</v>
      </c>
      <c r="I3248" s="86">
        <f t="shared" si="350"/>
        <v>16.843094742798932</v>
      </c>
      <c r="J3248" s="86">
        <f t="shared" si="351"/>
        <v>7.5401938825101773</v>
      </c>
      <c r="L3248" s="87">
        <v>187.31159698775099</v>
      </c>
      <c r="M3248" s="86">
        <v>190.868824890849</v>
      </c>
      <c r="N3248" s="86">
        <v>191.477837663001</v>
      </c>
      <c r="O3248" s="86">
        <f t="shared" si="356"/>
        <v>189.88608651386699</v>
      </c>
      <c r="P3248" s="86">
        <f t="shared" si="352"/>
        <v>2.2502714012362666</v>
      </c>
      <c r="Q3248" s="86">
        <f t="shared" si="353"/>
        <v>7.5689903888228134</v>
      </c>
      <c r="S3248" s="86">
        <f t="shared" si="354"/>
        <v>2.8796506312636572E-2</v>
      </c>
      <c r="T3248" s="87">
        <v>0.97940148199999999</v>
      </c>
      <c r="U3248" s="87">
        <v>0</v>
      </c>
    </row>
    <row r="3249" spans="2:21">
      <c r="B3249" s="87" t="s">
        <v>9015</v>
      </c>
      <c r="C3249" s="87" t="s">
        <v>841</v>
      </c>
      <c r="D3249" s="87" t="s">
        <v>4423</v>
      </c>
      <c r="E3249" s="87">
        <v>44.725642375434703</v>
      </c>
      <c r="F3249" s="86">
        <v>50.143687583793103</v>
      </c>
      <c r="G3249" s="86">
        <v>58.851915838857998</v>
      </c>
      <c r="H3249" s="86">
        <f t="shared" si="355"/>
        <v>51.240415266028599</v>
      </c>
      <c r="I3249" s="86">
        <f t="shared" si="350"/>
        <v>7.1267109663288331</v>
      </c>
      <c r="J3249" s="86">
        <f t="shared" si="351"/>
        <v>5.6792102626007326</v>
      </c>
      <c r="L3249" s="87">
        <v>58.753238455612802</v>
      </c>
      <c r="M3249" s="86">
        <v>44.420081779470401</v>
      </c>
      <c r="N3249" s="86">
        <v>50.5429015969993</v>
      </c>
      <c r="O3249" s="86">
        <f t="shared" si="356"/>
        <v>51.238740610694173</v>
      </c>
      <c r="P3249" s="86">
        <f t="shared" si="352"/>
        <v>7.1918696474175734</v>
      </c>
      <c r="Q3249" s="86">
        <f t="shared" si="353"/>
        <v>5.6791631112180792</v>
      </c>
      <c r="S3249" s="86">
        <f t="shared" si="354"/>
        <v>-4.7151382653830439E-5</v>
      </c>
      <c r="T3249" s="87">
        <v>0.94911303899999999</v>
      </c>
      <c r="U3249" s="87">
        <v>0</v>
      </c>
    </row>
    <row r="3250" spans="2:21">
      <c r="B3250" s="87" t="s">
        <v>9016</v>
      </c>
      <c r="C3250" s="87" t="s">
        <v>4424</v>
      </c>
      <c r="D3250" s="87" t="s">
        <v>4425</v>
      </c>
      <c r="E3250" s="87">
        <v>96.7465830003365</v>
      </c>
      <c r="F3250" s="86">
        <v>103.744081650013</v>
      </c>
      <c r="G3250" s="86">
        <v>102.45012622409899</v>
      </c>
      <c r="H3250" s="86">
        <f t="shared" si="355"/>
        <v>100.98026362481617</v>
      </c>
      <c r="I3250" s="86">
        <f t="shared" si="350"/>
        <v>3.7231195097168146</v>
      </c>
      <c r="J3250" s="86">
        <f t="shared" si="351"/>
        <v>6.6579295386629775</v>
      </c>
      <c r="L3250" s="87">
        <v>100.76974009761901</v>
      </c>
      <c r="M3250" s="86">
        <v>108.152193103838</v>
      </c>
      <c r="N3250" s="86">
        <v>101.792003868216</v>
      </c>
      <c r="O3250" s="86">
        <f t="shared" si="356"/>
        <v>103.57131235655767</v>
      </c>
      <c r="P3250" s="86">
        <f t="shared" si="352"/>
        <v>3.9999508896699605</v>
      </c>
      <c r="Q3250" s="86">
        <f t="shared" si="353"/>
        <v>6.6944806440323008</v>
      </c>
      <c r="S3250" s="86">
        <f t="shared" si="354"/>
        <v>3.6551105369324245E-2</v>
      </c>
      <c r="T3250" s="87">
        <v>0.99728423799999999</v>
      </c>
      <c r="U3250" s="87">
        <v>0</v>
      </c>
    </row>
    <row r="3251" spans="2:21">
      <c r="B3251" s="87" t="s">
        <v>9017</v>
      </c>
      <c r="C3251" s="87" t="s">
        <v>1676</v>
      </c>
      <c r="D3251" s="87" t="s">
        <v>2062</v>
      </c>
      <c r="E3251" s="87">
        <v>16.739112452193201</v>
      </c>
      <c r="F3251" s="86">
        <v>16.1563445796175</v>
      </c>
      <c r="G3251" s="86">
        <v>19.8129204804357</v>
      </c>
      <c r="H3251" s="86">
        <f t="shared" si="355"/>
        <v>17.5694591707488</v>
      </c>
      <c r="I3251" s="86">
        <f t="shared" si="350"/>
        <v>1.9646230132962272</v>
      </c>
      <c r="J3251" s="86">
        <f t="shared" si="351"/>
        <v>4.1349978773726646</v>
      </c>
      <c r="L3251" s="87">
        <v>15.458233525757</v>
      </c>
      <c r="M3251" s="86">
        <v>14.3526003559077</v>
      </c>
      <c r="N3251" s="86">
        <v>16.0627394816776</v>
      </c>
      <c r="O3251" s="86">
        <f t="shared" si="356"/>
        <v>15.291191121114101</v>
      </c>
      <c r="P3251" s="86">
        <f t="shared" si="352"/>
        <v>0.86722046279127929</v>
      </c>
      <c r="Q3251" s="86">
        <f t="shared" si="353"/>
        <v>3.934628885993769</v>
      </c>
      <c r="S3251" s="86">
        <f t="shared" si="354"/>
        <v>-0.20036899137889566</v>
      </c>
      <c r="T3251" s="87">
        <v>0.416576114</v>
      </c>
      <c r="U3251" s="87">
        <v>0</v>
      </c>
    </row>
    <row r="3252" spans="2:21">
      <c r="B3252" s="87" t="s">
        <v>9018</v>
      </c>
      <c r="C3252" s="87" t="s">
        <v>4426</v>
      </c>
      <c r="D3252" s="87" t="s">
        <v>4427</v>
      </c>
      <c r="E3252" s="87">
        <v>318.36680774154098</v>
      </c>
      <c r="F3252" s="86">
        <v>339.72416784221798</v>
      </c>
      <c r="G3252" s="86">
        <v>368.59709231203402</v>
      </c>
      <c r="H3252" s="86">
        <f t="shared" si="355"/>
        <v>342.22935596526435</v>
      </c>
      <c r="I3252" s="86">
        <f t="shared" si="350"/>
        <v>25.208676039353339</v>
      </c>
      <c r="J3252" s="86">
        <f t="shared" si="351"/>
        <v>8.4188197073139737</v>
      </c>
      <c r="L3252" s="87">
        <v>340.91445222880799</v>
      </c>
      <c r="M3252" s="86">
        <v>373.98527254660502</v>
      </c>
      <c r="N3252" s="86">
        <v>402.90290963751102</v>
      </c>
      <c r="O3252" s="86">
        <f t="shared" si="356"/>
        <v>372.6008781376413</v>
      </c>
      <c r="P3252" s="86">
        <f t="shared" si="352"/>
        <v>31.017408400563138</v>
      </c>
      <c r="Q3252" s="86">
        <f t="shared" si="353"/>
        <v>8.5414872641705593</v>
      </c>
      <c r="S3252" s="86">
        <f t="shared" si="354"/>
        <v>0.12266755685658613</v>
      </c>
      <c r="T3252" s="87">
        <v>0.758025112</v>
      </c>
      <c r="U3252" s="87">
        <v>0</v>
      </c>
    </row>
    <row r="3253" spans="2:21">
      <c r="B3253" s="87" t="s">
        <v>9019</v>
      </c>
      <c r="C3253" s="87" t="s">
        <v>4428</v>
      </c>
      <c r="D3253" s="87" t="s">
        <v>4429</v>
      </c>
      <c r="E3253" s="87">
        <v>995.47163258420801</v>
      </c>
      <c r="F3253" s="86">
        <v>925.36855420045595</v>
      </c>
      <c r="G3253" s="86">
        <v>812.25291439051398</v>
      </c>
      <c r="H3253" s="86">
        <f t="shared" si="355"/>
        <v>911.03103372505939</v>
      </c>
      <c r="I3253" s="86">
        <f t="shared" si="350"/>
        <v>92.44700127192813</v>
      </c>
      <c r="J3253" s="86">
        <f t="shared" si="351"/>
        <v>9.831356389179291</v>
      </c>
      <c r="L3253" s="87">
        <v>899.88094782269695</v>
      </c>
      <c r="M3253" s="86">
        <v>853.14215847081005</v>
      </c>
      <c r="N3253" s="86">
        <v>872.95203742493197</v>
      </c>
      <c r="O3253" s="86">
        <f t="shared" si="356"/>
        <v>875.32504790614632</v>
      </c>
      <c r="P3253" s="86">
        <f t="shared" si="352"/>
        <v>23.459582084469858</v>
      </c>
      <c r="Q3253" s="86">
        <f t="shared" si="353"/>
        <v>9.7736750443439107</v>
      </c>
      <c r="S3253" s="86">
        <f t="shared" si="354"/>
        <v>-5.7681344835381947E-2</v>
      </c>
      <c r="T3253" s="87">
        <v>0.70215671300000004</v>
      </c>
      <c r="U3253" s="87">
        <v>0</v>
      </c>
    </row>
    <row r="3254" spans="2:21">
      <c r="B3254" s="87" t="s">
        <v>9020</v>
      </c>
      <c r="C3254" s="87" t="s">
        <v>832</v>
      </c>
      <c r="D3254" s="87" t="s">
        <v>1708</v>
      </c>
      <c r="E3254" s="87">
        <v>113.80577302513601</v>
      </c>
      <c r="F3254" s="86">
        <v>104.871577187181</v>
      </c>
      <c r="G3254" s="86">
        <v>78.065578031039394</v>
      </c>
      <c r="H3254" s="86">
        <f t="shared" si="355"/>
        <v>98.914309414452134</v>
      </c>
      <c r="I3254" s="86">
        <f t="shared" si="350"/>
        <v>18.599923764387007</v>
      </c>
      <c r="J3254" s="86">
        <f t="shared" si="351"/>
        <v>6.6281073380957904</v>
      </c>
      <c r="L3254" s="87">
        <v>130.72444786024801</v>
      </c>
      <c r="M3254" s="86">
        <v>132.226413381969</v>
      </c>
      <c r="N3254" s="86">
        <v>107.212599686948</v>
      </c>
      <c r="O3254" s="86">
        <f t="shared" si="356"/>
        <v>123.38782030972168</v>
      </c>
      <c r="P3254" s="86">
        <f t="shared" si="352"/>
        <v>14.028267774520902</v>
      </c>
      <c r="Q3254" s="86">
        <f t="shared" si="353"/>
        <v>6.9470561819444994</v>
      </c>
      <c r="S3254" s="86">
        <f t="shared" si="354"/>
        <v>0.31894884384870931</v>
      </c>
      <c r="T3254" s="87">
        <v>0.26529522</v>
      </c>
      <c r="U3254" s="87">
        <v>0</v>
      </c>
    </row>
    <row r="3255" spans="2:21">
      <c r="B3255" s="87" t="s">
        <v>9021</v>
      </c>
      <c r="C3255" s="87" t="s">
        <v>4430</v>
      </c>
      <c r="D3255" s="87" t="s">
        <v>2432</v>
      </c>
      <c r="E3255" s="87">
        <v>93.785734772290894</v>
      </c>
      <c r="F3255" s="86">
        <v>88.843170193507305</v>
      </c>
      <c r="G3255" s="86">
        <v>79.366954257974299</v>
      </c>
      <c r="H3255" s="86">
        <f t="shared" si="355"/>
        <v>87.331953074590842</v>
      </c>
      <c r="I3255" s="86">
        <f t="shared" si="350"/>
        <v>7.3272191700118148</v>
      </c>
      <c r="J3255" s="86">
        <f t="shared" si="351"/>
        <v>6.4484376995776058</v>
      </c>
      <c r="L3255" s="87">
        <v>96.674095989091199</v>
      </c>
      <c r="M3255" s="86">
        <v>95.711038393044802</v>
      </c>
      <c r="N3255" s="86">
        <v>90.263562514565095</v>
      </c>
      <c r="O3255" s="86">
        <f t="shared" si="356"/>
        <v>94.216232298900366</v>
      </c>
      <c r="P3255" s="86">
        <f t="shared" si="352"/>
        <v>3.4568148346886391</v>
      </c>
      <c r="Q3255" s="86">
        <f t="shared" si="353"/>
        <v>6.5579037347643911</v>
      </c>
      <c r="S3255" s="86">
        <f t="shared" si="354"/>
        <v>0.1094660351867852</v>
      </c>
      <c r="T3255" s="87">
        <v>0.822513842</v>
      </c>
      <c r="U3255" s="87">
        <v>0</v>
      </c>
    </row>
    <row r="3256" spans="2:21">
      <c r="B3256" s="87" t="s">
        <v>9022</v>
      </c>
      <c r="C3256" s="87" t="s">
        <v>841</v>
      </c>
      <c r="D3256" s="87" t="s">
        <v>866</v>
      </c>
      <c r="E3256" s="87">
        <v>120.172115034043</v>
      </c>
      <c r="F3256" s="86">
        <v>116.16328954483799</v>
      </c>
      <c r="G3256" s="86">
        <v>135.03199576784499</v>
      </c>
      <c r="H3256" s="86">
        <f t="shared" si="355"/>
        <v>123.78913344890866</v>
      </c>
      <c r="I3256" s="86">
        <f t="shared" si="350"/>
        <v>9.94078142263694</v>
      </c>
      <c r="J3256" s="86">
        <f t="shared" si="351"/>
        <v>6.9517408661407849</v>
      </c>
      <c r="L3256" s="87">
        <v>117.938763343001</v>
      </c>
      <c r="M3256" s="86">
        <v>120.33445705242799</v>
      </c>
      <c r="N3256" s="86">
        <v>134.07594945022899</v>
      </c>
      <c r="O3256" s="86">
        <f t="shared" si="356"/>
        <v>124.11638994855268</v>
      </c>
      <c r="P3256" s="86">
        <f t="shared" si="352"/>
        <v>8.7080110351285409</v>
      </c>
      <c r="Q3256" s="86">
        <f t="shared" si="353"/>
        <v>6.9555498301115311</v>
      </c>
      <c r="S3256" s="86">
        <f t="shared" si="354"/>
        <v>3.8089639707451768E-3</v>
      </c>
      <c r="T3256" s="87">
        <v>0.92638575400000001</v>
      </c>
      <c r="U3256" s="87">
        <v>0</v>
      </c>
    </row>
    <row r="3257" spans="2:21">
      <c r="B3257" s="87" t="s">
        <v>9023</v>
      </c>
      <c r="C3257" s="87" t="s">
        <v>4431</v>
      </c>
      <c r="D3257" s="87" t="s">
        <v>4431</v>
      </c>
      <c r="E3257" s="87">
        <v>653.70837788422898</v>
      </c>
      <c r="F3257" s="86">
        <v>684.79046397009802</v>
      </c>
      <c r="G3257" s="86">
        <v>582.09958235741396</v>
      </c>
      <c r="H3257" s="86">
        <f t="shared" si="355"/>
        <v>640.19947473724699</v>
      </c>
      <c r="I3257" s="86">
        <f t="shared" si="350"/>
        <v>52.661391358123815</v>
      </c>
      <c r="J3257" s="86">
        <f t="shared" si="351"/>
        <v>9.3223776829745582</v>
      </c>
      <c r="L3257" s="87">
        <v>586.52954634872196</v>
      </c>
      <c r="M3257" s="86">
        <v>578.38792371396801</v>
      </c>
      <c r="N3257" s="86">
        <v>615.68527263414501</v>
      </c>
      <c r="O3257" s="86">
        <f t="shared" si="356"/>
        <v>593.53424756561162</v>
      </c>
      <c r="P3257" s="86">
        <f t="shared" si="352"/>
        <v>19.610518567130732</v>
      </c>
      <c r="Q3257" s="86">
        <f t="shared" si="353"/>
        <v>9.2131874671020118</v>
      </c>
      <c r="S3257" s="86">
        <f t="shared" si="354"/>
        <v>-0.10919021587254539</v>
      </c>
      <c r="T3257" s="87">
        <v>0.414634</v>
      </c>
      <c r="U3257" s="87">
        <v>0</v>
      </c>
    </row>
    <row r="3258" spans="2:21">
      <c r="B3258" s="87" t="s">
        <v>9024</v>
      </c>
      <c r="C3258" s="87" t="s">
        <v>832</v>
      </c>
      <c r="D3258" s="87" t="s">
        <v>4432</v>
      </c>
      <c r="E3258" s="87">
        <v>116.437987713309</v>
      </c>
      <c r="F3258" s="86">
        <v>114.405509741435</v>
      </c>
      <c r="G3258" s="86">
        <v>117.509433649857</v>
      </c>
      <c r="H3258" s="86">
        <f t="shared" si="355"/>
        <v>116.11764370153367</v>
      </c>
      <c r="I3258" s="86">
        <f t="shared" si="350"/>
        <v>1.5765630725501181</v>
      </c>
      <c r="J3258" s="86">
        <f t="shared" si="351"/>
        <v>6.8594433914936603</v>
      </c>
      <c r="L3258" s="87">
        <v>107.51614848926999</v>
      </c>
      <c r="M3258" s="86">
        <v>124.438371862262</v>
      </c>
      <c r="N3258" s="86">
        <v>123.332519831086</v>
      </c>
      <c r="O3258" s="86">
        <f t="shared" si="356"/>
        <v>118.429013394206</v>
      </c>
      <c r="P3258" s="86">
        <f t="shared" si="352"/>
        <v>9.4669790590109564</v>
      </c>
      <c r="Q3258" s="86">
        <f t="shared" si="353"/>
        <v>6.8878787534466817</v>
      </c>
      <c r="S3258" s="86">
        <f t="shared" si="354"/>
        <v>2.843536195302172E-2</v>
      </c>
      <c r="T3258" s="87">
        <v>0.97342599699999999</v>
      </c>
      <c r="U3258" s="87">
        <v>0</v>
      </c>
    </row>
    <row r="3259" spans="2:21">
      <c r="B3259" s="87" t="s">
        <v>9025</v>
      </c>
      <c r="C3259" s="87" t="s">
        <v>4433</v>
      </c>
      <c r="D3259" s="87" t="s">
        <v>4434</v>
      </c>
      <c r="E3259" s="87">
        <v>43.70850218719</v>
      </c>
      <c r="F3259" s="86">
        <v>42.724414902027199</v>
      </c>
      <c r="G3259" s="86">
        <v>39.6467031032359</v>
      </c>
      <c r="H3259" s="86">
        <f t="shared" si="355"/>
        <v>42.026540064151028</v>
      </c>
      <c r="I3259" s="86">
        <f t="shared" si="350"/>
        <v>2.1189206961583302</v>
      </c>
      <c r="J3259" s="86">
        <f t="shared" si="351"/>
        <v>5.3932287829318648</v>
      </c>
      <c r="L3259" s="87">
        <v>48.458683449863798</v>
      </c>
      <c r="M3259" s="86">
        <v>44.194247275306203</v>
      </c>
      <c r="N3259" s="86">
        <v>37.603516768822601</v>
      </c>
      <c r="O3259" s="86">
        <f t="shared" si="356"/>
        <v>43.418815831330868</v>
      </c>
      <c r="P3259" s="86">
        <f t="shared" si="352"/>
        <v>5.4689698629199688</v>
      </c>
      <c r="Q3259" s="86">
        <f t="shared" si="353"/>
        <v>5.4402484745123916</v>
      </c>
      <c r="S3259" s="86">
        <f t="shared" si="354"/>
        <v>4.7019691580526719E-2</v>
      </c>
      <c r="T3259" s="87">
        <v>1</v>
      </c>
      <c r="U3259" s="87">
        <v>0</v>
      </c>
    </row>
    <row r="3260" spans="2:21">
      <c r="B3260" s="87" t="s">
        <v>9026</v>
      </c>
      <c r="C3260" s="87" t="s">
        <v>4435</v>
      </c>
      <c r="D3260" s="87" t="s">
        <v>4436</v>
      </c>
      <c r="E3260" s="87">
        <v>68.232010532096197</v>
      </c>
      <c r="F3260" s="86">
        <v>64.659708570110197</v>
      </c>
      <c r="G3260" s="86">
        <v>61.563270266670699</v>
      </c>
      <c r="H3260" s="86">
        <f t="shared" si="355"/>
        <v>64.818329789625693</v>
      </c>
      <c r="I3260" s="86">
        <f t="shared" si="350"/>
        <v>3.33719863064626</v>
      </c>
      <c r="J3260" s="86">
        <f t="shared" si="351"/>
        <v>6.0183299412871953</v>
      </c>
      <c r="L3260" s="87">
        <v>67.577435396706306</v>
      </c>
      <c r="M3260" s="86">
        <v>63.351307820950296</v>
      </c>
      <c r="N3260" s="86">
        <v>60.741367246906002</v>
      </c>
      <c r="O3260" s="86">
        <f t="shared" si="356"/>
        <v>63.890036821520873</v>
      </c>
      <c r="P3260" s="86">
        <f t="shared" si="352"/>
        <v>3.4497287776317092</v>
      </c>
      <c r="Q3260" s="86">
        <f t="shared" si="353"/>
        <v>5.9975190659834015</v>
      </c>
      <c r="S3260" s="86">
        <f t="shared" si="354"/>
        <v>-2.0810875303793417E-2</v>
      </c>
      <c r="T3260" s="87">
        <v>0.81463040399999997</v>
      </c>
      <c r="U3260" s="87">
        <v>0</v>
      </c>
    </row>
    <row r="3261" spans="2:21">
      <c r="B3261" s="87" t="s">
        <v>9027</v>
      </c>
      <c r="C3261" s="87" t="s">
        <v>4437</v>
      </c>
      <c r="D3261" s="87" t="s">
        <v>2464</v>
      </c>
      <c r="E3261" s="87">
        <v>83.209150670965201</v>
      </c>
      <c r="F3261" s="86">
        <v>82.241851005343193</v>
      </c>
      <c r="G3261" s="86">
        <v>84.560675356292904</v>
      </c>
      <c r="H3261" s="86">
        <f t="shared" si="355"/>
        <v>83.337225677533766</v>
      </c>
      <c r="I3261" s="86">
        <f t="shared" si="350"/>
        <v>1.1647055413794472</v>
      </c>
      <c r="J3261" s="86">
        <f t="shared" si="351"/>
        <v>6.3808891679553579</v>
      </c>
      <c r="L3261" s="87">
        <v>89.349194606894201</v>
      </c>
      <c r="M3261" s="86">
        <v>89.648467178088495</v>
      </c>
      <c r="N3261" s="86">
        <v>87.709294597188205</v>
      </c>
      <c r="O3261" s="86">
        <f t="shared" si="356"/>
        <v>88.902318794056967</v>
      </c>
      <c r="P3261" s="86">
        <f t="shared" si="352"/>
        <v>1.0439689021724152</v>
      </c>
      <c r="Q3261" s="86">
        <f t="shared" si="353"/>
        <v>6.4741491435156293</v>
      </c>
      <c r="S3261" s="86">
        <f t="shared" si="354"/>
        <v>9.3259975560271963E-2</v>
      </c>
      <c r="T3261" s="87">
        <v>0.84575740099999996</v>
      </c>
      <c r="U3261" s="87">
        <v>0</v>
      </c>
    </row>
    <row r="3262" spans="2:21">
      <c r="B3262" s="87" t="s">
        <v>9028</v>
      </c>
      <c r="C3262" s="87" t="s">
        <v>4438</v>
      </c>
      <c r="D3262" s="87" t="s">
        <v>3616</v>
      </c>
      <c r="E3262" s="87">
        <v>37.937992733277298</v>
      </c>
      <c r="F3262" s="86">
        <v>39.1611342300328</v>
      </c>
      <c r="G3262" s="86">
        <v>42.124726799627098</v>
      </c>
      <c r="H3262" s="86">
        <f t="shared" si="355"/>
        <v>39.74128458764573</v>
      </c>
      <c r="I3262" s="86">
        <f t="shared" si="350"/>
        <v>2.1528159149500663</v>
      </c>
      <c r="J3262" s="86">
        <f t="shared" si="351"/>
        <v>5.3125666015532911</v>
      </c>
      <c r="L3262" s="87">
        <v>42.333388309872397</v>
      </c>
      <c r="M3262" s="86">
        <v>45.142705119423503</v>
      </c>
      <c r="N3262" s="86">
        <v>46.715561031281197</v>
      </c>
      <c r="O3262" s="86">
        <f t="shared" si="356"/>
        <v>44.730551486859035</v>
      </c>
      <c r="P3262" s="86">
        <f t="shared" si="352"/>
        <v>2.2199690093989868</v>
      </c>
      <c r="Q3262" s="86">
        <f t="shared" si="353"/>
        <v>5.4831886404521395</v>
      </c>
      <c r="S3262" s="86">
        <f t="shared" si="354"/>
        <v>0.17062203889884822</v>
      </c>
      <c r="T3262" s="87">
        <v>0.63786289299999999</v>
      </c>
      <c r="U3262" s="87">
        <v>0</v>
      </c>
    </row>
    <row r="3263" spans="2:21">
      <c r="B3263" s="87" t="s">
        <v>9029</v>
      </c>
      <c r="C3263" s="87" t="s">
        <v>3524</v>
      </c>
      <c r="D3263" s="87" t="s">
        <v>4439</v>
      </c>
      <c r="E3263" s="87">
        <v>51.890712364755899</v>
      </c>
      <c r="F3263" s="86">
        <v>39.591814417951497</v>
      </c>
      <c r="G3263" s="86">
        <v>42.167873777912298</v>
      </c>
      <c r="H3263" s="86">
        <f t="shared" si="355"/>
        <v>44.550133520206565</v>
      </c>
      <c r="I3263" s="86">
        <f t="shared" si="350"/>
        <v>6.4863004699362508</v>
      </c>
      <c r="J3263" s="86">
        <f t="shared" si="351"/>
        <v>5.4773578505100078</v>
      </c>
      <c r="L3263" s="87">
        <v>54.995161757620899</v>
      </c>
      <c r="M3263" s="86">
        <v>49.608577019639398</v>
      </c>
      <c r="N3263" s="86">
        <v>41.302371111121303</v>
      </c>
      <c r="O3263" s="86">
        <f t="shared" si="356"/>
        <v>48.635369962793867</v>
      </c>
      <c r="P3263" s="86">
        <f t="shared" si="352"/>
        <v>6.8980778412423147</v>
      </c>
      <c r="Q3263" s="86">
        <f t="shared" si="353"/>
        <v>5.6039339871216134</v>
      </c>
      <c r="S3263" s="86">
        <f t="shared" si="354"/>
        <v>0.12657613661160555</v>
      </c>
      <c r="T3263" s="87">
        <v>0.83937710200000004</v>
      </c>
      <c r="U3263" s="87">
        <v>0</v>
      </c>
    </row>
    <row r="3264" spans="2:21">
      <c r="B3264" s="87" t="s">
        <v>9030</v>
      </c>
      <c r="C3264" s="87" t="s">
        <v>832</v>
      </c>
      <c r="D3264" s="87" t="s">
        <v>957</v>
      </c>
      <c r="E3264" s="87">
        <v>62.125242556310702</v>
      </c>
      <c r="F3264" s="86">
        <v>73.336244908207604</v>
      </c>
      <c r="G3264" s="86">
        <v>78.683938631952898</v>
      </c>
      <c r="H3264" s="86">
        <f t="shared" si="355"/>
        <v>71.381808698823747</v>
      </c>
      <c r="I3264" s="86">
        <f t="shared" si="350"/>
        <v>8.4505898967933089</v>
      </c>
      <c r="J3264" s="86">
        <f t="shared" si="351"/>
        <v>6.1574845522810824</v>
      </c>
      <c r="L3264" s="87">
        <v>63.547759538009799</v>
      </c>
      <c r="M3264" s="86">
        <v>77.722831561473598</v>
      </c>
      <c r="N3264" s="86">
        <v>86.159660417025805</v>
      </c>
      <c r="O3264" s="86">
        <f t="shared" si="356"/>
        <v>75.810083838836405</v>
      </c>
      <c r="P3264" s="86">
        <f t="shared" si="352"/>
        <v>11.426656038774066</v>
      </c>
      <c r="Q3264" s="86">
        <f t="shared" si="353"/>
        <v>6.2443178553773775</v>
      </c>
      <c r="S3264" s="86">
        <f t="shared" si="354"/>
        <v>8.6833303096296083E-2</v>
      </c>
      <c r="T3264" s="87">
        <v>0.92638575400000001</v>
      </c>
      <c r="U3264" s="87">
        <v>0</v>
      </c>
    </row>
    <row r="3265" spans="2:21">
      <c r="B3265" s="87" t="s">
        <v>9031</v>
      </c>
      <c r="C3265" s="87" t="s">
        <v>4440</v>
      </c>
      <c r="D3265" s="87" t="s">
        <v>4441</v>
      </c>
      <c r="E3265" s="87">
        <v>105.68786330923599</v>
      </c>
      <c r="F3265" s="86">
        <v>107.372615910661</v>
      </c>
      <c r="G3265" s="86">
        <v>104.789212289707</v>
      </c>
      <c r="H3265" s="86">
        <f t="shared" si="355"/>
        <v>105.949897169868</v>
      </c>
      <c r="I3265" s="86">
        <f t="shared" si="350"/>
        <v>1.3114838448405857</v>
      </c>
      <c r="J3265" s="86">
        <f t="shared" si="351"/>
        <v>6.7272383772715614</v>
      </c>
      <c r="L3265" s="87">
        <v>106.867631431628</v>
      </c>
      <c r="M3265" s="86">
        <v>108.376670311773</v>
      </c>
      <c r="N3265" s="86">
        <v>102.75355837657099</v>
      </c>
      <c r="O3265" s="86">
        <f t="shared" si="356"/>
        <v>105.99928670665732</v>
      </c>
      <c r="P3265" s="86">
        <f t="shared" si="352"/>
        <v>2.9103889568219397</v>
      </c>
      <c r="Q3265" s="86">
        <f t="shared" si="353"/>
        <v>6.727910746372344</v>
      </c>
      <c r="S3265" s="86">
        <f t="shared" si="354"/>
        <v>6.7236910078384299E-4</v>
      </c>
      <c r="T3265" s="87">
        <v>0.88107078100000003</v>
      </c>
      <c r="U3265" s="87">
        <v>0</v>
      </c>
    </row>
    <row r="3266" spans="2:21">
      <c r="B3266" s="87" t="s">
        <v>9032</v>
      </c>
      <c r="C3266" s="87" t="s">
        <v>841</v>
      </c>
      <c r="D3266" s="87"/>
      <c r="E3266" s="87">
        <v>0</v>
      </c>
      <c r="F3266" s="86">
        <v>0</v>
      </c>
      <c r="G3266" s="86">
        <v>0.34233097057010897</v>
      </c>
      <c r="H3266" s="86">
        <f t="shared" si="355"/>
        <v>0.11411032352336965</v>
      </c>
      <c r="I3266" s="86">
        <f t="shared" si="350"/>
        <v>0.19764487801059827</v>
      </c>
      <c r="J3266" s="86">
        <f t="shared" si="351"/>
        <v>-3.1314987772113754</v>
      </c>
      <c r="L3266" s="87">
        <v>0</v>
      </c>
      <c r="M3266" s="86">
        <v>0</v>
      </c>
      <c r="N3266" s="86">
        <v>0</v>
      </c>
      <c r="O3266" s="86">
        <f t="shared" si="356"/>
        <v>0</v>
      </c>
      <c r="P3266" s="86">
        <f t="shared" si="352"/>
        <v>0</v>
      </c>
      <c r="Q3266" s="86" t="e">
        <f t="shared" si="353"/>
        <v>#NUM!</v>
      </c>
      <c r="S3266" s="86" t="e">
        <f t="shared" si="354"/>
        <v>#NUM!</v>
      </c>
      <c r="T3266" s="87">
        <v>1</v>
      </c>
      <c r="U3266" s="87">
        <v>0</v>
      </c>
    </row>
    <row r="3267" spans="2:21">
      <c r="B3267" s="87" t="s">
        <v>9033</v>
      </c>
      <c r="C3267" s="87" t="s">
        <v>841</v>
      </c>
      <c r="D3267" s="87"/>
      <c r="E3267" s="87">
        <v>530.40331141034198</v>
      </c>
      <c r="F3267" s="86">
        <v>493.77575374339199</v>
      </c>
      <c r="G3267" s="86">
        <v>512.07859250690694</v>
      </c>
      <c r="H3267" s="86">
        <f t="shared" si="355"/>
        <v>512.08588588688031</v>
      </c>
      <c r="I3267" s="86">
        <f t="shared" si="350"/>
        <v>18.31377992268337</v>
      </c>
      <c r="J3267" s="86">
        <f t="shared" si="351"/>
        <v>9.0002419858433402</v>
      </c>
      <c r="L3267" s="87">
        <v>472.69650939288499</v>
      </c>
      <c r="M3267" s="86">
        <v>453.09588392218501</v>
      </c>
      <c r="N3267" s="86">
        <v>560.951504741799</v>
      </c>
      <c r="O3267" s="86">
        <f t="shared" si="356"/>
        <v>495.5812993522897</v>
      </c>
      <c r="P3267" s="86">
        <f t="shared" si="352"/>
        <v>57.454276987972271</v>
      </c>
      <c r="Q3267" s="86">
        <f t="shared" si="353"/>
        <v>8.9529779385108341</v>
      </c>
      <c r="S3267" s="86">
        <f t="shared" si="354"/>
        <v>-4.7264047332507428E-2</v>
      </c>
      <c r="T3267" s="87">
        <v>0.73286184099999996</v>
      </c>
      <c r="U3267" s="87">
        <v>0</v>
      </c>
    </row>
    <row r="3268" spans="2:21">
      <c r="B3268" s="87" t="s">
        <v>9034</v>
      </c>
      <c r="C3268" s="87" t="s">
        <v>832</v>
      </c>
      <c r="D3268" s="87" t="s">
        <v>1502</v>
      </c>
      <c r="E3268" s="87">
        <v>175.54828562108401</v>
      </c>
      <c r="F3268" s="86">
        <v>183.38389151899</v>
      </c>
      <c r="G3268" s="86">
        <v>197.38357244415201</v>
      </c>
      <c r="H3268" s="86">
        <f t="shared" si="355"/>
        <v>185.43858319474202</v>
      </c>
      <c r="I3268" s="86">
        <f t="shared" si="350"/>
        <v>11.061702223130725</v>
      </c>
      <c r="J3268" s="86">
        <f t="shared" si="351"/>
        <v>7.5347976386598754</v>
      </c>
      <c r="L3268" s="87">
        <v>156.978302498175</v>
      </c>
      <c r="M3268" s="86">
        <v>163.49691892387</v>
      </c>
      <c r="N3268" s="86">
        <v>187.38247427995699</v>
      </c>
      <c r="O3268" s="86">
        <f t="shared" si="356"/>
        <v>169.28589856733402</v>
      </c>
      <c r="P3268" s="86">
        <f t="shared" si="352"/>
        <v>16.007424196864328</v>
      </c>
      <c r="Q3268" s="86">
        <f t="shared" si="353"/>
        <v>7.403317992221047</v>
      </c>
      <c r="S3268" s="86">
        <f t="shared" si="354"/>
        <v>-0.1314796464388282</v>
      </c>
      <c r="T3268" s="87">
        <v>0.33608622399999999</v>
      </c>
      <c r="U3268" s="87">
        <v>0</v>
      </c>
    </row>
    <row r="3269" spans="2:21">
      <c r="B3269" s="87" t="s">
        <v>9035</v>
      </c>
      <c r="C3269" s="87" t="s">
        <v>841</v>
      </c>
      <c r="D3269" s="87"/>
      <c r="E3269" s="87">
        <v>3082.1047740904301</v>
      </c>
      <c r="F3269" s="86">
        <v>3469.5820744320199</v>
      </c>
      <c r="G3269" s="86">
        <v>3553.69172247304</v>
      </c>
      <c r="H3269" s="86">
        <f t="shared" si="355"/>
        <v>3368.4595236651635</v>
      </c>
      <c r="I3269" s="86">
        <f t="shared" si="350"/>
        <v>251.53109186818679</v>
      </c>
      <c r="J3269" s="86">
        <f t="shared" si="351"/>
        <v>11.717873248271564</v>
      </c>
      <c r="L3269" s="87">
        <v>3076.8560336672399</v>
      </c>
      <c r="M3269" s="86">
        <v>3170.0907352767999</v>
      </c>
      <c r="N3269" s="86">
        <v>3615.91514122627</v>
      </c>
      <c r="O3269" s="86">
        <f t="shared" si="356"/>
        <v>3287.6206367234367</v>
      </c>
      <c r="P3269" s="86">
        <f t="shared" si="352"/>
        <v>288.10785942269359</v>
      </c>
      <c r="Q3269" s="86">
        <f t="shared" si="353"/>
        <v>11.682828118628835</v>
      </c>
      <c r="S3269" s="86">
        <f t="shared" si="354"/>
        <v>-3.5045129642730745E-2</v>
      </c>
      <c r="T3269" s="87">
        <v>0.79890662899999998</v>
      </c>
      <c r="U3269" s="87">
        <v>0</v>
      </c>
    </row>
    <row r="3270" spans="2:21">
      <c r="B3270" s="87" t="s">
        <v>9036</v>
      </c>
      <c r="C3270" s="87" t="s">
        <v>1554</v>
      </c>
      <c r="D3270" s="87" t="s">
        <v>1555</v>
      </c>
      <c r="E3270" s="87">
        <v>145.22934641117899</v>
      </c>
      <c r="F3270" s="86">
        <v>137.456498001597</v>
      </c>
      <c r="G3270" s="86">
        <v>154.64465976906101</v>
      </c>
      <c r="H3270" s="86">
        <f t="shared" si="355"/>
        <v>145.77683472727901</v>
      </c>
      <c r="I3270" s="86">
        <f t="shared" ref="I3270:I3333" si="357">STDEV(E3270:G3270)</f>
        <v>8.6071501571848614</v>
      </c>
      <c r="J3270" s="86">
        <f t="shared" ref="J3270:J3333" si="358">LOG(H3270,2)</f>
        <v>7.1876176702122745</v>
      </c>
      <c r="L3270" s="87">
        <v>126.96454640711499</v>
      </c>
      <c r="M3270" s="86">
        <v>130.156822116445</v>
      </c>
      <c r="N3270" s="86">
        <v>121.69644501971401</v>
      </c>
      <c r="O3270" s="86">
        <f t="shared" si="356"/>
        <v>126.27260451442469</v>
      </c>
      <c r="P3270" s="86">
        <f t="shared" ref="P3270:P3333" si="359">STDEV(L3270:N3270)</f>
        <v>4.2724211920019659</v>
      </c>
      <c r="Q3270" s="86">
        <f t="shared" ref="Q3270:Q3333" si="360">LOG(O3270,2)</f>
        <v>6.9803978628014853</v>
      </c>
      <c r="S3270" s="86">
        <f t="shared" ref="S3270:S3333" si="361">LOG(O3270/H3270,2)</f>
        <v>-0.20721980741078916</v>
      </c>
      <c r="T3270" s="87">
        <v>2.4691408000000001E-2</v>
      </c>
      <c r="U3270" s="87">
        <v>0</v>
      </c>
    </row>
    <row r="3271" spans="2:21">
      <c r="B3271" s="87" t="s">
        <v>9037</v>
      </c>
      <c r="C3271" s="87" t="s">
        <v>4442</v>
      </c>
      <c r="D3271" s="87" t="s">
        <v>4443</v>
      </c>
      <c r="E3271" s="87">
        <v>23.432343566890399</v>
      </c>
      <c r="F3271" s="86">
        <v>22.952858198034601</v>
      </c>
      <c r="G3271" s="86">
        <v>22.1134764053756</v>
      </c>
      <c r="H3271" s="86">
        <f t="shared" ref="H3271:H3334" si="362">AVERAGE(E3271:G3271)</f>
        <v>22.832892723433531</v>
      </c>
      <c r="I3271" s="86">
        <f t="shared" si="357"/>
        <v>0.66756754995484924</v>
      </c>
      <c r="J3271" s="86">
        <f t="shared" si="358"/>
        <v>4.5130417425962772</v>
      </c>
      <c r="L3271" s="87">
        <v>34.334550056845501</v>
      </c>
      <c r="M3271" s="86">
        <v>33.761681344115701</v>
      </c>
      <c r="N3271" s="86">
        <v>34.1044302208552</v>
      </c>
      <c r="O3271" s="86">
        <f t="shared" ref="O3271:O3334" si="363">AVERAGE(L3271:N3271)</f>
        <v>34.066887207272138</v>
      </c>
      <c r="P3271" s="86">
        <f t="shared" si="359"/>
        <v>0.28827373953908514</v>
      </c>
      <c r="Q3271" s="86">
        <f t="shared" si="360"/>
        <v>5.0902982250103541</v>
      </c>
      <c r="S3271" s="86">
        <f t="shared" si="361"/>
        <v>0.5772564824140769</v>
      </c>
      <c r="T3271" s="91">
        <v>1.3699999999999999E-5</v>
      </c>
      <c r="U3271" s="87">
        <v>0</v>
      </c>
    </row>
    <row r="3272" spans="2:21">
      <c r="B3272" s="87" t="s">
        <v>9038</v>
      </c>
      <c r="C3272" s="87" t="s">
        <v>4444</v>
      </c>
      <c r="D3272" s="87" t="s">
        <v>4445</v>
      </c>
      <c r="E3272" s="87">
        <v>118.08609893645701</v>
      </c>
      <c r="F3272" s="86">
        <v>89.365777076998498</v>
      </c>
      <c r="G3272" s="86">
        <v>105.931298275533</v>
      </c>
      <c r="H3272" s="86">
        <f t="shared" si="362"/>
        <v>104.4610580963295</v>
      </c>
      <c r="I3272" s="86">
        <f t="shared" si="357"/>
        <v>14.416498415569954</v>
      </c>
      <c r="J3272" s="86">
        <f t="shared" si="358"/>
        <v>6.706821411871478</v>
      </c>
      <c r="L3272" s="87">
        <v>114.135683780579</v>
      </c>
      <c r="M3272" s="86">
        <v>114.922115320362</v>
      </c>
      <c r="N3272" s="86">
        <v>148.311985114137</v>
      </c>
      <c r="O3272" s="86">
        <f t="shared" si="363"/>
        <v>125.78992807169266</v>
      </c>
      <c r="P3272" s="86">
        <f t="shared" si="359"/>
        <v>19.508636772184577</v>
      </c>
      <c r="Q3272" s="86">
        <f t="shared" si="360"/>
        <v>6.9748726008413779</v>
      </c>
      <c r="S3272" s="86">
        <f t="shared" si="361"/>
        <v>0.26805118896990177</v>
      </c>
      <c r="T3272" s="87">
        <v>0.407059544</v>
      </c>
      <c r="U3272" s="87">
        <v>0</v>
      </c>
    </row>
    <row r="3273" spans="2:21">
      <c r="B3273" s="87" t="s">
        <v>9039</v>
      </c>
      <c r="C3273" s="87" t="s">
        <v>841</v>
      </c>
      <c r="D3273" s="87"/>
      <c r="E3273" s="87">
        <v>1353.5683168866301</v>
      </c>
      <c r="F3273" s="86">
        <v>1083.02776957946</v>
      </c>
      <c r="G3273" s="86">
        <v>1124.9295620370201</v>
      </c>
      <c r="H3273" s="86">
        <f t="shared" si="362"/>
        <v>1187.1752161677034</v>
      </c>
      <c r="I3273" s="86">
        <f t="shared" si="357"/>
        <v>145.61572040110667</v>
      </c>
      <c r="J3273" s="86">
        <f t="shared" si="358"/>
        <v>10.213317163905639</v>
      </c>
      <c r="L3273" s="87">
        <v>1158.51787282653</v>
      </c>
      <c r="M3273" s="86">
        <v>908.50514875216697</v>
      </c>
      <c r="N3273" s="86">
        <v>1004.48820190433</v>
      </c>
      <c r="O3273" s="86">
        <f t="shared" si="363"/>
        <v>1023.8370744943422</v>
      </c>
      <c r="P3273" s="86">
        <f t="shared" si="359"/>
        <v>126.12444133731438</v>
      </c>
      <c r="Q3273" s="86">
        <f t="shared" si="360"/>
        <v>9.9997704389451005</v>
      </c>
      <c r="S3273" s="86">
        <f t="shared" si="361"/>
        <v>-0.21354672496053873</v>
      </c>
      <c r="T3273" s="87">
        <v>0.19514093399999999</v>
      </c>
      <c r="U3273" s="87">
        <v>0</v>
      </c>
    </row>
    <row r="3274" spans="2:21">
      <c r="B3274" s="87" t="s">
        <v>9040</v>
      </c>
      <c r="C3274" s="87" t="s">
        <v>4446</v>
      </c>
      <c r="D3274" s="87" t="s">
        <v>2035</v>
      </c>
      <c r="E3274" s="87">
        <v>161.430833762644</v>
      </c>
      <c r="F3274" s="86">
        <v>168.897042801026</v>
      </c>
      <c r="G3274" s="86">
        <v>167.99846614555599</v>
      </c>
      <c r="H3274" s="86">
        <f t="shared" si="362"/>
        <v>166.10878090307531</v>
      </c>
      <c r="I3274" s="86">
        <f t="shared" si="357"/>
        <v>4.0760584009482965</v>
      </c>
      <c r="J3274" s="86">
        <f t="shared" si="358"/>
        <v>7.3759845293632793</v>
      </c>
      <c r="L3274" s="87">
        <v>161.05625912087601</v>
      </c>
      <c r="M3274" s="86">
        <v>172.00094865021001</v>
      </c>
      <c r="N3274" s="86">
        <v>183.42574483377001</v>
      </c>
      <c r="O3274" s="86">
        <f t="shared" si="363"/>
        <v>172.1609842016187</v>
      </c>
      <c r="P3274" s="86">
        <f t="shared" si="359"/>
        <v>11.185601517045395</v>
      </c>
      <c r="Q3274" s="86">
        <f t="shared" si="360"/>
        <v>7.427614420334967</v>
      </c>
      <c r="S3274" s="86">
        <f t="shared" si="361"/>
        <v>5.1629890971687277E-2</v>
      </c>
      <c r="T3274" s="87">
        <v>0.98103776399999998</v>
      </c>
      <c r="U3274" s="87">
        <v>0</v>
      </c>
    </row>
    <row r="3275" spans="2:21">
      <c r="B3275" s="87" t="s">
        <v>9041</v>
      </c>
      <c r="C3275" s="87" t="s">
        <v>4447</v>
      </c>
      <c r="D3275" s="87" t="s">
        <v>4448</v>
      </c>
      <c r="E3275" s="87">
        <v>332.30173582463902</v>
      </c>
      <c r="F3275" s="86">
        <v>380.69581367950298</v>
      </c>
      <c r="G3275" s="86">
        <v>435.91597220621799</v>
      </c>
      <c r="H3275" s="86">
        <f t="shared" si="362"/>
        <v>382.97117390345329</v>
      </c>
      <c r="I3275" s="86">
        <f t="shared" si="357"/>
        <v>51.84457969109237</v>
      </c>
      <c r="J3275" s="86">
        <f t="shared" si="358"/>
        <v>8.5810919948972124</v>
      </c>
      <c r="L3275" s="87">
        <v>350.113702134493</v>
      </c>
      <c r="M3275" s="86">
        <v>391.01846549243498</v>
      </c>
      <c r="N3275" s="86">
        <v>438.33691132711499</v>
      </c>
      <c r="O3275" s="86">
        <f t="shared" si="363"/>
        <v>393.15635965134766</v>
      </c>
      <c r="P3275" s="86">
        <f t="shared" si="359"/>
        <v>44.15044284757878</v>
      </c>
      <c r="Q3275" s="86">
        <f t="shared" si="360"/>
        <v>8.6189593812174152</v>
      </c>
      <c r="S3275" s="86">
        <f t="shared" si="361"/>
        <v>3.7867386320202062E-2</v>
      </c>
      <c r="T3275" s="87">
        <v>1</v>
      </c>
      <c r="U3275" s="87">
        <v>0</v>
      </c>
    </row>
    <row r="3276" spans="2:21">
      <c r="B3276" s="87" t="s">
        <v>9042</v>
      </c>
      <c r="C3276" s="87" t="s">
        <v>4449</v>
      </c>
      <c r="D3276" s="87" t="s">
        <v>4450</v>
      </c>
      <c r="E3276" s="87">
        <v>404.226353450452</v>
      </c>
      <c r="F3276" s="86">
        <v>349.81998263693498</v>
      </c>
      <c r="G3276" s="86">
        <v>340.78389791464798</v>
      </c>
      <c r="H3276" s="86">
        <f t="shared" si="362"/>
        <v>364.94341133401167</v>
      </c>
      <c r="I3276" s="86">
        <f t="shared" si="357"/>
        <v>34.318724667006336</v>
      </c>
      <c r="J3276" s="86">
        <f t="shared" si="358"/>
        <v>8.5115289646794654</v>
      </c>
      <c r="L3276" s="87">
        <v>423.349071599122</v>
      </c>
      <c r="M3276" s="86">
        <v>454.36100549775898</v>
      </c>
      <c r="N3276" s="86">
        <v>445.79775713748597</v>
      </c>
      <c r="O3276" s="86">
        <f t="shared" si="363"/>
        <v>441.16927807812226</v>
      </c>
      <c r="P3276" s="86">
        <f t="shared" si="359"/>
        <v>16.01568371427156</v>
      </c>
      <c r="Q3276" s="86">
        <f t="shared" si="360"/>
        <v>8.7851885185382166</v>
      </c>
      <c r="S3276" s="86">
        <f t="shared" si="361"/>
        <v>0.27365955385875113</v>
      </c>
      <c r="T3276" s="87">
        <v>0.19354981900000001</v>
      </c>
      <c r="U3276" s="87">
        <v>0</v>
      </c>
    </row>
    <row r="3277" spans="2:21">
      <c r="B3277" s="87" t="s">
        <v>9043</v>
      </c>
      <c r="C3277" s="87" t="s">
        <v>4451</v>
      </c>
      <c r="D3277" s="87" t="s">
        <v>4452</v>
      </c>
      <c r="E3277" s="87">
        <v>378.80353009052999</v>
      </c>
      <c r="F3277" s="86">
        <v>349.35725779217699</v>
      </c>
      <c r="G3277" s="86">
        <v>291.76583345881602</v>
      </c>
      <c r="H3277" s="86">
        <f t="shared" si="362"/>
        <v>339.9755404471743</v>
      </c>
      <c r="I3277" s="86">
        <f t="shared" si="357"/>
        <v>44.270787478818825</v>
      </c>
      <c r="J3277" s="86">
        <f t="shared" si="358"/>
        <v>8.4092871451232298</v>
      </c>
      <c r="L3277" s="87">
        <v>308.69976123616999</v>
      </c>
      <c r="M3277" s="86">
        <v>301.04674171122002</v>
      </c>
      <c r="N3277" s="86">
        <v>288.92638004506398</v>
      </c>
      <c r="O3277" s="86">
        <f t="shared" si="363"/>
        <v>299.55762766415131</v>
      </c>
      <c r="P3277" s="86">
        <f t="shared" si="359"/>
        <v>9.9704436418887212</v>
      </c>
      <c r="Q3277" s="86">
        <f t="shared" si="360"/>
        <v>8.22668975922549</v>
      </c>
      <c r="S3277" s="86">
        <f t="shared" si="361"/>
        <v>-0.18259738589774113</v>
      </c>
      <c r="T3277" s="87">
        <v>0.21297597200000001</v>
      </c>
      <c r="U3277" s="87">
        <v>0</v>
      </c>
    </row>
    <row r="3278" spans="2:21">
      <c r="B3278" s="87" t="s">
        <v>9044</v>
      </c>
      <c r="C3278" s="87" t="s">
        <v>832</v>
      </c>
      <c r="D3278" s="87"/>
      <c r="E3278" s="87">
        <v>37.805342409034999</v>
      </c>
      <c r="F3278" s="86">
        <v>47.065727066798502</v>
      </c>
      <c r="G3278" s="86">
        <v>52.490748820750099</v>
      </c>
      <c r="H3278" s="86">
        <f t="shared" si="362"/>
        <v>45.787272765527867</v>
      </c>
      <c r="I3278" s="86">
        <f t="shared" si="357"/>
        <v>7.4257069979658059</v>
      </c>
      <c r="J3278" s="86">
        <f t="shared" si="358"/>
        <v>5.5168747309880644</v>
      </c>
      <c r="L3278" s="87">
        <v>49.7826003845366</v>
      </c>
      <c r="M3278" s="86">
        <v>48.322952521036797</v>
      </c>
      <c r="N3278" s="86">
        <v>47.986444119758197</v>
      </c>
      <c r="O3278" s="86">
        <f t="shared" si="363"/>
        <v>48.697332341777205</v>
      </c>
      <c r="P3278" s="86">
        <f t="shared" si="359"/>
        <v>0.95481124810555495</v>
      </c>
      <c r="Q3278" s="86">
        <f t="shared" si="360"/>
        <v>5.6057708379814022</v>
      </c>
      <c r="S3278" s="86">
        <f t="shared" si="361"/>
        <v>8.8896106993337234E-2</v>
      </c>
      <c r="T3278" s="87">
        <v>0.93851396099999995</v>
      </c>
      <c r="U3278" s="87">
        <v>0</v>
      </c>
    </row>
    <row r="3279" spans="2:21">
      <c r="B3279" s="87" t="s">
        <v>9045</v>
      </c>
      <c r="C3279" s="87" t="s">
        <v>4453</v>
      </c>
      <c r="D3279" s="87" t="s">
        <v>4454</v>
      </c>
      <c r="E3279" s="87">
        <v>155.14456554651201</v>
      </c>
      <c r="F3279" s="86">
        <v>173.18132114371201</v>
      </c>
      <c r="G3279" s="86">
        <v>163.61644147649201</v>
      </c>
      <c r="H3279" s="86">
        <f t="shared" si="362"/>
        <v>163.98077605557202</v>
      </c>
      <c r="I3279" s="86">
        <f t="shared" si="357"/>
        <v>9.0238956599916662</v>
      </c>
      <c r="J3279" s="86">
        <f t="shared" si="358"/>
        <v>7.357382883185676</v>
      </c>
      <c r="L3279" s="87">
        <v>170.731353796891</v>
      </c>
      <c r="M3279" s="86">
        <v>181.31215770362499</v>
      </c>
      <c r="N3279" s="86">
        <v>182.415487595928</v>
      </c>
      <c r="O3279" s="86">
        <f t="shared" si="363"/>
        <v>178.15299969881468</v>
      </c>
      <c r="P3279" s="86">
        <f t="shared" si="359"/>
        <v>6.4509654419294149</v>
      </c>
      <c r="Q3279" s="86">
        <f t="shared" si="360"/>
        <v>7.4769729652143333</v>
      </c>
      <c r="S3279" s="86">
        <f t="shared" si="361"/>
        <v>0.11959008202865772</v>
      </c>
      <c r="T3279" s="87">
        <v>0.75792242600000004</v>
      </c>
      <c r="U3279" s="87">
        <v>0</v>
      </c>
    </row>
    <row r="3280" spans="2:21">
      <c r="B3280" s="87" t="s">
        <v>9046</v>
      </c>
      <c r="C3280" s="87" t="s">
        <v>841</v>
      </c>
      <c r="D3280" s="87"/>
      <c r="E3280" s="87">
        <v>270.326550332566</v>
      </c>
      <c r="F3280" s="86">
        <v>256.17884997545298</v>
      </c>
      <c r="G3280" s="86">
        <v>230.84906202304199</v>
      </c>
      <c r="H3280" s="86">
        <f t="shared" si="362"/>
        <v>252.45148744368703</v>
      </c>
      <c r="I3280" s="86">
        <f t="shared" si="357"/>
        <v>20.000948587243577</v>
      </c>
      <c r="J3280" s="86">
        <f t="shared" si="358"/>
        <v>7.9798623675452403</v>
      </c>
      <c r="L3280" s="87">
        <v>248.04000839617399</v>
      </c>
      <c r="M3280" s="86">
        <v>246.156385812786</v>
      </c>
      <c r="N3280" s="86">
        <v>254.64868464592601</v>
      </c>
      <c r="O3280" s="86">
        <f t="shared" si="363"/>
        <v>249.615026284962</v>
      </c>
      <c r="P3280" s="86">
        <f t="shared" si="359"/>
        <v>4.4598537958479634</v>
      </c>
      <c r="Q3280" s="86">
        <f t="shared" si="360"/>
        <v>7.9635609737116235</v>
      </c>
      <c r="S3280" s="86">
        <f t="shared" si="361"/>
        <v>-1.6301393833616191E-2</v>
      </c>
      <c r="T3280" s="87">
        <v>0.83872815899999997</v>
      </c>
      <c r="U3280" s="87">
        <v>0</v>
      </c>
    </row>
    <row r="3281" spans="2:21">
      <c r="B3281" s="87" t="s">
        <v>9047</v>
      </c>
      <c r="C3281" s="87" t="s">
        <v>832</v>
      </c>
      <c r="D3281" s="87" t="s">
        <v>1934</v>
      </c>
      <c r="E3281" s="87">
        <v>336.62545673302998</v>
      </c>
      <c r="F3281" s="86">
        <v>324.64866061497202</v>
      </c>
      <c r="G3281" s="86">
        <v>337.63338219017299</v>
      </c>
      <c r="H3281" s="86">
        <f t="shared" si="362"/>
        <v>332.969166512725</v>
      </c>
      <c r="I3281" s="86">
        <f t="shared" si="357"/>
        <v>7.2233712508561982</v>
      </c>
      <c r="J3281" s="86">
        <f t="shared" si="358"/>
        <v>8.3792447773453311</v>
      </c>
      <c r="L3281" s="87">
        <v>306.06089656958301</v>
      </c>
      <c r="M3281" s="86">
        <v>279.91332227282902</v>
      </c>
      <c r="N3281" s="86">
        <v>307.60324644940499</v>
      </c>
      <c r="O3281" s="86">
        <f t="shared" si="363"/>
        <v>297.85915509727232</v>
      </c>
      <c r="P3281" s="86">
        <f t="shared" si="359"/>
        <v>15.560668289315123</v>
      </c>
      <c r="Q3281" s="86">
        <f t="shared" si="360"/>
        <v>8.2184864926884984</v>
      </c>
      <c r="S3281" s="86">
        <f t="shared" si="361"/>
        <v>-0.16075828465683242</v>
      </c>
      <c r="T3281" s="87">
        <v>0.14036152499999999</v>
      </c>
      <c r="U3281" s="87">
        <v>0</v>
      </c>
    </row>
    <row r="3282" spans="2:21">
      <c r="B3282" s="87" t="s">
        <v>9048</v>
      </c>
      <c r="C3282" s="87" t="s">
        <v>4455</v>
      </c>
      <c r="D3282" s="87" t="s">
        <v>4456</v>
      </c>
      <c r="E3282" s="87">
        <v>113.927568587021</v>
      </c>
      <c r="F3282" s="86">
        <v>109.415344348334</v>
      </c>
      <c r="G3282" s="86">
        <v>116.14879563656901</v>
      </c>
      <c r="H3282" s="86">
        <f t="shared" si="362"/>
        <v>113.163902857308</v>
      </c>
      <c r="I3282" s="86">
        <f t="shared" si="357"/>
        <v>3.4310684302141174</v>
      </c>
      <c r="J3282" s="86">
        <f t="shared" si="358"/>
        <v>6.8222700289190383</v>
      </c>
      <c r="L3282" s="87">
        <v>126.586129540412</v>
      </c>
      <c r="M3282" s="86">
        <v>132.07289974414201</v>
      </c>
      <c r="N3282" s="86">
        <v>120.333676567241</v>
      </c>
      <c r="O3282" s="86">
        <f t="shared" si="363"/>
        <v>126.33090195059833</v>
      </c>
      <c r="P3282" s="86">
        <f t="shared" si="359"/>
        <v>5.8737718751432633</v>
      </c>
      <c r="Q3282" s="86">
        <f t="shared" si="360"/>
        <v>6.9810637714005734</v>
      </c>
      <c r="S3282" s="86">
        <f t="shared" si="361"/>
        <v>0.15879374248153522</v>
      </c>
      <c r="T3282" s="87">
        <v>0.53689536800000004</v>
      </c>
      <c r="U3282" s="87">
        <v>0</v>
      </c>
    </row>
    <row r="3283" spans="2:21">
      <c r="B3283" s="87" t="s">
        <v>9049</v>
      </c>
      <c r="C3283" s="87" t="s">
        <v>832</v>
      </c>
      <c r="D3283" s="87" t="s">
        <v>4457</v>
      </c>
      <c r="E3283" s="87">
        <v>71.004151499322106</v>
      </c>
      <c r="F3283" s="86">
        <v>78.111064550384</v>
      </c>
      <c r="G3283" s="86">
        <v>64.489113720633796</v>
      </c>
      <c r="H3283" s="86">
        <f t="shared" si="362"/>
        <v>71.201443256779967</v>
      </c>
      <c r="I3283" s="86">
        <f t="shared" si="357"/>
        <v>6.813118164996383</v>
      </c>
      <c r="J3283" s="86">
        <f t="shared" si="358"/>
        <v>6.1538345798753298</v>
      </c>
      <c r="L3283" s="87">
        <v>79.255637229139097</v>
      </c>
      <c r="M3283" s="86">
        <v>68.906552885176694</v>
      </c>
      <c r="N3283" s="86">
        <v>67.982677657662094</v>
      </c>
      <c r="O3283" s="86">
        <f t="shared" si="363"/>
        <v>72.048289257325962</v>
      </c>
      <c r="P3283" s="86">
        <f t="shared" si="359"/>
        <v>6.258816577365323</v>
      </c>
      <c r="Q3283" s="86">
        <f t="shared" si="360"/>
        <v>6.1708922697804676</v>
      </c>
      <c r="S3283" s="86">
        <f t="shared" si="361"/>
        <v>1.7057689905139357E-2</v>
      </c>
      <c r="T3283" s="87">
        <v>0.96142376299999999</v>
      </c>
      <c r="U3283" s="87">
        <v>0</v>
      </c>
    </row>
    <row r="3284" spans="2:21">
      <c r="B3284" s="87" t="s">
        <v>9050</v>
      </c>
      <c r="C3284" s="87" t="s">
        <v>4458</v>
      </c>
      <c r="D3284" s="87" t="s">
        <v>4459</v>
      </c>
      <c r="E3284" s="87">
        <v>142.34607480422201</v>
      </c>
      <c r="F3284" s="86">
        <v>142.139044863766</v>
      </c>
      <c r="G3284" s="86">
        <v>149.05306830342101</v>
      </c>
      <c r="H3284" s="86">
        <f t="shared" si="362"/>
        <v>144.512729323803</v>
      </c>
      <c r="I3284" s="86">
        <f t="shared" si="357"/>
        <v>3.9334112277310007</v>
      </c>
      <c r="J3284" s="86">
        <f t="shared" si="358"/>
        <v>7.1750527670922768</v>
      </c>
      <c r="L3284" s="87">
        <v>152.73843999086401</v>
      </c>
      <c r="M3284" s="86">
        <v>158.207990153401</v>
      </c>
      <c r="N3284" s="86">
        <v>150.925274229373</v>
      </c>
      <c r="O3284" s="86">
        <f t="shared" si="363"/>
        <v>153.9572347912127</v>
      </c>
      <c r="P3284" s="86">
        <f t="shared" si="359"/>
        <v>3.7912508993128426</v>
      </c>
      <c r="Q3284" s="86">
        <f t="shared" si="360"/>
        <v>7.2663858541834871</v>
      </c>
      <c r="S3284" s="86">
        <f t="shared" si="361"/>
        <v>9.1333087091210768E-2</v>
      </c>
      <c r="T3284" s="87">
        <v>0.84178788000000004</v>
      </c>
      <c r="U3284" s="87">
        <v>0</v>
      </c>
    </row>
    <row r="3285" spans="2:21">
      <c r="B3285" s="87" t="s">
        <v>9051</v>
      </c>
      <c r="C3285" s="87" t="s">
        <v>4460</v>
      </c>
      <c r="D3285" s="87" t="s">
        <v>4461</v>
      </c>
      <c r="E3285" s="87">
        <v>31.133811395675899</v>
      </c>
      <c r="F3285" s="86">
        <v>31.010570218927501</v>
      </c>
      <c r="G3285" s="86">
        <v>36.939762343352498</v>
      </c>
      <c r="H3285" s="86">
        <f t="shared" si="362"/>
        <v>33.028047985985303</v>
      </c>
      <c r="I3285" s="86">
        <f t="shared" si="357"/>
        <v>3.388204392762646</v>
      </c>
      <c r="J3285" s="86">
        <f t="shared" si="358"/>
        <v>5.0456198012907869</v>
      </c>
      <c r="L3285" s="87">
        <v>45.018715180274697</v>
      </c>
      <c r="M3285" s="86">
        <v>45.891901622430701</v>
      </c>
      <c r="N3285" s="86">
        <v>40.169136890837002</v>
      </c>
      <c r="O3285" s="86">
        <f t="shared" si="363"/>
        <v>43.693251231180795</v>
      </c>
      <c r="P3285" s="86">
        <f t="shared" si="359"/>
        <v>3.083042337295073</v>
      </c>
      <c r="Q3285" s="86">
        <f t="shared" si="360"/>
        <v>5.4493385561417922</v>
      </c>
      <c r="S3285" s="86">
        <f t="shared" si="361"/>
        <v>0.40371875485100583</v>
      </c>
      <c r="T3285" s="87">
        <v>3.2275480000000002E-2</v>
      </c>
      <c r="U3285" s="87">
        <v>0</v>
      </c>
    </row>
    <row r="3286" spans="2:21">
      <c r="B3286" s="87" t="s">
        <v>9052</v>
      </c>
      <c r="C3286" s="87" t="s">
        <v>841</v>
      </c>
      <c r="D3286" s="87" t="s">
        <v>1377</v>
      </c>
      <c r="E3286" s="87">
        <v>138.84262920132301</v>
      </c>
      <c r="F3286" s="86">
        <v>172.772448230294</v>
      </c>
      <c r="G3286" s="86">
        <v>185.13137709326901</v>
      </c>
      <c r="H3286" s="86">
        <f t="shared" si="362"/>
        <v>165.58215150829534</v>
      </c>
      <c r="I3286" s="86">
        <f t="shared" si="357"/>
        <v>23.967422067544486</v>
      </c>
      <c r="J3286" s="86">
        <f t="shared" si="358"/>
        <v>7.3714033594824784</v>
      </c>
      <c r="L3286" s="87">
        <v>162.54544950046099</v>
      </c>
      <c r="M3286" s="86">
        <v>186.947911892467</v>
      </c>
      <c r="N3286" s="86">
        <v>192.30418850414</v>
      </c>
      <c r="O3286" s="86">
        <f t="shared" si="363"/>
        <v>180.59918329902268</v>
      </c>
      <c r="P3286" s="86">
        <f t="shared" si="359"/>
        <v>15.862704776840076</v>
      </c>
      <c r="Q3286" s="86">
        <f t="shared" si="360"/>
        <v>7.4966475584898742</v>
      </c>
      <c r="S3286" s="86">
        <f t="shared" si="361"/>
        <v>0.12524419900739694</v>
      </c>
      <c r="T3286" s="87">
        <v>0.83488851200000003</v>
      </c>
      <c r="U3286" s="87">
        <v>0</v>
      </c>
    </row>
    <row r="3287" spans="2:21">
      <c r="B3287" s="87" t="s">
        <v>9053</v>
      </c>
      <c r="C3287" s="87" t="s">
        <v>832</v>
      </c>
      <c r="D3287" s="87" t="s">
        <v>4462</v>
      </c>
      <c r="E3287" s="87">
        <v>1.2743373845742201</v>
      </c>
      <c r="F3287" s="86">
        <v>0.842263200570469</v>
      </c>
      <c r="G3287" s="86">
        <v>1.2116208508942099</v>
      </c>
      <c r="H3287" s="86">
        <f t="shared" si="362"/>
        <v>1.1094071453462997</v>
      </c>
      <c r="I3287" s="86">
        <f t="shared" si="357"/>
        <v>0.23346896222410948</v>
      </c>
      <c r="J3287" s="86">
        <f t="shared" si="358"/>
        <v>0.14978892255577902</v>
      </c>
      <c r="L3287" s="87">
        <v>1.1381135860181799</v>
      </c>
      <c r="M3287" s="86">
        <v>1.22695918772882</v>
      </c>
      <c r="N3287" s="86">
        <v>0.71332657944314704</v>
      </c>
      <c r="O3287" s="86">
        <f t="shared" si="363"/>
        <v>1.026133117730049</v>
      </c>
      <c r="P3287" s="86">
        <f t="shared" si="359"/>
        <v>0.27451654418651644</v>
      </c>
      <c r="Q3287" s="86">
        <f t="shared" si="360"/>
        <v>3.7217900371361613E-2</v>
      </c>
      <c r="S3287" s="86">
        <f t="shared" si="361"/>
        <v>-0.11257102218441739</v>
      </c>
      <c r="T3287" s="87">
        <v>0.95642687100000001</v>
      </c>
      <c r="U3287" s="87">
        <v>0</v>
      </c>
    </row>
    <row r="3288" spans="2:21">
      <c r="B3288" s="87" t="s">
        <v>9054</v>
      </c>
      <c r="C3288" s="87" t="s">
        <v>3286</v>
      </c>
      <c r="D3288" s="87" t="s">
        <v>4463</v>
      </c>
      <c r="E3288" s="87">
        <v>45.197448466667602</v>
      </c>
      <c r="F3288" s="86">
        <v>37.085199010592902</v>
      </c>
      <c r="G3288" s="86">
        <v>46.336600576539297</v>
      </c>
      <c r="H3288" s="86">
        <f t="shared" si="362"/>
        <v>42.873082684599929</v>
      </c>
      <c r="I3288" s="86">
        <f t="shared" si="357"/>
        <v>5.0447115824627806</v>
      </c>
      <c r="J3288" s="86">
        <f t="shared" si="358"/>
        <v>5.422000249245241</v>
      </c>
      <c r="L3288" s="87">
        <v>49.294235616390203</v>
      </c>
      <c r="M3288" s="86">
        <v>48.027756442362097</v>
      </c>
      <c r="N3288" s="86">
        <v>47.323212484270599</v>
      </c>
      <c r="O3288" s="86">
        <f t="shared" si="363"/>
        <v>48.215068181007631</v>
      </c>
      <c r="P3288" s="86">
        <f t="shared" si="359"/>
        <v>0.99877290332360058</v>
      </c>
      <c r="Q3288" s="86">
        <f t="shared" si="360"/>
        <v>5.5914121831010206</v>
      </c>
      <c r="S3288" s="86">
        <f t="shared" si="361"/>
        <v>0.16941193385577927</v>
      </c>
      <c r="T3288" s="87">
        <v>0.58663856400000003</v>
      </c>
      <c r="U3288" s="87">
        <v>0</v>
      </c>
    </row>
    <row r="3289" spans="2:21">
      <c r="B3289" s="87" t="s">
        <v>9055</v>
      </c>
      <c r="C3289" s="87" t="s">
        <v>4464</v>
      </c>
      <c r="D3289" s="87" t="s">
        <v>1249</v>
      </c>
      <c r="E3289" s="87">
        <v>65.082614780111001</v>
      </c>
      <c r="F3289" s="86">
        <v>60.306519007934597</v>
      </c>
      <c r="G3289" s="86">
        <v>64.7612196856998</v>
      </c>
      <c r="H3289" s="86">
        <f t="shared" si="362"/>
        <v>63.383451157915125</v>
      </c>
      <c r="I3289" s="86">
        <f t="shared" si="357"/>
        <v>2.6695425251090827</v>
      </c>
      <c r="J3289" s="86">
        <f t="shared" si="358"/>
        <v>5.9860343098750599</v>
      </c>
      <c r="L3289" s="87">
        <v>72.751763350401802</v>
      </c>
      <c r="M3289" s="86">
        <v>72.380708630299296</v>
      </c>
      <c r="N3289" s="86">
        <v>67.963383033816498</v>
      </c>
      <c r="O3289" s="86">
        <f t="shared" si="363"/>
        <v>71.031951671505865</v>
      </c>
      <c r="P3289" s="86">
        <f t="shared" si="359"/>
        <v>2.6639267096685808</v>
      </c>
      <c r="Q3289" s="86">
        <f t="shared" si="360"/>
        <v>6.1503962201931515</v>
      </c>
      <c r="S3289" s="86">
        <f t="shared" si="361"/>
        <v>0.16436191031809025</v>
      </c>
      <c r="T3289" s="87">
        <v>0.62646326299999999</v>
      </c>
      <c r="U3289" s="87">
        <v>0</v>
      </c>
    </row>
    <row r="3290" spans="2:21">
      <c r="B3290" s="87" t="s">
        <v>9056</v>
      </c>
      <c r="C3290" s="87" t="s">
        <v>832</v>
      </c>
      <c r="D3290" s="87" t="s">
        <v>855</v>
      </c>
      <c r="E3290" s="87">
        <v>265.81001914640399</v>
      </c>
      <c r="F3290" s="86">
        <v>275.16857195014501</v>
      </c>
      <c r="G3290" s="86">
        <v>302.49783151934298</v>
      </c>
      <c r="H3290" s="86">
        <f t="shared" si="362"/>
        <v>281.1588075386307</v>
      </c>
      <c r="I3290" s="86">
        <f t="shared" si="357"/>
        <v>19.063344039862571</v>
      </c>
      <c r="J3290" s="86">
        <f t="shared" si="358"/>
        <v>8.1352414310097654</v>
      </c>
      <c r="L3290" s="87">
        <v>237.21399921913999</v>
      </c>
      <c r="M3290" s="86">
        <v>246.924083443184</v>
      </c>
      <c r="N3290" s="86">
        <v>237.74079995963501</v>
      </c>
      <c r="O3290" s="86">
        <f t="shared" si="363"/>
        <v>240.62629420731969</v>
      </c>
      <c r="P3290" s="86">
        <f t="shared" si="359"/>
        <v>5.4604021554802191</v>
      </c>
      <c r="Q3290" s="86">
        <f t="shared" si="360"/>
        <v>7.910650490018555</v>
      </c>
      <c r="S3290" s="86">
        <f t="shared" si="361"/>
        <v>-0.2245909409912116</v>
      </c>
      <c r="T3290" s="87">
        <v>2.3253767000000002E-2</v>
      </c>
      <c r="U3290" s="87">
        <v>0</v>
      </c>
    </row>
    <row r="3291" spans="2:21">
      <c r="B3291" s="87" t="s">
        <v>9057</v>
      </c>
      <c r="C3291" s="87" t="s">
        <v>4308</v>
      </c>
      <c r="D3291" s="87" t="s">
        <v>1032</v>
      </c>
      <c r="E3291" s="87">
        <v>54.699604798072599</v>
      </c>
      <c r="F3291" s="86">
        <v>52.160658125328702</v>
      </c>
      <c r="G3291" s="86">
        <v>55.152728711693698</v>
      </c>
      <c r="H3291" s="86">
        <f t="shared" si="362"/>
        <v>54.004330545031671</v>
      </c>
      <c r="I3291" s="86">
        <f t="shared" si="357"/>
        <v>1.612661251985011</v>
      </c>
      <c r="J3291" s="86">
        <f t="shared" si="358"/>
        <v>5.7550031948549254</v>
      </c>
      <c r="L3291" s="87">
        <v>64.081327389422299</v>
      </c>
      <c r="M3291" s="86">
        <v>65.891891196450203</v>
      </c>
      <c r="N3291" s="86">
        <v>59.0647145753559</v>
      </c>
      <c r="O3291" s="86">
        <f t="shared" si="363"/>
        <v>63.012644387076136</v>
      </c>
      <c r="P3291" s="86">
        <f t="shared" si="359"/>
        <v>3.5368273457340074</v>
      </c>
      <c r="Q3291" s="86">
        <f t="shared" si="360"/>
        <v>5.9775694499149807</v>
      </c>
      <c r="S3291" s="86">
        <f t="shared" si="361"/>
        <v>0.22256625506005462</v>
      </c>
      <c r="T3291" s="87">
        <v>0.22346015399999999</v>
      </c>
      <c r="U3291" s="87">
        <v>0</v>
      </c>
    </row>
    <row r="3292" spans="2:21">
      <c r="B3292" s="87" t="s">
        <v>9058</v>
      </c>
      <c r="C3292" s="87" t="s">
        <v>832</v>
      </c>
      <c r="D3292" s="87" t="s">
        <v>4465</v>
      </c>
      <c r="E3292" s="87">
        <v>47.014336072774398</v>
      </c>
      <c r="F3292" s="86">
        <v>48.265760730126601</v>
      </c>
      <c r="G3292" s="86">
        <v>42.857204200219499</v>
      </c>
      <c r="H3292" s="86">
        <f t="shared" si="362"/>
        <v>46.045767001040169</v>
      </c>
      <c r="I3292" s="86">
        <f t="shared" si="357"/>
        <v>2.8313804882672113</v>
      </c>
      <c r="J3292" s="86">
        <f t="shared" si="358"/>
        <v>5.5249966299812918</v>
      </c>
      <c r="L3292" s="87">
        <v>48.481693271065097</v>
      </c>
      <c r="M3292" s="86">
        <v>32.581629525889703</v>
      </c>
      <c r="N3292" s="86">
        <v>43.719341858032003</v>
      </c>
      <c r="O3292" s="86">
        <f t="shared" si="363"/>
        <v>41.594221551662265</v>
      </c>
      <c r="P3292" s="86">
        <f t="shared" si="359"/>
        <v>8.1602762828576445</v>
      </c>
      <c r="Q3292" s="86">
        <f t="shared" si="360"/>
        <v>5.3783112117679606</v>
      </c>
      <c r="S3292" s="86">
        <f t="shared" si="361"/>
        <v>-0.146685418213331</v>
      </c>
      <c r="T3292" s="87">
        <v>0.69537751999999997</v>
      </c>
      <c r="U3292" s="87">
        <v>0</v>
      </c>
    </row>
    <row r="3293" spans="2:21">
      <c r="B3293" s="87" t="s">
        <v>9059</v>
      </c>
      <c r="C3293" s="87" t="s">
        <v>832</v>
      </c>
      <c r="D3293" s="87" t="s">
        <v>4466</v>
      </c>
      <c r="E3293" s="87">
        <v>21.850364981459599</v>
      </c>
      <c r="F3293" s="86">
        <v>20.822618014103298</v>
      </c>
      <c r="G3293" s="86">
        <v>21.4867762035434</v>
      </c>
      <c r="H3293" s="86">
        <f t="shared" si="362"/>
        <v>21.3865863997021</v>
      </c>
      <c r="I3293" s="86">
        <f t="shared" si="357"/>
        <v>0.52114724869544959</v>
      </c>
      <c r="J3293" s="86">
        <f t="shared" si="358"/>
        <v>4.4186343213252011</v>
      </c>
      <c r="L3293" s="87">
        <v>27.078088586155399</v>
      </c>
      <c r="M3293" s="86">
        <v>25.751786084122902</v>
      </c>
      <c r="N3293" s="86">
        <v>25.726672964541802</v>
      </c>
      <c r="O3293" s="86">
        <f t="shared" si="363"/>
        <v>26.185515878273367</v>
      </c>
      <c r="P3293" s="86">
        <f t="shared" si="359"/>
        <v>0.77309261821315467</v>
      </c>
      <c r="Q3293" s="86">
        <f t="shared" si="360"/>
        <v>4.710697122347737</v>
      </c>
      <c r="S3293" s="86">
        <f t="shared" si="361"/>
        <v>0.29206280102253612</v>
      </c>
      <c r="T3293" s="87">
        <v>0.100561417</v>
      </c>
      <c r="U3293" s="87">
        <v>0</v>
      </c>
    </row>
    <row r="3294" spans="2:21">
      <c r="B3294" s="87" t="s">
        <v>9060</v>
      </c>
      <c r="C3294" s="87" t="s">
        <v>832</v>
      </c>
      <c r="D3294" s="87" t="s">
        <v>2237</v>
      </c>
      <c r="E3294" s="87">
        <v>236.64344093655501</v>
      </c>
      <c r="F3294" s="86">
        <v>247.808985432604</v>
      </c>
      <c r="G3294" s="86">
        <v>210.53354690061701</v>
      </c>
      <c r="H3294" s="86">
        <f t="shared" si="362"/>
        <v>231.66199108992532</v>
      </c>
      <c r="I3294" s="86">
        <f t="shared" si="357"/>
        <v>19.13049166563291</v>
      </c>
      <c r="J3294" s="86">
        <f t="shared" si="358"/>
        <v>7.8558775496259088</v>
      </c>
      <c r="L3294" s="87">
        <v>212.44546068405799</v>
      </c>
      <c r="M3294" s="86">
        <v>266.805727854194</v>
      </c>
      <c r="N3294" s="86">
        <v>225.87219247170199</v>
      </c>
      <c r="O3294" s="86">
        <f t="shared" si="363"/>
        <v>235.041127003318</v>
      </c>
      <c r="P3294" s="86">
        <f t="shared" si="359"/>
        <v>28.316279452568217</v>
      </c>
      <c r="Q3294" s="86">
        <f t="shared" si="360"/>
        <v>7.8767694084049378</v>
      </c>
      <c r="S3294" s="86">
        <f t="shared" si="361"/>
        <v>2.0891858779029621E-2</v>
      </c>
      <c r="T3294" s="87">
        <v>0.96051160999999996</v>
      </c>
      <c r="U3294" s="87">
        <v>0</v>
      </c>
    </row>
    <row r="3295" spans="2:21">
      <c r="B3295" s="87" t="s">
        <v>9061</v>
      </c>
      <c r="C3295" s="87" t="s">
        <v>4467</v>
      </c>
      <c r="D3295" s="87" t="s">
        <v>3770</v>
      </c>
      <c r="E3295" s="87">
        <v>7005.2420289932397</v>
      </c>
      <c r="F3295" s="86">
        <v>7568.0434693268098</v>
      </c>
      <c r="G3295" s="86">
        <v>8142.2386396003503</v>
      </c>
      <c r="H3295" s="86">
        <f t="shared" si="362"/>
        <v>7571.8413793067994</v>
      </c>
      <c r="I3295" s="86">
        <f t="shared" si="357"/>
        <v>568.507819843471</v>
      </c>
      <c r="J3295" s="86">
        <f t="shared" si="358"/>
        <v>12.886428473347074</v>
      </c>
      <c r="L3295" s="87">
        <v>5648.4877242004304</v>
      </c>
      <c r="M3295" s="86">
        <v>5713.4586723768198</v>
      </c>
      <c r="N3295" s="86">
        <v>6443.0974453348999</v>
      </c>
      <c r="O3295" s="86">
        <f t="shared" si="363"/>
        <v>5935.0146139707167</v>
      </c>
      <c r="P3295" s="86">
        <f t="shared" si="359"/>
        <v>441.21018650074092</v>
      </c>
      <c r="Q3295" s="86">
        <f t="shared" si="360"/>
        <v>12.535035866926426</v>
      </c>
      <c r="S3295" s="86">
        <f t="shared" si="361"/>
        <v>-0.3513926064206479</v>
      </c>
      <c r="T3295" s="87">
        <v>5.1134599999999998E-4</v>
      </c>
      <c r="U3295" s="87">
        <v>0</v>
      </c>
    </row>
    <row r="3296" spans="2:21">
      <c r="B3296" s="87" t="s">
        <v>9062</v>
      </c>
      <c r="C3296" s="87" t="s">
        <v>841</v>
      </c>
      <c r="D3296" s="87"/>
      <c r="E3296" s="87">
        <v>21.117075810819198</v>
      </c>
      <c r="F3296" s="86">
        <v>25.680050467647899</v>
      </c>
      <c r="G3296" s="86">
        <v>30.940558944481801</v>
      </c>
      <c r="H3296" s="86">
        <f t="shared" si="362"/>
        <v>25.912561740982966</v>
      </c>
      <c r="I3296" s="86">
        <f t="shared" si="357"/>
        <v>4.9158673027767206</v>
      </c>
      <c r="J3296" s="86">
        <f t="shared" si="358"/>
        <v>4.6955797436867446</v>
      </c>
      <c r="L3296" s="87">
        <v>29.350062188837899</v>
      </c>
      <c r="M3296" s="86">
        <v>30.809761409164501</v>
      </c>
      <c r="N3296" s="86">
        <v>30.4880935797893</v>
      </c>
      <c r="O3296" s="86">
        <f t="shared" si="363"/>
        <v>30.215972392597234</v>
      </c>
      <c r="P3296" s="86">
        <f t="shared" si="359"/>
        <v>0.76695365495226453</v>
      </c>
      <c r="Q3296" s="86">
        <f t="shared" si="360"/>
        <v>4.917239465632691</v>
      </c>
      <c r="S3296" s="86">
        <f t="shared" si="361"/>
        <v>0.22165972194594627</v>
      </c>
      <c r="T3296" s="87">
        <v>0.55490994800000004</v>
      </c>
      <c r="U3296" s="87">
        <v>0</v>
      </c>
    </row>
    <row r="3297" spans="2:21">
      <c r="B3297" s="87" t="s">
        <v>9063</v>
      </c>
      <c r="C3297" s="87" t="s">
        <v>841</v>
      </c>
      <c r="D3297" s="87" t="s">
        <v>4468</v>
      </c>
      <c r="E3297" s="87">
        <v>67.320039552930794</v>
      </c>
      <c r="F3297" s="86">
        <v>68.093613996997405</v>
      </c>
      <c r="G3297" s="86">
        <v>62.850765035371801</v>
      </c>
      <c r="H3297" s="86">
        <f t="shared" si="362"/>
        <v>66.088139528433331</v>
      </c>
      <c r="I3297" s="86">
        <f t="shared" si="357"/>
        <v>2.8302030954283657</v>
      </c>
      <c r="J3297" s="86">
        <f t="shared" si="358"/>
        <v>6.0463194773793019</v>
      </c>
      <c r="L3297" s="87">
        <v>82.139410153483695</v>
      </c>
      <c r="M3297" s="86">
        <v>76.747243014246294</v>
      </c>
      <c r="N3297" s="86">
        <v>74.889160054687906</v>
      </c>
      <c r="O3297" s="86">
        <f t="shared" si="363"/>
        <v>77.925271074139303</v>
      </c>
      <c r="P3297" s="86">
        <f t="shared" si="359"/>
        <v>3.7659453270319183</v>
      </c>
      <c r="Q3297" s="86">
        <f t="shared" si="360"/>
        <v>6.2840193633666388</v>
      </c>
      <c r="S3297" s="86">
        <f t="shared" si="361"/>
        <v>0.23769988598733854</v>
      </c>
      <c r="T3297" s="87">
        <v>0.25804314900000003</v>
      </c>
      <c r="U3297" s="87">
        <v>0</v>
      </c>
    </row>
    <row r="3298" spans="2:21">
      <c r="B3298" s="87" t="s">
        <v>9064</v>
      </c>
      <c r="C3298" s="87" t="s">
        <v>841</v>
      </c>
      <c r="D3298" s="87"/>
      <c r="E3298" s="87">
        <v>239.954570001148</v>
      </c>
      <c r="F3298" s="86">
        <v>237.34342781034101</v>
      </c>
      <c r="G3298" s="86">
        <v>268.248851029793</v>
      </c>
      <c r="H3298" s="86">
        <f t="shared" si="362"/>
        <v>248.51561628042737</v>
      </c>
      <c r="I3298" s="86">
        <f t="shared" si="357"/>
        <v>17.139280356547427</v>
      </c>
      <c r="J3298" s="86">
        <f t="shared" si="358"/>
        <v>7.9571927008075862</v>
      </c>
      <c r="L3298" s="87">
        <v>256.71829317677299</v>
      </c>
      <c r="M3298" s="86">
        <v>279.27471651207497</v>
      </c>
      <c r="N3298" s="86">
        <v>290.82164629670302</v>
      </c>
      <c r="O3298" s="86">
        <f t="shared" si="363"/>
        <v>275.60488532851696</v>
      </c>
      <c r="P3298" s="86">
        <f t="shared" si="359"/>
        <v>17.345328454443329</v>
      </c>
      <c r="Q3298" s="86">
        <f t="shared" si="360"/>
        <v>8.1064576510272275</v>
      </c>
      <c r="S3298" s="86">
        <f t="shared" si="361"/>
        <v>0.14926495021964034</v>
      </c>
      <c r="T3298" s="87">
        <v>0.63902203599999996</v>
      </c>
      <c r="U3298" s="87">
        <v>0</v>
      </c>
    </row>
    <row r="3299" spans="2:21">
      <c r="B3299" s="87" t="s">
        <v>9065</v>
      </c>
      <c r="C3299" s="87" t="s">
        <v>4469</v>
      </c>
      <c r="D3299" s="87" t="s">
        <v>4470</v>
      </c>
      <c r="E3299" s="87">
        <v>103.988498515532</v>
      </c>
      <c r="F3299" s="86">
        <v>86.437467222272502</v>
      </c>
      <c r="G3299" s="86">
        <v>90.540936800658699</v>
      </c>
      <c r="H3299" s="86">
        <f t="shared" si="362"/>
        <v>93.655634179487734</v>
      </c>
      <c r="I3299" s="86">
        <f t="shared" si="357"/>
        <v>9.1807232659255611</v>
      </c>
      <c r="J3299" s="86">
        <f t="shared" si="358"/>
        <v>6.5492938822900708</v>
      </c>
      <c r="L3299" s="87">
        <v>119.293925364355</v>
      </c>
      <c r="M3299" s="86">
        <v>106.323726011871</v>
      </c>
      <c r="N3299" s="86">
        <v>101.888395985665</v>
      </c>
      <c r="O3299" s="86">
        <f t="shared" si="363"/>
        <v>109.16868245396365</v>
      </c>
      <c r="P3299" s="86">
        <f t="shared" si="359"/>
        <v>9.0448021595921961</v>
      </c>
      <c r="Q3299" s="86">
        <f t="shared" si="360"/>
        <v>6.7704152351493416</v>
      </c>
      <c r="S3299" s="86">
        <f t="shared" si="361"/>
        <v>0.22112135285927012</v>
      </c>
      <c r="T3299" s="87">
        <v>0.35677911600000001</v>
      </c>
      <c r="U3299" s="87">
        <v>0</v>
      </c>
    </row>
    <row r="3300" spans="2:21">
      <c r="B3300" s="87" t="s">
        <v>9066</v>
      </c>
      <c r="C3300" s="87" t="s">
        <v>3191</v>
      </c>
      <c r="D3300" s="87" t="s">
        <v>4471</v>
      </c>
      <c r="E3300" s="87">
        <v>46.895707151820801</v>
      </c>
      <c r="F3300" s="86">
        <v>44.947284328667898</v>
      </c>
      <c r="G3300" s="86">
        <v>45.573846289157402</v>
      </c>
      <c r="H3300" s="86">
        <f t="shared" si="362"/>
        <v>45.805612589882038</v>
      </c>
      <c r="I3300" s="86">
        <f t="shared" si="357"/>
        <v>0.99467310613058579</v>
      </c>
      <c r="J3300" s="86">
        <f t="shared" si="358"/>
        <v>5.5174524783512462</v>
      </c>
      <c r="L3300" s="87">
        <v>55.577165862684502</v>
      </c>
      <c r="M3300" s="86">
        <v>55.515508175996999</v>
      </c>
      <c r="N3300" s="86">
        <v>52.318801750357302</v>
      </c>
      <c r="O3300" s="86">
        <f t="shared" si="363"/>
        <v>54.470491929679604</v>
      </c>
      <c r="P3300" s="86">
        <f t="shared" si="359"/>
        <v>1.8636733588335521</v>
      </c>
      <c r="Q3300" s="86">
        <f t="shared" si="360"/>
        <v>5.767402991280048</v>
      </c>
      <c r="S3300" s="86">
        <f t="shared" si="361"/>
        <v>0.2499505129288018</v>
      </c>
      <c r="T3300" s="87">
        <v>7.8993487000000001E-2</v>
      </c>
      <c r="U3300" s="87">
        <v>0</v>
      </c>
    </row>
    <row r="3301" spans="2:21">
      <c r="B3301" s="87" t="s">
        <v>9067</v>
      </c>
      <c r="C3301" s="87" t="s">
        <v>841</v>
      </c>
      <c r="D3301" s="87"/>
      <c r="E3301" s="87">
        <v>86.654942151046598</v>
      </c>
      <c r="F3301" s="86">
        <v>93.709579796803297</v>
      </c>
      <c r="G3301" s="86">
        <v>99.756783390289698</v>
      </c>
      <c r="H3301" s="86">
        <f t="shared" si="362"/>
        <v>93.373768446046526</v>
      </c>
      <c r="I3301" s="86">
        <f t="shared" si="357"/>
        <v>6.5573727903830212</v>
      </c>
      <c r="J3301" s="86">
        <f t="shared" si="358"/>
        <v>6.5449454044786775</v>
      </c>
      <c r="L3301" s="87">
        <v>87.339679638136005</v>
      </c>
      <c r="M3301" s="86">
        <v>93.397620593175404</v>
      </c>
      <c r="N3301" s="86">
        <v>95.517825780672794</v>
      </c>
      <c r="O3301" s="86">
        <f t="shared" si="363"/>
        <v>92.085042003994729</v>
      </c>
      <c r="P3301" s="86">
        <f t="shared" si="359"/>
        <v>4.2441330677482272</v>
      </c>
      <c r="Q3301" s="86">
        <f t="shared" si="360"/>
        <v>6.5248949235249052</v>
      </c>
      <c r="S3301" s="86">
        <f t="shared" si="361"/>
        <v>-2.0050480953772147E-2</v>
      </c>
      <c r="T3301" s="87">
        <v>0.85116730299999999</v>
      </c>
      <c r="U3301" s="87">
        <v>0</v>
      </c>
    </row>
    <row r="3302" spans="2:21">
      <c r="B3302" s="87" t="s">
        <v>9068</v>
      </c>
      <c r="C3302" s="87" t="s">
        <v>832</v>
      </c>
      <c r="D3302" s="87" t="s">
        <v>4472</v>
      </c>
      <c r="E3302" s="87">
        <v>70.943358594732402</v>
      </c>
      <c r="F3302" s="86">
        <v>94.395868330601502</v>
      </c>
      <c r="G3302" s="86">
        <v>107.612374544956</v>
      </c>
      <c r="H3302" s="86">
        <f t="shared" si="362"/>
        <v>90.98386715676331</v>
      </c>
      <c r="I3302" s="86">
        <f t="shared" si="357"/>
        <v>18.571093039913972</v>
      </c>
      <c r="J3302" s="86">
        <f t="shared" si="358"/>
        <v>6.5075388507888157</v>
      </c>
      <c r="L3302" s="87">
        <v>63.915459823846902</v>
      </c>
      <c r="M3302" s="86">
        <v>75.986092007717303</v>
      </c>
      <c r="N3302" s="86">
        <v>91.590126343245103</v>
      </c>
      <c r="O3302" s="86">
        <f t="shared" si="363"/>
        <v>77.163892724936431</v>
      </c>
      <c r="P3302" s="86">
        <f t="shared" si="359"/>
        <v>13.874876671058606</v>
      </c>
      <c r="Q3302" s="86">
        <f t="shared" si="360"/>
        <v>6.2698540204581796</v>
      </c>
      <c r="S3302" s="86">
        <f t="shared" si="361"/>
        <v>-0.23768483033063606</v>
      </c>
      <c r="T3302" s="87">
        <v>0.41558342500000001</v>
      </c>
      <c r="U3302" s="87">
        <v>0</v>
      </c>
    </row>
    <row r="3303" spans="2:21">
      <c r="B3303" s="87" t="s">
        <v>9069</v>
      </c>
      <c r="C3303" s="87" t="s">
        <v>832</v>
      </c>
      <c r="D3303" s="87"/>
      <c r="E3303" s="87">
        <v>203.237230823039</v>
      </c>
      <c r="F3303" s="86">
        <v>189.146164201869</v>
      </c>
      <c r="G3303" s="86">
        <v>176.66463172719199</v>
      </c>
      <c r="H3303" s="86">
        <f t="shared" si="362"/>
        <v>189.68267558403332</v>
      </c>
      <c r="I3303" s="86">
        <f t="shared" si="357"/>
        <v>13.294421349744646</v>
      </c>
      <c r="J3303" s="86">
        <f t="shared" si="358"/>
        <v>7.5674441079001982</v>
      </c>
      <c r="L3303" s="87">
        <v>174.487431532058</v>
      </c>
      <c r="M3303" s="86">
        <v>176.014454719318</v>
      </c>
      <c r="N3303" s="86">
        <v>173.79873269638199</v>
      </c>
      <c r="O3303" s="86">
        <f t="shared" si="363"/>
        <v>174.76687298258602</v>
      </c>
      <c r="P3303" s="86">
        <f t="shared" si="359"/>
        <v>1.1339848605408278</v>
      </c>
      <c r="Q3303" s="86">
        <f t="shared" si="360"/>
        <v>7.4492879380402695</v>
      </c>
      <c r="S3303" s="86">
        <f t="shared" si="361"/>
        <v>-0.11815616985992945</v>
      </c>
      <c r="T3303" s="87">
        <v>0.30652349299999998</v>
      </c>
      <c r="U3303" s="87">
        <v>0</v>
      </c>
    </row>
    <row r="3304" spans="2:21">
      <c r="B3304" s="87" t="s">
        <v>9070</v>
      </c>
      <c r="C3304" s="87" t="s">
        <v>832</v>
      </c>
      <c r="D3304" s="87" t="s">
        <v>4473</v>
      </c>
      <c r="E3304" s="87">
        <v>185.41243456821201</v>
      </c>
      <c r="F3304" s="86">
        <v>195.820199695154</v>
      </c>
      <c r="G3304" s="86">
        <v>179.17393542831499</v>
      </c>
      <c r="H3304" s="86">
        <f t="shared" si="362"/>
        <v>186.80218989722698</v>
      </c>
      <c r="I3304" s="86">
        <f t="shared" si="357"/>
        <v>8.4097023381481524</v>
      </c>
      <c r="J3304" s="86">
        <f t="shared" si="358"/>
        <v>7.5453675577524431</v>
      </c>
      <c r="L3304" s="87">
        <v>204.004502824572</v>
      </c>
      <c r="M3304" s="86">
        <v>203.93499159626299</v>
      </c>
      <c r="N3304" s="86">
        <v>210.52194373808899</v>
      </c>
      <c r="O3304" s="86">
        <f t="shared" si="363"/>
        <v>206.15381271964134</v>
      </c>
      <c r="P3304" s="86">
        <f t="shared" si="359"/>
        <v>3.7830720847558186</v>
      </c>
      <c r="Q3304" s="86">
        <f t="shared" si="360"/>
        <v>7.6875773332265238</v>
      </c>
      <c r="S3304" s="86">
        <f t="shared" si="361"/>
        <v>0.14220977547408162</v>
      </c>
      <c r="T3304" s="87">
        <v>0.61066627600000001</v>
      </c>
      <c r="U3304" s="87">
        <v>0</v>
      </c>
    </row>
    <row r="3305" spans="2:21">
      <c r="B3305" s="87" t="s">
        <v>9071</v>
      </c>
      <c r="C3305" s="87" t="s">
        <v>4474</v>
      </c>
      <c r="D3305" s="87" t="s">
        <v>4475</v>
      </c>
      <c r="E3305" s="87">
        <v>262.18136533783201</v>
      </c>
      <c r="F3305" s="86">
        <v>267.76630645328498</v>
      </c>
      <c r="G3305" s="86">
        <v>260.20330848902103</v>
      </c>
      <c r="H3305" s="86">
        <f t="shared" si="362"/>
        <v>263.38366009337938</v>
      </c>
      <c r="I3305" s="86">
        <f t="shared" si="357"/>
        <v>3.9222275636782795</v>
      </c>
      <c r="J3305" s="86">
        <f t="shared" si="358"/>
        <v>8.0410220356217472</v>
      </c>
      <c r="L3305" s="87">
        <v>251.10206796608</v>
      </c>
      <c r="M3305" s="86">
        <v>244.97879665489299</v>
      </c>
      <c r="N3305" s="86">
        <v>254.7018023416</v>
      </c>
      <c r="O3305" s="86">
        <f t="shared" si="363"/>
        <v>250.26088898752434</v>
      </c>
      <c r="P3305" s="86">
        <f t="shared" si="359"/>
        <v>4.9157803501994675</v>
      </c>
      <c r="Q3305" s="86">
        <f t="shared" si="360"/>
        <v>7.9672890326483117</v>
      </c>
      <c r="S3305" s="86">
        <f t="shared" si="361"/>
        <v>-7.3733002973435796E-2</v>
      </c>
      <c r="T3305" s="87">
        <v>0.52154963099999996</v>
      </c>
      <c r="U3305" s="87">
        <v>0</v>
      </c>
    </row>
    <row r="3306" spans="2:21">
      <c r="B3306" s="87" t="s">
        <v>9072</v>
      </c>
      <c r="C3306" s="87" t="s">
        <v>841</v>
      </c>
      <c r="D3306" s="87"/>
      <c r="E3306" s="87">
        <v>3.65377076537025</v>
      </c>
      <c r="F3306" s="86">
        <v>4.92843029919604</v>
      </c>
      <c r="G3306" s="86">
        <v>6.3098282445319001</v>
      </c>
      <c r="H3306" s="86">
        <f t="shared" si="362"/>
        <v>4.9640097696993966</v>
      </c>
      <c r="I3306" s="86">
        <f t="shared" si="357"/>
        <v>1.3283861476218468</v>
      </c>
      <c r="J3306" s="86">
        <f t="shared" si="358"/>
        <v>2.3115059548484069</v>
      </c>
      <c r="L3306" s="87">
        <v>2.04226913046611</v>
      </c>
      <c r="M3306" s="86">
        <v>3.0545277680521599</v>
      </c>
      <c r="N3306" s="86">
        <v>5.5096388266259604</v>
      </c>
      <c r="O3306" s="86">
        <f t="shared" si="363"/>
        <v>3.5354785750480766</v>
      </c>
      <c r="P3306" s="86">
        <f t="shared" si="359"/>
        <v>1.7830166604730395</v>
      </c>
      <c r="Q3306" s="86">
        <f t="shared" si="360"/>
        <v>1.8219055166234646</v>
      </c>
      <c r="S3306" s="86">
        <f t="shared" si="361"/>
        <v>-0.48960043822494226</v>
      </c>
      <c r="T3306" s="87">
        <v>0.32857037500000003</v>
      </c>
      <c r="U3306" s="87">
        <v>0</v>
      </c>
    </row>
    <row r="3307" spans="2:21">
      <c r="B3307" s="87" t="s">
        <v>9073</v>
      </c>
      <c r="C3307" s="87" t="s">
        <v>4476</v>
      </c>
      <c r="D3307" s="87" t="s">
        <v>1343</v>
      </c>
      <c r="E3307" s="87">
        <v>102.462171606026</v>
      </c>
      <c r="F3307" s="86">
        <v>108.363039798523</v>
      </c>
      <c r="G3307" s="86">
        <v>115.57620229478501</v>
      </c>
      <c r="H3307" s="86">
        <f t="shared" si="362"/>
        <v>108.80047123311134</v>
      </c>
      <c r="I3307" s="86">
        <f t="shared" si="357"/>
        <v>6.5679494457100329</v>
      </c>
      <c r="J3307" s="86">
        <f t="shared" si="358"/>
        <v>6.7655409949309968</v>
      </c>
      <c r="L3307" s="87">
        <v>111.854192332529</v>
      </c>
      <c r="M3307" s="86">
        <v>118.973856565632</v>
      </c>
      <c r="N3307" s="86">
        <v>119.01893171777</v>
      </c>
      <c r="O3307" s="86">
        <f t="shared" si="363"/>
        <v>116.61566020531033</v>
      </c>
      <c r="P3307" s="86">
        <f t="shared" si="359"/>
        <v>4.1236137270580642</v>
      </c>
      <c r="Q3307" s="86">
        <f t="shared" si="360"/>
        <v>6.865617729457929</v>
      </c>
      <c r="S3307" s="86">
        <f t="shared" si="361"/>
        <v>0.10007673452693223</v>
      </c>
      <c r="T3307" s="87">
        <v>0.82262595800000005</v>
      </c>
      <c r="U3307" s="87">
        <v>0</v>
      </c>
    </row>
    <row r="3308" spans="2:21">
      <c r="B3308" s="87" t="s">
        <v>9074</v>
      </c>
      <c r="C3308" s="87" t="s">
        <v>4477</v>
      </c>
      <c r="D3308" s="87" t="s">
        <v>4478</v>
      </c>
      <c r="E3308" s="87">
        <v>31.9812761460215</v>
      </c>
      <c r="F3308" s="86">
        <v>42.140476672866299</v>
      </c>
      <c r="G3308" s="86">
        <v>34.778976172244398</v>
      </c>
      <c r="H3308" s="86">
        <f t="shared" si="362"/>
        <v>36.300242997044066</v>
      </c>
      <c r="I3308" s="86">
        <f t="shared" si="357"/>
        <v>5.2476688539138889</v>
      </c>
      <c r="J3308" s="86">
        <f t="shared" si="358"/>
        <v>5.1819073006691889</v>
      </c>
      <c r="L3308" s="87">
        <v>46.965470431313598</v>
      </c>
      <c r="M3308" s="86">
        <v>49.475094361990799</v>
      </c>
      <c r="N3308" s="86">
        <v>46.278645481463599</v>
      </c>
      <c r="O3308" s="86">
        <f t="shared" si="363"/>
        <v>47.573070091589329</v>
      </c>
      <c r="P3308" s="86">
        <f t="shared" si="359"/>
        <v>1.6826183084203286</v>
      </c>
      <c r="Q3308" s="86">
        <f t="shared" si="360"/>
        <v>5.572073226409934</v>
      </c>
      <c r="S3308" s="86">
        <f t="shared" si="361"/>
        <v>0.39016592574074482</v>
      </c>
      <c r="T3308" s="87">
        <v>5.1686634000000002E-2</v>
      </c>
      <c r="U3308" s="87">
        <v>0</v>
      </c>
    </row>
    <row r="3309" spans="2:21">
      <c r="B3309" s="87" t="s">
        <v>9075</v>
      </c>
      <c r="C3309" s="87" t="s">
        <v>832</v>
      </c>
      <c r="D3309" s="87" t="s">
        <v>4045</v>
      </c>
      <c r="E3309" s="87">
        <v>119.79470639900001</v>
      </c>
      <c r="F3309" s="86">
        <v>122.36501450263199</v>
      </c>
      <c r="G3309" s="86">
        <v>137.492374074964</v>
      </c>
      <c r="H3309" s="86">
        <f t="shared" si="362"/>
        <v>126.550698325532</v>
      </c>
      <c r="I3309" s="86">
        <f t="shared" si="357"/>
        <v>9.5625217433049716</v>
      </c>
      <c r="J3309" s="86">
        <f t="shared" si="358"/>
        <v>6.9835716582506011</v>
      </c>
      <c r="L3309" s="87">
        <v>126.997239736948</v>
      </c>
      <c r="M3309" s="86">
        <v>134.40550683085499</v>
      </c>
      <c r="N3309" s="86">
        <v>132.42125846203501</v>
      </c>
      <c r="O3309" s="86">
        <f t="shared" si="363"/>
        <v>131.27466834327933</v>
      </c>
      <c r="P3309" s="86">
        <f t="shared" si="359"/>
        <v>3.834919426661711</v>
      </c>
      <c r="Q3309" s="86">
        <f t="shared" si="360"/>
        <v>7.0364447405723904</v>
      </c>
      <c r="S3309" s="86">
        <f t="shared" si="361"/>
        <v>5.2873082321788362E-2</v>
      </c>
      <c r="T3309" s="87">
        <v>0.97499339399999996</v>
      </c>
      <c r="U3309" s="87">
        <v>0</v>
      </c>
    </row>
    <row r="3310" spans="2:21">
      <c r="B3310" s="87" t="s">
        <v>9076</v>
      </c>
      <c r="C3310" s="87" t="s">
        <v>4479</v>
      </c>
      <c r="D3310" s="87"/>
      <c r="E3310" s="87">
        <v>146.32571378461</v>
      </c>
      <c r="F3310" s="86">
        <v>149.803007295707</v>
      </c>
      <c r="G3310" s="86">
        <v>140.417268252193</v>
      </c>
      <c r="H3310" s="86">
        <f t="shared" si="362"/>
        <v>145.51532977750333</v>
      </c>
      <c r="I3310" s="86">
        <f t="shared" si="357"/>
        <v>4.7450570099279634</v>
      </c>
      <c r="J3310" s="86">
        <f t="shared" si="358"/>
        <v>7.185027336234679</v>
      </c>
      <c r="L3310" s="87">
        <v>209.223669111205</v>
      </c>
      <c r="M3310" s="86">
        <v>227.683181329413</v>
      </c>
      <c r="N3310" s="86">
        <v>231.49903457751401</v>
      </c>
      <c r="O3310" s="86">
        <f t="shared" si="363"/>
        <v>222.80196167271069</v>
      </c>
      <c r="P3310" s="86">
        <f t="shared" si="359"/>
        <v>11.912921793881674</v>
      </c>
      <c r="Q3310" s="86">
        <f t="shared" si="360"/>
        <v>7.7996181248002134</v>
      </c>
      <c r="S3310" s="86">
        <f t="shared" si="361"/>
        <v>0.61459078856553362</v>
      </c>
      <c r="T3310" s="91">
        <v>4.8400000000000003E-8</v>
      </c>
      <c r="U3310" s="87">
        <v>0</v>
      </c>
    </row>
    <row r="3311" spans="2:21">
      <c r="B3311" s="87" t="s">
        <v>9077</v>
      </c>
      <c r="C3311" s="87" t="s">
        <v>841</v>
      </c>
      <c r="D3311" s="87"/>
      <c r="E3311" s="87">
        <v>152.05720203633999</v>
      </c>
      <c r="F3311" s="86">
        <v>141.93376360633701</v>
      </c>
      <c r="G3311" s="86">
        <v>140.23343687282701</v>
      </c>
      <c r="H3311" s="86">
        <f t="shared" si="362"/>
        <v>144.741467505168</v>
      </c>
      <c r="I3311" s="86">
        <f t="shared" si="357"/>
        <v>6.3923983408505469</v>
      </c>
      <c r="J3311" s="86">
        <f t="shared" si="358"/>
        <v>7.1773344937695214</v>
      </c>
      <c r="L3311" s="87">
        <v>176.55298844509099</v>
      </c>
      <c r="M3311" s="86">
        <v>160.051021315794</v>
      </c>
      <c r="N3311" s="86">
        <v>146.83851900645999</v>
      </c>
      <c r="O3311" s="86">
        <f t="shared" si="363"/>
        <v>161.147509589115</v>
      </c>
      <c r="P3311" s="86">
        <f t="shared" si="359"/>
        <v>14.887549778421624</v>
      </c>
      <c r="Q3311" s="86">
        <f t="shared" si="360"/>
        <v>7.33223808260162</v>
      </c>
      <c r="S3311" s="86">
        <f t="shared" si="361"/>
        <v>0.15490358883209845</v>
      </c>
      <c r="T3311" s="87">
        <v>0.601548427</v>
      </c>
      <c r="U3311" s="87">
        <v>0</v>
      </c>
    </row>
    <row r="3312" spans="2:21">
      <c r="B3312" s="87" t="s">
        <v>9078</v>
      </c>
      <c r="C3312" s="87" t="s">
        <v>832</v>
      </c>
      <c r="D3312" s="87" t="s">
        <v>2101</v>
      </c>
      <c r="E3312" s="87">
        <v>40.683257748131197</v>
      </c>
      <c r="F3312" s="86">
        <v>45.5359674218452</v>
      </c>
      <c r="G3312" s="86">
        <v>54.787761994096797</v>
      </c>
      <c r="H3312" s="86">
        <f t="shared" si="362"/>
        <v>47.002329054691067</v>
      </c>
      <c r="I3312" s="86">
        <f t="shared" si="357"/>
        <v>7.1656766836654731</v>
      </c>
      <c r="J3312" s="86">
        <f t="shared" si="358"/>
        <v>5.554660341728729</v>
      </c>
      <c r="L3312" s="87">
        <v>50.081373461793497</v>
      </c>
      <c r="M3312" s="86">
        <v>50.700933229571703</v>
      </c>
      <c r="N3312" s="86">
        <v>47.324264399517403</v>
      </c>
      <c r="O3312" s="86">
        <f t="shared" si="363"/>
        <v>49.368857030294201</v>
      </c>
      <c r="P3312" s="86">
        <f t="shared" si="359"/>
        <v>1.7975630297245313</v>
      </c>
      <c r="Q3312" s="86">
        <f t="shared" si="360"/>
        <v>5.6255293396055395</v>
      </c>
      <c r="S3312" s="86">
        <f t="shared" si="361"/>
        <v>7.0868997876809808E-2</v>
      </c>
      <c r="T3312" s="87">
        <v>0.95312726199999998</v>
      </c>
      <c r="U3312" s="87">
        <v>0</v>
      </c>
    </row>
    <row r="3313" spans="2:21">
      <c r="B3313" s="87" t="s">
        <v>9079</v>
      </c>
      <c r="C3313" s="87" t="s">
        <v>4480</v>
      </c>
      <c r="D3313" s="87" t="s">
        <v>4481</v>
      </c>
      <c r="E3313" s="87">
        <v>51.452914150056003</v>
      </c>
      <c r="F3313" s="86">
        <v>64.5587559341824</v>
      </c>
      <c r="G3313" s="86">
        <v>65.177828151906496</v>
      </c>
      <c r="H3313" s="86">
        <f t="shared" si="362"/>
        <v>60.396499412048307</v>
      </c>
      <c r="I3313" s="86">
        <f t="shared" si="357"/>
        <v>7.751554721898219</v>
      </c>
      <c r="J3313" s="86">
        <f t="shared" si="358"/>
        <v>5.9163930280928048</v>
      </c>
      <c r="L3313" s="87">
        <v>51.9303021581593</v>
      </c>
      <c r="M3313" s="86">
        <v>52.395924452811798</v>
      </c>
      <c r="N3313" s="86">
        <v>59.158325475241099</v>
      </c>
      <c r="O3313" s="86">
        <f t="shared" si="363"/>
        <v>54.494850695404068</v>
      </c>
      <c r="P3313" s="86">
        <f t="shared" si="359"/>
        <v>4.0453922920962091</v>
      </c>
      <c r="Q3313" s="86">
        <f t="shared" si="360"/>
        <v>5.7680480086819417</v>
      </c>
      <c r="S3313" s="86">
        <f t="shared" si="361"/>
        <v>-0.14834501941086231</v>
      </c>
      <c r="T3313" s="87">
        <v>0.48882434200000002</v>
      </c>
      <c r="U3313" s="87">
        <v>0</v>
      </c>
    </row>
    <row r="3314" spans="2:21">
      <c r="B3314" s="87" t="s">
        <v>9080</v>
      </c>
      <c r="C3314" s="87" t="s">
        <v>4482</v>
      </c>
      <c r="D3314" s="87" t="s">
        <v>1454</v>
      </c>
      <c r="E3314" s="87">
        <v>126.67611001236401</v>
      </c>
      <c r="F3314" s="86">
        <v>122.138639993173</v>
      </c>
      <c r="G3314" s="86">
        <v>124.93483732849199</v>
      </c>
      <c r="H3314" s="86">
        <f t="shared" si="362"/>
        <v>124.58319577800967</v>
      </c>
      <c r="I3314" s="86">
        <f t="shared" si="357"/>
        <v>2.2890822131988871</v>
      </c>
      <c r="J3314" s="86">
        <f t="shared" si="358"/>
        <v>6.960965675450657</v>
      </c>
      <c r="L3314" s="87">
        <v>125.901220252298</v>
      </c>
      <c r="M3314" s="86">
        <v>135.869498219962</v>
      </c>
      <c r="N3314" s="86">
        <v>129.67942604793501</v>
      </c>
      <c r="O3314" s="86">
        <f t="shared" si="363"/>
        <v>130.48338150673166</v>
      </c>
      <c r="P3314" s="86">
        <f t="shared" si="359"/>
        <v>5.032534122581839</v>
      </c>
      <c r="Q3314" s="86">
        <f t="shared" si="360"/>
        <v>7.027722265194198</v>
      </c>
      <c r="S3314" s="86">
        <f t="shared" si="361"/>
        <v>6.6756589743542483E-2</v>
      </c>
      <c r="T3314" s="87">
        <v>0.93993923000000001</v>
      </c>
      <c r="U3314" s="87">
        <v>0</v>
      </c>
    </row>
    <row r="3315" spans="2:21">
      <c r="B3315" s="87" t="s">
        <v>9081</v>
      </c>
      <c r="C3315" s="87" t="s">
        <v>4483</v>
      </c>
      <c r="D3315" s="87" t="s">
        <v>3859</v>
      </c>
      <c r="E3315" s="87">
        <v>55.516668789738397</v>
      </c>
      <c r="F3315" s="86">
        <v>42.835099914726698</v>
      </c>
      <c r="G3315" s="86">
        <v>47.875993090025602</v>
      </c>
      <c r="H3315" s="86">
        <f t="shared" si="362"/>
        <v>48.742587264830227</v>
      </c>
      <c r="I3315" s="86">
        <f t="shared" si="357"/>
        <v>6.385043960754806</v>
      </c>
      <c r="J3315" s="86">
        <f t="shared" si="358"/>
        <v>5.6071109264794705</v>
      </c>
      <c r="L3315" s="87">
        <v>46.437372171249798</v>
      </c>
      <c r="M3315" s="86">
        <v>55.392192634088801</v>
      </c>
      <c r="N3315" s="86">
        <v>46.566609920214802</v>
      </c>
      <c r="O3315" s="86">
        <f t="shared" si="363"/>
        <v>49.465391575184469</v>
      </c>
      <c r="P3315" s="86">
        <f t="shared" si="359"/>
        <v>5.1331670236620521</v>
      </c>
      <c r="Q3315" s="86">
        <f t="shared" si="360"/>
        <v>5.6283475924974429</v>
      </c>
      <c r="S3315" s="86">
        <f t="shared" si="361"/>
        <v>2.1236666017971896E-2</v>
      </c>
      <c r="T3315" s="87">
        <v>0.96919776700000004</v>
      </c>
      <c r="U3315" s="87">
        <v>0</v>
      </c>
    </row>
    <row r="3316" spans="2:21">
      <c r="B3316" s="87" t="s">
        <v>9082</v>
      </c>
      <c r="C3316" s="87" t="s">
        <v>841</v>
      </c>
      <c r="D3316" s="87"/>
      <c r="E3316" s="87">
        <v>50.665992990251603</v>
      </c>
      <c r="F3316" s="86">
        <v>50.179600749188197</v>
      </c>
      <c r="G3316" s="86">
        <v>51.244161514880602</v>
      </c>
      <c r="H3316" s="86">
        <f t="shared" si="362"/>
        <v>50.696585084773467</v>
      </c>
      <c r="I3316" s="86">
        <f t="shared" si="357"/>
        <v>0.53293931469570366</v>
      </c>
      <c r="J3316" s="86">
        <f t="shared" si="358"/>
        <v>5.6638166656428233</v>
      </c>
      <c r="L3316" s="87">
        <v>56.227154539044903</v>
      </c>
      <c r="M3316" s="86">
        <v>55.7947019587507</v>
      </c>
      <c r="N3316" s="86">
        <v>46.860004731415302</v>
      </c>
      <c r="O3316" s="86">
        <f t="shared" si="363"/>
        <v>52.960620409736968</v>
      </c>
      <c r="P3316" s="86">
        <f t="shared" si="359"/>
        <v>5.287710993377841</v>
      </c>
      <c r="Q3316" s="86">
        <f t="shared" si="360"/>
        <v>5.7268481176519836</v>
      </c>
      <c r="S3316" s="86">
        <f t="shared" si="361"/>
        <v>6.303145200915973E-2</v>
      </c>
      <c r="T3316" s="87">
        <v>0.95510654299999997</v>
      </c>
      <c r="U3316" s="87">
        <v>0</v>
      </c>
    </row>
    <row r="3317" spans="2:21">
      <c r="B3317" s="87" t="s">
        <v>9083</v>
      </c>
      <c r="C3317" s="87" t="s">
        <v>841</v>
      </c>
      <c r="D3317" s="87"/>
      <c r="E3317" s="87">
        <v>44.059559548307497</v>
      </c>
      <c r="F3317" s="86">
        <v>45.902304599978798</v>
      </c>
      <c r="G3317" s="86">
        <v>51.5651873077272</v>
      </c>
      <c r="H3317" s="86">
        <f t="shared" si="362"/>
        <v>47.175683818671168</v>
      </c>
      <c r="I3317" s="86">
        <f t="shared" si="357"/>
        <v>3.911487311968568</v>
      </c>
      <c r="J3317" s="86">
        <f t="shared" si="358"/>
        <v>5.5599715249474384</v>
      </c>
      <c r="L3317" s="87">
        <v>45.907973751737003</v>
      </c>
      <c r="M3317" s="86">
        <v>51.6705425652478</v>
      </c>
      <c r="N3317" s="86">
        <v>53.117794544297702</v>
      </c>
      <c r="O3317" s="86">
        <f t="shared" si="363"/>
        <v>50.232103620427502</v>
      </c>
      <c r="P3317" s="86">
        <f t="shared" si="359"/>
        <v>3.8140803496638536</v>
      </c>
      <c r="Q3317" s="86">
        <f t="shared" si="360"/>
        <v>5.6505377883563996</v>
      </c>
      <c r="S3317" s="86">
        <f t="shared" si="361"/>
        <v>9.0566263408961206E-2</v>
      </c>
      <c r="T3317" s="87">
        <v>0.90400246699999998</v>
      </c>
      <c r="U3317" s="87">
        <v>0</v>
      </c>
    </row>
    <row r="3318" spans="2:21">
      <c r="B3318" s="87" t="s">
        <v>9084</v>
      </c>
      <c r="C3318" s="87" t="s">
        <v>4484</v>
      </c>
      <c r="D3318" s="87" t="s">
        <v>4485</v>
      </c>
      <c r="E3318" s="87">
        <v>73.533468202188999</v>
      </c>
      <c r="F3318" s="86">
        <v>51.9878990418051</v>
      </c>
      <c r="G3318" s="86">
        <v>55.2996183228638</v>
      </c>
      <c r="H3318" s="86">
        <f t="shared" si="362"/>
        <v>60.273661855619302</v>
      </c>
      <c r="I3318" s="86">
        <f t="shared" si="357"/>
        <v>11.602099784544658</v>
      </c>
      <c r="J3318" s="86">
        <f t="shared" si="358"/>
        <v>5.9134558115871352</v>
      </c>
      <c r="L3318" s="87">
        <v>67.775428348325704</v>
      </c>
      <c r="M3318" s="86">
        <v>44.072472081895498</v>
      </c>
      <c r="N3318" s="86">
        <v>52.224016262026097</v>
      </c>
      <c r="O3318" s="86">
        <f t="shared" si="363"/>
        <v>54.690638897415766</v>
      </c>
      <c r="P3318" s="86">
        <f t="shared" si="359"/>
        <v>12.042454249908451</v>
      </c>
      <c r="Q3318" s="86">
        <f t="shared" si="360"/>
        <v>5.773222010683674</v>
      </c>
      <c r="S3318" s="86">
        <f t="shared" si="361"/>
        <v>-0.1402338009034626</v>
      </c>
      <c r="T3318" s="87">
        <v>0.72381813500000003</v>
      </c>
      <c r="U3318" s="87">
        <v>0</v>
      </c>
    </row>
    <row r="3319" spans="2:21">
      <c r="B3319" s="87" t="s">
        <v>9085</v>
      </c>
      <c r="C3319" s="87" t="s">
        <v>4486</v>
      </c>
      <c r="D3319" s="87" t="s">
        <v>4487</v>
      </c>
      <c r="E3319" s="87">
        <v>494.25111530741799</v>
      </c>
      <c r="F3319" s="86">
        <v>535.17610339391604</v>
      </c>
      <c r="G3319" s="86">
        <v>520.17706191963396</v>
      </c>
      <c r="H3319" s="86">
        <f t="shared" si="362"/>
        <v>516.53476020698929</v>
      </c>
      <c r="I3319" s="86">
        <f t="shared" si="357"/>
        <v>20.704188798271048</v>
      </c>
      <c r="J3319" s="86">
        <f t="shared" si="358"/>
        <v>9.012721628295532</v>
      </c>
      <c r="L3319" s="87">
        <v>481.05282609022697</v>
      </c>
      <c r="M3319" s="86">
        <v>444.36738747402302</v>
      </c>
      <c r="N3319" s="86">
        <v>510.921781399184</v>
      </c>
      <c r="O3319" s="86">
        <f t="shared" si="363"/>
        <v>478.78066498781135</v>
      </c>
      <c r="P3319" s="86">
        <f t="shared" si="359"/>
        <v>33.33532472832497</v>
      </c>
      <c r="Q3319" s="86">
        <f t="shared" si="360"/>
        <v>8.9032210816354294</v>
      </c>
      <c r="S3319" s="86">
        <f t="shared" si="361"/>
        <v>-0.10950054666010284</v>
      </c>
      <c r="T3319" s="87">
        <v>0.39962688000000002</v>
      </c>
      <c r="U3319" s="87">
        <v>0</v>
      </c>
    </row>
    <row r="3320" spans="2:21">
      <c r="B3320" s="87" t="s">
        <v>9086</v>
      </c>
      <c r="C3320" s="87" t="s">
        <v>4488</v>
      </c>
      <c r="D3320" s="87" t="s">
        <v>4489</v>
      </c>
      <c r="E3320" s="87">
        <v>26.295715942284399</v>
      </c>
      <c r="F3320" s="86">
        <v>24.061691927408202</v>
      </c>
      <c r="G3320" s="86">
        <v>24.362554072239501</v>
      </c>
      <c r="H3320" s="86">
        <f t="shared" si="362"/>
        <v>24.906653980644034</v>
      </c>
      <c r="I3320" s="86">
        <f t="shared" si="357"/>
        <v>1.2123321976691279</v>
      </c>
      <c r="J3320" s="86">
        <f t="shared" si="358"/>
        <v>4.6384593143877666</v>
      </c>
      <c r="L3320" s="87">
        <v>20.0083178578999</v>
      </c>
      <c r="M3320" s="86">
        <v>16.412995873666901</v>
      </c>
      <c r="N3320" s="86">
        <v>21.081404630692202</v>
      </c>
      <c r="O3320" s="86">
        <f t="shared" si="363"/>
        <v>19.167572787419669</v>
      </c>
      <c r="P3320" s="86">
        <f t="shared" si="359"/>
        <v>2.4451276624790625</v>
      </c>
      <c r="Q3320" s="86">
        <f t="shared" si="360"/>
        <v>4.2605957532675811</v>
      </c>
      <c r="S3320" s="86">
        <f t="shared" si="361"/>
        <v>-0.37786356112018493</v>
      </c>
      <c r="T3320" s="87">
        <v>4.6635019999999999E-3</v>
      </c>
      <c r="U3320" s="87">
        <v>0</v>
      </c>
    </row>
    <row r="3321" spans="2:21">
      <c r="B3321" s="87" t="s">
        <v>9087</v>
      </c>
      <c r="C3321" s="87" t="s">
        <v>841</v>
      </c>
      <c r="D3321" s="87" t="s">
        <v>1259</v>
      </c>
      <c r="E3321" s="87">
        <v>82.753062211308006</v>
      </c>
      <c r="F3321" s="86">
        <v>75.639686023869601</v>
      </c>
      <c r="G3321" s="86">
        <v>68.025735699118997</v>
      </c>
      <c r="H3321" s="86">
        <f t="shared" si="362"/>
        <v>75.472827978098863</v>
      </c>
      <c r="I3321" s="86">
        <f t="shared" si="357"/>
        <v>7.365080974078638</v>
      </c>
      <c r="J3321" s="86">
        <f t="shared" si="358"/>
        <v>6.2378854281060212</v>
      </c>
      <c r="L3321" s="87">
        <v>84.611722016347002</v>
      </c>
      <c r="M3321" s="86">
        <v>74.890653127454797</v>
      </c>
      <c r="N3321" s="86">
        <v>73.500852088997206</v>
      </c>
      <c r="O3321" s="86">
        <f t="shared" si="363"/>
        <v>77.667742410933002</v>
      </c>
      <c r="P3321" s="86">
        <f t="shared" si="359"/>
        <v>6.0536787412224502</v>
      </c>
      <c r="Q3321" s="86">
        <f t="shared" si="360"/>
        <v>6.2792436262529145</v>
      </c>
      <c r="S3321" s="86">
        <f t="shared" si="361"/>
        <v>4.1358198146893711E-2</v>
      </c>
      <c r="T3321" s="87">
        <v>1</v>
      </c>
      <c r="U3321" s="87">
        <v>0</v>
      </c>
    </row>
    <row r="3322" spans="2:21">
      <c r="B3322" s="87" t="s">
        <v>9088</v>
      </c>
      <c r="C3322" s="87" t="s">
        <v>4490</v>
      </c>
      <c r="D3322" s="87" t="s">
        <v>4491</v>
      </c>
      <c r="E3322" s="87">
        <v>87.321430614808193</v>
      </c>
      <c r="F3322" s="86">
        <v>94.564131910513495</v>
      </c>
      <c r="G3322" s="86">
        <v>102.872185600614</v>
      </c>
      <c r="H3322" s="86">
        <f t="shared" si="362"/>
        <v>94.919249375311892</v>
      </c>
      <c r="I3322" s="86">
        <f t="shared" si="357"/>
        <v>7.7814572200516974</v>
      </c>
      <c r="J3322" s="86">
        <f t="shared" si="358"/>
        <v>6.5686287865823401</v>
      </c>
      <c r="L3322" s="87">
        <v>79.123802438058604</v>
      </c>
      <c r="M3322" s="86">
        <v>94.392107256507501</v>
      </c>
      <c r="N3322" s="86">
        <v>109.68828644974499</v>
      </c>
      <c r="O3322" s="86">
        <f t="shared" si="363"/>
        <v>94.40139871477038</v>
      </c>
      <c r="P3322" s="86">
        <f t="shared" si="359"/>
        <v>15.28224412426235</v>
      </c>
      <c r="Q3322" s="86">
        <f t="shared" si="360"/>
        <v>6.5607363305752564</v>
      </c>
      <c r="S3322" s="86">
        <f t="shared" si="361"/>
        <v>-7.8924560070838101E-3</v>
      </c>
      <c r="T3322" s="87">
        <v>0.91937540200000001</v>
      </c>
      <c r="U3322" s="87">
        <v>0</v>
      </c>
    </row>
    <row r="3323" spans="2:21">
      <c r="B3323" s="87" t="s">
        <v>9089</v>
      </c>
      <c r="C3323" s="87" t="s">
        <v>4492</v>
      </c>
      <c r="D3323" s="87" t="s">
        <v>3649</v>
      </c>
      <c r="E3323" s="87">
        <v>52.390144556683097</v>
      </c>
      <c r="F3323" s="86">
        <v>47.057002740501403</v>
      </c>
      <c r="G3323" s="86">
        <v>47.622234763826597</v>
      </c>
      <c r="H3323" s="86">
        <f t="shared" si="362"/>
        <v>49.023127353670361</v>
      </c>
      <c r="I3323" s="86">
        <f t="shared" si="357"/>
        <v>2.9295862240401513</v>
      </c>
      <c r="J3323" s="86">
        <f t="shared" si="358"/>
        <v>5.6153906164996243</v>
      </c>
      <c r="L3323" s="87">
        <v>54.388092451296401</v>
      </c>
      <c r="M3323" s="86">
        <v>55.4311511207435</v>
      </c>
      <c r="N3323" s="86">
        <v>50.3653051008422</v>
      </c>
      <c r="O3323" s="86">
        <f t="shared" si="363"/>
        <v>53.394849557627367</v>
      </c>
      <c r="P3323" s="86">
        <f t="shared" si="359"/>
        <v>2.6749948707811555</v>
      </c>
      <c r="Q3323" s="86">
        <f t="shared" si="360"/>
        <v>5.7386286818183567</v>
      </c>
      <c r="S3323" s="86">
        <f t="shared" si="361"/>
        <v>0.12323806531873224</v>
      </c>
      <c r="T3323" s="87">
        <v>0.73570210999999996</v>
      </c>
      <c r="U3323" s="87">
        <v>0</v>
      </c>
    </row>
    <row r="3324" spans="2:21">
      <c r="B3324" s="87" t="s">
        <v>9090</v>
      </c>
      <c r="C3324" s="87" t="s">
        <v>4493</v>
      </c>
      <c r="D3324" s="87" t="s">
        <v>3289</v>
      </c>
      <c r="E3324" s="87">
        <v>53.3785658445751</v>
      </c>
      <c r="F3324" s="86">
        <v>58.4926269668901</v>
      </c>
      <c r="G3324" s="86">
        <v>55.040401361975398</v>
      </c>
      <c r="H3324" s="86">
        <f t="shared" si="362"/>
        <v>55.637198057813528</v>
      </c>
      <c r="I3324" s="86">
        <f t="shared" si="357"/>
        <v>2.6087410781478342</v>
      </c>
      <c r="J3324" s="86">
        <f t="shared" si="358"/>
        <v>5.7979778611031758</v>
      </c>
      <c r="L3324" s="87">
        <v>65.737555689378496</v>
      </c>
      <c r="M3324" s="86">
        <v>67.347130704127395</v>
      </c>
      <c r="N3324" s="86">
        <v>61.424829675295904</v>
      </c>
      <c r="O3324" s="86">
        <f t="shared" si="363"/>
        <v>64.836505356267267</v>
      </c>
      <c r="P3324" s="86">
        <f t="shared" si="359"/>
        <v>3.062242829385764</v>
      </c>
      <c r="Q3324" s="86">
        <f t="shared" si="360"/>
        <v>6.0187344275526149</v>
      </c>
      <c r="S3324" s="86">
        <f t="shared" si="361"/>
        <v>0.22075656644943936</v>
      </c>
      <c r="T3324" s="87">
        <v>0.35454695400000003</v>
      </c>
      <c r="U3324" s="87">
        <v>0</v>
      </c>
    </row>
    <row r="3325" spans="2:21">
      <c r="B3325" s="87" t="s">
        <v>9091</v>
      </c>
      <c r="C3325" s="87" t="s">
        <v>841</v>
      </c>
      <c r="D3325" s="87"/>
      <c r="E3325" s="87">
        <v>178.389725023278</v>
      </c>
      <c r="F3325" s="86">
        <v>178.28340470283101</v>
      </c>
      <c r="G3325" s="86">
        <v>173.41088197374</v>
      </c>
      <c r="H3325" s="86">
        <f t="shared" si="362"/>
        <v>176.69467056661634</v>
      </c>
      <c r="I3325" s="86">
        <f t="shared" si="357"/>
        <v>2.8443411617918728</v>
      </c>
      <c r="J3325" s="86">
        <f t="shared" si="358"/>
        <v>7.4651147160079701</v>
      </c>
      <c r="L3325" s="87">
        <v>167.48898335887199</v>
      </c>
      <c r="M3325" s="86">
        <v>164.955447603018</v>
      </c>
      <c r="N3325" s="86">
        <v>168.51600815010801</v>
      </c>
      <c r="O3325" s="86">
        <f t="shared" si="363"/>
        <v>166.98681303733267</v>
      </c>
      <c r="P3325" s="86">
        <f t="shared" si="359"/>
        <v>1.8326290203556341</v>
      </c>
      <c r="Q3325" s="86">
        <f t="shared" si="360"/>
        <v>7.3835903672236425</v>
      </c>
      <c r="S3325" s="86">
        <f t="shared" si="361"/>
        <v>-8.1524348784327502E-2</v>
      </c>
      <c r="T3325" s="87">
        <v>0.44632033900000001</v>
      </c>
      <c r="U3325" s="87">
        <v>0</v>
      </c>
    </row>
    <row r="3326" spans="2:21">
      <c r="B3326" s="87" t="s">
        <v>9092</v>
      </c>
      <c r="C3326" s="87" t="s">
        <v>841</v>
      </c>
      <c r="D3326" s="87"/>
      <c r="E3326" s="87">
        <v>114.916239227464</v>
      </c>
      <c r="F3326" s="86">
        <v>138.28862503334599</v>
      </c>
      <c r="G3326" s="86">
        <v>121.24221874358</v>
      </c>
      <c r="H3326" s="86">
        <f t="shared" si="362"/>
        <v>124.81569433479666</v>
      </c>
      <c r="I3326" s="86">
        <f t="shared" si="357"/>
        <v>12.089019828568174</v>
      </c>
      <c r="J3326" s="86">
        <f t="shared" si="358"/>
        <v>6.9636555399637441</v>
      </c>
      <c r="L3326" s="87">
        <v>126.48115217315301</v>
      </c>
      <c r="M3326" s="86">
        <v>136.45981592353701</v>
      </c>
      <c r="N3326" s="86">
        <v>122.365432505383</v>
      </c>
      <c r="O3326" s="86">
        <f t="shared" si="363"/>
        <v>128.43546686735769</v>
      </c>
      <c r="P3326" s="86">
        <f t="shared" si="359"/>
        <v>7.2475803153515921</v>
      </c>
      <c r="Q3326" s="86">
        <f t="shared" si="360"/>
        <v>7.0048998408962735</v>
      </c>
      <c r="S3326" s="86">
        <f t="shared" si="361"/>
        <v>4.124430093253028E-2</v>
      </c>
      <c r="T3326" s="87">
        <v>1</v>
      </c>
      <c r="U3326" s="87">
        <v>0</v>
      </c>
    </row>
    <row r="3327" spans="2:21">
      <c r="B3327" s="87" t="s">
        <v>9093</v>
      </c>
      <c r="C3327" s="87" t="s">
        <v>832</v>
      </c>
      <c r="D3327" s="87" t="s">
        <v>4494</v>
      </c>
      <c r="E3327" s="87">
        <v>121.84396980236799</v>
      </c>
      <c r="F3327" s="86">
        <v>109.922202612031</v>
      </c>
      <c r="G3327" s="86">
        <v>104.40004376367401</v>
      </c>
      <c r="H3327" s="86">
        <f t="shared" si="362"/>
        <v>112.055405392691</v>
      </c>
      <c r="I3327" s="86">
        <f t="shared" si="357"/>
        <v>8.9154671491974096</v>
      </c>
      <c r="J3327" s="86">
        <f t="shared" si="358"/>
        <v>6.8080684338495914</v>
      </c>
      <c r="L3327" s="87">
        <v>118.425027830914</v>
      </c>
      <c r="M3327" s="86">
        <v>124.690881945518</v>
      </c>
      <c r="N3327" s="86">
        <v>138.41002102527199</v>
      </c>
      <c r="O3327" s="86">
        <f t="shared" si="363"/>
        <v>127.17531026723468</v>
      </c>
      <c r="P3327" s="86">
        <f t="shared" si="359"/>
        <v>10.221510471008902</v>
      </c>
      <c r="Q3327" s="86">
        <f t="shared" si="360"/>
        <v>6.9906748036957689</v>
      </c>
      <c r="S3327" s="86">
        <f t="shared" si="361"/>
        <v>0.18260636984617651</v>
      </c>
      <c r="T3327" s="87">
        <v>0.59493436</v>
      </c>
      <c r="U3327" s="87">
        <v>0</v>
      </c>
    </row>
    <row r="3328" spans="2:21">
      <c r="B3328" s="87" t="s">
        <v>9094</v>
      </c>
      <c r="C3328" s="87" t="s">
        <v>832</v>
      </c>
      <c r="D3328" s="87" t="s">
        <v>4495</v>
      </c>
      <c r="E3328" s="87">
        <v>52.558646763780402</v>
      </c>
      <c r="F3328" s="86">
        <v>65.6392121246746</v>
      </c>
      <c r="G3328" s="86">
        <v>54.258067246051098</v>
      </c>
      <c r="H3328" s="86">
        <f t="shared" si="362"/>
        <v>57.485308711502036</v>
      </c>
      <c r="I3328" s="86">
        <f t="shared" si="357"/>
        <v>7.1124266707924289</v>
      </c>
      <c r="J3328" s="86">
        <f t="shared" si="358"/>
        <v>5.8451213942974851</v>
      </c>
      <c r="L3328" s="87">
        <v>60.634963264489301</v>
      </c>
      <c r="M3328" s="86">
        <v>61.231278862552401</v>
      </c>
      <c r="N3328" s="86">
        <v>58.005077331102797</v>
      </c>
      <c r="O3328" s="86">
        <f t="shared" si="363"/>
        <v>59.957106486048168</v>
      </c>
      <c r="P3328" s="86">
        <f t="shared" si="359"/>
        <v>1.7165987997901222</v>
      </c>
      <c r="Q3328" s="86">
        <f t="shared" si="360"/>
        <v>5.9058588557755938</v>
      </c>
      <c r="S3328" s="86">
        <f t="shared" si="361"/>
        <v>6.0737461478109017E-2</v>
      </c>
      <c r="T3328" s="87">
        <v>0.97342599699999999</v>
      </c>
      <c r="U3328" s="87">
        <v>0</v>
      </c>
    </row>
    <row r="3329" spans="2:21">
      <c r="B3329" s="87" t="s">
        <v>9095</v>
      </c>
      <c r="C3329" s="87" t="s">
        <v>841</v>
      </c>
      <c r="D3329" s="87"/>
      <c r="E3329" s="87">
        <v>121.83800944694001</v>
      </c>
      <c r="F3329" s="86">
        <v>131.285575756247</v>
      </c>
      <c r="G3329" s="86">
        <v>136.30534635125699</v>
      </c>
      <c r="H3329" s="86">
        <f t="shared" si="362"/>
        <v>129.80964385148135</v>
      </c>
      <c r="I3329" s="86">
        <f t="shared" si="357"/>
        <v>7.3457294066948799</v>
      </c>
      <c r="J3329" s="86">
        <f t="shared" si="358"/>
        <v>7.0202537581647446</v>
      </c>
      <c r="L3329" s="87">
        <v>118.118411116562</v>
      </c>
      <c r="M3329" s="86">
        <v>117.553954796225</v>
      </c>
      <c r="N3329" s="86">
        <v>136.84973681662001</v>
      </c>
      <c r="O3329" s="86">
        <f t="shared" si="363"/>
        <v>124.17403424313568</v>
      </c>
      <c r="P3329" s="86">
        <f t="shared" si="359"/>
        <v>10.981107846340924</v>
      </c>
      <c r="Q3329" s="86">
        <f t="shared" si="360"/>
        <v>6.956219716110521</v>
      </c>
      <c r="S3329" s="86">
        <f t="shared" si="361"/>
        <v>-6.4034042054223916E-2</v>
      </c>
      <c r="T3329" s="87">
        <v>0.70213663500000001</v>
      </c>
      <c r="U3329" s="87">
        <v>0</v>
      </c>
    </row>
    <row r="3330" spans="2:21">
      <c r="B3330" s="87" t="s">
        <v>9096</v>
      </c>
      <c r="C3330" s="87" t="s">
        <v>4496</v>
      </c>
      <c r="D3330" s="87" t="s">
        <v>4497</v>
      </c>
      <c r="E3330" s="87">
        <v>23.2489996855562</v>
      </c>
      <c r="F3330" s="86">
        <v>21.802839215855599</v>
      </c>
      <c r="G3330" s="86">
        <v>22.006990965221298</v>
      </c>
      <c r="H3330" s="86">
        <f t="shared" si="362"/>
        <v>22.352943288877697</v>
      </c>
      <c r="I3330" s="86">
        <f t="shared" si="357"/>
        <v>0.78269233017425999</v>
      </c>
      <c r="J3330" s="86">
        <f t="shared" si="358"/>
        <v>4.4823929034187797</v>
      </c>
      <c r="L3330" s="87">
        <v>26.766229297660001</v>
      </c>
      <c r="M3330" s="86">
        <v>26.796727957007299</v>
      </c>
      <c r="N3330" s="86">
        <v>23.938380409456499</v>
      </c>
      <c r="O3330" s="86">
        <f t="shared" si="363"/>
        <v>25.833779221374598</v>
      </c>
      <c r="P3330" s="86">
        <f t="shared" si="359"/>
        <v>1.6415343536523703</v>
      </c>
      <c r="Q3330" s="86">
        <f t="shared" si="360"/>
        <v>4.6911868055175105</v>
      </c>
      <c r="S3330" s="86">
        <f t="shared" si="361"/>
        <v>0.20879390209873125</v>
      </c>
      <c r="T3330" s="87">
        <v>0.44771781900000002</v>
      </c>
      <c r="U3330" s="87">
        <v>0</v>
      </c>
    </row>
    <row r="3331" spans="2:21">
      <c r="B3331" s="87" t="s">
        <v>9097</v>
      </c>
      <c r="C3331" s="87" t="s">
        <v>4498</v>
      </c>
      <c r="D3331" s="87" t="s">
        <v>992</v>
      </c>
      <c r="E3331" s="87">
        <v>35.495691265074697</v>
      </c>
      <c r="F3331" s="86">
        <v>27.852762359700801</v>
      </c>
      <c r="G3331" s="86">
        <v>30.165852888983402</v>
      </c>
      <c r="H3331" s="86">
        <f t="shared" si="362"/>
        <v>31.171435504586299</v>
      </c>
      <c r="I3331" s="86">
        <f t="shared" si="357"/>
        <v>3.9194371867338202</v>
      </c>
      <c r="J3331" s="86">
        <f t="shared" si="358"/>
        <v>4.9621526902632338</v>
      </c>
      <c r="L3331" s="87">
        <v>35.899168375267301</v>
      </c>
      <c r="M3331" s="86">
        <v>38.942773634491402</v>
      </c>
      <c r="N3331" s="86">
        <v>29.045531147523299</v>
      </c>
      <c r="O3331" s="86">
        <f t="shared" si="363"/>
        <v>34.629157719093996</v>
      </c>
      <c r="P3331" s="86">
        <f t="shared" si="359"/>
        <v>5.0693734831394632</v>
      </c>
      <c r="Q3331" s="86">
        <f t="shared" si="360"/>
        <v>5.1139153923484626</v>
      </c>
      <c r="S3331" s="86">
        <f t="shared" si="361"/>
        <v>0.15176270208522932</v>
      </c>
      <c r="T3331" s="87">
        <v>0.81412768499999999</v>
      </c>
      <c r="U3331" s="87">
        <v>0</v>
      </c>
    </row>
    <row r="3332" spans="2:21">
      <c r="B3332" s="87" t="s">
        <v>9098</v>
      </c>
      <c r="C3332" s="87" t="s">
        <v>4499</v>
      </c>
      <c r="D3332" s="87" t="s">
        <v>4500</v>
      </c>
      <c r="E3332" s="87">
        <v>108.30719717183</v>
      </c>
      <c r="F3332" s="86">
        <v>104.450754146421</v>
      </c>
      <c r="G3332" s="86">
        <v>99.349998972481998</v>
      </c>
      <c r="H3332" s="86">
        <f t="shared" si="362"/>
        <v>104.03598343024434</v>
      </c>
      <c r="I3332" s="86">
        <f t="shared" si="357"/>
        <v>4.4929807428753845</v>
      </c>
      <c r="J3332" s="86">
        <f t="shared" si="358"/>
        <v>6.7009387963873595</v>
      </c>
      <c r="L3332" s="87">
        <v>107.395998015646</v>
      </c>
      <c r="M3332" s="86">
        <v>106.891960920917</v>
      </c>
      <c r="N3332" s="86">
        <v>102.81964596376</v>
      </c>
      <c r="O3332" s="86">
        <f t="shared" si="363"/>
        <v>105.70253496677434</v>
      </c>
      <c r="P3332" s="86">
        <f t="shared" si="359"/>
        <v>2.5093425634997426</v>
      </c>
      <c r="Q3332" s="86">
        <f t="shared" si="360"/>
        <v>6.72386616573979</v>
      </c>
      <c r="S3332" s="86">
        <f t="shared" si="361"/>
        <v>2.2927369352430435E-2</v>
      </c>
      <c r="T3332" s="87">
        <v>0.95510654299999997</v>
      </c>
      <c r="U3332" s="87">
        <v>0</v>
      </c>
    </row>
    <row r="3333" spans="2:21">
      <c r="B3333" s="87" t="s">
        <v>9099</v>
      </c>
      <c r="C3333" s="87" t="s">
        <v>4501</v>
      </c>
      <c r="D3333" s="87" t="s">
        <v>866</v>
      </c>
      <c r="E3333" s="87">
        <v>46.092227744348897</v>
      </c>
      <c r="F3333" s="86">
        <v>47.4686439384244</v>
      </c>
      <c r="G3333" s="86">
        <v>50.860601341844799</v>
      </c>
      <c r="H3333" s="86">
        <f t="shared" si="362"/>
        <v>48.140491008206027</v>
      </c>
      <c r="I3333" s="86">
        <f t="shared" si="357"/>
        <v>2.4541557724000787</v>
      </c>
      <c r="J3333" s="86">
        <f t="shared" si="358"/>
        <v>5.5891789515209469</v>
      </c>
      <c r="L3333" s="87">
        <v>51.6881544662414</v>
      </c>
      <c r="M3333" s="86">
        <v>51.714563474376703</v>
      </c>
      <c r="N3333" s="86">
        <v>51.743097173705003</v>
      </c>
      <c r="O3333" s="86">
        <f t="shared" si="363"/>
        <v>51.715271704774374</v>
      </c>
      <c r="P3333" s="86">
        <f t="shared" si="359"/>
        <v>2.7478199878811081E-2</v>
      </c>
      <c r="Q3333" s="86">
        <f t="shared" si="360"/>
        <v>5.6925184713521073</v>
      </c>
      <c r="S3333" s="86">
        <f t="shared" si="361"/>
        <v>0.10333951983116133</v>
      </c>
      <c r="T3333" s="87">
        <v>0.79354843100000005</v>
      </c>
      <c r="U3333" s="87">
        <v>0</v>
      </c>
    </row>
    <row r="3334" spans="2:21">
      <c r="B3334" s="87" t="s">
        <v>9100</v>
      </c>
      <c r="C3334" s="87" t="s">
        <v>1397</v>
      </c>
      <c r="D3334" s="87" t="s">
        <v>1032</v>
      </c>
      <c r="E3334" s="87">
        <v>79.748582992193306</v>
      </c>
      <c r="F3334" s="86">
        <v>88.677418010310504</v>
      </c>
      <c r="G3334" s="86">
        <v>111.053188736438</v>
      </c>
      <c r="H3334" s="86">
        <f t="shared" si="362"/>
        <v>93.159729912980609</v>
      </c>
      <c r="I3334" s="86">
        <f t="shared" ref="I3334:I3397" si="364">STDEV(E3334:G3334)</f>
        <v>16.12646660602568</v>
      </c>
      <c r="J3334" s="86">
        <f t="shared" ref="J3334:J3397" si="365">LOG(H3334,2)</f>
        <v>6.5416345518065979</v>
      </c>
      <c r="L3334" s="87">
        <v>100.116247191954</v>
      </c>
      <c r="M3334" s="86">
        <v>109.446313360755</v>
      </c>
      <c r="N3334" s="86">
        <v>116.052708349092</v>
      </c>
      <c r="O3334" s="86">
        <f t="shared" si="363"/>
        <v>108.53842296726698</v>
      </c>
      <c r="P3334" s="86">
        <f t="shared" ref="P3334:P3397" si="366">STDEV(L3334:N3334)</f>
        <v>8.0069280799931555</v>
      </c>
      <c r="Q3334" s="86">
        <f t="shared" ref="Q3334:Q3397" si="367">LOG(O3334,2)</f>
        <v>6.7620620417671189</v>
      </c>
      <c r="S3334" s="86">
        <f t="shared" ref="S3334:S3397" si="368">LOG(O3334/H3334,2)</f>
        <v>0.2204274899605223</v>
      </c>
      <c r="T3334" s="87">
        <v>0.51942961700000001</v>
      </c>
      <c r="U3334" s="87">
        <v>0</v>
      </c>
    </row>
    <row r="3335" spans="2:21">
      <c r="B3335" s="87" t="s">
        <v>9101</v>
      </c>
      <c r="C3335" s="87" t="s">
        <v>4502</v>
      </c>
      <c r="D3335" s="87" t="s">
        <v>4503</v>
      </c>
      <c r="E3335" s="87">
        <v>432.28893640710999</v>
      </c>
      <c r="F3335" s="86">
        <v>403.44920641671803</v>
      </c>
      <c r="G3335" s="86">
        <v>398.42558340593303</v>
      </c>
      <c r="H3335" s="86">
        <f t="shared" ref="H3335:H3398" si="369">AVERAGE(E3335:G3335)</f>
        <v>411.3879087432536</v>
      </c>
      <c r="I3335" s="86">
        <f t="shared" si="364"/>
        <v>18.274269208167727</v>
      </c>
      <c r="J3335" s="86">
        <f t="shared" si="365"/>
        <v>8.6843555814681626</v>
      </c>
      <c r="L3335" s="87">
        <v>435.75077056350301</v>
      </c>
      <c r="M3335" s="86">
        <v>403.28788350261698</v>
      </c>
      <c r="N3335" s="86">
        <v>451.40544271784898</v>
      </c>
      <c r="O3335" s="86">
        <f t="shared" ref="O3335:O3398" si="370">AVERAGE(L3335:N3335)</f>
        <v>430.14803226132295</v>
      </c>
      <c r="P3335" s="86">
        <f t="shared" si="366"/>
        <v>24.543184055249959</v>
      </c>
      <c r="Q3335" s="86">
        <f t="shared" si="367"/>
        <v>8.7486894278606435</v>
      </c>
      <c r="S3335" s="86">
        <f t="shared" si="368"/>
        <v>6.4333846392480992E-2</v>
      </c>
      <c r="T3335" s="87">
        <v>0.95312726199999998</v>
      </c>
      <c r="U3335" s="87">
        <v>0</v>
      </c>
    </row>
    <row r="3336" spans="2:21">
      <c r="B3336" s="87" t="s">
        <v>9102</v>
      </c>
      <c r="C3336" s="87" t="s">
        <v>4504</v>
      </c>
      <c r="D3336" s="87" t="s">
        <v>874</v>
      </c>
      <c r="E3336" s="87">
        <v>58.156044326942101</v>
      </c>
      <c r="F3336" s="86">
        <v>64.7699819966641</v>
      </c>
      <c r="G3336" s="86">
        <v>58.047425444496803</v>
      </c>
      <c r="H3336" s="86">
        <f t="shared" si="369"/>
        <v>60.324483922701006</v>
      </c>
      <c r="I3336" s="86">
        <f t="shared" si="364"/>
        <v>3.8502973079507941</v>
      </c>
      <c r="J3336" s="86">
        <f t="shared" si="365"/>
        <v>5.9146717630930841</v>
      </c>
      <c r="L3336" s="87">
        <v>68.972772739965393</v>
      </c>
      <c r="M3336" s="86">
        <v>64.537175720439606</v>
      </c>
      <c r="N3336" s="86">
        <v>67.072530676608096</v>
      </c>
      <c r="O3336" s="86">
        <f t="shared" si="370"/>
        <v>66.860826379004365</v>
      </c>
      <c r="P3336" s="86">
        <f t="shared" si="366"/>
        <v>2.2253638493793386</v>
      </c>
      <c r="Q3336" s="86">
        <f t="shared" si="367"/>
        <v>6.0630892812145571</v>
      </c>
      <c r="S3336" s="86">
        <f t="shared" si="368"/>
        <v>0.14841751812147239</v>
      </c>
      <c r="T3336" s="87">
        <v>0.65595734900000002</v>
      </c>
      <c r="U3336" s="87">
        <v>0</v>
      </c>
    </row>
    <row r="3337" spans="2:21">
      <c r="B3337" s="87" t="s">
        <v>9103</v>
      </c>
      <c r="C3337" s="87" t="s">
        <v>832</v>
      </c>
      <c r="D3337" s="87" t="s">
        <v>4505</v>
      </c>
      <c r="E3337" s="87">
        <v>49.897960351319</v>
      </c>
      <c r="F3337" s="86">
        <v>50.479073973583702</v>
      </c>
      <c r="G3337" s="86">
        <v>51.315066699600202</v>
      </c>
      <c r="H3337" s="86">
        <f t="shared" si="369"/>
        <v>50.564033674834299</v>
      </c>
      <c r="I3337" s="86">
        <f t="shared" si="364"/>
        <v>0.71236311928128615</v>
      </c>
      <c r="J3337" s="86">
        <f t="shared" si="365"/>
        <v>5.660039651965632</v>
      </c>
      <c r="L3337" s="87">
        <v>51.6881544662414</v>
      </c>
      <c r="M3337" s="86">
        <v>53.613647322747198</v>
      </c>
      <c r="N3337" s="86">
        <v>54.599848600263002</v>
      </c>
      <c r="O3337" s="86">
        <f t="shared" si="370"/>
        <v>53.300550129750526</v>
      </c>
      <c r="P3337" s="86">
        <f t="shared" si="366"/>
        <v>1.4808825313713254</v>
      </c>
      <c r="Q3337" s="86">
        <f t="shared" si="367"/>
        <v>5.736078518404029</v>
      </c>
      <c r="S3337" s="86">
        <f t="shared" si="368"/>
        <v>7.6038866438397273E-2</v>
      </c>
      <c r="T3337" s="87">
        <v>0.934000265</v>
      </c>
      <c r="U3337" s="87">
        <v>0</v>
      </c>
    </row>
    <row r="3338" spans="2:21">
      <c r="B3338" s="87" t="s">
        <v>9104</v>
      </c>
      <c r="C3338" s="87" t="s">
        <v>4506</v>
      </c>
      <c r="D3338" s="87" t="s">
        <v>4507</v>
      </c>
      <c r="E3338" s="87">
        <v>71.087445918318494</v>
      </c>
      <c r="F3338" s="86">
        <v>66.238685605868298</v>
      </c>
      <c r="G3338" s="86">
        <v>66.208427816244097</v>
      </c>
      <c r="H3338" s="86">
        <f t="shared" si="369"/>
        <v>67.844853113476958</v>
      </c>
      <c r="I3338" s="86">
        <f t="shared" si="364"/>
        <v>2.8082084959927363</v>
      </c>
      <c r="J3338" s="86">
        <f t="shared" si="365"/>
        <v>6.0841674680950844</v>
      </c>
      <c r="L3338" s="87">
        <v>71.351671179371905</v>
      </c>
      <c r="M3338" s="86">
        <v>68.1561247624755</v>
      </c>
      <c r="N3338" s="86">
        <v>68.590136256732094</v>
      </c>
      <c r="O3338" s="86">
        <f t="shared" si="370"/>
        <v>69.3659773995265</v>
      </c>
      <c r="P3338" s="86">
        <f t="shared" si="366"/>
        <v>1.7332992629013204</v>
      </c>
      <c r="Q3338" s="86">
        <f t="shared" si="367"/>
        <v>6.1161563186069872</v>
      </c>
      <c r="S3338" s="86">
        <f t="shared" si="368"/>
        <v>3.1988850511903082E-2</v>
      </c>
      <c r="T3338" s="87">
        <v>0.98441757699999999</v>
      </c>
      <c r="U3338" s="87">
        <v>0</v>
      </c>
    </row>
    <row r="3339" spans="2:21">
      <c r="B3339" s="87" t="s">
        <v>9105</v>
      </c>
      <c r="C3339" s="87" t="s">
        <v>4508</v>
      </c>
      <c r="D3339" s="87" t="s">
        <v>4509</v>
      </c>
      <c r="E3339" s="87">
        <v>66.727850605420898</v>
      </c>
      <c r="F3339" s="86">
        <v>67.571743871330597</v>
      </c>
      <c r="G3339" s="86">
        <v>77.294729670829994</v>
      </c>
      <c r="H3339" s="86">
        <f t="shared" si="369"/>
        <v>70.531441382527177</v>
      </c>
      <c r="I3339" s="86">
        <f t="shared" si="364"/>
        <v>5.8723581561483984</v>
      </c>
      <c r="J3339" s="86">
        <f t="shared" si="365"/>
        <v>6.1401946178572961</v>
      </c>
      <c r="L3339" s="87">
        <v>76.159480568134001</v>
      </c>
      <c r="M3339" s="86">
        <v>73.446464678427205</v>
      </c>
      <c r="N3339" s="86">
        <v>65.872759764817502</v>
      </c>
      <c r="O3339" s="86">
        <f t="shared" si="370"/>
        <v>71.826235003792888</v>
      </c>
      <c r="P3339" s="86">
        <f t="shared" si="366"/>
        <v>5.3313238853281355</v>
      </c>
      <c r="Q3339" s="86">
        <f t="shared" si="367"/>
        <v>6.1664389890291442</v>
      </c>
      <c r="S3339" s="86">
        <f t="shared" si="368"/>
        <v>2.6244371171846907E-2</v>
      </c>
      <c r="T3339" s="87">
        <v>0.97207126700000002</v>
      </c>
      <c r="U3339" s="87">
        <v>0</v>
      </c>
    </row>
    <row r="3340" spans="2:21">
      <c r="B3340" s="87" t="s">
        <v>9106</v>
      </c>
      <c r="C3340" s="87" t="s">
        <v>841</v>
      </c>
      <c r="D3340" s="87"/>
      <c r="E3340" s="87">
        <v>43.227229847097398</v>
      </c>
      <c r="F3340" s="86">
        <v>36.573964783050798</v>
      </c>
      <c r="G3340" s="86">
        <v>47.051539657758703</v>
      </c>
      <c r="H3340" s="86">
        <f t="shared" si="369"/>
        <v>42.28424476263563</v>
      </c>
      <c r="I3340" s="86">
        <f t="shared" si="364"/>
        <v>5.3020570975722618</v>
      </c>
      <c r="J3340" s="86">
        <f t="shared" si="365"/>
        <v>5.4020483058230937</v>
      </c>
      <c r="L3340" s="87">
        <v>49.890362324945897</v>
      </c>
      <c r="M3340" s="86">
        <v>45.093113321583601</v>
      </c>
      <c r="N3340" s="86">
        <v>46.730663277030899</v>
      </c>
      <c r="O3340" s="86">
        <f t="shared" si="370"/>
        <v>47.238046307853466</v>
      </c>
      <c r="P3340" s="86">
        <f t="shared" si="366"/>
        <v>2.438540066318402</v>
      </c>
      <c r="Q3340" s="86">
        <f t="shared" si="367"/>
        <v>5.5618773932325833</v>
      </c>
      <c r="S3340" s="86">
        <f t="shared" si="368"/>
        <v>0.15982908740948981</v>
      </c>
      <c r="T3340" s="87">
        <v>0.64071830699999999</v>
      </c>
      <c r="U3340" s="87">
        <v>0</v>
      </c>
    </row>
    <row r="3341" spans="2:21">
      <c r="B3341" s="87" t="s">
        <v>9107</v>
      </c>
      <c r="C3341" s="87" t="s">
        <v>4510</v>
      </c>
      <c r="D3341" s="87" t="s">
        <v>4511</v>
      </c>
      <c r="E3341" s="87">
        <v>73.575012534506698</v>
      </c>
      <c r="F3341" s="86">
        <v>88.672317943135198</v>
      </c>
      <c r="G3341" s="86">
        <v>72.442500002951604</v>
      </c>
      <c r="H3341" s="86">
        <f t="shared" si="369"/>
        <v>78.229943493531167</v>
      </c>
      <c r="I3341" s="86">
        <f t="shared" si="364"/>
        <v>9.0610724678616084</v>
      </c>
      <c r="J3341" s="86">
        <f t="shared" si="365"/>
        <v>6.2896490177783821</v>
      </c>
      <c r="L3341" s="87">
        <v>83.457771988047796</v>
      </c>
      <c r="M3341" s="86">
        <v>97.286709412461306</v>
      </c>
      <c r="N3341" s="86">
        <v>87.624723468651396</v>
      </c>
      <c r="O3341" s="86">
        <f t="shared" si="370"/>
        <v>89.456401623053509</v>
      </c>
      <c r="P3341" s="86">
        <f t="shared" si="366"/>
        <v>7.0940934035344902</v>
      </c>
      <c r="Q3341" s="86">
        <f t="shared" si="367"/>
        <v>6.4831128220988035</v>
      </c>
      <c r="S3341" s="86">
        <f t="shared" si="368"/>
        <v>0.19346380432042115</v>
      </c>
      <c r="T3341" s="87">
        <v>0.57088182700000001</v>
      </c>
      <c r="U3341" s="87">
        <v>0</v>
      </c>
    </row>
    <row r="3342" spans="2:21">
      <c r="B3342" s="87" t="s">
        <v>9108</v>
      </c>
      <c r="C3342" s="87" t="s">
        <v>4512</v>
      </c>
      <c r="D3342" s="87" t="s">
        <v>1515</v>
      </c>
      <c r="E3342" s="87">
        <v>142.30318629862401</v>
      </c>
      <c r="F3342" s="86">
        <v>114.812712250071</v>
      </c>
      <c r="G3342" s="86">
        <v>131.060095425187</v>
      </c>
      <c r="H3342" s="86">
        <f t="shared" si="369"/>
        <v>129.39199799129401</v>
      </c>
      <c r="I3342" s="86">
        <f t="shared" si="364"/>
        <v>13.820942538056583</v>
      </c>
      <c r="J3342" s="86">
        <f t="shared" si="365"/>
        <v>7.0156045890584462</v>
      </c>
      <c r="L3342" s="87">
        <v>126.05240250476901</v>
      </c>
      <c r="M3342" s="86">
        <v>121.162934799402</v>
      </c>
      <c r="N3342" s="86">
        <v>135.43693988360499</v>
      </c>
      <c r="O3342" s="86">
        <f t="shared" si="370"/>
        <v>127.55075906259201</v>
      </c>
      <c r="P3342" s="86">
        <f t="shared" si="366"/>
        <v>7.25400644931762</v>
      </c>
      <c r="Q3342" s="86">
        <f t="shared" si="367"/>
        <v>6.9949276743096123</v>
      </c>
      <c r="S3342" s="86">
        <f t="shared" si="368"/>
        <v>-2.0676914748835085E-2</v>
      </c>
      <c r="T3342" s="87">
        <v>0.86815012899999999</v>
      </c>
      <c r="U3342" s="87">
        <v>0</v>
      </c>
    </row>
    <row r="3343" spans="2:21">
      <c r="B3343" s="87" t="s">
        <v>9109</v>
      </c>
      <c r="C3343" s="87" t="s">
        <v>4513</v>
      </c>
      <c r="D3343" s="87" t="s">
        <v>1606</v>
      </c>
      <c r="E3343" s="87">
        <v>93.820587967971804</v>
      </c>
      <c r="F3343" s="86">
        <v>93.6109319447296</v>
      </c>
      <c r="G3343" s="86">
        <v>108.46156379083899</v>
      </c>
      <c r="H3343" s="86">
        <f t="shared" si="369"/>
        <v>98.631027901180119</v>
      </c>
      <c r="I3343" s="86">
        <f t="shared" si="364"/>
        <v>8.5141391708395062</v>
      </c>
      <c r="J3343" s="86">
        <f t="shared" si="365"/>
        <v>6.6239696639793921</v>
      </c>
      <c r="L3343" s="87">
        <v>106.929269389797</v>
      </c>
      <c r="M3343" s="86">
        <v>101.316500453053</v>
      </c>
      <c r="N3343" s="86">
        <v>111.42904552877</v>
      </c>
      <c r="O3343" s="86">
        <f t="shared" si="370"/>
        <v>106.55827179054</v>
      </c>
      <c r="P3343" s="86">
        <f t="shared" si="366"/>
        <v>5.0664703089125984</v>
      </c>
      <c r="Q3343" s="86">
        <f t="shared" si="367"/>
        <v>6.7354987792162451</v>
      </c>
      <c r="S3343" s="86">
        <f t="shared" si="368"/>
        <v>0.11152911523685211</v>
      </c>
      <c r="T3343" s="87">
        <v>0.77918126700000001</v>
      </c>
      <c r="U3343" s="87">
        <v>0</v>
      </c>
    </row>
    <row r="3344" spans="2:21">
      <c r="B3344" s="87" t="s">
        <v>9110</v>
      </c>
      <c r="C3344" s="87" t="s">
        <v>4514</v>
      </c>
      <c r="D3344" s="87" t="s">
        <v>4515</v>
      </c>
      <c r="E3344" s="87">
        <v>134.23289298397901</v>
      </c>
      <c r="F3344" s="86">
        <v>134.5299270177</v>
      </c>
      <c r="G3344" s="86">
        <v>129.901603421082</v>
      </c>
      <c r="H3344" s="86">
        <f t="shared" si="369"/>
        <v>132.88814114092034</v>
      </c>
      <c r="I3344" s="86">
        <f t="shared" si="364"/>
        <v>2.5906780904446669</v>
      </c>
      <c r="J3344" s="86">
        <f t="shared" si="365"/>
        <v>7.0540685548813027</v>
      </c>
      <c r="L3344" s="87">
        <v>144.31632429626001</v>
      </c>
      <c r="M3344" s="86">
        <v>149.03388964502599</v>
      </c>
      <c r="N3344" s="86">
        <v>140.289280519128</v>
      </c>
      <c r="O3344" s="86">
        <f t="shared" si="370"/>
        <v>144.54649815347133</v>
      </c>
      <c r="P3344" s="86">
        <f t="shared" si="366"/>
        <v>4.3768461470095428</v>
      </c>
      <c r="Q3344" s="86">
        <f t="shared" si="367"/>
        <v>7.1753898476535571</v>
      </c>
      <c r="S3344" s="86">
        <f t="shared" si="368"/>
        <v>0.12132129277225506</v>
      </c>
      <c r="T3344" s="87">
        <v>0.71728467399999996</v>
      </c>
      <c r="U3344" s="87">
        <v>0</v>
      </c>
    </row>
    <row r="3345" spans="2:21">
      <c r="B3345" s="87" t="s">
        <v>9111</v>
      </c>
      <c r="C3345" s="87" t="s">
        <v>4516</v>
      </c>
      <c r="D3345" s="87" t="s">
        <v>2303</v>
      </c>
      <c r="E3345" s="87">
        <v>60.409235947304303</v>
      </c>
      <c r="F3345" s="86">
        <v>73.854768229043202</v>
      </c>
      <c r="G3345" s="86">
        <v>74.528803785132396</v>
      </c>
      <c r="H3345" s="86">
        <f t="shared" si="369"/>
        <v>69.597602653826627</v>
      </c>
      <c r="I3345" s="86">
        <f t="shared" si="364"/>
        <v>7.9644926412712653</v>
      </c>
      <c r="J3345" s="86">
        <f t="shared" si="365"/>
        <v>6.1209657070101775</v>
      </c>
      <c r="L3345" s="87">
        <v>64.379910869693603</v>
      </c>
      <c r="M3345" s="86">
        <v>60.396344504667702</v>
      </c>
      <c r="N3345" s="86">
        <v>72.428658223219301</v>
      </c>
      <c r="O3345" s="86">
        <f t="shared" si="370"/>
        <v>65.734971199193538</v>
      </c>
      <c r="P3345" s="86">
        <f t="shared" si="366"/>
        <v>6.1295419672149727</v>
      </c>
      <c r="Q3345" s="86">
        <f t="shared" si="367"/>
        <v>6.0385891876991522</v>
      </c>
      <c r="S3345" s="86">
        <f t="shared" si="368"/>
        <v>-8.2376519311024785E-2</v>
      </c>
      <c r="T3345" s="87">
        <v>0.69922263299999998</v>
      </c>
      <c r="U3345" s="87">
        <v>0</v>
      </c>
    </row>
    <row r="3346" spans="2:21">
      <c r="B3346" s="87" t="s">
        <v>9112</v>
      </c>
      <c r="C3346" s="87" t="s">
        <v>841</v>
      </c>
      <c r="D3346" s="87" t="s">
        <v>4517</v>
      </c>
      <c r="E3346" s="87">
        <v>102.462366649839</v>
      </c>
      <c r="F3346" s="86">
        <v>106.249817472366</v>
      </c>
      <c r="G3346" s="86">
        <v>80.279023380173498</v>
      </c>
      <c r="H3346" s="86">
        <f t="shared" si="369"/>
        <v>96.330402500792843</v>
      </c>
      <c r="I3346" s="86">
        <f t="shared" si="364"/>
        <v>14.029300577315004</v>
      </c>
      <c r="J3346" s="86">
        <f t="shared" si="365"/>
        <v>6.5899192887494848</v>
      </c>
      <c r="L3346" s="87">
        <v>108.606518110965</v>
      </c>
      <c r="M3346" s="86">
        <v>136.38435754697301</v>
      </c>
      <c r="N3346" s="86">
        <v>104.74562126310001</v>
      </c>
      <c r="O3346" s="86">
        <f t="shared" si="370"/>
        <v>116.57883230701266</v>
      </c>
      <c r="P3346" s="86">
        <f t="shared" si="366"/>
        <v>17.260381039840741</v>
      </c>
      <c r="Q3346" s="86">
        <f t="shared" si="367"/>
        <v>6.8651620460829941</v>
      </c>
      <c r="S3346" s="86">
        <f t="shared" si="368"/>
        <v>0.27524275733351039</v>
      </c>
      <c r="T3346" s="87">
        <v>0.320199232</v>
      </c>
      <c r="U3346" s="87">
        <v>0</v>
      </c>
    </row>
    <row r="3347" spans="2:21">
      <c r="B3347" s="87" t="s">
        <v>9113</v>
      </c>
      <c r="C3347" s="87" t="s">
        <v>4518</v>
      </c>
      <c r="D3347" s="87" t="s">
        <v>1490</v>
      </c>
      <c r="E3347" s="87">
        <v>81.159764433032606</v>
      </c>
      <c r="F3347" s="86">
        <v>75.844808645309499</v>
      </c>
      <c r="G3347" s="86">
        <v>84.245512288737899</v>
      </c>
      <c r="H3347" s="86">
        <f t="shared" si="369"/>
        <v>80.416695122359997</v>
      </c>
      <c r="I3347" s="86">
        <f t="shared" si="364"/>
        <v>4.2493610609743904</v>
      </c>
      <c r="J3347" s="86">
        <f t="shared" si="365"/>
        <v>6.3294231419364264</v>
      </c>
      <c r="L3347" s="87">
        <v>80.445374569297798</v>
      </c>
      <c r="M3347" s="86">
        <v>72.273135239158407</v>
      </c>
      <c r="N3347" s="86">
        <v>72.108902398459804</v>
      </c>
      <c r="O3347" s="86">
        <f t="shared" si="370"/>
        <v>74.942470735638665</v>
      </c>
      <c r="P3347" s="86">
        <f t="shared" si="366"/>
        <v>4.7663619311133125</v>
      </c>
      <c r="Q3347" s="86">
        <f t="shared" si="367"/>
        <v>6.2277116367296532</v>
      </c>
      <c r="S3347" s="86">
        <f t="shared" si="368"/>
        <v>-0.1017115052067729</v>
      </c>
      <c r="T3347" s="87">
        <v>0.39962688000000002</v>
      </c>
      <c r="U3347" s="87">
        <v>0</v>
      </c>
    </row>
    <row r="3348" spans="2:21">
      <c r="B3348" s="87" t="s">
        <v>9114</v>
      </c>
      <c r="C3348" s="87" t="s">
        <v>841</v>
      </c>
      <c r="D3348" s="87"/>
      <c r="E3348" s="87">
        <v>102.307348414972</v>
      </c>
      <c r="F3348" s="86">
        <v>102.58017695920999</v>
      </c>
      <c r="G3348" s="86">
        <v>107.66390145513</v>
      </c>
      <c r="H3348" s="86">
        <f t="shared" si="369"/>
        <v>104.183808943104</v>
      </c>
      <c r="I3348" s="86">
        <f t="shared" si="364"/>
        <v>3.0169341677988859</v>
      </c>
      <c r="J3348" s="86">
        <f t="shared" si="365"/>
        <v>6.7029872776361357</v>
      </c>
      <c r="L3348" s="87">
        <v>101.772166544981</v>
      </c>
      <c r="M3348" s="86">
        <v>108.713200768479</v>
      </c>
      <c r="N3348" s="86">
        <v>103.388726959218</v>
      </c>
      <c r="O3348" s="86">
        <f t="shared" si="370"/>
        <v>104.62469809089266</v>
      </c>
      <c r="P3348" s="86">
        <f t="shared" si="366"/>
        <v>3.6318325266581972</v>
      </c>
      <c r="Q3348" s="86">
        <f t="shared" si="367"/>
        <v>6.7090796494593006</v>
      </c>
      <c r="S3348" s="86">
        <f t="shared" si="368"/>
        <v>6.0923718231657232E-3</v>
      </c>
      <c r="T3348" s="87">
        <v>0.90794284300000005</v>
      </c>
      <c r="U3348" s="87">
        <v>0</v>
      </c>
    </row>
    <row r="3349" spans="2:21">
      <c r="B3349" s="87" t="s">
        <v>9115</v>
      </c>
      <c r="C3349" s="87" t="s">
        <v>4519</v>
      </c>
      <c r="D3349" s="87" t="s">
        <v>955</v>
      </c>
      <c r="E3349" s="87">
        <v>97.987951076366002</v>
      </c>
      <c r="F3349" s="86">
        <v>104.41640219419</v>
      </c>
      <c r="G3349" s="86">
        <v>106.753835440964</v>
      </c>
      <c r="H3349" s="86">
        <f t="shared" si="369"/>
        <v>103.05272957050666</v>
      </c>
      <c r="I3349" s="86">
        <f t="shared" si="364"/>
        <v>4.5392603408279451</v>
      </c>
      <c r="J3349" s="86">
        <f t="shared" si="365"/>
        <v>6.6872389080015395</v>
      </c>
      <c r="L3349" s="87">
        <v>110.959422848955</v>
      </c>
      <c r="M3349" s="86">
        <v>108.705876082911</v>
      </c>
      <c r="N3349" s="86">
        <v>109.923684796118</v>
      </c>
      <c r="O3349" s="86">
        <f t="shared" si="370"/>
        <v>109.86299457599466</v>
      </c>
      <c r="P3349" s="86">
        <f t="shared" si="366"/>
        <v>1.1279985522157385</v>
      </c>
      <c r="Q3349" s="86">
        <f t="shared" si="367"/>
        <v>6.7795617113483297</v>
      </c>
      <c r="S3349" s="86">
        <f t="shared" si="368"/>
        <v>9.2322803346790716E-2</v>
      </c>
      <c r="T3349" s="87">
        <v>0.84412383000000002</v>
      </c>
      <c r="U3349" s="87">
        <v>0</v>
      </c>
    </row>
    <row r="3350" spans="2:21">
      <c r="B3350" s="87" t="s">
        <v>9116</v>
      </c>
      <c r="C3350" s="87" t="s">
        <v>4389</v>
      </c>
      <c r="D3350" s="87" t="s">
        <v>4520</v>
      </c>
      <c r="E3350" s="87">
        <v>296.78524965120999</v>
      </c>
      <c r="F3350" s="86">
        <v>278.84711560294897</v>
      </c>
      <c r="G3350" s="86">
        <v>318.31356004683698</v>
      </c>
      <c r="H3350" s="86">
        <f t="shared" si="369"/>
        <v>297.98197510033197</v>
      </c>
      <c r="I3350" s="86">
        <f t="shared" si="364"/>
        <v>19.760419355647716</v>
      </c>
      <c r="J3350" s="86">
        <f t="shared" si="365"/>
        <v>8.2190812546237382</v>
      </c>
      <c r="L3350" s="87">
        <v>292.938681877281</v>
      </c>
      <c r="M3350" s="86">
        <v>280.05932588841603</v>
      </c>
      <c r="N3350" s="86">
        <v>297.56698138096601</v>
      </c>
      <c r="O3350" s="86">
        <f t="shared" si="370"/>
        <v>290.18832971555435</v>
      </c>
      <c r="P3350" s="86">
        <f t="shared" si="366"/>
        <v>9.0720906064473237</v>
      </c>
      <c r="Q3350" s="86">
        <f t="shared" si="367"/>
        <v>8.1808456905713722</v>
      </c>
      <c r="S3350" s="86">
        <f t="shared" si="368"/>
        <v>-3.8235564052365313E-2</v>
      </c>
      <c r="T3350" s="87">
        <v>0.74249469999999995</v>
      </c>
      <c r="U3350" s="87">
        <v>0</v>
      </c>
    </row>
    <row r="3351" spans="2:21">
      <c r="B3351" s="87" t="s">
        <v>9117</v>
      </c>
      <c r="C3351" s="87" t="s">
        <v>4521</v>
      </c>
      <c r="D3351" s="87" t="s">
        <v>4522</v>
      </c>
      <c r="E3351" s="87">
        <v>101.33267411535699</v>
      </c>
      <c r="F3351" s="86">
        <v>79.916680783241901</v>
      </c>
      <c r="G3351" s="86">
        <v>88.383139980893603</v>
      </c>
      <c r="H3351" s="86">
        <f t="shared" si="369"/>
        <v>89.877498293164152</v>
      </c>
      <c r="I3351" s="86">
        <f t="shared" si="364"/>
        <v>10.785917794716806</v>
      </c>
      <c r="J3351" s="86">
        <f t="shared" si="365"/>
        <v>6.4898880630825779</v>
      </c>
      <c r="L3351" s="87">
        <v>90.322358937639805</v>
      </c>
      <c r="M3351" s="86">
        <v>86.329074355929905</v>
      </c>
      <c r="N3351" s="86">
        <v>76.344002901162099</v>
      </c>
      <c r="O3351" s="86">
        <f t="shared" si="370"/>
        <v>84.331812064910608</v>
      </c>
      <c r="P3351" s="86">
        <f t="shared" si="366"/>
        <v>7.2000279072361195</v>
      </c>
      <c r="Q3351" s="86">
        <f t="shared" si="367"/>
        <v>6.3980050493146008</v>
      </c>
      <c r="S3351" s="86">
        <f t="shared" si="368"/>
        <v>-9.1883013767976515E-2</v>
      </c>
      <c r="T3351" s="87">
        <v>0.622437507</v>
      </c>
      <c r="U3351" s="87">
        <v>0</v>
      </c>
    </row>
    <row r="3352" spans="2:21">
      <c r="B3352" s="87" t="s">
        <v>9118</v>
      </c>
      <c r="C3352" s="87" t="s">
        <v>4523</v>
      </c>
      <c r="D3352" s="87" t="s">
        <v>4524</v>
      </c>
      <c r="E3352" s="87">
        <v>56.262034075152002</v>
      </c>
      <c r="F3352" s="86">
        <v>47.525452657960599</v>
      </c>
      <c r="G3352" s="86">
        <v>48.665671369794303</v>
      </c>
      <c r="H3352" s="86">
        <f t="shared" si="369"/>
        <v>50.81771936763564</v>
      </c>
      <c r="I3352" s="86">
        <f t="shared" si="364"/>
        <v>4.7492574844456685</v>
      </c>
      <c r="J3352" s="86">
        <f t="shared" si="365"/>
        <v>5.667259725476737</v>
      </c>
      <c r="L3352" s="87">
        <v>55.395079659212797</v>
      </c>
      <c r="M3352" s="86">
        <v>59.671391824525301</v>
      </c>
      <c r="N3352" s="86">
        <v>50.828356360259001</v>
      </c>
      <c r="O3352" s="86">
        <f t="shared" si="370"/>
        <v>55.298275947999031</v>
      </c>
      <c r="P3352" s="86">
        <f t="shared" si="366"/>
        <v>4.4223124351911682</v>
      </c>
      <c r="Q3352" s="86">
        <f t="shared" si="367"/>
        <v>5.7891625966846867</v>
      </c>
      <c r="S3352" s="86">
        <f t="shared" si="368"/>
        <v>0.12190287120795021</v>
      </c>
      <c r="T3352" s="87">
        <v>0.80745018700000004</v>
      </c>
      <c r="U3352" s="87">
        <v>0</v>
      </c>
    </row>
    <row r="3353" spans="2:21">
      <c r="B3353" s="87" t="s">
        <v>9119</v>
      </c>
      <c r="C3353" s="87" t="s">
        <v>3390</v>
      </c>
      <c r="D3353" s="87" t="s">
        <v>2890</v>
      </c>
      <c r="E3353" s="87">
        <v>584.42128232749599</v>
      </c>
      <c r="F3353" s="86">
        <v>600.12595779081596</v>
      </c>
      <c r="G3353" s="86">
        <v>542.453190778823</v>
      </c>
      <c r="H3353" s="86">
        <f t="shared" si="369"/>
        <v>575.66681029904498</v>
      </c>
      <c r="I3353" s="86">
        <f t="shared" si="364"/>
        <v>29.81639815734966</v>
      </c>
      <c r="J3353" s="86">
        <f t="shared" si="365"/>
        <v>9.1690902267690202</v>
      </c>
      <c r="L3353" s="87">
        <v>651.89056916480399</v>
      </c>
      <c r="M3353" s="86">
        <v>651.39796737039296</v>
      </c>
      <c r="N3353" s="86">
        <v>601.97408509213597</v>
      </c>
      <c r="O3353" s="86">
        <f t="shared" si="370"/>
        <v>635.08754054244434</v>
      </c>
      <c r="P3353" s="86">
        <f t="shared" si="366"/>
        <v>28.678151318148643</v>
      </c>
      <c r="Q3353" s="86">
        <f t="shared" si="367"/>
        <v>9.3108116566230716</v>
      </c>
      <c r="S3353" s="86">
        <f t="shared" si="368"/>
        <v>0.14172142985405153</v>
      </c>
      <c r="T3353" s="87">
        <v>0.66245033200000003</v>
      </c>
      <c r="U3353" s="87">
        <v>0</v>
      </c>
    </row>
    <row r="3354" spans="2:21">
      <c r="B3354" s="87" t="s">
        <v>9120</v>
      </c>
      <c r="C3354" s="87" t="s">
        <v>4525</v>
      </c>
      <c r="D3354" s="87" t="s">
        <v>4526</v>
      </c>
      <c r="E3354" s="87">
        <v>216.66687175208301</v>
      </c>
      <c r="F3354" s="86">
        <v>215.49836939308801</v>
      </c>
      <c r="G3354" s="86">
        <v>182.33002554881401</v>
      </c>
      <c r="H3354" s="86">
        <f t="shared" si="369"/>
        <v>204.83175556466168</v>
      </c>
      <c r="I3354" s="86">
        <f t="shared" si="364"/>
        <v>19.495826212815892</v>
      </c>
      <c r="J3354" s="86">
        <f t="shared" si="365"/>
        <v>7.678295586968976</v>
      </c>
      <c r="L3354" s="87">
        <v>194.899754843908</v>
      </c>
      <c r="M3354" s="86">
        <v>190.50655964854599</v>
      </c>
      <c r="N3354" s="86">
        <v>180.07355327101101</v>
      </c>
      <c r="O3354" s="86">
        <f t="shared" si="370"/>
        <v>188.49328925448833</v>
      </c>
      <c r="P3354" s="86">
        <f t="shared" si="366"/>
        <v>7.6153796050975098</v>
      </c>
      <c r="Q3354" s="86">
        <f t="shared" si="367"/>
        <v>7.5583693512972587</v>
      </c>
      <c r="S3354" s="86">
        <f t="shared" si="368"/>
        <v>-0.11992623567171662</v>
      </c>
      <c r="T3354" s="87">
        <v>0.36767625700000001</v>
      </c>
      <c r="U3354" s="87">
        <v>0</v>
      </c>
    </row>
    <row r="3355" spans="2:21">
      <c r="B3355" s="87" t="s">
        <v>9121</v>
      </c>
      <c r="C3355" s="87" t="s">
        <v>4527</v>
      </c>
      <c r="D3355" s="87" t="s">
        <v>2243</v>
      </c>
      <c r="E3355" s="87">
        <v>97.055601132475601</v>
      </c>
      <c r="F3355" s="86">
        <v>91.664988006105105</v>
      </c>
      <c r="G3355" s="86">
        <v>93.295807686638</v>
      </c>
      <c r="H3355" s="86">
        <f t="shared" si="369"/>
        <v>94.005465608406226</v>
      </c>
      <c r="I3355" s="86">
        <f t="shared" si="364"/>
        <v>2.7644869766370364</v>
      </c>
      <c r="J3355" s="86">
        <f t="shared" si="365"/>
        <v>6.5546727344107252</v>
      </c>
      <c r="L3355" s="87">
        <v>111.23979299384</v>
      </c>
      <c r="M3355" s="86">
        <v>100.66146993039</v>
      </c>
      <c r="N3355" s="86">
        <v>99.669297128098194</v>
      </c>
      <c r="O3355" s="86">
        <f t="shared" si="370"/>
        <v>103.85685335077606</v>
      </c>
      <c r="P3355" s="86">
        <f t="shared" si="366"/>
        <v>6.4130297089009076</v>
      </c>
      <c r="Q3355" s="86">
        <f t="shared" si="367"/>
        <v>6.6984526102803228</v>
      </c>
      <c r="S3355" s="86">
        <f t="shared" si="368"/>
        <v>0.14377987586959726</v>
      </c>
      <c r="T3355" s="87">
        <v>0.63642789700000002</v>
      </c>
      <c r="U3355" s="87">
        <v>0</v>
      </c>
    </row>
    <row r="3356" spans="2:21">
      <c r="B3356" s="87" t="s">
        <v>9122</v>
      </c>
      <c r="C3356" s="87" t="s">
        <v>4528</v>
      </c>
      <c r="D3356" s="87" t="s">
        <v>2021</v>
      </c>
      <c r="E3356" s="87">
        <v>114.00542009317</v>
      </c>
      <c r="F3356" s="86">
        <v>122.134625394081</v>
      </c>
      <c r="G3356" s="86">
        <v>121.76384778374</v>
      </c>
      <c r="H3356" s="86">
        <f t="shared" si="369"/>
        <v>119.30129775699702</v>
      </c>
      <c r="I3356" s="86">
        <f t="shared" si="364"/>
        <v>4.5901099313359408</v>
      </c>
      <c r="J3356" s="86">
        <f t="shared" si="365"/>
        <v>6.898465926499405</v>
      </c>
      <c r="L3356" s="87">
        <v>116.206438516567</v>
      </c>
      <c r="M3356" s="86">
        <v>123.46006666951099</v>
      </c>
      <c r="N3356" s="86">
        <v>131.294758577111</v>
      </c>
      <c r="O3356" s="86">
        <f t="shared" si="370"/>
        <v>123.65375458772967</v>
      </c>
      <c r="P3356" s="86">
        <f t="shared" si="366"/>
        <v>7.5460245705670399</v>
      </c>
      <c r="Q3356" s="86">
        <f t="shared" si="367"/>
        <v>6.9501622357529715</v>
      </c>
      <c r="S3356" s="86">
        <f t="shared" si="368"/>
        <v>5.1696309253566199E-2</v>
      </c>
      <c r="T3356" s="87">
        <v>0.98103776399999998</v>
      </c>
      <c r="U3356" s="87">
        <v>0</v>
      </c>
    </row>
    <row r="3357" spans="2:21">
      <c r="B3357" s="87" t="s">
        <v>9123</v>
      </c>
      <c r="C3357" s="87" t="s">
        <v>4529</v>
      </c>
      <c r="D3357" s="87" t="s">
        <v>974</v>
      </c>
      <c r="E3357" s="87">
        <v>133.01879736512299</v>
      </c>
      <c r="F3357" s="86">
        <v>131.27675225352399</v>
      </c>
      <c r="G3357" s="86">
        <v>127.58168116154501</v>
      </c>
      <c r="H3357" s="86">
        <f t="shared" si="369"/>
        <v>130.62574359339735</v>
      </c>
      <c r="I3357" s="86">
        <f t="shared" si="364"/>
        <v>2.7764036737247899</v>
      </c>
      <c r="J3357" s="86">
        <f t="shared" si="365"/>
        <v>7.0292954396032954</v>
      </c>
      <c r="L3357" s="87">
        <v>114.214147772179</v>
      </c>
      <c r="M3357" s="86">
        <v>121.250925311239</v>
      </c>
      <c r="N3357" s="86">
        <v>124.583472589141</v>
      </c>
      <c r="O3357" s="86">
        <f t="shared" si="370"/>
        <v>120.01618189085302</v>
      </c>
      <c r="P3357" s="86">
        <f t="shared" si="366"/>
        <v>5.2937857697073323</v>
      </c>
      <c r="Q3357" s="86">
        <f t="shared" si="367"/>
        <v>6.907085128606564</v>
      </c>
      <c r="S3357" s="86">
        <f t="shared" si="368"/>
        <v>-0.12221031099673156</v>
      </c>
      <c r="T3357" s="87">
        <v>0.23099916400000001</v>
      </c>
      <c r="U3357" s="87">
        <v>0</v>
      </c>
    </row>
    <row r="3358" spans="2:21">
      <c r="B3358" s="87" t="s">
        <v>9124</v>
      </c>
      <c r="C3358" s="87" t="s">
        <v>4530</v>
      </c>
      <c r="D3358" s="87" t="s">
        <v>3446</v>
      </c>
      <c r="E3358" s="87">
        <v>218.725852757891</v>
      </c>
      <c r="F3358" s="86">
        <v>194.250849998234</v>
      </c>
      <c r="G3358" s="86">
        <v>176.963956500048</v>
      </c>
      <c r="H3358" s="86">
        <f t="shared" si="369"/>
        <v>196.64688641872434</v>
      </c>
      <c r="I3358" s="86">
        <f t="shared" si="364"/>
        <v>20.983797026728681</v>
      </c>
      <c r="J3358" s="86">
        <f t="shared" si="365"/>
        <v>7.6194635335240104</v>
      </c>
      <c r="L3358" s="87">
        <v>206.54653968478101</v>
      </c>
      <c r="M3358" s="86">
        <v>183.44898885618099</v>
      </c>
      <c r="N3358" s="86">
        <v>169.94156556924099</v>
      </c>
      <c r="O3358" s="86">
        <f t="shared" si="370"/>
        <v>186.64569803673433</v>
      </c>
      <c r="P3358" s="86">
        <f t="shared" si="366"/>
        <v>18.510679206571925</v>
      </c>
      <c r="Q3358" s="86">
        <f t="shared" si="367"/>
        <v>7.5441584463793063</v>
      </c>
      <c r="S3358" s="86">
        <f t="shared" si="368"/>
        <v>-7.5305087144704116E-2</v>
      </c>
      <c r="T3358" s="87">
        <v>0.673413123</v>
      </c>
      <c r="U3358" s="87">
        <v>0</v>
      </c>
    </row>
    <row r="3359" spans="2:21">
      <c r="B3359" s="87" t="s">
        <v>9125</v>
      </c>
      <c r="C3359" s="87" t="s">
        <v>894</v>
      </c>
      <c r="D3359" s="87" t="s">
        <v>4531</v>
      </c>
      <c r="E3359" s="87">
        <v>811.29088405923596</v>
      </c>
      <c r="F3359" s="86">
        <v>670.70624541947802</v>
      </c>
      <c r="G3359" s="86">
        <v>540.137262079729</v>
      </c>
      <c r="H3359" s="86">
        <f t="shared" si="369"/>
        <v>674.04479718614766</v>
      </c>
      <c r="I3359" s="86">
        <f t="shared" si="364"/>
        <v>135.60763667314401</v>
      </c>
      <c r="J3359" s="86">
        <f t="shared" si="365"/>
        <v>9.3967006662421468</v>
      </c>
      <c r="L3359" s="87">
        <v>866.81721322359294</v>
      </c>
      <c r="M3359" s="86">
        <v>554.29526033633397</v>
      </c>
      <c r="N3359" s="86">
        <v>622.21218921572495</v>
      </c>
      <c r="O3359" s="86">
        <f t="shared" si="370"/>
        <v>681.10822092521732</v>
      </c>
      <c r="P3359" s="86">
        <f t="shared" si="366"/>
        <v>164.37472333805053</v>
      </c>
      <c r="Q3359" s="86">
        <f t="shared" si="367"/>
        <v>9.4117402352775397</v>
      </c>
      <c r="S3359" s="86">
        <f t="shared" si="368"/>
        <v>1.5039569035393323E-2</v>
      </c>
      <c r="T3359" s="87">
        <v>0.96961185999999999</v>
      </c>
      <c r="U3359" s="87">
        <v>0</v>
      </c>
    </row>
    <row r="3360" spans="2:21">
      <c r="B3360" s="87" t="s">
        <v>9126</v>
      </c>
      <c r="C3360" s="87" t="s">
        <v>4532</v>
      </c>
      <c r="D3360" s="87" t="s">
        <v>4533</v>
      </c>
      <c r="E3360" s="87">
        <v>63.909031215273501</v>
      </c>
      <c r="F3360" s="86">
        <v>69.706192685307599</v>
      </c>
      <c r="G3360" s="86">
        <v>75.098856668817703</v>
      </c>
      <c r="H3360" s="86">
        <f t="shared" si="369"/>
        <v>69.571360189799591</v>
      </c>
      <c r="I3360" s="86">
        <f t="shared" si="364"/>
        <v>5.5961310984983283</v>
      </c>
      <c r="J3360" s="86">
        <f t="shared" si="365"/>
        <v>6.1204216220017429</v>
      </c>
      <c r="L3360" s="87">
        <v>100.354219256029</v>
      </c>
      <c r="M3360" s="86">
        <v>105.772114825259</v>
      </c>
      <c r="N3360" s="86">
        <v>111.31655374680901</v>
      </c>
      <c r="O3360" s="86">
        <f t="shared" si="370"/>
        <v>105.814295942699</v>
      </c>
      <c r="P3360" s="86">
        <f t="shared" si="366"/>
        <v>5.4812889731282741</v>
      </c>
      <c r="Q3360" s="86">
        <f t="shared" si="367"/>
        <v>6.7253907443753818</v>
      </c>
      <c r="S3360" s="86">
        <f t="shared" si="368"/>
        <v>0.60496912237363853</v>
      </c>
      <c r="T3360" s="91">
        <v>1.09E-7</v>
      </c>
      <c r="U3360" s="87">
        <v>0</v>
      </c>
    </row>
    <row r="3361" spans="2:21">
      <c r="B3361" s="87" t="s">
        <v>9127</v>
      </c>
      <c r="C3361" s="87" t="s">
        <v>4534</v>
      </c>
      <c r="D3361" s="87" t="s">
        <v>4535</v>
      </c>
      <c r="E3361" s="87">
        <v>109.206262024352</v>
      </c>
      <c r="F3361" s="86">
        <v>113.187750672296</v>
      </c>
      <c r="G3361" s="86">
        <v>126.43448761307199</v>
      </c>
      <c r="H3361" s="86">
        <f t="shared" si="369"/>
        <v>116.27616676990668</v>
      </c>
      <c r="I3361" s="86">
        <f t="shared" si="364"/>
        <v>9.0197934969677718</v>
      </c>
      <c r="J3361" s="86">
        <f t="shared" si="365"/>
        <v>6.8614116063924655</v>
      </c>
      <c r="L3361" s="87">
        <v>105.567904156365</v>
      </c>
      <c r="M3361" s="86">
        <v>106.728401467552</v>
      </c>
      <c r="N3361" s="86">
        <v>117.625461474864</v>
      </c>
      <c r="O3361" s="86">
        <f t="shared" si="370"/>
        <v>109.97392236626034</v>
      </c>
      <c r="P3361" s="86">
        <f t="shared" si="366"/>
        <v>6.6517837119216798</v>
      </c>
      <c r="Q3361" s="86">
        <f t="shared" si="367"/>
        <v>6.781017654132838</v>
      </c>
      <c r="S3361" s="86">
        <f t="shared" si="368"/>
        <v>-8.0393952259626492E-2</v>
      </c>
      <c r="T3361" s="87">
        <v>0.54175661100000005</v>
      </c>
      <c r="U3361" s="87">
        <v>0</v>
      </c>
    </row>
    <row r="3362" spans="2:21">
      <c r="B3362" s="87" t="s">
        <v>9128</v>
      </c>
      <c r="C3362" s="87" t="s">
        <v>841</v>
      </c>
      <c r="D3362" s="87"/>
      <c r="E3362" s="87">
        <v>37.457707076538199</v>
      </c>
      <c r="F3362" s="86">
        <v>32.397121544701399</v>
      </c>
      <c r="G3362" s="86">
        <v>30.160538958849301</v>
      </c>
      <c r="H3362" s="86">
        <f t="shared" si="369"/>
        <v>33.338455860029633</v>
      </c>
      <c r="I3362" s="86">
        <f t="shared" si="364"/>
        <v>3.7385489637511355</v>
      </c>
      <c r="J3362" s="86">
        <f t="shared" si="365"/>
        <v>5.0591153793356369</v>
      </c>
      <c r="L3362" s="87">
        <v>46.467593369984698</v>
      </c>
      <c r="M3362" s="86">
        <v>36.970318847803703</v>
      </c>
      <c r="N3362" s="86">
        <v>34.192823492782203</v>
      </c>
      <c r="O3362" s="86">
        <f t="shared" si="370"/>
        <v>39.210245236856871</v>
      </c>
      <c r="P3362" s="86">
        <f t="shared" si="366"/>
        <v>6.4366487053319981</v>
      </c>
      <c r="Q3362" s="86">
        <f t="shared" si="367"/>
        <v>5.2931587599729495</v>
      </c>
      <c r="S3362" s="86">
        <f t="shared" si="368"/>
        <v>0.23404338063731336</v>
      </c>
      <c r="T3362" s="87">
        <v>0.55798183700000004</v>
      </c>
      <c r="U3362" s="87">
        <v>0</v>
      </c>
    </row>
    <row r="3363" spans="2:21">
      <c r="B3363" s="87" t="s">
        <v>9129</v>
      </c>
      <c r="C3363" s="87" t="s">
        <v>4536</v>
      </c>
      <c r="D3363" s="87" t="s">
        <v>866</v>
      </c>
      <c r="E3363" s="87">
        <v>35.705045608533098</v>
      </c>
      <c r="F3363" s="86">
        <v>32.5540537841405</v>
      </c>
      <c r="G3363" s="86">
        <v>34.300220776730598</v>
      </c>
      <c r="H3363" s="86">
        <f t="shared" si="369"/>
        <v>34.186440056468065</v>
      </c>
      <c r="I3363" s="86">
        <f t="shared" si="364"/>
        <v>1.578574327858794</v>
      </c>
      <c r="J3363" s="86">
        <f t="shared" si="365"/>
        <v>5.0953522930234074</v>
      </c>
      <c r="L3363" s="87">
        <v>35.382356211948</v>
      </c>
      <c r="M3363" s="86">
        <v>36.205137956618302</v>
      </c>
      <c r="N3363" s="86">
        <v>36.099919638093397</v>
      </c>
      <c r="O3363" s="86">
        <f t="shared" si="370"/>
        <v>35.895804602219904</v>
      </c>
      <c r="P3363" s="86">
        <f t="shared" si="366"/>
        <v>0.44776071817758367</v>
      </c>
      <c r="Q3363" s="86">
        <f t="shared" si="367"/>
        <v>5.1657433307666656</v>
      </c>
      <c r="S3363" s="86">
        <f t="shared" si="368"/>
        <v>7.0391037743257459E-2</v>
      </c>
      <c r="T3363" s="87">
        <v>0.94240603899999997</v>
      </c>
      <c r="U3363" s="87">
        <v>0</v>
      </c>
    </row>
    <row r="3364" spans="2:21">
      <c r="B3364" s="87" t="s">
        <v>9130</v>
      </c>
      <c r="C3364" s="87" t="s">
        <v>4537</v>
      </c>
      <c r="D3364" s="87" t="s">
        <v>4538</v>
      </c>
      <c r="E3364" s="87">
        <v>53.865845866811298</v>
      </c>
      <c r="F3364" s="86">
        <v>53.910205302384803</v>
      </c>
      <c r="G3364" s="86">
        <v>53.016364392110702</v>
      </c>
      <c r="H3364" s="86">
        <f t="shared" si="369"/>
        <v>53.597471853768944</v>
      </c>
      <c r="I3364" s="86">
        <f t="shared" si="364"/>
        <v>0.50374234622200997</v>
      </c>
      <c r="J3364" s="86">
        <f t="shared" si="365"/>
        <v>5.7440930465023161</v>
      </c>
      <c r="L3364" s="87">
        <v>60.705427391062599</v>
      </c>
      <c r="M3364" s="86">
        <v>53.450590919709903</v>
      </c>
      <c r="N3364" s="86">
        <v>54.633081997882996</v>
      </c>
      <c r="O3364" s="86">
        <f t="shared" si="370"/>
        <v>56.263033436218507</v>
      </c>
      <c r="P3364" s="86">
        <f t="shared" si="366"/>
        <v>3.8923924937005379</v>
      </c>
      <c r="Q3364" s="86">
        <f t="shared" si="367"/>
        <v>5.8141154329187854</v>
      </c>
      <c r="S3364" s="86">
        <f t="shared" si="368"/>
        <v>7.0022386416469656E-2</v>
      </c>
      <c r="T3364" s="87">
        <v>0.95051329600000001</v>
      </c>
      <c r="U3364" s="87">
        <v>0</v>
      </c>
    </row>
    <row r="3365" spans="2:21">
      <c r="B3365" s="87" t="s">
        <v>9131</v>
      </c>
      <c r="C3365" s="87" t="s">
        <v>981</v>
      </c>
      <c r="D3365" s="87" t="s">
        <v>4539</v>
      </c>
      <c r="E3365" s="87">
        <v>128.96146725244199</v>
      </c>
      <c r="F3365" s="86">
        <v>141.75459491300001</v>
      </c>
      <c r="G3365" s="86">
        <v>139.754305688149</v>
      </c>
      <c r="H3365" s="86">
        <f t="shared" si="369"/>
        <v>136.82345595119702</v>
      </c>
      <c r="I3365" s="86">
        <f t="shared" si="364"/>
        <v>6.8817467964374686</v>
      </c>
      <c r="J3365" s="86">
        <f t="shared" si="365"/>
        <v>7.0961717656395482</v>
      </c>
      <c r="L3365" s="87">
        <v>122.628199072138</v>
      </c>
      <c r="M3365" s="86">
        <v>129.24544328217601</v>
      </c>
      <c r="N3365" s="86">
        <v>136.496791833191</v>
      </c>
      <c r="O3365" s="86">
        <f t="shared" si="370"/>
        <v>129.45681139583499</v>
      </c>
      <c r="P3365" s="86">
        <f t="shared" si="366"/>
        <v>6.9367120203008783</v>
      </c>
      <c r="Q3365" s="86">
        <f t="shared" si="367"/>
        <v>7.0163270646957887</v>
      </c>
      <c r="S3365" s="86">
        <f t="shared" si="368"/>
        <v>-7.9844700943759617E-2</v>
      </c>
      <c r="T3365" s="87">
        <v>0.50445539500000003</v>
      </c>
      <c r="U3365" s="87">
        <v>0</v>
      </c>
    </row>
    <row r="3366" spans="2:21">
      <c r="B3366" s="87" t="s">
        <v>9132</v>
      </c>
      <c r="C3366" s="87" t="s">
        <v>832</v>
      </c>
      <c r="D3366" s="87" t="s">
        <v>1431</v>
      </c>
      <c r="E3366" s="87">
        <v>51.8045484100045</v>
      </c>
      <c r="F3366" s="86">
        <v>49.809351606013401</v>
      </c>
      <c r="G3366" s="86">
        <v>38.578327792366203</v>
      </c>
      <c r="H3366" s="86">
        <f t="shared" si="369"/>
        <v>46.730742602794699</v>
      </c>
      <c r="I3366" s="86">
        <f t="shared" si="364"/>
        <v>7.1303297962040375</v>
      </c>
      <c r="J3366" s="86">
        <f t="shared" si="365"/>
        <v>5.5463000582800337</v>
      </c>
      <c r="L3366" s="87">
        <v>51.348079096709398</v>
      </c>
      <c r="M3366" s="86">
        <v>56.221456641672901</v>
      </c>
      <c r="N3366" s="86">
        <v>56.320311634766597</v>
      </c>
      <c r="O3366" s="86">
        <f t="shared" si="370"/>
        <v>54.629949124382961</v>
      </c>
      <c r="P3366" s="86">
        <f t="shared" si="366"/>
        <v>2.842612572321713</v>
      </c>
      <c r="Q3366" s="86">
        <f t="shared" si="367"/>
        <v>5.7716201743751352</v>
      </c>
      <c r="S3366" s="86">
        <f t="shared" si="368"/>
        <v>0.22532011609510202</v>
      </c>
      <c r="T3366" s="87">
        <v>0.478307659</v>
      </c>
      <c r="U3366" s="87">
        <v>0</v>
      </c>
    </row>
    <row r="3367" spans="2:21">
      <c r="B3367" s="87" t="s">
        <v>9133</v>
      </c>
      <c r="C3367" s="87" t="s">
        <v>3556</v>
      </c>
      <c r="D3367" s="87" t="s">
        <v>4540</v>
      </c>
      <c r="E3367" s="87">
        <v>99.273517749272699</v>
      </c>
      <c r="F3367" s="86">
        <v>109.189553148407</v>
      </c>
      <c r="G3367" s="86">
        <v>108.621367085275</v>
      </c>
      <c r="H3367" s="86">
        <f t="shared" si="369"/>
        <v>105.69481266098489</v>
      </c>
      <c r="I3367" s="86">
        <f t="shared" si="364"/>
        <v>5.5682564693061778</v>
      </c>
      <c r="J3367" s="86">
        <f t="shared" si="365"/>
        <v>6.7237607629767311</v>
      </c>
      <c r="L3367" s="87">
        <v>107.699882484197</v>
      </c>
      <c r="M3367" s="86">
        <v>113.7644374926</v>
      </c>
      <c r="N3367" s="86">
        <v>109.098056371309</v>
      </c>
      <c r="O3367" s="86">
        <f t="shared" si="370"/>
        <v>110.187458782702</v>
      </c>
      <c r="P3367" s="86">
        <f t="shared" si="366"/>
        <v>3.1756582109773897</v>
      </c>
      <c r="Q3367" s="86">
        <f t="shared" si="367"/>
        <v>6.7838162196582195</v>
      </c>
      <c r="S3367" s="86">
        <f t="shared" si="368"/>
        <v>6.0055456681487727E-2</v>
      </c>
      <c r="T3367" s="87">
        <v>0.95540296700000005</v>
      </c>
      <c r="U3367" s="87">
        <v>0</v>
      </c>
    </row>
    <row r="3368" spans="2:21">
      <c r="B3368" s="87" t="s">
        <v>9134</v>
      </c>
      <c r="C3368" s="87" t="s">
        <v>832</v>
      </c>
      <c r="D3368" s="87" t="s">
        <v>1766</v>
      </c>
      <c r="E3368" s="87">
        <v>36.849130787338296</v>
      </c>
      <c r="F3368" s="86">
        <v>36.5224352484259</v>
      </c>
      <c r="G3368" s="86">
        <v>38.650032436081801</v>
      </c>
      <c r="H3368" s="86">
        <f t="shared" si="369"/>
        <v>37.340532823948671</v>
      </c>
      <c r="I3368" s="86">
        <f t="shared" si="364"/>
        <v>1.1457636839326595</v>
      </c>
      <c r="J3368" s="86">
        <f t="shared" si="365"/>
        <v>5.2226706088731154</v>
      </c>
      <c r="L3368" s="87">
        <v>38.408934666452801</v>
      </c>
      <c r="M3368" s="86">
        <v>42.060527026953899</v>
      </c>
      <c r="N3368" s="86">
        <v>42.790290780181998</v>
      </c>
      <c r="O3368" s="86">
        <f t="shared" si="370"/>
        <v>41.086584157862895</v>
      </c>
      <c r="P3368" s="86">
        <f t="shared" si="366"/>
        <v>2.3474441171235494</v>
      </c>
      <c r="Q3368" s="86">
        <f t="shared" si="367"/>
        <v>5.36059548810021</v>
      </c>
      <c r="S3368" s="86">
        <f t="shared" si="368"/>
        <v>0.13792487922709476</v>
      </c>
      <c r="T3368" s="87">
        <v>0.60898324800000003</v>
      </c>
      <c r="U3368" s="87">
        <v>0</v>
      </c>
    </row>
    <row r="3369" spans="2:21">
      <c r="B3369" s="87" t="s">
        <v>9135</v>
      </c>
      <c r="C3369" s="87" t="s">
        <v>4541</v>
      </c>
      <c r="D3369" s="87" t="s">
        <v>4542</v>
      </c>
      <c r="E3369" s="87">
        <v>35.460825050335202</v>
      </c>
      <c r="F3369" s="86">
        <v>32.283128704036102</v>
      </c>
      <c r="G3369" s="86">
        <v>25.913658353621098</v>
      </c>
      <c r="H3369" s="86">
        <f t="shared" si="369"/>
        <v>31.219204035997468</v>
      </c>
      <c r="I3369" s="86">
        <f t="shared" si="364"/>
        <v>4.8616920673935837</v>
      </c>
      <c r="J3369" s="86">
        <f t="shared" si="365"/>
        <v>4.9643618497573803</v>
      </c>
      <c r="L3369" s="87">
        <v>47.461591197809</v>
      </c>
      <c r="M3369" s="86">
        <v>34.4759103122787</v>
      </c>
      <c r="N3369" s="86">
        <v>33.746745818174098</v>
      </c>
      <c r="O3369" s="86">
        <f t="shared" si="370"/>
        <v>38.561415776087266</v>
      </c>
      <c r="P3369" s="86">
        <f t="shared" si="366"/>
        <v>7.7163956688295237</v>
      </c>
      <c r="Q3369" s="86">
        <f t="shared" si="367"/>
        <v>5.2690861157406106</v>
      </c>
      <c r="S3369" s="86">
        <f t="shared" si="368"/>
        <v>0.30472426598323038</v>
      </c>
      <c r="T3369" s="87">
        <v>0.51942961700000001</v>
      </c>
      <c r="U3369" s="87">
        <v>0</v>
      </c>
    </row>
    <row r="3370" spans="2:21">
      <c r="B3370" s="87" t="s">
        <v>9136</v>
      </c>
      <c r="C3370" s="87" t="s">
        <v>841</v>
      </c>
      <c r="D3370" s="87"/>
      <c r="E3370" s="87">
        <v>44.1777713041824</v>
      </c>
      <c r="F3370" s="86">
        <v>47.922937109838401</v>
      </c>
      <c r="G3370" s="86">
        <v>49.9459391166722</v>
      </c>
      <c r="H3370" s="86">
        <f t="shared" si="369"/>
        <v>47.348882510231</v>
      </c>
      <c r="I3370" s="86">
        <f t="shared" si="364"/>
        <v>2.9266181832891442</v>
      </c>
      <c r="J3370" s="86">
        <f t="shared" si="365"/>
        <v>5.5652584716692441</v>
      </c>
      <c r="L3370" s="87">
        <v>49.697516146608997</v>
      </c>
      <c r="M3370" s="86">
        <v>51.985661673390801</v>
      </c>
      <c r="N3370" s="86">
        <v>47.050184589945601</v>
      </c>
      <c r="O3370" s="86">
        <f t="shared" si="370"/>
        <v>49.577787469981807</v>
      </c>
      <c r="P3370" s="86">
        <f t="shared" si="366"/>
        <v>2.4699159352715547</v>
      </c>
      <c r="Q3370" s="86">
        <f t="shared" si="367"/>
        <v>5.6316219839539992</v>
      </c>
      <c r="S3370" s="86">
        <f t="shared" si="368"/>
        <v>6.6363512284755261E-2</v>
      </c>
      <c r="T3370" s="87">
        <v>0.94251458399999999</v>
      </c>
      <c r="U3370" s="87">
        <v>0</v>
      </c>
    </row>
    <row r="3371" spans="2:21">
      <c r="B3371" s="87" t="s">
        <v>9137</v>
      </c>
      <c r="C3371" s="87" t="s">
        <v>841</v>
      </c>
      <c r="D3371" s="87"/>
      <c r="E3371" s="87">
        <v>125.03219388909901</v>
      </c>
      <c r="F3371" s="86">
        <v>120.236078097079</v>
      </c>
      <c r="G3371" s="86">
        <v>121.69005395182199</v>
      </c>
      <c r="H3371" s="86">
        <f t="shared" si="369"/>
        <v>122.31944197933335</v>
      </c>
      <c r="I3371" s="86">
        <f t="shared" si="364"/>
        <v>2.4592231780578353</v>
      </c>
      <c r="J3371" s="86">
        <f t="shared" si="365"/>
        <v>6.9345099200337197</v>
      </c>
      <c r="L3371" s="87">
        <v>118.457066200611</v>
      </c>
      <c r="M3371" s="86">
        <v>129.77476913986999</v>
      </c>
      <c r="N3371" s="86">
        <v>138.42292987904401</v>
      </c>
      <c r="O3371" s="86">
        <f t="shared" si="370"/>
        <v>128.88492173984164</v>
      </c>
      <c r="P3371" s="86">
        <f t="shared" si="366"/>
        <v>10.012631991786451</v>
      </c>
      <c r="Q3371" s="86">
        <f t="shared" si="367"/>
        <v>7.0099396823061877</v>
      </c>
      <c r="S3371" s="86">
        <f t="shared" si="368"/>
        <v>7.5429762272468351E-2</v>
      </c>
      <c r="T3371" s="87">
        <v>0.93158431600000002</v>
      </c>
      <c r="U3371" s="87">
        <v>0</v>
      </c>
    </row>
    <row r="3372" spans="2:21">
      <c r="B3372" s="87" t="s">
        <v>9138</v>
      </c>
      <c r="C3372" s="87" t="s">
        <v>853</v>
      </c>
      <c r="D3372" s="87" t="s">
        <v>1029</v>
      </c>
      <c r="E3372" s="87">
        <v>61.379776458775602</v>
      </c>
      <c r="F3372" s="86">
        <v>60.551856491202201</v>
      </c>
      <c r="G3372" s="86">
        <v>70.932799396266603</v>
      </c>
      <c r="H3372" s="86">
        <f t="shared" si="369"/>
        <v>64.288144115414795</v>
      </c>
      <c r="I3372" s="86">
        <f t="shared" si="364"/>
        <v>5.769310679725133</v>
      </c>
      <c r="J3372" s="86">
        <f t="shared" si="365"/>
        <v>6.0064807981796102</v>
      </c>
      <c r="L3372" s="87">
        <v>71.037136120965897</v>
      </c>
      <c r="M3372" s="86">
        <v>68.093902296919495</v>
      </c>
      <c r="N3372" s="86">
        <v>72.003750630678397</v>
      </c>
      <c r="O3372" s="86">
        <f t="shared" si="370"/>
        <v>70.37826301618793</v>
      </c>
      <c r="P3372" s="86">
        <f t="shared" si="366"/>
        <v>2.0364954761548413</v>
      </c>
      <c r="Q3372" s="86">
        <f t="shared" si="367"/>
        <v>6.1370580027110071</v>
      </c>
      <c r="S3372" s="86">
        <f t="shared" si="368"/>
        <v>0.13057720453139543</v>
      </c>
      <c r="T3372" s="87">
        <v>0.774981472</v>
      </c>
      <c r="U3372" s="87">
        <v>0</v>
      </c>
    </row>
    <row r="3373" spans="2:21">
      <c r="B3373" s="87" t="s">
        <v>9139</v>
      </c>
      <c r="C3373" s="87" t="s">
        <v>4543</v>
      </c>
      <c r="D3373" s="87" t="s">
        <v>4544</v>
      </c>
      <c r="E3373" s="87">
        <v>431.795172376425</v>
      </c>
      <c r="F3373" s="86">
        <v>431.47027308977601</v>
      </c>
      <c r="G3373" s="86">
        <v>357.2355343657</v>
      </c>
      <c r="H3373" s="86">
        <f t="shared" si="369"/>
        <v>406.83365994396701</v>
      </c>
      <c r="I3373" s="86">
        <f t="shared" si="364"/>
        <v>42.953543922996317</v>
      </c>
      <c r="J3373" s="86">
        <f t="shared" si="365"/>
        <v>8.6682952372722539</v>
      </c>
      <c r="L3373" s="87">
        <v>413.34106491673799</v>
      </c>
      <c r="M3373" s="86">
        <v>452.192290782442</v>
      </c>
      <c r="N3373" s="86">
        <v>429.64020462527299</v>
      </c>
      <c r="O3373" s="86">
        <f t="shared" si="370"/>
        <v>431.72452010815095</v>
      </c>
      <c r="P3373" s="86">
        <f t="shared" si="366"/>
        <v>19.509298195760678</v>
      </c>
      <c r="Q3373" s="86">
        <f t="shared" si="367"/>
        <v>8.7539672238153177</v>
      </c>
      <c r="S3373" s="86">
        <f t="shared" si="368"/>
        <v>8.5671986543064224E-2</v>
      </c>
      <c r="T3373" s="87">
        <v>0.91422976600000005</v>
      </c>
      <c r="U3373" s="87">
        <v>0</v>
      </c>
    </row>
    <row r="3374" spans="2:21">
      <c r="B3374" s="87" t="s">
        <v>9140</v>
      </c>
      <c r="C3374" s="87" t="s">
        <v>4545</v>
      </c>
      <c r="D3374" s="87" t="s">
        <v>974</v>
      </c>
      <c r="E3374" s="87">
        <v>69.7239075369868</v>
      </c>
      <c r="F3374" s="86">
        <v>69.832618229704494</v>
      </c>
      <c r="G3374" s="86">
        <v>71.526058401018602</v>
      </c>
      <c r="H3374" s="86">
        <f t="shared" si="369"/>
        <v>70.360861389236632</v>
      </c>
      <c r="I3374" s="86">
        <f t="shared" si="364"/>
        <v>1.0105530965154748</v>
      </c>
      <c r="J3374" s="86">
        <f t="shared" si="365"/>
        <v>6.1367012399253911</v>
      </c>
      <c r="L3374" s="87">
        <v>81.161141725409394</v>
      </c>
      <c r="M3374" s="86">
        <v>78.173055952647402</v>
      </c>
      <c r="N3374" s="86">
        <v>74.389565781801195</v>
      </c>
      <c r="O3374" s="86">
        <f t="shared" si="370"/>
        <v>77.907921153285997</v>
      </c>
      <c r="P3374" s="86">
        <f t="shared" si="366"/>
        <v>3.3935648713981621</v>
      </c>
      <c r="Q3374" s="86">
        <f t="shared" si="367"/>
        <v>6.2836981141575272</v>
      </c>
      <c r="S3374" s="86">
        <f t="shared" si="368"/>
        <v>0.14699687423213545</v>
      </c>
      <c r="T3374" s="87">
        <v>0.55995709800000004</v>
      </c>
      <c r="U3374" s="87">
        <v>0</v>
      </c>
    </row>
    <row r="3375" spans="2:21">
      <c r="B3375" s="87" t="s">
        <v>9141</v>
      </c>
      <c r="C3375" s="87" t="s">
        <v>4546</v>
      </c>
      <c r="D3375" s="87" t="s">
        <v>1106</v>
      </c>
      <c r="E3375" s="87">
        <v>134.316541729661</v>
      </c>
      <c r="F3375" s="86">
        <v>130.826985376415</v>
      </c>
      <c r="G3375" s="86">
        <v>160.631154198812</v>
      </c>
      <c r="H3375" s="86">
        <f t="shared" si="369"/>
        <v>141.92489376829602</v>
      </c>
      <c r="I3375" s="86">
        <f t="shared" si="364"/>
        <v>16.293783641509926</v>
      </c>
      <c r="J3375" s="86">
        <f t="shared" si="365"/>
        <v>7.1489838515213195</v>
      </c>
      <c r="L3375" s="87">
        <v>157.321499254646</v>
      </c>
      <c r="M3375" s="86">
        <v>166.09925997249499</v>
      </c>
      <c r="N3375" s="86">
        <v>169.296174854507</v>
      </c>
      <c r="O3375" s="86">
        <f t="shared" si="370"/>
        <v>164.23897802721601</v>
      </c>
      <c r="P3375" s="86">
        <f t="shared" si="366"/>
        <v>6.2002984297068195</v>
      </c>
      <c r="Q3375" s="86">
        <f t="shared" si="367"/>
        <v>7.3596527452293081</v>
      </c>
      <c r="S3375" s="86">
        <f t="shared" si="368"/>
        <v>0.21066889370798861</v>
      </c>
      <c r="T3375" s="87">
        <v>0.33775366200000001</v>
      </c>
      <c r="U3375" s="87">
        <v>0</v>
      </c>
    </row>
    <row r="3376" spans="2:21">
      <c r="B3376" s="87" t="s">
        <v>9142</v>
      </c>
      <c r="C3376" s="87" t="s">
        <v>841</v>
      </c>
      <c r="D3376" s="87" t="s">
        <v>3379</v>
      </c>
      <c r="E3376" s="87">
        <v>0.34620276931350802</v>
      </c>
      <c r="F3376" s="86">
        <v>6.1018660847189099E-2</v>
      </c>
      <c r="G3376" s="86">
        <v>0.65832878955790297</v>
      </c>
      <c r="H3376" s="86">
        <f t="shared" si="369"/>
        <v>0.35518340657286673</v>
      </c>
      <c r="I3376" s="86">
        <f t="shared" si="364"/>
        <v>0.29875631599899355</v>
      </c>
      <c r="J3376" s="86">
        <f t="shared" si="365"/>
        <v>-1.4933639113249737</v>
      </c>
      <c r="L3376" s="87">
        <v>0</v>
      </c>
      <c r="M3376" s="86">
        <v>0.363634258101448</v>
      </c>
      <c r="N3376" s="86">
        <v>0</v>
      </c>
      <c r="O3376" s="86">
        <f t="shared" si="370"/>
        <v>0.12121141936714934</v>
      </c>
      <c r="P3376" s="86">
        <f t="shared" si="366"/>
        <v>0.20994433680144087</v>
      </c>
      <c r="Q3376" s="86">
        <f t="shared" si="367"/>
        <v>-3.0444024729057864</v>
      </c>
      <c r="S3376" s="86">
        <f t="shared" si="368"/>
        <v>-1.5510385615808129</v>
      </c>
      <c r="T3376" s="87">
        <v>0.40625385800000002</v>
      </c>
      <c r="U3376" s="87">
        <v>0</v>
      </c>
    </row>
    <row r="3377" spans="2:21">
      <c r="B3377" s="87" t="s">
        <v>9143</v>
      </c>
      <c r="C3377" s="87" t="s">
        <v>841</v>
      </c>
      <c r="D3377" s="87"/>
      <c r="E3377" s="87">
        <v>0.29081032622334702</v>
      </c>
      <c r="F3377" s="86">
        <v>0.57662634500593701</v>
      </c>
      <c r="G3377" s="86">
        <v>0.27649809161431899</v>
      </c>
      <c r="H3377" s="86">
        <f t="shared" si="369"/>
        <v>0.38131158761453432</v>
      </c>
      <c r="I3377" s="86">
        <f t="shared" si="364"/>
        <v>0.16929885072268752</v>
      </c>
      <c r="J3377" s="86">
        <f t="shared" si="365"/>
        <v>-1.3909577213370747</v>
      </c>
      <c r="L3377" s="87">
        <v>0.51944671361855499</v>
      </c>
      <c r="M3377" s="86">
        <v>0.53454235940912798</v>
      </c>
      <c r="N3377" s="86">
        <v>0.34882453610131903</v>
      </c>
      <c r="O3377" s="86">
        <f t="shared" si="370"/>
        <v>0.46760453637633398</v>
      </c>
      <c r="P3377" s="86">
        <f t="shared" si="366"/>
        <v>0.10314303650493324</v>
      </c>
      <c r="Q3377" s="86">
        <f t="shared" si="367"/>
        <v>-1.0966391689187878</v>
      </c>
      <c r="S3377" s="86">
        <f t="shared" si="368"/>
        <v>0.29431855241828714</v>
      </c>
      <c r="T3377" s="87">
        <v>0.94634521199999999</v>
      </c>
      <c r="U3377" s="87">
        <v>0</v>
      </c>
    </row>
    <row r="3378" spans="2:21">
      <c r="B3378" s="87" t="s">
        <v>9144</v>
      </c>
      <c r="C3378" s="87" t="s">
        <v>841</v>
      </c>
      <c r="D3378" s="87"/>
      <c r="E3378" s="87">
        <v>125.403087015336</v>
      </c>
      <c r="F3378" s="86">
        <v>148.70396474462001</v>
      </c>
      <c r="G3378" s="86">
        <v>150.50038401283501</v>
      </c>
      <c r="H3378" s="86">
        <f t="shared" si="369"/>
        <v>141.53581192426367</v>
      </c>
      <c r="I3378" s="86">
        <f t="shared" si="364"/>
        <v>14.000192508931979</v>
      </c>
      <c r="J3378" s="86">
        <f t="shared" si="365"/>
        <v>7.1450233251546065</v>
      </c>
      <c r="L3378" s="87">
        <v>126.638011807927</v>
      </c>
      <c r="M3378" s="86">
        <v>135.591232630608</v>
      </c>
      <c r="N3378" s="86">
        <v>173.72029092213299</v>
      </c>
      <c r="O3378" s="86">
        <f t="shared" si="370"/>
        <v>145.31651178688935</v>
      </c>
      <c r="P3378" s="86">
        <f t="shared" si="366"/>
        <v>25.00242073575464</v>
      </c>
      <c r="Q3378" s="86">
        <f t="shared" si="367"/>
        <v>7.1830548302515806</v>
      </c>
      <c r="S3378" s="86">
        <f t="shared" si="368"/>
        <v>3.8031505096974713E-2</v>
      </c>
      <c r="T3378" s="87">
        <v>1</v>
      </c>
      <c r="U3378" s="87">
        <v>0</v>
      </c>
    </row>
    <row r="3379" spans="2:21">
      <c r="B3379" s="87" t="s">
        <v>9145</v>
      </c>
      <c r="C3379" s="87" t="s">
        <v>4547</v>
      </c>
      <c r="D3379" s="87" t="s">
        <v>4548</v>
      </c>
      <c r="E3379" s="87">
        <v>1085.5081614640301</v>
      </c>
      <c r="F3379" s="86">
        <v>1031.05755041981</v>
      </c>
      <c r="G3379" s="86">
        <v>1155.0497870260001</v>
      </c>
      <c r="H3379" s="86">
        <f t="shared" si="369"/>
        <v>1090.5384996366133</v>
      </c>
      <c r="I3379" s="86">
        <f t="shared" si="364"/>
        <v>62.148989623720098</v>
      </c>
      <c r="J3379" s="86">
        <f t="shared" si="365"/>
        <v>10.090824987473741</v>
      </c>
      <c r="L3379" s="87">
        <v>1065.3643592400099</v>
      </c>
      <c r="M3379" s="86">
        <v>936.79647956523297</v>
      </c>
      <c r="N3379" s="86">
        <v>1028.08489370136</v>
      </c>
      <c r="O3379" s="86">
        <f t="shared" si="370"/>
        <v>1010.0819108355341</v>
      </c>
      <c r="P3379" s="86">
        <f t="shared" si="366"/>
        <v>66.147603623014106</v>
      </c>
      <c r="Q3379" s="86">
        <f t="shared" si="367"/>
        <v>9.9802565752278714</v>
      </c>
      <c r="S3379" s="86">
        <f t="shared" si="368"/>
        <v>-0.11056841224587115</v>
      </c>
      <c r="T3379" s="87">
        <v>0.40685501800000001</v>
      </c>
      <c r="U3379" s="87">
        <v>0</v>
      </c>
    </row>
    <row r="3380" spans="2:21">
      <c r="B3380" s="87" t="s">
        <v>9146</v>
      </c>
      <c r="C3380" s="87" t="s">
        <v>841</v>
      </c>
      <c r="D3380" s="87"/>
      <c r="E3380" s="87">
        <v>8.3299907002958609</v>
      </c>
      <c r="F3380" s="86">
        <v>17.5051161610089</v>
      </c>
      <c r="G3380" s="86">
        <v>19.800075204584701</v>
      </c>
      <c r="H3380" s="86">
        <f t="shared" si="369"/>
        <v>15.211727355296487</v>
      </c>
      <c r="I3380" s="86">
        <f t="shared" si="364"/>
        <v>6.0692201965744355</v>
      </c>
      <c r="J3380" s="86">
        <f t="shared" si="365"/>
        <v>3.9271120813109528</v>
      </c>
      <c r="L3380" s="87">
        <v>18.312697700450698</v>
      </c>
      <c r="M3380" s="86">
        <v>22.883072431848401</v>
      </c>
      <c r="N3380" s="86">
        <v>29.5141031223353</v>
      </c>
      <c r="O3380" s="86">
        <f t="shared" si="370"/>
        <v>23.569957751544802</v>
      </c>
      <c r="P3380" s="86">
        <f t="shared" si="366"/>
        <v>5.6322046694138459</v>
      </c>
      <c r="Q3380" s="86">
        <f t="shared" si="367"/>
        <v>4.5588772674893834</v>
      </c>
      <c r="S3380" s="86">
        <f t="shared" si="368"/>
        <v>0.63176518617843014</v>
      </c>
      <c r="T3380" s="87">
        <v>0.14007191999999999</v>
      </c>
      <c r="U3380" s="87">
        <v>0</v>
      </c>
    </row>
    <row r="3381" spans="2:21">
      <c r="B3381" s="87" t="s">
        <v>9147</v>
      </c>
      <c r="C3381" s="87" t="s">
        <v>832</v>
      </c>
      <c r="D3381" s="87" t="s">
        <v>4549</v>
      </c>
      <c r="E3381" s="87">
        <v>225.88692089398401</v>
      </c>
      <c r="F3381" s="86">
        <v>258.04902615295998</v>
      </c>
      <c r="G3381" s="86">
        <v>213.54450339176799</v>
      </c>
      <c r="H3381" s="86">
        <f t="shared" si="369"/>
        <v>232.49348347957064</v>
      </c>
      <c r="I3381" s="86">
        <f t="shared" si="364"/>
        <v>22.976034001722731</v>
      </c>
      <c r="J3381" s="86">
        <f t="shared" si="365"/>
        <v>7.8610464695073921</v>
      </c>
      <c r="L3381" s="87">
        <v>217.93150757723899</v>
      </c>
      <c r="M3381" s="86">
        <v>263.161451434821</v>
      </c>
      <c r="N3381" s="86">
        <v>236.05273471190901</v>
      </c>
      <c r="O3381" s="86">
        <f t="shared" si="370"/>
        <v>239.04856457465633</v>
      </c>
      <c r="P3381" s="86">
        <f t="shared" si="366"/>
        <v>22.763308256158677</v>
      </c>
      <c r="Q3381" s="86">
        <f t="shared" si="367"/>
        <v>7.9011599324724955</v>
      </c>
      <c r="S3381" s="86">
        <f t="shared" si="368"/>
        <v>4.0113462965103791E-2</v>
      </c>
      <c r="T3381" s="87">
        <v>1</v>
      </c>
      <c r="U3381" s="87">
        <v>0</v>
      </c>
    </row>
    <row r="3382" spans="2:21">
      <c r="B3382" s="87" t="s">
        <v>9148</v>
      </c>
      <c r="C3382" s="87" t="s">
        <v>4550</v>
      </c>
      <c r="D3382" s="87" t="s">
        <v>861</v>
      </c>
      <c r="E3382" s="87">
        <v>33.575374027604603</v>
      </c>
      <c r="F3382" s="86">
        <v>33.316188822565202</v>
      </c>
      <c r="G3382" s="86">
        <v>38.2698494984365</v>
      </c>
      <c r="H3382" s="86">
        <f t="shared" si="369"/>
        <v>35.053804116202102</v>
      </c>
      <c r="I3382" s="86">
        <f t="shared" si="364"/>
        <v>2.7881903034174744</v>
      </c>
      <c r="J3382" s="86">
        <f t="shared" si="365"/>
        <v>5.1314991120697453</v>
      </c>
      <c r="L3382" s="87">
        <v>38.958503521391599</v>
      </c>
      <c r="M3382" s="86">
        <v>45.401390006957101</v>
      </c>
      <c r="N3382" s="86">
        <v>43.951891548766199</v>
      </c>
      <c r="O3382" s="86">
        <f t="shared" si="370"/>
        <v>42.770595025704971</v>
      </c>
      <c r="P3382" s="86">
        <f t="shared" si="366"/>
        <v>3.3799841231902352</v>
      </c>
      <c r="Q3382" s="86">
        <f t="shared" si="367"/>
        <v>5.41854737305467</v>
      </c>
      <c r="S3382" s="86">
        <f t="shared" si="368"/>
        <v>0.28704826098492431</v>
      </c>
      <c r="T3382" s="87">
        <v>0.14094687</v>
      </c>
      <c r="U3382" s="87">
        <v>0</v>
      </c>
    </row>
    <row r="3383" spans="2:21">
      <c r="B3383" s="87" t="s">
        <v>9149</v>
      </c>
      <c r="C3383" s="87" t="s">
        <v>841</v>
      </c>
      <c r="D3383" s="87" t="s">
        <v>4551</v>
      </c>
      <c r="E3383" s="87">
        <v>216.05284525494</v>
      </c>
      <c r="F3383" s="86">
        <v>220.27232279382</v>
      </c>
      <c r="G3383" s="86">
        <v>229.63052253159401</v>
      </c>
      <c r="H3383" s="86">
        <f t="shared" si="369"/>
        <v>221.98523019345134</v>
      </c>
      <c r="I3383" s="86">
        <f t="shared" si="364"/>
        <v>6.9490192744750354</v>
      </c>
      <c r="J3383" s="86">
        <f t="shared" si="365"/>
        <v>7.7943198797036084</v>
      </c>
      <c r="L3383" s="87">
        <v>220.81493768176099</v>
      </c>
      <c r="M3383" s="86">
        <v>242.84757957571699</v>
      </c>
      <c r="N3383" s="86">
        <v>243.450697724663</v>
      </c>
      <c r="O3383" s="86">
        <f t="shared" si="370"/>
        <v>235.704404994047</v>
      </c>
      <c r="P3383" s="86">
        <f t="shared" si="366"/>
        <v>12.898182643617744</v>
      </c>
      <c r="Q3383" s="86">
        <f t="shared" si="367"/>
        <v>7.8808349106185656</v>
      </c>
      <c r="S3383" s="86">
        <f t="shared" si="368"/>
        <v>8.6515030914957297E-2</v>
      </c>
      <c r="T3383" s="87">
        <v>0.86613705299999999</v>
      </c>
      <c r="U3383" s="87">
        <v>0</v>
      </c>
    </row>
    <row r="3384" spans="2:21">
      <c r="B3384" s="87" t="s">
        <v>9150</v>
      </c>
      <c r="C3384" s="87" t="s">
        <v>4552</v>
      </c>
      <c r="D3384" s="87" t="s">
        <v>4553</v>
      </c>
      <c r="E3384" s="87">
        <v>224.43171525363701</v>
      </c>
      <c r="F3384" s="86">
        <v>250.77042443905501</v>
      </c>
      <c r="G3384" s="86">
        <v>246.135967839909</v>
      </c>
      <c r="H3384" s="86">
        <f t="shared" si="369"/>
        <v>240.44603584420034</v>
      </c>
      <c r="I3384" s="86">
        <f t="shared" si="364"/>
        <v>14.061059525346852</v>
      </c>
      <c r="J3384" s="86">
        <f t="shared" si="365"/>
        <v>7.9095693309392372</v>
      </c>
      <c r="L3384" s="87">
        <v>238.52773217739201</v>
      </c>
      <c r="M3384" s="86">
        <v>223.88234002789901</v>
      </c>
      <c r="N3384" s="86">
        <v>250.25890337336301</v>
      </c>
      <c r="O3384" s="86">
        <f t="shared" si="370"/>
        <v>237.55632519288466</v>
      </c>
      <c r="P3384" s="86">
        <f t="shared" si="366"/>
        <v>13.215085967426813</v>
      </c>
      <c r="Q3384" s="86">
        <f t="shared" si="367"/>
        <v>7.8921258103433951</v>
      </c>
      <c r="S3384" s="86">
        <f t="shared" si="368"/>
        <v>-1.7443520595841096E-2</v>
      </c>
      <c r="T3384" s="87">
        <v>0.829300025</v>
      </c>
      <c r="U3384" s="87">
        <v>0</v>
      </c>
    </row>
    <row r="3385" spans="2:21">
      <c r="B3385" s="87" t="s">
        <v>9151</v>
      </c>
      <c r="C3385" s="87" t="s">
        <v>856</v>
      </c>
      <c r="D3385" s="87" t="s">
        <v>1147</v>
      </c>
      <c r="E3385" s="87">
        <v>234.410544752796</v>
      </c>
      <c r="F3385" s="86">
        <v>230.44976692474901</v>
      </c>
      <c r="G3385" s="86">
        <v>187.923138441188</v>
      </c>
      <c r="H3385" s="86">
        <f t="shared" si="369"/>
        <v>217.59448337291101</v>
      </c>
      <c r="I3385" s="86">
        <f t="shared" si="364"/>
        <v>25.772339296108733</v>
      </c>
      <c r="J3385" s="86">
        <f t="shared" si="365"/>
        <v>7.7654981704832347</v>
      </c>
      <c r="L3385" s="87">
        <v>220.01081773585901</v>
      </c>
      <c r="M3385" s="86">
        <v>219.77116148662901</v>
      </c>
      <c r="N3385" s="86">
        <v>229.78695754198799</v>
      </c>
      <c r="O3385" s="86">
        <f t="shared" si="370"/>
        <v>223.18964558815867</v>
      </c>
      <c r="P3385" s="86">
        <f t="shared" si="366"/>
        <v>5.7146961897858723</v>
      </c>
      <c r="Q3385" s="86">
        <f t="shared" si="367"/>
        <v>7.8021262877073996</v>
      </c>
      <c r="S3385" s="86">
        <f t="shared" si="368"/>
        <v>3.6628117224164265E-2</v>
      </c>
      <c r="T3385" s="87">
        <v>0.99728423799999999</v>
      </c>
      <c r="U3385" s="87">
        <v>0</v>
      </c>
    </row>
    <row r="3386" spans="2:21">
      <c r="B3386" s="87" t="s">
        <v>9152</v>
      </c>
      <c r="C3386" s="87" t="s">
        <v>832</v>
      </c>
      <c r="D3386" s="87" t="s">
        <v>4554</v>
      </c>
      <c r="E3386" s="87">
        <v>47.612373437185298</v>
      </c>
      <c r="F3386" s="86">
        <v>40.794419378167902</v>
      </c>
      <c r="G3386" s="86">
        <v>41.210851316010498</v>
      </c>
      <c r="H3386" s="86">
        <f t="shared" si="369"/>
        <v>43.205881377121237</v>
      </c>
      <c r="I3386" s="86">
        <f t="shared" si="364"/>
        <v>3.82181018579803</v>
      </c>
      <c r="J3386" s="86">
        <f t="shared" si="365"/>
        <v>5.4331558067221692</v>
      </c>
      <c r="L3386" s="87">
        <v>46.773476927893</v>
      </c>
      <c r="M3386" s="86">
        <v>43.8185146080924</v>
      </c>
      <c r="N3386" s="86">
        <v>41.836439523377599</v>
      </c>
      <c r="O3386" s="86">
        <f t="shared" si="370"/>
        <v>44.142810353121</v>
      </c>
      <c r="P3386" s="86">
        <f t="shared" si="366"/>
        <v>2.4844436763748101</v>
      </c>
      <c r="Q3386" s="86">
        <f t="shared" si="367"/>
        <v>5.4641065766445296</v>
      </c>
      <c r="S3386" s="86">
        <f t="shared" si="368"/>
        <v>3.0950769922360389E-2</v>
      </c>
      <c r="T3386" s="87">
        <v>0.98770320300000003</v>
      </c>
      <c r="U3386" s="87">
        <v>0</v>
      </c>
    </row>
    <row r="3387" spans="2:21">
      <c r="B3387" s="87" t="s">
        <v>9153</v>
      </c>
      <c r="C3387" s="87" t="s">
        <v>4555</v>
      </c>
      <c r="D3387" s="87" t="s">
        <v>863</v>
      </c>
      <c r="E3387" s="87">
        <v>205.989607200796</v>
      </c>
      <c r="F3387" s="86">
        <v>179.82731201737599</v>
      </c>
      <c r="G3387" s="86">
        <v>147.80716575386199</v>
      </c>
      <c r="H3387" s="86">
        <f t="shared" si="369"/>
        <v>177.87469499067799</v>
      </c>
      <c r="I3387" s="86">
        <f t="shared" si="364"/>
        <v>29.140327007794223</v>
      </c>
      <c r="J3387" s="86">
        <f t="shared" si="365"/>
        <v>7.4747174726779173</v>
      </c>
      <c r="L3387" s="87">
        <v>212.78059970135899</v>
      </c>
      <c r="M3387" s="86">
        <v>196.80523071968199</v>
      </c>
      <c r="N3387" s="86">
        <v>167.97736149460201</v>
      </c>
      <c r="O3387" s="86">
        <f t="shared" si="370"/>
        <v>192.52106397188103</v>
      </c>
      <c r="P3387" s="86">
        <f t="shared" si="366"/>
        <v>22.70678537343133</v>
      </c>
      <c r="Q3387" s="86">
        <f t="shared" si="367"/>
        <v>7.5888724912979546</v>
      </c>
      <c r="S3387" s="86">
        <f t="shared" si="368"/>
        <v>0.11415501862003677</v>
      </c>
      <c r="T3387" s="87">
        <v>0.87144102400000001</v>
      </c>
      <c r="U3387" s="87">
        <v>0</v>
      </c>
    </row>
    <row r="3388" spans="2:21">
      <c r="B3388" s="87" t="s">
        <v>9154</v>
      </c>
      <c r="C3388" s="87" t="s">
        <v>832</v>
      </c>
      <c r="D3388" s="87" t="s">
        <v>4556</v>
      </c>
      <c r="E3388" s="87">
        <v>71.170911510247507</v>
      </c>
      <c r="F3388" s="86">
        <v>72.916213971094706</v>
      </c>
      <c r="G3388" s="86">
        <v>78.860994848503907</v>
      </c>
      <c r="H3388" s="86">
        <f t="shared" si="369"/>
        <v>74.316040109948702</v>
      </c>
      <c r="I3388" s="86">
        <f t="shared" si="364"/>
        <v>4.0316225457743871</v>
      </c>
      <c r="J3388" s="86">
        <f t="shared" si="365"/>
        <v>6.2156017254300284</v>
      </c>
      <c r="L3388" s="87">
        <v>75.218102409747303</v>
      </c>
      <c r="M3388" s="86">
        <v>78.004595243922793</v>
      </c>
      <c r="N3388" s="86">
        <v>78.816966000515805</v>
      </c>
      <c r="O3388" s="86">
        <f t="shared" si="370"/>
        <v>77.3465545513953</v>
      </c>
      <c r="P3388" s="86">
        <f t="shared" si="366"/>
        <v>1.8875163445666732</v>
      </c>
      <c r="Q3388" s="86">
        <f t="shared" si="367"/>
        <v>6.2732651222782074</v>
      </c>
      <c r="S3388" s="86">
        <f t="shared" si="368"/>
        <v>5.7663396848179047E-2</v>
      </c>
      <c r="T3388" s="87">
        <v>0.96158329600000003</v>
      </c>
      <c r="U3388" s="87">
        <v>0</v>
      </c>
    </row>
    <row r="3389" spans="2:21">
      <c r="B3389" s="87" t="s">
        <v>9155</v>
      </c>
      <c r="C3389" s="87" t="s">
        <v>832</v>
      </c>
      <c r="D3389" s="87" t="s">
        <v>974</v>
      </c>
      <c r="E3389" s="87">
        <v>97.246736176397704</v>
      </c>
      <c r="F3389" s="86">
        <v>110.398043206341</v>
      </c>
      <c r="G3389" s="86">
        <v>107.248597857326</v>
      </c>
      <c r="H3389" s="86">
        <f t="shared" si="369"/>
        <v>104.96445908002157</v>
      </c>
      <c r="I3389" s="86">
        <f t="shared" si="364"/>
        <v>6.8667449795698943</v>
      </c>
      <c r="J3389" s="86">
        <f t="shared" si="365"/>
        <v>6.7137571044392761</v>
      </c>
      <c r="L3389" s="87">
        <v>105.899421656247</v>
      </c>
      <c r="M3389" s="86">
        <v>104.407616153196</v>
      </c>
      <c r="N3389" s="86">
        <v>109.054911587977</v>
      </c>
      <c r="O3389" s="86">
        <f t="shared" si="370"/>
        <v>106.45398313247334</v>
      </c>
      <c r="P3389" s="86">
        <f t="shared" si="366"/>
        <v>2.3727605310523501</v>
      </c>
      <c r="Q3389" s="86">
        <f t="shared" si="367"/>
        <v>6.7340861211333607</v>
      </c>
      <c r="S3389" s="86">
        <f t="shared" si="368"/>
        <v>2.0329016694085173E-2</v>
      </c>
      <c r="T3389" s="87">
        <v>0.95393430400000001</v>
      </c>
      <c r="U3389" s="87">
        <v>0</v>
      </c>
    </row>
    <row r="3390" spans="2:21">
      <c r="B3390" s="87" t="s">
        <v>9156</v>
      </c>
      <c r="C3390" s="87" t="s">
        <v>2148</v>
      </c>
      <c r="D3390" s="87" t="s">
        <v>835</v>
      </c>
      <c r="E3390" s="87">
        <v>39.695609529486802</v>
      </c>
      <c r="F3390" s="86">
        <v>58.488420377392302</v>
      </c>
      <c r="G3390" s="86">
        <v>58.510068386607898</v>
      </c>
      <c r="H3390" s="86">
        <f t="shared" si="369"/>
        <v>52.231366097829003</v>
      </c>
      <c r="I3390" s="86">
        <f t="shared" si="364"/>
        <v>10.856289039751442</v>
      </c>
      <c r="J3390" s="86">
        <f t="shared" si="365"/>
        <v>5.7068445324054844</v>
      </c>
      <c r="L3390" s="87">
        <v>52.271730403763499</v>
      </c>
      <c r="M3390" s="86">
        <v>52.283333629826203</v>
      </c>
      <c r="N3390" s="86">
        <v>62.679893309228099</v>
      </c>
      <c r="O3390" s="86">
        <f t="shared" si="370"/>
        <v>55.744985780939267</v>
      </c>
      <c r="P3390" s="86">
        <f t="shared" si="366"/>
        <v>6.0058088945746189</v>
      </c>
      <c r="Q3390" s="86">
        <f t="shared" si="367"/>
        <v>5.8007701364349415</v>
      </c>
      <c r="S3390" s="86">
        <f t="shared" si="368"/>
        <v>9.3925604029456558E-2</v>
      </c>
      <c r="T3390" s="87">
        <v>0.92847786200000004</v>
      </c>
      <c r="U3390" s="87">
        <v>0</v>
      </c>
    </row>
    <row r="3391" spans="2:21">
      <c r="B3391" s="87" t="s">
        <v>9157</v>
      </c>
      <c r="C3391" s="87" t="s">
        <v>841</v>
      </c>
      <c r="D3391" s="87" t="s">
        <v>4557</v>
      </c>
      <c r="E3391" s="87">
        <v>48.044289311481997</v>
      </c>
      <c r="F3391" s="86">
        <v>45.347034786269397</v>
      </c>
      <c r="G3391" s="86">
        <v>52.669046201255398</v>
      </c>
      <c r="H3391" s="86">
        <f t="shared" si="369"/>
        <v>48.686790099668933</v>
      </c>
      <c r="I3391" s="86">
        <f t="shared" si="364"/>
        <v>3.7030485059491118</v>
      </c>
      <c r="J3391" s="86">
        <f t="shared" si="365"/>
        <v>5.6054584823306541</v>
      </c>
      <c r="L3391" s="87">
        <v>56.273393975343403</v>
      </c>
      <c r="M3391" s="86">
        <v>49.6360762308476</v>
      </c>
      <c r="N3391" s="86">
        <v>48.118406841087499</v>
      </c>
      <c r="O3391" s="86">
        <f t="shared" si="370"/>
        <v>51.342625682426167</v>
      </c>
      <c r="P3391" s="86">
        <f t="shared" si="366"/>
        <v>4.3370712540817404</v>
      </c>
      <c r="Q3391" s="86">
        <f t="shared" si="367"/>
        <v>5.6820851726891259</v>
      </c>
      <c r="S3391" s="86">
        <f t="shared" si="368"/>
        <v>7.6626690358471819E-2</v>
      </c>
      <c r="T3391" s="87">
        <v>0.95488321499999995</v>
      </c>
      <c r="U3391" s="87">
        <v>0</v>
      </c>
    </row>
    <row r="3392" spans="2:21">
      <c r="B3392" s="87" t="s">
        <v>9158</v>
      </c>
      <c r="C3392" s="87" t="s">
        <v>1932</v>
      </c>
      <c r="D3392" s="87" t="s">
        <v>1933</v>
      </c>
      <c r="E3392" s="87">
        <v>243.526067566546</v>
      </c>
      <c r="F3392" s="86">
        <v>234.65415845210401</v>
      </c>
      <c r="G3392" s="86">
        <v>246.758812807608</v>
      </c>
      <c r="H3392" s="86">
        <f t="shared" si="369"/>
        <v>241.64634627541935</v>
      </c>
      <c r="I3392" s="86">
        <f t="shared" si="364"/>
        <v>6.2674299649690193</v>
      </c>
      <c r="J3392" s="86">
        <f t="shared" si="365"/>
        <v>7.9167533709662532</v>
      </c>
      <c r="L3392" s="87">
        <v>246.30497356977301</v>
      </c>
      <c r="M3392" s="86">
        <v>210.59555256669199</v>
      </c>
      <c r="N3392" s="86">
        <v>211.25322057365199</v>
      </c>
      <c r="O3392" s="86">
        <f t="shared" si="370"/>
        <v>222.71791557003903</v>
      </c>
      <c r="P3392" s="86">
        <f t="shared" si="366"/>
        <v>20.429638044124935</v>
      </c>
      <c r="Q3392" s="86">
        <f t="shared" si="367"/>
        <v>7.7990738038701597</v>
      </c>
      <c r="S3392" s="86">
        <f t="shared" si="368"/>
        <v>-0.11767956709609204</v>
      </c>
      <c r="T3392" s="87">
        <v>0.39433707699999998</v>
      </c>
      <c r="U3392" s="87">
        <v>0</v>
      </c>
    </row>
    <row r="3393" spans="2:21">
      <c r="B3393" s="87" t="s">
        <v>9159</v>
      </c>
      <c r="C3393" s="87" t="s">
        <v>832</v>
      </c>
      <c r="D3393" s="87" t="s">
        <v>1466</v>
      </c>
      <c r="E3393" s="87">
        <v>64.927285344650798</v>
      </c>
      <c r="F3393" s="86">
        <v>69.692919925418593</v>
      </c>
      <c r="G3393" s="86">
        <v>78.304840118595905</v>
      </c>
      <c r="H3393" s="86">
        <f t="shared" si="369"/>
        <v>70.975015129555103</v>
      </c>
      <c r="I3393" s="86">
        <f t="shared" si="364"/>
        <v>6.7803074426479917</v>
      </c>
      <c r="J3393" s="86">
        <f t="shared" si="365"/>
        <v>6.1492393463725259</v>
      </c>
      <c r="L3393" s="87">
        <v>55.8106031587483</v>
      </c>
      <c r="M3393" s="86">
        <v>74.484512643175705</v>
      </c>
      <c r="N3393" s="86">
        <v>74.110717713774605</v>
      </c>
      <c r="O3393" s="86">
        <f t="shared" si="370"/>
        <v>68.135277838566196</v>
      </c>
      <c r="P3393" s="86">
        <f t="shared" si="366"/>
        <v>10.675117570070203</v>
      </c>
      <c r="Q3393" s="86">
        <f t="shared" si="367"/>
        <v>6.0903300588324134</v>
      </c>
      <c r="S3393" s="86">
        <f t="shared" si="368"/>
        <v>-5.8909287540111155E-2</v>
      </c>
      <c r="T3393" s="87">
        <v>0.75417411999999995</v>
      </c>
      <c r="U3393" s="87">
        <v>0</v>
      </c>
    </row>
    <row r="3394" spans="2:21">
      <c r="B3394" s="87" t="s">
        <v>9160</v>
      </c>
      <c r="C3394" s="87" t="s">
        <v>4558</v>
      </c>
      <c r="D3394" s="87" t="s">
        <v>4559</v>
      </c>
      <c r="E3394" s="87">
        <v>62.291186697800804</v>
      </c>
      <c r="F3394" s="86">
        <v>59.086591832337596</v>
      </c>
      <c r="G3394" s="86">
        <v>68.747313586543001</v>
      </c>
      <c r="H3394" s="86">
        <f t="shared" si="369"/>
        <v>63.375030705560469</v>
      </c>
      <c r="I3394" s="86">
        <f t="shared" si="364"/>
        <v>4.9207138280854927</v>
      </c>
      <c r="J3394" s="86">
        <f t="shared" si="365"/>
        <v>5.9858426359974093</v>
      </c>
      <c r="L3394" s="87">
        <v>67.915651113023799</v>
      </c>
      <c r="M3394" s="86">
        <v>64.691256968415999</v>
      </c>
      <c r="N3394" s="86">
        <v>65.828503183729694</v>
      </c>
      <c r="O3394" s="86">
        <f t="shared" si="370"/>
        <v>66.145137088389831</v>
      </c>
      <c r="P3394" s="86">
        <f t="shared" si="366"/>
        <v>1.6353507795364606</v>
      </c>
      <c r="Q3394" s="86">
        <f t="shared" si="367"/>
        <v>6.0475631900708189</v>
      </c>
      <c r="S3394" s="86">
        <f t="shared" si="368"/>
        <v>6.1720554073408859E-2</v>
      </c>
      <c r="T3394" s="87">
        <v>0.95488321499999995</v>
      </c>
      <c r="U3394" s="87">
        <v>0</v>
      </c>
    </row>
    <row r="3395" spans="2:21">
      <c r="B3395" s="87" t="s">
        <v>9161</v>
      </c>
      <c r="C3395" s="87" t="s">
        <v>832</v>
      </c>
      <c r="D3395" s="87" t="s">
        <v>2718</v>
      </c>
      <c r="E3395" s="87">
        <v>162.42295257215099</v>
      </c>
      <c r="F3395" s="86">
        <v>148.19534361444801</v>
      </c>
      <c r="G3395" s="86">
        <v>148.30538380587299</v>
      </c>
      <c r="H3395" s="86">
        <f t="shared" si="369"/>
        <v>152.97455999749067</v>
      </c>
      <c r="I3395" s="86">
        <f t="shared" si="364"/>
        <v>8.1827329722168329</v>
      </c>
      <c r="J3395" s="86">
        <f t="shared" si="365"/>
        <v>7.2571479393128069</v>
      </c>
      <c r="L3395" s="87">
        <v>148.72849607705601</v>
      </c>
      <c r="M3395" s="86">
        <v>133.09821922642101</v>
      </c>
      <c r="N3395" s="86">
        <v>124.553614357244</v>
      </c>
      <c r="O3395" s="86">
        <f t="shared" si="370"/>
        <v>135.46010988690702</v>
      </c>
      <c r="P3395" s="86">
        <f t="shared" si="366"/>
        <v>12.25928717996252</v>
      </c>
      <c r="Q3395" s="86">
        <f t="shared" si="367"/>
        <v>7.0817242609773103</v>
      </c>
      <c r="S3395" s="86">
        <f t="shared" si="368"/>
        <v>-0.17542367833549702</v>
      </c>
      <c r="T3395" s="87">
        <v>0.16907418099999999</v>
      </c>
      <c r="U3395" s="87">
        <v>0</v>
      </c>
    </row>
    <row r="3396" spans="2:21">
      <c r="B3396" s="87" t="s">
        <v>9162</v>
      </c>
      <c r="C3396" s="87" t="s">
        <v>841</v>
      </c>
      <c r="D3396" s="87" t="s">
        <v>1195</v>
      </c>
      <c r="E3396" s="87">
        <v>100.504293979887</v>
      </c>
      <c r="F3396" s="86">
        <v>111.327110225789</v>
      </c>
      <c r="G3396" s="86">
        <v>109.67822402854399</v>
      </c>
      <c r="H3396" s="86">
        <f t="shared" si="369"/>
        <v>107.16987607807333</v>
      </c>
      <c r="I3396" s="86">
        <f t="shared" si="364"/>
        <v>5.8311401075272471</v>
      </c>
      <c r="J3396" s="86">
        <f t="shared" si="365"/>
        <v>6.7437556315765237</v>
      </c>
      <c r="L3396" s="87">
        <v>117.05498676529599</v>
      </c>
      <c r="M3396" s="86">
        <v>133.55348466104701</v>
      </c>
      <c r="N3396" s="86">
        <v>132.97593334621601</v>
      </c>
      <c r="O3396" s="86">
        <f t="shared" si="370"/>
        <v>127.86146825751966</v>
      </c>
      <c r="P3396" s="86">
        <f t="shared" si="366"/>
        <v>9.3631417302978708</v>
      </c>
      <c r="Q3396" s="86">
        <f t="shared" si="367"/>
        <v>6.9984377555653641</v>
      </c>
      <c r="S3396" s="86">
        <f t="shared" si="368"/>
        <v>0.25468212398884016</v>
      </c>
      <c r="T3396" s="87">
        <v>0.145955321</v>
      </c>
      <c r="U3396" s="87">
        <v>0</v>
      </c>
    </row>
    <row r="3397" spans="2:21">
      <c r="B3397" s="87" t="s">
        <v>9163</v>
      </c>
      <c r="C3397" s="87" t="s">
        <v>832</v>
      </c>
      <c r="D3397" s="87" t="s">
        <v>4560</v>
      </c>
      <c r="E3397" s="87">
        <v>36.667117046182398</v>
      </c>
      <c r="F3397" s="86">
        <v>31.9548821825034</v>
      </c>
      <c r="G3397" s="86">
        <v>28.291998277439401</v>
      </c>
      <c r="H3397" s="86">
        <f t="shared" si="369"/>
        <v>32.304665835375069</v>
      </c>
      <c r="I3397" s="86">
        <f t="shared" si="364"/>
        <v>4.1985015244132136</v>
      </c>
      <c r="J3397" s="86">
        <f t="shared" si="365"/>
        <v>5.0136706465378262</v>
      </c>
      <c r="L3397" s="87">
        <v>36.4022299092114</v>
      </c>
      <c r="M3397" s="86">
        <v>36.720021985831401</v>
      </c>
      <c r="N3397" s="86">
        <v>34.093284982221</v>
      </c>
      <c r="O3397" s="86">
        <f t="shared" si="370"/>
        <v>35.738512292421269</v>
      </c>
      <c r="P3397" s="86">
        <f t="shared" si="366"/>
        <v>1.433641387398612</v>
      </c>
      <c r="Q3397" s="86">
        <f t="shared" si="367"/>
        <v>5.1594076746215976</v>
      </c>
      <c r="S3397" s="86">
        <f t="shared" si="368"/>
        <v>0.14573702808377093</v>
      </c>
      <c r="T3397" s="87">
        <v>0.77495196899999996</v>
      </c>
      <c r="U3397" s="87">
        <v>0</v>
      </c>
    </row>
    <row r="3398" spans="2:21">
      <c r="B3398" s="87" t="s">
        <v>9164</v>
      </c>
      <c r="C3398" s="87" t="s">
        <v>4561</v>
      </c>
      <c r="D3398" s="87" t="s">
        <v>1011</v>
      </c>
      <c r="E3398" s="87">
        <v>305.27652984467801</v>
      </c>
      <c r="F3398" s="86">
        <v>319.71054793442897</v>
      </c>
      <c r="G3398" s="86">
        <v>318.66522817533098</v>
      </c>
      <c r="H3398" s="86">
        <f t="shared" si="369"/>
        <v>314.55076865147936</v>
      </c>
      <c r="I3398" s="86">
        <f t="shared" ref="I3398:I3461" si="371">STDEV(E3398:G3398)</f>
        <v>8.0487143342197669</v>
      </c>
      <c r="J3398" s="86">
        <f t="shared" ref="J3398:J3461" si="372">LOG(H3398,2)</f>
        <v>8.2971490773741081</v>
      </c>
      <c r="L3398" s="87">
        <v>320.11604286621298</v>
      </c>
      <c r="M3398" s="86">
        <v>315.84441556637501</v>
      </c>
      <c r="N3398" s="86">
        <v>350.16991727633302</v>
      </c>
      <c r="O3398" s="86">
        <f t="shared" si="370"/>
        <v>328.71012523630702</v>
      </c>
      <c r="P3398" s="86">
        <f t="shared" ref="P3398:P3461" si="373">STDEV(L3398:N3398)</f>
        <v>18.707049627027065</v>
      </c>
      <c r="Q3398" s="86">
        <f t="shared" ref="Q3398:Q3461" si="374">LOG(O3398,2)</f>
        <v>8.3606720861175798</v>
      </c>
      <c r="S3398" s="86">
        <f t="shared" ref="S3398:S3461" si="375">LOG(O3398/H3398,2)</f>
        <v>6.3523008743472831E-2</v>
      </c>
      <c r="T3398" s="87">
        <v>0.95393430400000001</v>
      </c>
      <c r="U3398" s="87">
        <v>0</v>
      </c>
    </row>
    <row r="3399" spans="2:21">
      <c r="B3399" s="87" t="s">
        <v>9165</v>
      </c>
      <c r="C3399" s="87" t="s">
        <v>4562</v>
      </c>
      <c r="D3399" s="87" t="s">
        <v>4563</v>
      </c>
      <c r="E3399" s="87">
        <v>67.7535504017345</v>
      </c>
      <c r="F3399" s="86">
        <v>81.985922494083695</v>
      </c>
      <c r="G3399" s="86">
        <v>84.015444223049798</v>
      </c>
      <c r="H3399" s="86">
        <f t="shared" ref="H3399:H3462" si="376">AVERAGE(E3399:G3399)</f>
        <v>77.918305706289331</v>
      </c>
      <c r="I3399" s="86">
        <f t="shared" si="371"/>
        <v>8.8612317097113014</v>
      </c>
      <c r="J3399" s="86">
        <f t="shared" si="372"/>
        <v>6.2838904019828039</v>
      </c>
      <c r="L3399" s="87">
        <v>66.036488833716305</v>
      </c>
      <c r="M3399" s="86">
        <v>67.457221672766394</v>
      </c>
      <c r="N3399" s="86">
        <v>82.936185487029306</v>
      </c>
      <c r="O3399" s="86">
        <f t="shared" ref="O3399:O3462" si="377">AVERAGE(L3399:N3399)</f>
        <v>72.143298664504002</v>
      </c>
      <c r="P3399" s="86">
        <f t="shared" si="373"/>
        <v>9.3738692610293572</v>
      </c>
      <c r="Q3399" s="86">
        <f t="shared" si="374"/>
        <v>6.1727934849953909</v>
      </c>
      <c r="S3399" s="86">
        <f t="shared" si="375"/>
        <v>-0.11109691698741167</v>
      </c>
      <c r="T3399" s="87">
        <v>0.59732202999999995</v>
      </c>
      <c r="U3399" s="87">
        <v>0</v>
      </c>
    </row>
    <row r="3400" spans="2:21">
      <c r="B3400" s="87" t="s">
        <v>9166</v>
      </c>
      <c r="C3400" s="87" t="s">
        <v>832</v>
      </c>
      <c r="D3400" s="87" t="s">
        <v>3094</v>
      </c>
      <c r="E3400" s="87">
        <v>45.036145821484503</v>
      </c>
      <c r="F3400" s="86">
        <v>40.3939496511843</v>
      </c>
      <c r="G3400" s="86">
        <v>45.460238848276198</v>
      </c>
      <c r="H3400" s="86">
        <f t="shared" si="376"/>
        <v>43.630111440314998</v>
      </c>
      <c r="I3400" s="86">
        <f t="shared" si="371"/>
        <v>2.8106086650253439</v>
      </c>
      <c r="J3400" s="86">
        <f t="shared" si="372"/>
        <v>5.4472522535475578</v>
      </c>
      <c r="L3400" s="87">
        <v>46.865942408055702</v>
      </c>
      <c r="M3400" s="86">
        <v>46.830701703968501</v>
      </c>
      <c r="N3400" s="86">
        <v>43.9846732060305</v>
      </c>
      <c r="O3400" s="86">
        <f t="shared" si="377"/>
        <v>45.893772439351572</v>
      </c>
      <c r="P3400" s="86">
        <f t="shared" si="373"/>
        <v>1.6534223262090226</v>
      </c>
      <c r="Q3400" s="86">
        <f t="shared" si="374"/>
        <v>5.5202264951405819</v>
      </c>
      <c r="S3400" s="86">
        <f t="shared" si="375"/>
        <v>7.2974241593024569E-2</v>
      </c>
      <c r="T3400" s="87">
        <v>0.92168537500000003</v>
      </c>
      <c r="U3400" s="87">
        <v>0</v>
      </c>
    </row>
    <row r="3401" spans="2:21">
      <c r="B3401" s="87" t="s">
        <v>9167</v>
      </c>
      <c r="C3401" s="87" t="s">
        <v>3703</v>
      </c>
      <c r="D3401" s="87" t="s">
        <v>970</v>
      </c>
      <c r="E3401" s="87">
        <v>162.40583523881301</v>
      </c>
      <c r="F3401" s="86">
        <v>171.46840457579401</v>
      </c>
      <c r="G3401" s="86">
        <v>186.22721099510099</v>
      </c>
      <c r="H3401" s="86">
        <f t="shared" si="376"/>
        <v>173.36715026990268</v>
      </c>
      <c r="I3401" s="86">
        <f t="shared" si="371"/>
        <v>12.023660513285391</v>
      </c>
      <c r="J3401" s="86">
        <f t="shared" si="372"/>
        <v>7.4376867513542493</v>
      </c>
      <c r="L3401" s="87">
        <v>178.864088430187</v>
      </c>
      <c r="M3401" s="86">
        <v>164.27235400018401</v>
      </c>
      <c r="N3401" s="86">
        <v>179.171292284022</v>
      </c>
      <c r="O3401" s="86">
        <f t="shared" si="377"/>
        <v>174.10257823813103</v>
      </c>
      <c r="P3401" s="86">
        <f t="shared" si="373"/>
        <v>8.5146095023901811</v>
      </c>
      <c r="Q3401" s="86">
        <f t="shared" si="374"/>
        <v>7.4437937574037418</v>
      </c>
      <c r="S3401" s="86">
        <f t="shared" si="375"/>
        <v>6.1070060494915228E-3</v>
      </c>
      <c r="T3401" s="87">
        <v>0.91676302600000004</v>
      </c>
      <c r="U3401" s="87">
        <v>0</v>
      </c>
    </row>
    <row r="3402" spans="2:21">
      <c r="B3402" s="87" t="s">
        <v>9168</v>
      </c>
      <c r="C3402" s="87" t="s">
        <v>4564</v>
      </c>
      <c r="D3402" s="87" t="s">
        <v>4565</v>
      </c>
      <c r="E3402" s="87">
        <v>91.874933464404506</v>
      </c>
      <c r="F3402" s="86">
        <v>104.85362677235599</v>
      </c>
      <c r="G3402" s="86">
        <v>96.356677203873403</v>
      </c>
      <c r="H3402" s="86">
        <f t="shared" si="376"/>
        <v>97.695079146877973</v>
      </c>
      <c r="I3402" s="86">
        <f t="shared" si="371"/>
        <v>6.5920489846666781</v>
      </c>
      <c r="J3402" s="86">
        <f t="shared" si="372"/>
        <v>6.6102139910709212</v>
      </c>
      <c r="L3402" s="87">
        <v>87.196861333878203</v>
      </c>
      <c r="M3402" s="86">
        <v>106.59893082693701</v>
      </c>
      <c r="N3402" s="86">
        <v>99.122193608477303</v>
      </c>
      <c r="O3402" s="86">
        <f t="shared" si="377"/>
        <v>97.639328589764162</v>
      </c>
      <c r="P3402" s="86">
        <f t="shared" si="373"/>
        <v>9.7856651103112604</v>
      </c>
      <c r="Q3402" s="86">
        <f t="shared" si="374"/>
        <v>6.6093904694457164</v>
      </c>
      <c r="S3402" s="86">
        <f t="shared" si="375"/>
        <v>-8.2352162520483356E-4</v>
      </c>
      <c r="T3402" s="87">
        <v>0.90801054400000003</v>
      </c>
      <c r="U3402" s="87">
        <v>0</v>
      </c>
    </row>
    <row r="3403" spans="2:21">
      <c r="B3403" s="87" t="s">
        <v>9169</v>
      </c>
      <c r="C3403" s="87" t="s">
        <v>841</v>
      </c>
      <c r="D3403" s="87"/>
      <c r="E3403" s="87">
        <v>95.385787001257697</v>
      </c>
      <c r="F3403" s="86">
        <v>90.8364464478488</v>
      </c>
      <c r="G3403" s="86">
        <v>93.394910945281097</v>
      </c>
      <c r="H3403" s="86">
        <f t="shared" si="376"/>
        <v>93.205714798129193</v>
      </c>
      <c r="I3403" s="86">
        <f t="shared" si="371"/>
        <v>2.2805638018471512</v>
      </c>
      <c r="J3403" s="86">
        <f t="shared" si="372"/>
        <v>6.5423465096184001</v>
      </c>
      <c r="L3403" s="87">
        <v>93.731273657392506</v>
      </c>
      <c r="M3403" s="86">
        <v>109.62360767565001</v>
      </c>
      <c r="N3403" s="86">
        <v>103.934208445477</v>
      </c>
      <c r="O3403" s="86">
        <f t="shared" si="377"/>
        <v>102.42969659283983</v>
      </c>
      <c r="P3403" s="86">
        <f t="shared" si="373"/>
        <v>8.0522814824750402</v>
      </c>
      <c r="Q3403" s="86">
        <f t="shared" si="374"/>
        <v>6.6784902343708872</v>
      </c>
      <c r="S3403" s="86">
        <f t="shared" si="375"/>
        <v>0.13614372475248612</v>
      </c>
      <c r="T3403" s="87">
        <v>0.65189538899999999</v>
      </c>
      <c r="U3403" s="87">
        <v>0</v>
      </c>
    </row>
    <row r="3404" spans="2:21">
      <c r="B3404" s="87" t="s">
        <v>9170</v>
      </c>
      <c r="C3404" s="87" t="s">
        <v>4566</v>
      </c>
      <c r="D3404" s="87" t="s">
        <v>4567</v>
      </c>
      <c r="E3404" s="87">
        <v>73.497811390020203</v>
      </c>
      <c r="F3404" s="86">
        <v>73.947309322739599</v>
      </c>
      <c r="G3404" s="86">
        <v>71.674265784334594</v>
      </c>
      <c r="H3404" s="86">
        <f t="shared" si="376"/>
        <v>73.03979549903147</v>
      </c>
      <c r="I3404" s="86">
        <f t="shared" si="371"/>
        <v>1.2037506590527136</v>
      </c>
      <c r="J3404" s="86">
        <f t="shared" si="372"/>
        <v>6.1906108208756239</v>
      </c>
      <c r="L3404" s="87">
        <v>67.573001627877503</v>
      </c>
      <c r="M3404" s="86">
        <v>70.6992095775107</v>
      </c>
      <c r="N3404" s="86">
        <v>64.228275062424103</v>
      </c>
      <c r="O3404" s="86">
        <f t="shared" si="377"/>
        <v>67.500162089270773</v>
      </c>
      <c r="P3404" s="86">
        <f t="shared" si="373"/>
        <v>3.2360821332937584</v>
      </c>
      <c r="Q3404" s="86">
        <f t="shared" si="374"/>
        <v>6.0768190614227775</v>
      </c>
      <c r="S3404" s="86">
        <f t="shared" si="375"/>
        <v>-0.1137917594528461</v>
      </c>
      <c r="T3404" s="87">
        <v>0.35371438700000002</v>
      </c>
      <c r="U3404" s="87">
        <v>0</v>
      </c>
    </row>
    <row r="3405" spans="2:21">
      <c r="B3405" s="87" t="s">
        <v>9171</v>
      </c>
      <c r="C3405" s="87" t="s">
        <v>4568</v>
      </c>
      <c r="D3405" s="87" t="s">
        <v>1171</v>
      </c>
      <c r="E3405" s="87">
        <v>104.65457013596</v>
      </c>
      <c r="F3405" s="86">
        <v>99.522994712662907</v>
      </c>
      <c r="G3405" s="86">
        <v>97.208252427764094</v>
      </c>
      <c r="H3405" s="86">
        <f t="shared" si="376"/>
        <v>100.461939092129</v>
      </c>
      <c r="I3405" s="86">
        <f t="shared" si="371"/>
        <v>3.8109217078872417</v>
      </c>
      <c r="J3405" s="86">
        <f t="shared" si="372"/>
        <v>6.6505052167177263</v>
      </c>
      <c r="L3405" s="87">
        <v>113.36829735178701</v>
      </c>
      <c r="M3405" s="86">
        <v>111.590594737964</v>
      </c>
      <c r="N3405" s="86">
        <v>105.390840863546</v>
      </c>
      <c r="O3405" s="86">
        <f t="shared" si="377"/>
        <v>110.11657765109901</v>
      </c>
      <c r="P3405" s="86">
        <f t="shared" si="373"/>
        <v>4.1880183601223733</v>
      </c>
      <c r="Q3405" s="86">
        <f t="shared" si="374"/>
        <v>6.7828878675295865</v>
      </c>
      <c r="S3405" s="86">
        <f t="shared" si="375"/>
        <v>0.13238265081185996</v>
      </c>
      <c r="T3405" s="87">
        <v>0.65453554400000002</v>
      </c>
      <c r="U3405" s="87">
        <v>0</v>
      </c>
    </row>
    <row r="3406" spans="2:21">
      <c r="B3406" s="87" t="s">
        <v>9172</v>
      </c>
      <c r="C3406" s="87" t="s">
        <v>841</v>
      </c>
      <c r="D3406" s="87"/>
      <c r="E3406" s="87">
        <v>120.51086360413601</v>
      </c>
      <c r="F3406" s="86">
        <v>98.698092892586004</v>
      </c>
      <c r="G3406" s="86">
        <v>113.230786847419</v>
      </c>
      <c r="H3406" s="86">
        <f t="shared" si="376"/>
        <v>110.81324778138033</v>
      </c>
      <c r="I3406" s="86">
        <f t="shared" si="371"/>
        <v>11.105521729325943</v>
      </c>
      <c r="J3406" s="86">
        <f t="shared" si="372"/>
        <v>6.7919865564145283</v>
      </c>
      <c r="L3406" s="87">
        <v>115.141700487888</v>
      </c>
      <c r="M3406" s="86">
        <v>118.381376447619</v>
      </c>
      <c r="N3406" s="86">
        <v>114.08526222003201</v>
      </c>
      <c r="O3406" s="86">
        <f t="shared" si="377"/>
        <v>115.86944638517967</v>
      </c>
      <c r="P3406" s="86">
        <f t="shared" si="373"/>
        <v>2.2386066944390874</v>
      </c>
      <c r="Q3406" s="86">
        <f t="shared" si="374"/>
        <v>6.8563563820057363</v>
      </c>
      <c r="S3406" s="86">
        <f t="shared" si="375"/>
        <v>6.4369825591207366E-2</v>
      </c>
      <c r="T3406" s="87">
        <v>0.95393430400000001</v>
      </c>
      <c r="U3406" s="87">
        <v>0</v>
      </c>
    </row>
    <row r="3407" spans="2:21">
      <c r="B3407" s="87" t="s">
        <v>9173</v>
      </c>
      <c r="C3407" s="87" t="s">
        <v>4569</v>
      </c>
      <c r="D3407" s="87" t="s">
        <v>4570</v>
      </c>
      <c r="E3407" s="87">
        <v>21.265505105082202</v>
      </c>
      <c r="F3407" s="86">
        <v>13.6503829203566</v>
      </c>
      <c r="G3407" s="86">
        <v>9.7350369755874908</v>
      </c>
      <c r="H3407" s="86">
        <f t="shared" si="376"/>
        <v>14.883641667008765</v>
      </c>
      <c r="I3407" s="86">
        <f t="shared" si="371"/>
        <v>5.8633283358062807</v>
      </c>
      <c r="J3407" s="86">
        <f t="shared" si="372"/>
        <v>3.8956556570954697</v>
      </c>
      <c r="L3407" s="87">
        <v>16.569388226073301</v>
      </c>
      <c r="M3407" s="86">
        <v>24.2665261573033</v>
      </c>
      <c r="N3407" s="86">
        <v>13.604156907951401</v>
      </c>
      <c r="O3407" s="86">
        <f t="shared" si="377"/>
        <v>18.146690430442668</v>
      </c>
      <c r="P3407" s="86">
        <f t="shared" si="373"/>
        <v>5.503402691545709</v>
      </c>
      <c r="Q3407" s="86">
        <f t="shared" si="374"/>
        <v>4.1816345502729568</v>
      </c>
      <c r="S3407" s="86">
        <f t="shared" si="375"/>
        <v>0.28597889317748648</v>
      </c>
      <c r="T3407" s="87">
        <v>0.74249469999999995</v>
      </c>
      <c r="U3407" s="87">
        <v>0</v>
      </c>
    </row>
    <row r="3408" spans="2:21">
      <c r="B3408" s="87" t="s">
        <v>9174</v>
      </c>
      <c r="C3408" s="87" t="s">
        <v>4351</v>
      </c>
      <c r="D3408" s="87" t="s">
        <v>4352</v>
      </c>
      <c r="E3408" s="87">
        <v>86.240212392584993</v>
      </c>
      <c r="F3408" s="86">
        <v>91.611940511184898</v>
      </c>
      <c r="G3408" s="86">
        <v>92.331241712046406</v>
      </c>
      <c r="H3408" s="86">
        <f t="shared" si="376"/>
        <v>90.061131538605423</v>
      </c>
      <c r="I3408" s="86">
        <f t="shared" si="371"/>
        <v>3.3285005475002363</v>
      </c>
      <c r="J3408" s="86">
        <f t="shared" si="372"/>
        <v>6.4928326988704663</v>
      </c>
      <c r="L3408" s="87">
        <v>133.70435518509299</v>
      </c>
      <c r="M3408" s="86">
        <v>146.65902341838799</v>
      </c>
      <c r="N3408" s="86">
        <v>150.26053319986599</v>
      </c>
      <c r="O3408" s="86">
        <f t="shared" si="377"/>
        <v>143.54130393444902</v>
      </c>
      <c r="P3408" s="86">
        <f t="shared" si="373"/>
        <v>8.7072894002446493</v>
      </c>
      <c r="Q3408" s="86">
        <f t="shared" si="374"/>
        <v>7.1653221211511404</v>
      </c>
      <c r="S3408" s="86">
        <f t="shared" si="375"/>
        <v>0.6724894222806741</v>
      </c>
      <c r="T3408" s="91">
        <v>5.3099999999999998E-12</v>
      </c>
      <c r="U3408" s="87">
        <v>0</v>
      </c>
    </row>
    <row r="3409" spans="2:21">
      <c r="B3409" s="87" t="s">
        <v>9175</v>
      </c>
      <c r="C3409" s="87" t="s">
        <v>4571</v>
      </c>
      <c r="D3409" s="87" t="s">
        <v>4572</v>
      </c>
      <c r="E3409" s="87">
        <v>74.460969574861494</v>
      </c>
      <c r="F3409" s="86">
        <v>80.399890378605605</v>
      </c>
      <c r="G3409" s="86">
        <v>76.004824253052405</v>
      </c>
      <c r="H3409" s="86">
        <f t="shared" si="376"/>
        <v>76.955228068839844</v>
      </c>
      <c r="I3409" s="86">
        <f t="shared" si="371"/>
        <v>3.0814194193721227</v>
      </c>
      <c r="J3409" s="86">
        <f t="shared" si="372"/>
        <v>6.2659474364217065</v>
      </c>
      <c r="L3409" s="87">
        <v>81.903458565902298</v>
      </c>
      <c r="M3409" s="86">
        <v>92.062046218502303</v>
      </c>
      <c r="N3409" s="86">
        <v>87.4170511866933</v>
      </c>
      <c r="O3409" s="86">
        <f t="shared" si="377"/>
        <v>87.127518657032624</v>
      </c>
      <c r="P3409" s="86">
        <f t="shared" si="373"/>
        <v>5.085479091313629</v>
      </c>
      <c r="Q3409" s="86">
        <f t="shared" si="374"/>
        <v>6.445056551480933</v>
      </c>
      <c r="S3409" s="86">
        <f t="shared" si="375"/>
        <v>0.17910911505922625</v>
      </c>
      <c r="T3409" s="87">
        <v>0.43035957499999999</v>
      </c>
      <c r="U3409" s="87">
        <v>0</v>
      </c>
    </row>
    <row r="3410" spans="2:21">
      <c r="B3410" s="87" t="s">
        <v>9176</v>
      </c>
      <c r="C3410" s="87" t="s">
        <v>832</v>
      </c>
      <c r="D3410" s="87" t="s">
        <v>4573</v>
      </c>
      <c r="E3410" s="87">
        <v>87.591251074454505</v>
      </c>
      <c r="F3410" s="86">
        <v>92.675313978262494</v>
      </c>
      <c r="G3410" s="86">
        <v>106.69516147892</v>
      </c>
      <c r="H3410" s="86">
        <f t="shared" si="376"/>
        <v>95.653908843878995</v>
      </c>
      <c r="I3410" s="86">
        <f t="shared" si="371"/>
        <v>9.8941330451722251</v>
      </c>
      <c r="J3410" s="86">
        <f t="shared" si="372"/>
        <v>6.5797520195952428</v>
      </c>
      <c r="L3410" s="87">
        <v>86.708581702853095</v>
      </c>
      <c r="M3410" s="86">
        <v>81.794660831115095</v>
      </c>
      <c r="N3410" s="86">
        <v>84.5629283855761</v>
      </c>
      <c r="O3410" s="86">
        <f t="shared" si="377"/>
        <v>84.355390306514764</v>
      </c>
      <c r="P3410" s="86">
        <f t="shared" si="373"/>
        <v>2.4635256491705011</v>
      </c>
      <c r="Q3410" s="86">
        <f t="shared" si="374"/>
        <v>6.3984083545088133</v>
      </c>
      <c r="S3410" s="86">
        <f t="shared" si="375"/>
        <v>-0.18134366508642907</v>
      </c>
      <c r="T3410" s="87">
        <v>0.197319774</v>
      </c>
      <c r="U3410" s="87">
        <v>0</v>
      </c>
    </row>
    <row r="3411" spans="2:21">
      <c r="B3411" s="87" t="s">
        <v>9177</v>
      </c>
      <c r="C3411" s="87" t="s">
        <v>4574</v>
      </c>
      <c r="D3411" s="87" t="s">
        <v>4575</v>
      </c>
      <c r="E3411" s="87">
        <v>92.004427692886594</v>
      </c>
      <c r="F3411" s="86">
        <v>85.474014522525195</v>
      </c>
      <c r="G3411" s="86">
        <v>82.883323241453098</v>
      </c>
      <c r="H3411" s="86">
        <f t="shared" si="376"/>
        <v>86.787255152288296</v>
      </c>
      <c r="I3411" s="86">
        <f t="shared" si="371"/>
        <v>4.7002220497797147</v>
      </c>
      <c r="J3411" s="86">
        <f t="shared" si="372"/>
        <v>6.4394112910294732</v>
      </c>
      <c r="L3411" s="87">
        <v>108.148834324254</v>
      </c>
      <c r="M3411" s="86">
        <v>103.347794005465</v>
      </c>
      <c r="N3411" s="86">
        <v>91.696279372968704</v>
      </c>
      <c r="O3411" s="86">
        <f t="shared" si="377"/>
        <v>101.06430256756256</v>
      </c>
      <c r="P3411" s="86">
        <f t="shared" si="373"/>
        <v>8.4606377399399317</v>
      </c>
      <c r="Q3411" s="86">
        <f t="shared" si="374"/>
        <v>6.6591296953929362</v>
      </c>
      <c r="S3411" s="86">
        <f t="shared" si="375"/>
        <v>0.2197184043634629</v>
      </c>
      <c r="T3411" s="87">
        <v>0.295835495</v>
      </c>
      <c r="U3411" s="87">
        <v>0</v>
      </c>
    </row>
    <row r="3412" spans="2:21">
      <c r="B3412" s="87" t="s">
        <v>9178</v>
      </c>
      <c r="C3412" s="87" t="s">
        <v>841</v>
      </c>
      <c r="D3412" s="87"/>
      <c r="E3412" s="87">
        <v>62.361148927053101</v>
      </c>
      <c r="F3412" s="86">
        <v>68.1892088985214</v>
      </c>
      <c r="G3412" s="86">
        <v>68.530181211324702</v>
      </c>
      <c r="H3412" s="86">
        <f t="shared" si="376"/>
        <v>66.360179678966404</v>
      </c>
      <c r="I3412" s="86">
        <f t="shared" si="371"/>
        <v>3.4674559471730566</v>
      </c>
      <c r="J3412" s="86">
        <f t="shared" si="372"/>
        <v>6.0522458874741289</v>
      </c>
      <c r="L3412" s="87">
        <v>79.729406791234197</v>
      </c>
      <c r="M3412" s="86">
        <v>73.665503789332703</v>
      </c>
      <c r="N3412" s="86">
        <v>67.469837375260695</v>
      </c>
      <c r="O3412" s="86">
        <f t="shared" si="377"/>
        <v>73.621582651942518</v>
      </c>
      <c r="P3412" s="86">
        <f t="shared" si="373"/>
        <v>6.1299027207615984</v>
      </c>
      <c r="Q3412" s="86">
        <f t="shared" si="374"/>
        <v>6.2020568587300478</v>
      </c>
      <c r="S3412" s="86">
        <f t="shared" si="375"/>
        <v>0.14981097125591844</v>
      </c>
      <c r="T3412" s="87">
        <v>0.72729081500000003</v>
      </c>
      <c r="U3412" s="87">
        <v>0</v>
      </c>
    </row>
    <row r="3413" spans="2:21">
      <c r="B3413" s="87" t="s">
        <v>9179</v>
      </c>
      <c r="C3413" s="87" t="s">
        <v>4576</v>
      </c>
      <c r="D3413" s="87" t="s">
        <v>4577</v>
      </c>
      <c r="E3413" s="87">
        <v>158.00409283305501</v>
      </c>
      <c r="F3413" s="86">
        <v>188.04048926618401</v>
      </c>
      <c r="G3413" s="86">
        <v>184.48115318443601</v>
      </c>
      <c r="H3413" s="86">
        <f t="shared" si="376"/>
        <v>176.84191176122502</v>
      </c>
      <c r="I3413" s="86">
        <f t="shared" si="371"/>
        <v>16.410813045477006</v>
      </c>
      <c r="J3413" s="86">
        <f t="shared" si="372"/>
        <v>7.4663164256141448</v>
      </c>
      <c r="L3413" s="87">
        <v>190.402683615397</v>
      </c>
      <c r="M3413" s="86">
        <v>213.49352317644599</v>
      </c>
      <c r="N3413" s="86">
        <v>220.01389446428101</v>
      </c>
      <c r="O3413" s="86">
        <f t="shared" si="377"/>
        <v>207.97003375204133</v>
      </c>
      <c r="P3413" s="86">
        <f t="shared" si="373"/>
        <v>15.559166222853948</v>
      </c>
      <c r="Q3413" s="86">
        <f t="shared" si="374"/>
        <v>7.7002318562573464</v>
      </c>
      <c r="S3413" s="86">
        <f t="shared" si="375"/>
        <v>0.23391543064320247</v>
      </c>
      <c r="T3413" s="87">
        <v>0.23099916400000001</v>
      </c>
      <c r="U3413" s="87">
        <v>0</v>
      </c>
    </row>
    <row r="3414" spans="2:21">
      <c r="B3414" s="87" t="s">
        <v>9180</v>
      </c>
      <c r="C3414" s="87" t="s">
        <v>4578</v>
      </c>
      <c r="D3414" s="87" t="s">
        <v>2461</v>
      </c>
      <c r="E3414" s="87">
        <v>70.747376207199096</v>
      </c>
      <c r="F3414" s="86">
        <v>72.737650111401507</v>
      </c>
      <c r="G3414" s="86">
        <v>73.198171971780994</v>
      </c>
      <c r="H3414" s="86">
        <f t="shared" si="376"/>
        <v>72.227732763460537</v>
      </c>
      <c r="I3414" s="86">
        <f t="shared" si="371"/>
        <v>1.302540496960271</v>
      </c>
      <c r="J3414" s="86">
        <f t="shared" si="372"/>
        <v>6.1744809796199007</v>
      </c>
      <c r="L3414" s="87">
        <v>79.219826470143701</v>
      </c>
      <c r="M3414" s="86">
        <v>80.622481101172895</v>
      </c>
      <c r="N3414" s="86">
        <v>69.825866847932005</v>
      </c>
      <c r="O3414" s="86">
        <f t="shared" si="377"/>
        <v>76.556058139749538</v>
      </c>
      <c r="P3414" s="86">
        <f t="shared" si="373"/>
        <v>5.8705592682323955</v>
      </c>
      <c r="Q3414" s="86">
        <f t="shared" si="374"/>
        <v>6.2584446424667659</v>
      </c>
      <c r="S3414" s="86">
        <f t="shared" si="375"/>
        <v>8.3963662846865919E-2</v>
      </c>
      <c r="T3414" s="87">
        <v>0.89661569900000004</v>
      </c>
      <c r="U3414" s="87">
        <v>0</v>
      </c>
    </row>
    <row r="3415" spans="2:21">
      <c r="B3415" s="87" t="s">
        <v>9181</v>
      </c>
      <c r="C3415" s="87" t="s">
        <v>4579</v>
      </c>
      <c r="D3415" s="87" t="s">
        <v>4580</v>
      </c>
      <c r="E3415" s="87">
        <v>76.8708628983713</v>
      </c>
      <c r="F3415" s="86">
        <v>80.044279299342605</v>
      </c>
      <c r="G3415" s="86">
        <v>70.230515270037102</v>
      </c>
      <c r="H3415" s="86">
        <f t="shared" si="376"/>
        <v>75.715219155917012</v>
      </c>
      <c r="I3415" s="86">
        <f t="shared" si="371"/>
        <v>5.007906294084183</v>
      </c>
      <c r="J3415" s="86">
        <f t="shared" si="372"/>
        <v>6.2425114135121644</v>
      </c>
      <c r="L3415" s="87">
        <v>73.299702921729406</v>
      </c>
      <c r="M3415" s="86">
        <v>76.668646978109194</v>
      </c>
      <c r="N3415" s="86">
        <v>61.579158106419499</v>
      </c>
      <c r="O3415" s="86">
        <f t="shared" si="377"/>
        <v>70.515836002086033</v>
      </c>
      <c r="P3415" s="86">
        <f t="shared" si="373"/>
        <v>7.9205810943342598</v>
      </c>
      <c r="Q3415" s="86">
        <f t="shared" si="374"/>
        <v>6.1398753801451909</v>
      </c>
      <c r="S3415" s="86">
        <f t="shared" si="375"/>
        <v>-0.10263603336697211</v>
      </c>
      <c r="T3415" s="87">
        <v>0.55598561800000001</v>
      </c>
      <c r="U3415" s="87">
        <v>0</v>
      </c>
    </row>
    <row r="3416" spans="2:21">
      <c r="B3416" s="87" t="s">
        <v>9182</v>
      </c>
      <c r="C3416" s="87" t="s">
        <v>4581</v>
      </c>
      <c r="D3416" s="87" t="s">
        <v>1290</v>
      </c>
      <c r="E3416" s="87">
        <v>823.75088996238401</v>
      </c>
      <c r="F3416" s="86">
        <v>834.564147593607</v>
      </c>
      <c r="G3416" s="86">
        <v>773.70734187586902</v>
      </c>
      <c r="H3416" s="86">
        <f t="shared" si="376"/>
        <v>810.67412647728668</v>
      </c>
      <c r="I3416" s="86">
        <f t="shared" si="371"/>
        <v>32.46750695657903</v>
      </c>
      <c r="J3416" s="86">
        <f t="shared" si="372"/>
        <v>9.6629782884406907</v>
      </c>
      <c r="L3416" s="87">
        <v>860.01269689214496</v>
      </c>
      <c r="M3416" s="86">
        <v>773.94243612665696</v>
      </c>
      <c r="N3416" s="86">
        <v>833.27632861475297</v>
      </c>
      <c r="O3416" s="86">
        <f t="shared" si="377"/>
        <v>822.41048721118489</v>
      </c>
      <c r="P3416" s="86">
        <f t="shared" si="373"/>
        <v>44.051927643582125</v>
      </c>
      <c r="Q3416" s="86">
        <f t="shared" si="374"/>
        <v>9.6837148513774096</v>
      </c>
      <c r="S3416" s="86">
        <f t="shared" si="375"/>
        <v>2.07365629367182E-2</v>
      </c>
      <c r="T3416" s="87">
        <v>0.95510654299999997</v>
      </c>
      <c r="U3416" s="87">
        <v>0</v>
      </c>
    </row>
    <row r="3417" spans="2:21">
      <c r="B3417" s="87" t="s">
        <v>9183</v>
      </c>
      <c r="C3417" s="87" t="s">
        <v>4582</v>
      </c>
      <c r="D3417" s="87" t="s">
        <v>4583</v>
      </c>
      <c r="E3417" s="87">
        <v>203.438148054886</v>
      </c>
      <c r="F3417" s="86">
        <v>226.68926389453</v>
      </c>
      <c r="G3417" s="86">
        <v>198.869267093986</v>
      </c>
      <c r="H3417" s="86">
        <f t="shared" si="376"/>
        <v>209.665559681134</v>
      </c>
      <c r="I3417" s="86">
        <f t="shared" si="371"/>
        <v>14.918898993143436</v>
      </c>
      <c r="J3417" s="86">
        <f t="shared" si="372"/>
        <v>7.7119460890829936</v>
      </c>
      <c r="L3417" s="87">
        <v>217.10069696597199</v>
      </c>
      <c r="M3417" s="86">
        <v>258.05575715630198</v>
      </c>
      <c r="N3417" s="86">
        <v>252.52346260469</v>
      </c>
      <c r="O3417" s="86">
        <f t="shared" si="377"/>
        <v>242.55997224232132</v>
      </c>
      <c r="P3417" s="86">
        <f t="shared" si="373"/>
        <v>22.221219452342126</v>
      </c>
      <c r="Q3417" s="86">
        <f t="shared" si="374"/>
        <v>7.9221976832996175</v>
      </c>
      <c r="S3417" s="86">
        <f t="shared" si="375"/>
        <v>0.21025159421662401</v>
      </c>
      <c r="T3417" s="87">
        <v>0.35668780300000003</v>
      </c>
      <c r="U3417" s="87">
        <v>0</v>
      </c>
    </row>
    <row r="3418" spans="2:21">
      <c r="B3418" s="87" t="s">
        <v>9184</v>
      </c>
      <c r="C3418" s="87" t="s">
        <v>2511</v>
      </c>
      <c r="D3418" s="87" t="s">
        <v>1599</v>
      </c>
      <c r="E3418" s="87">
        <v>92.713101622157396</v>
      </c>
      <c r="F3418" s="86">
        <v>93.708391418389795</v>
      </c>
      <c r="G3418" s="86">
        <v>104.011559891552</v>
      </c>
      <c r="H3418" s="86">
        <f t="shared" si="376"/>
        <v>96.811017644033072</v>
      </c>
      <c r="I3418" s="86">
        <f t="shared" si="371"/>
        <v>6.2556779759151491</v>
      </c>
      <c r="J3418" s="86">
        <f t="shared" si="372"/>
        <v>6.5970993386258492</v>
      </c>
      <c r="L3418" s="87">
        <v>98.612423728220904</v>
      </c>
      <c r="M3418" s="86">
        <v>101.352140418036</v>
      </c>
      <c r="N3418" s="86">
        <v>97.316508674869596</v>
      </c>
      <c r="O3418" s="86">
        <f t="shared" si="377"/>
        <v>99.093690940375495</v>
      </c>
      <c r="P3418" s="86">
        <f t="shared" si="373"/>
        <v>2.0604112426247272</v>
      </c>
      <c r="Q3418" s="86">
        <f t="shared" si="374"/>
        <v>6.6307213022609863</v>
      </c>
      <c r="S3418" s="86">
        <f t="shared" si="375"/>
        <v>3.3621963635136518E-2</v>
      </c>
      <c r="T3418" s="87">
        <v>0.99238592000000003</v>
      </c>
      <c r="U3418" s="87">
        <v>0</v>
      </c>
    </row>
    <row r="3419" spans="2:21">
      <c r="B3419" s="87" t="s">
        <v>9185</v>
      </c>
      <c r="C3419" s="87" t="s">
        <v>4584</v>
      </c>
      <c r="D3419" s="87" t="s">
        <v>4585</v>
      </c>
      <c r="E3419" s="87">
        <v>540.80615299411102</v>
      </c>
      <c r="F3419" s="86">
        <v>543.69275967841304</v>
      </c>
      <c r="G3419" s="86">
        <v>546.15668088523103</v>
      </c>
      <c r="H3419" s="86">
        <f t="shared" si="376"/>
        <v>543.55186451925169</v>
      </c>
      <c r="I3419" s="86">
        <f t="shared" si="371"/>
        <v>2.6780451383088391</v>
      </c>
      <c r="J3419" s="86">
        <f t="shared" si="372"/>
        <v>9.0862738903719382</v>
      </c>
      <c r="L3419" s="87">
        <v>526.31918751301896</v>
      </c>
      <c r="M3419" s="86">
        <v>494.85315433029302</v>
      </c>
      <c r="N3419" s="86">
        <v>497.19662604127001</v>
      </c>
      <c r="O3419" s="86">
        <f t="shared" si="377"/>
        <v>506.12298929486064</v>
      </c>
      <c r="P3419" s="86">
        <f t="shared" si="373"/>
        <v>17.529625830729891</v>
      </c>
      <c r="Q3419" s="86">
        <f t="shared" si="374"/>
        <v>8.9833441962067706</v>
      </c>
      <c r="S3419" s="86">
        <f t="shared" si="375"/>
        <v>-0.10292969416516758</v>
      </c>
      <c r="T3419" s="87">
        <v>0.37963089900000002</v>
      </c>
      <c r="U3419" s="87">
        <v>0</v>
      </c>
    </row>
    <row r="3420" spans="2:21">
      <c r="B3420" s="87" t="s">
        <v>9186</v>
      </c>
      <c r="C3420" s="87" t="s">
        <v>841</v>
      </c>
      <c r="D3420" s="87" t="s">
        <v>955</v>
      </c>
      <c r="E3420" s="87">
        <v>584.13952582679201</v>
      </c>
      <c r="F3420" s="86">
        <v>632.43426889183104</v>
      </c>
      <c r="G3420" s="86">
        <v>601.09522027466301</v>
      </c>
      <c r="H3420" s="86">
        <f t="shared" si="376"/>
        <v>605.88967166442865</v>
      </c>
      <c r="I3420" s="86">
        <f t="shared" si="371"/>
        <v>24.501747387199824</v>
      </c>
      <c r="J3420" s="86">
        <f t="shared" si="372"/>
        <v>9.2429113025593992</v>
      </c>
      <c r="L3420" s="87">
        <v>553.22233740654997</v>
      </c>
      <c r="M3420" s="86">
        <v>625.31965405317203</v>
      </c>
      <c r="N3420" s="86">
        <v>602.36328152275496</v>
      </c>
      <c r="O3420" s="86">
        <f t="shared" si="377"/>
        <v>593.63509099415899</v>
      </c>
      <c r="P3420" s="86">
        <f t="shared" si="373"/>
        <v>36.832618008206069</v>
      </c>
      <c r="Q3420" s="86">
        <f t="shared" si="374"/>
        <v>9.2134325649324502</v>
      </c>
      <c r="S3420" s="86">
        <f t="shared" si="375"/>
        <v>-2.9478737626949903E-2</v>
      </c>
      <c r="T3420" s="87">
        <v>0.79055364699999997</v>
      </c>
      <c r="U3420" s="87">
        <v>0</v>
      </c>
    </row>
    <row r="3421" spans="2:21">
      <c r="B3421" s="87" t="s">
        <v>9187</v>
      </c>
      <c r="C3421" s="87" t="s">
        <v>4586</v>
      </c>
      <c r="D3421" s="87" t="s">
        <v>1324</v>
      </c>
      <c r="E3421" s="87">
        <v>152.62808005136</v>
      </c>
      <c r="F3421" s="86">
        <v>120.248197796794</v>
      </c>
      <c r="G3421" s="86">
        <v>133.66432163690399</v>
      </c>
      <c r="H3421" s="86">
        <f t="shared" si="376"/>
        <v>135.51353316168601</v>
      </c>
      <c r="I3421" s="86">
        <f t="shared" si="371"/>
        <v>16.268954519342337</v>
      </c>
      <c r="J3421" s="86">
        <f t="shared" si="372"/>
        <v>7.0822931243820548</v>
      </c>
      <c r="L3421" s="87">
        <v>157.87958719035899</v>
      </c>
      <c r="M3421" s="86">
        <v>133.62493452285901</v>
      </c>
      <c r="N3421" s="86">
        <v>127.73143292178899</v>
      </c>
      <c r="O3421" s="86">
        <f t="shared" si="377"/>
        <v>139.745318211669</v>
      </c>
      <c r="P3421" s="86">
        <f t="shared" si="373"/>
        <v>15.97880232758583</v>
      </c>
      <c r="Q3421" s="86">
        <f t="shared" si="374"/>
        <v>7.1266561400635826</v>
      </c>
      <c r="S3421" s="86">
        <f t="shared" si="375"/>
        <v>4.4363015681528471E-2</v>
      </c>
      <c r="T3421" s="87">
        <v>1</v>
      </c>
      <c r="U3421" s="87">
        <v>0</v>
      </c>
    </row>
    <row r="3422" spans="2:21">
      <c r="B3422" s="87" t="s">
        <v>9188</v>
      </c>
      <c r="C3422" s="87" t="s">
        <v>4587</v>
      </c>
      <c r="D3422" s="87" t="s">
        <v>4588</v>
      </c>
      <c r="E3422" s="87">
        <v>295.19239963219098</v>
      </c>
      <c r="F3422" s="86">
        <v>319.379026548372</v>
      </c>
      <c r="G3422" s="86">
        <v>347.92550273298798</v>
      </c>
      <c r="H3422" s="86">
        <f t="shared" si="376"/>
        <v>320.8323096378503</v>
      </c>
      <c r="I3422" s="86">
        <f t="shared" si="371"/>
        <v>26.396572968160928</v>
      </c>
      <c r="J3422" s="86">
        <f t="shared" si="372"/>
        <v>8.3256756264775529</v>
      </c>
      <c r="L3422" s="87">
        <v>347.93916581795901</v>
      </c>
      <c r="M3422" s="86">
        <v>185.92450252826001</v>
      </c>
      <c r="N3422" s="86">
        <v>259.21199061871999</v>
      </c>
      <c r="O3422" s="86">
        <f t="shared" si="377"/>
        <v>264.35855298831302</v>
      </c>
      <c r="P3422" s="86">
        <f t="shared" si="373"/>
        <v>81.129853373383526</v>
      </c>
      <c r="Q3422" s="86">
        <f t="shared" si="374"/>
        <v>8.0463521938312361</v>
      </c>
      <c r="S3422" s="86">
        <f t="shared" si="375"/>
        <v>-0.27932343264631476</v>
      </c>
      <c r="T3422" s="87">
        <v>0.31227706700000002</v>
      </c>
      <c r="U3422" s="87">
        <v>0</v>
      </c>
    </row>
    <row r="3423" spans="2:21">
      <c r="B3423" s="87" t="s">
        <v>9189</v>
      </c>
      <c r="C3423" s="87" t="s">
        <v>4589</v>
      </c>
      <c r="D3423" s="87" t="s">
        <v>4590</v>
      </c>
      <c r="E3423" s="87">
        <v>104.43142424718</v>
      </c>
      <c r="F3423" s="86">
        <v>122.87915321902901</v>
      </c>
      <c r="G3423" s="86">
        <v>116.931384299364</v>
      </c>
      <c r="H3423" s="86">
        <f t="shared" si="376"/>
        <v>114.74732058852435</v>
      </c>
      <c r="I3423" s="86">
        <f t="shared" si="371"/>
        <v>9.4157993168107765</v>
      </c>
      <c r="J3423" s="86">
        <f t="shared" si="372"/>
        <v>6.842316656104181</v>
      </c>
      <c r="L3423" s="87">
        <v>104.487882146811</v>
      </c>
      <c r="M3423" s="86">
        <v>104.297039191238</v>
      </c>
      <c r="N3423" s="86">
        <v>122.829301465208</v>
      </c>
      <c r="O3423" s="86">
        <f t="shared" si="377"/>
        <v>110.53807426775234</v>
      </c>
      <c r="P3423" s="86">
        <f t="shared" si="373"/>
        <v>10.64494268528621</v>
      </c>
      <c r="Q3423" s="86">
        <f t="shared" si="374"/>
        <v>6.788399573835636</v>
      </c>
      <c r="S3423" s="86">
        <f t="shared" si="375"/>
        <v>-5.3917082268545594E-2</v>
      </c>
      <c r="T3423" s="87">
        <v>0.73147270499999995</v>
      </c>
      <c r="U3423" s="87">
        <v>0</v>
      </c>
    </row>
    <row r="3424" spans="2:21">
      <c r="B3424" s="87" t="s">
        <v>9190</v>
      </c>
      <c r="C3424" s="87" t="s">
        <v>832</v>
      </c>
      <c r="D3424" s="87" t="s">
        <v>1045</v>
      </c>
      <c r="E3424" s="87">
        <v>74.493285535044393</v>
      </c>
      <c r="F3424" s="86">
        <v>79.023373980616597</v>
      </c>
      <c r="G3424" s="86">
        <v>79.149281299054607</v>
      </c>
      <c r="H3424" s="86">
        <f t="shared" si="376"/>
        <v>77.555313604905209</v>
      </c>
      <c r="I3424" s="86">
        <f t="shared" si="371"/>
        <v>2.6525412510780453</v>
      </c>
      <c r="J3424" s="86">
        <f t="shared" si="372"/>
        <v>6.2771537239737425</v>
      </c>
      <c r="L3424" s="87">
        <v>84.160603009429906</v>
      </c>
      <c r="M3424" s="86">
        <v>88.415788990514798</v>
      </c>
      <c r="N3424" s="86">
        <v>83.009929507303099</v>
      </c>
      <c r="O3424" s="86">
        <f t="shared" si="377"/>
        <v>85.195440502415934</v>
      </c>
      <c r="P3424" s="86">
        <f t="shared" si="373"/>
        <v>2.8476298329882472</v>
      </c>
      <c r="Q3424" s="86">
        <f t="shared" si="374"/>
        <v>6.4127043171158187</v>
      </c>
      <c r="S3424" s="86">
        <f t="shared" si="375"/>
        <v>0.13555059314207601</v>
      </c>
      <c r="T3424" s="87">
        <v>0.67728764699999999</v>
      </c>
      <c r="U3424" s="87">
        <v>0</v>
      </c>
    </row>
    <row r="3425" spans="2:21">
      <c r="B3425" s="87" t="s">
        <v>9191</v>
      </c>
      <c r="C3425" s="87" t="s">
        <v>4591</v>
      </c>
      <c r="D3425" s="87" t="s">
        <v>2101</v>
      </c>
      <c r="E3425" s="87">
        <v>46.113501132655998</v>
      </c>
      <c r="F3425" s="86">
        <v>44.383747290027301</v>
      </c>
      <c r="G3425" s="86">
        <v>43.905259147139198</v>
      </c>
      <c r="H3425" s="86">
        <f t="shared" si="376"/>
        <v>44.800835856607499</v>
      </c>
      <c r="I3425" s="86">
        <f t="shared" si="371"/>
        <v>1.1617036286974132</v>
      </c>
      <c r="J3425" s="86">
        <f t="shared" si="372"/>
        <v>5.4854537440214308</v>
      </c>
      <c r="L3425" s="87">
        <v>95.9427814148615</v>
      </c>
      <c r="M3425" s="86">
        <v>87.738318053028095</v>
      </c>
      <c r="N3425" s="86">
        <v>93.7535765104479</v>
      </c>
      <c r="O3425" s="86">
        <f t="shared" si="377"/>
        <v>92.478225326112508</v>
      </c>
      <c r="P3425" s="86">
        <f t="shared" si="373"/>
        <v>4.2483167544871181</v>
      </c>
      <c r="Q3425" s="86">
        <f t="shared" si="374"/>
        <v>6.5310418074125574</v>
      </c>
      <c r="S3425" s="86">
        <f t="shared" si="375"/>
        <v>1.0455880633911268</v>
      </c>
      <c r="T3425" s="91">
        <v>3.1599999999999999E-31</v>
      </c>
      <c r="U3425" s="87">
        <v>1</v>
      </c>
    </row>
    <row r="3426" spans="2:21">
      <c r="B3426" s="87" t="s">
        <v>9192</v>
      </c>
      <c r="C3426" s="87" t="s">
        <v>832</v>
      </c>
      <c r="D3426" s="87" t="s">
        <v>4592</v>
      </c>
      <c r="E3426" s="87">
        <v>65.175726053585294</v>
      </c>
      <c r="F3426" s="86">
        <v>71.154937213804502</v>
      </c>
      <c r="G3426" s="86">
        <v>75.8743292576941</v>
      </c>
      <c r="H3426" s="86">
        <f t="shared" si="376"/>
        <v>70.734997508361303</v>
      </c>
      <c r="I3426" s="86">
        <f t="shared" si="371"/>
        <v>5.3616498996948314</v>
      </c>
      <c r="J3426" s="86">
        <f t="shared" si="372"/>
        <v>6.1443522878437156</v>
      </c>
      <c r="L3426" s="87">
        <v>73.639210577689198</v>
      </c>
      <c r="M3426" s="86">
        <v>77.890458085330096</v>
      </c>
      <c r="N3426" s="86">
        <v>84.620728640108197</v>
      </c>
      <c r="O3426" s="86">
        <f t="shared" si="377"/>
        <v>78.716799101042497</v>
      </c>
      <c r="P3426" s="86">
        <f t="shared" si="373"/>
        <v>5.537198239587882</v>
      </c>
      <c r="Q3426" s="86">
        <f t="shared" si="374"/>
        <v>6.2985996517568239</v>
      </c>
      <c r="S3426" s="86">
        <f t="shared" si="375"/>
        <v>0.15424736391310839</v>
      </c>
      <c r="T3426" s="87">
        <v>0.62808803800000002</v>
      </c>
      <c r="U3426" s="87">
        <v>0</v>
      </c>
    </row>
    <row r="3427" spans="2:21">
      <c r="B3427" s="87" t="s">
        <v>9193</v>
      </c>
      <c r="C3427" s="87" t="s">
        <v>841</v>
      </c>
      <c r="D3427" s="87"/>
      <c r="E3427" s="87">
        <v>127.66725577920199</v>
      </c>
      <c r="F3427" s="86">
        <v>117.653242726808</v>
      </c>
      <c r="G3427" s="86">
        <v>132.95794358281199</v>
      </c>
      <c r="H3427" s="86">
        <f t="shared" si="376"/>
        <v>126.09281402960733</v>
      </c>
      <c r="I3427" s="86">
        <f t="shared" si="371"/>
        <v>7.7728770214182816</v>
      </c>
      <c r="J3427" s="86">
        <f t="shared" si="372"/>
        <v>6.9783422492691383</v>
      </c>
      <c r="L3427" s="87">
        <v>111.603987632775</v>
      </c>
      <c r="M3427" s="86">
        <v>112.161939797036</v>
      </c>
      <c r="N3427" s="86">
        <v>121.748894631719</v>
      </c>
      <c r="O3427" s="86">
        <f t="shared" si="377"/>
        <v>115.17160735384334</v>
      </c>
      <c r="P3427" s="86">
        <f t="shared" si="373"/>
        <v>5.7029254428038669</v>
      </c>
      <c r="Q3427" s="86">
        <f t="shared" si="374"/>
        <v>6.8476412904225121</v>
      </c>
      <c r="S3427" s="86">
        <f t="shared" si="375"/>
        <v>-0.13070095884662619</v>
      </c>
      <c r="T3427" s="87">
        <v>0.26390587700000001</v>
      </c>
      <c r="U3427" s="87">
        <v>0</v>
      </c>
    </row>
    <row r="3428" spans="2:21">
      <c r="B3428" s="87" t="s">
        <v>9194</v>
      </c>
      <c r="C3428" s="87" t="s">
        <v>4593</v>
      </c>
      <c r="D3428" s="87" t="s">
        <v>4594</v>
      </c>
      <c r="E3428" s="87">
        <v>95.424328128829401</v>
      </c>
      <c r="F3428" s="86">
        <v>98.985206790898602</v>
      </c>
      <c r="G3428" s="86">
        <v>97.310671736697302</v>
      </c>
      <c r="H3428" s="86">
        <f t="shared" si="376"/>
        <v>97.240068885475111</v>
      </c>
      <c r="I3428" s="86">
        <f t="shared" si="371"/>
        <v>1.7814889231891009</v>
      </c>
      <c r="J3428" s="86">
        <f t="shared" si="372"/>
        <v>6.6034790102685887</v>
      </c>
      <c r="L3428" s="87">
        <v>85.752516506041403</v>
      </c>
      <c r="M3428" s="86">
        <v>95.349108364413794</v>
      </c>
      <c r="N3428" s="86">
        <v>100.616125950536</v>
      </c>
      <c r="O3428" s="86">
        <f t="shared" si="377"/>
        <v>93.905916940330414</v>
      </c>
      <c r="P3428" s="86">
        <f t="shared" si="373"/>
        <v>7.5361676298054947</v>
      </c>
      <c r="Q3428" s="86">
        <f t="shared" si="374"/>
        <v>6.5531441587465196</v>
      </c>
      <c r="S3428" s="86">
        <f t="shared" si="375"/>
        <v>-5.0334851522067951E-2</v>
      </c>
      <c r="T3428" s="87">
        <v>0.67522612100000001</v>
      </c>
      <c r="U3428" s="87">
        <v>0</v>
      </c>
    </row>
    <row r="3429" spans="2:21">
      <c r="B3429" s="87" t="s">
        <v>9195</v>
      </c>
      <c r="C3429" s="87" t="s">
        <v>832</v>
      </c>
      <c r="D3429" s="87" t="s">
        <v>2384</v>
      </c>
      <c r="E3429" s="87">
        <v>20.936502916396002</v>
      </c>
      <c r="F3429" s="86">
        <v>20.084601173097099</v>
      </c>
      <c r="G3429" s="86">
        <v>17.0055076282414</v>
      </c>
      <c r="H3429" s="86">
        <f t="shared" si="376"/>
        <v>19.3422039059115</v>
      </c>
      <c r="I3429" s="86">
        <f t="shared" si="371"/>
        <v>2.0679812053345419</v>
      </c>
      <c r="J3429" s="86">
        <f t="shared" si="372"/>
        <v>4.2736802838581625</v>
      </c>
      <c r="L3429" s="87">
        <v>19.660071819233899</v>
      </c>
      <c r="M3429" s="86">
        <v>17.969516205091701</v>
      </c>
      <c r="N3429" s="86">
        <v>20.607140632719702</v>
      </c>
      <c r="O3429" s="86">
        <f t="shared" si="377"/>
        <v>19.412242885681767</v>
      </c>
      <c r="P3429" s="86">
        <f t="shared" si="373"/>
        <v>1.3361624304455559</v>
      </c>
      <c r="Q3429" s="86">
        <f t="shared" si="374"/>
        <v>4.2788949111930039</v>
      </c>
      <c r="S3429" s="86">
        <f t="shared" si="375"/>
        <v>5.2146273348421335E-3</v>
      </c>
      <c r="T3429" s="87">
        <v>0.95051329600000001</v>
      </c>
      <c r="U3429" s="87">
        <v>0</v>
      </c>
    </row>
    <row r="3430" spans="2:21">
      <c r="B3430" s="87" t="s">
        <v>9196</v>
      </c>
      <c r="C3430" s="87" t="s">
        <v>841</v>
      </c>
      <c r="D3430" s="87" t="s">
        <v>4595</v>
      </c>
      <c r="E3430" s="87">
        <v>48.262139245576698</v>
      </c>
      <c r="F3430" s="86">
        <v>60.961536994481101</v>
      </c>
      <c r="G3430" s="86">
        <v>62.329729375610903</v>
      </c>
      <c r="H3430" s="86">
        <f t="shared" si="376"/>
        <v>57.184468538556239</v>
      </c>
      <c r="I3430" s="86">
        <f t="shared" si="371"/>
        <v>7.7571874804735721</v>
      </c>
      <c r="J3430" s="86">
        <f t="shared" si="372"/>
        <v>5.8375514550894332</v>
      </c>
      <c r="L3430" s="87">
        <v>54.597165218631098</v>
      </c>
      <c r="M3430" s="86">
        <v>53.226771107121699</v>
      </c>
      <c r="N3430" s="86">
        <v>62.521231747181098</v>
      </c>
      <c r="O3430" s="86">
        <f t="shared" si="377"/>
        <v>56.781722690977965</v>
      </c>
      <c r="P3430" s="86">
        <f t="shared" si="373"/>
        <v>5.0175659596953226</v>
      </c>
      <c r="Q3430" s="86">
        <f t="shared" si="374"/>
        <v>5.8273547142918591</v>
      </c>
      <c r="S3430" s="86">
        <f t="shared" si="375"/>
        <v>-1.0196740797573486E-2</v>
      </c>
      <c r="T3430" s="87">
        <v>0.94203867699999999</v>
      </c>
      <c r="U3430" s="87">
        <v>0</v>
      </c>
    </row>
    <row r="3431" spans="2:21">
      <c r="B3431" s="87" t="s">
        <v>9197</v>
      </c>
      <c r="C3431" s="87" t="s">
        <v>832</v>
      </c>
      <c r="D3431" s="87" t="s">
        <v>4596</v>
      </c>
      <c r="E3431" s="87">
        <v>39.212052824254997</v>
      </c>
      <c r="F3431" s="86">
        <v>39.049672480402101</v>
      </c>
      <c r="G3431" s="86">
        <v>43.635256969645802</v>
      </c>
      <c r="H3431" s="86">
        <f t="shared" si="376"/>
        <v>40.632327424767631</v>
      </c>
      <c r="I3431" s="86">
        <f t="shared" si="371"/>
        <v>2.6018803263494075</v>
      </c>
      <c r="J3431" s="86">
        <f t="shared" si="372"/>
        <v>5.3445560995745494</v>
      </c>
      <c r="L3431" s="87">
        <v>40.412148975781498</v>
      </c>
      <c r="M3431" s="86">
        <v>42.294554258098998</v>
      </c>
      <c r="N3431" s="86">
        <v>41.171029898172399</v>
      </c>
      <c r="O3431" s="86">
        <f t="shared" si="377"/>
        <v>41.292577710684299</v>
      </c>
      <c r="P3431" s="86">
        <f t="shared" si="373"/>
        <v>0.94707064930184959</v>
      </c>
      <c r="Q3431" s="86">
        <f t="shared" si="374"/>
        <v>5.3678105772024471</v>
      </c>
      <c r="S3431" s="86">
        <f t="shared" si="375"/>
        <v>2.3254477627898066E-2</v>
      </c>
      <c r="T3431" s="87">
        <v>0.98185228000000002</v>
      </c>
      <c r="U3431" s="87">
        <v>0</v>
      </c>
    </row>
    <row r="3432" spans="2:21">
      <c r="B3432" s="87" t="s">
        <v>9198</v>
      </c>
      <c r="C3432" s="87" t="s">
        <v>841</v>
      </c>
      <c r="D3432" s="87" t="s">
        <v>916</v>
      </c>
      <c r="E3432" s="87">
        <v>194.233435850012</v>
      </c>
      <c r="F3432" s="86">
        <v>214.161249706729</v>
      </c>
      <c r="G3432" s="86">
        <v>210.072322539071</v>
      </c>
      <c r="H3432" s="86">
        <f t="shared" si="376"/>
        <v>206.15566936527068</v>
      </c>
      <c r="I3432" s="86">
        <f t="shared" si="371"/>
        <v>10.525424948184781</v>
      </c>
      <c r="J3432" s="86">
        <f t="shared" si="372"/>
        <v>7.6875903262502527</v>
      </c>
      <c r="L3432" s="87">
        <v>198.944980856543</v>
      </c>
      <c r="M3432" s="86">
        <v>220.06317869053601</v>
      </c>
      <c r="N3432" s="86">
        <v>246.44975667977499</v>
      </c>
      <c r="O3432" s="86">
        <f t="shared" si="377"/>
        <v>221.81930540895132</v>
      </c>
      <c r="P3432" s="86">
        <f t="shared" si="373"/>
        <v>23.801027652020213</v>
      </c>
      <c r="Q3432" s="86">
        <f t="shared" si="374"/>
        <v>7.7932411215760595</v>
      </c>
      <c r="S3432" s="86">
        <f t="shared" si="375"/>
        <v>0.10565079532580643</v>
      </c>
      <c r="T3432" s="87">
        <v>0.82933630199999997</v>
      </c>
      <c r="U3432" s="87">
        <v>0</v>
      </c>
    </row>
    <row r="3433" spans="2:21">
      <c r="B3433" s="87" t="s">
        <v>9199</v>
      </c>
      <c r="C3433" s="87" t="s">
        <v>841</v>
      </c>
      <c r="D3433" s="87" t="s">
        <v>1917</v>
      </c>
      <c r="E3433" s="87">
        <v>63.389130159976901</v>
      </c>
      <c r="F3433" s="86">
        <v>63.185875353141</v>
      </c>
      <c r="G3433" s="86">
        <v>62.438513015837003</v>
      </c>
      <c r="H3433" s="86">
        <f t="shared" si="376"/>
        <v>63.004506176318301</v>
      </c>
      <c r="I3433" s="86">
        <f t="shared" si="371"/>
        <v>0.50058897551702164</v>
      </c>
      <c r="J3433" s="86">
        <f t="shared" si="372"/>
        <v>5.9773831108926201</v>
      </c>
      <c r="L3433" s="87">
        <v>66.557841839802705</v>
      </c>
      <c r="M3433" s="86">
        <v>58.365179292134599</v>
      </c>
      <c r="N3433" s="86">
        <v>74.431938944653893</v>
      </c>
      <c r="O3433" s="86">
        <f t="shared" si="377"/>
        <v>66.451653358863737</v>
      </c>
      <c r="P3433" s="86">
        <f t="shared" si="373"/>
        <v>8.0339061749605083</v>
      </c>
      <c r="Q3433" s="86">
        <f t="shared" si="374"/>
        <v>6.054233189993921</v>
      </c>
      <c r="S3433" s="86">
        <f t="shared" si="375"/>
        <v>7.685007910130201E-2</v>
      </c>
      <c r="T3433" s="87">
        <v>0.94240603899999997</v>
      </c>
      <c r="U3433" s="87">
        <v>0</v>
      </c>
    </row>
    <row r="3434" spans="2:21">
      <c r="B3434" s="87" t="s">
        <v>9200</v>
      </c>
      <c r="C3434" s="87" t="s">
        <v>4597</v>
      </c>
      <c r="D3434" s="87" t="s">
        <v>4598</v>
      </c>
      <c r="E3434" s="87">
        <v>603.96898539525102</v>
      </c>
      <c r="F3434" s="86">
        <v>611.80637655983401</v>
      </c>
      <c r="G3434" s="86">
        <v>624.78514228777397</v>
      </c>
      <c r="H3434" s="86">
        <f t="shared" si="376"/>
        <v>613.52016808095289</v>
      </c>
      <c r="I3434" s="86">
        <f t="shared" si="371"/>
        <v>10.513368060565895</v>
      </c>
      <c r="J3434" s="86">
        <f t="shared" si="372"/>
        <v>9.2609669597625484</v>
      </c>
      <c r="L3434" s="87">
        <v>592.33715549319095</v>
      </c>
      <c r="M3434" s="86">
        <v>547.98228158855795</v>
      </c>
      <c r="N3434" s="86">
        <v>643.10559928497696</v>
      </c>
      <c r="O3434" s="86">
        <f t="shared" si="377"/>
        <v>594.47501212224199</v>
      </c>
      <c r="P3434" s="86">
        <f t="shared" si="373"/>
        <v>47.597680779826327</v>
      </c>
      <c r="Q3434" s="86">
        <f t="shared" si="374"/>
        <v>9.2154723594681709</v>
      </c>
      <c r="S3434" s="86">
        <f t="shared" si="375"/>
        <v>-4.5494600294377456E-2</v>
      </c>
      <c r="T3434" s="87">
        <v>0.70947582600000003</v>
      </c>
      <c r="U3434" s="87">
        <v>0</v>
      </c>
    </row>
    <row r="3435" spans="2:21">
      <c r="B3435" s="87" t="s">
        <v>9201</v>
      </c>
      <c r="C3435" s="87" t="s">
        <v>2201</v>
      </c>
      <c r="D3435" s="87" t="s">
        <v>3357</v>
      </c>
      <c r="E3435" s="87">
        <v>43.965587935507301</v>
      </c>
      <c r="F3435" s="86">
        <v>50.308932451931703</v>
      </c>
      <c r="G3435" s="86">
        <v>52.031633065949102</v>
      </c>
      <c r="H3435" s="86">
        <f t="shared" si="376"/>
        <v>48.768717817796038</v>
      </c>
      <c r="I3435" s="86">
        <f t="shared" si="371"/>
        <v>4.2478779232677137</v>
      </c>
      <c r="J3435" s="86">
        <f t="shared" si="372"/>
        <v>5.607884137750716</v>
      </c>
      <c r="L3435" s="87">
        <v>42.205045481507597</v>
      </c>
      <c r="M3435" s="86">
        <v>52.472423444038903</v>
      </c>
      <c r="N3435" s="86">
        <v>41.014913534984601</v>
      </c>
      <c r="O3435" s="86">
        <f t="shared" si="377"/>
        <v>45.230794153510367</v>
      </c>
      <c r="P3435" s="86">
        <f t="shared" si="373"/>
        <v>6.2996031302467719</v>
      </c>
      <c r="Q3435" s="86">
        <f t="shared" si="374"/>
        <v>5.4992334216387535</v>
      </c>
      <c r="S3435" s="86">
        <f t="shared" si="375"/>
        <v>-0.10865071611196224</v>
      </c>
      <c r="T3435" s="87">
        <v>0.53369036000000003</v>
      </c>
      <c r="U3435" s="87">
        <v>0</v>
      </c>
    </row>
    <row r="3436" spans="2:21">
      <c r="B3436" s="87" t="s">
        <v>9202</v>
      </c>
      <c r="C3436" s="87" t="s">
        <v>841</v>
      </c>
      <c r="D3436" s="87" t="s">
        <v>2329</v>
      </c>
      <c r="E3436" s="87">
        <v>84.064053307046905</v>
      </c>
      <c r="F3436" s="86">
        <v>85.946110295892893</v>
      </c>
      <c r="G3436" s="86">
        <v>78.736123231125205</v>
      </c>
      <c r="H3436" s="86">
        <f t="shared" si="376"/>
        <v>82.915428944688344</v>
      </c>
      <c r="I3436" s="86">
        <f t="shared" si="371"/>
        <v>3.7397168091824908</v>
      </c>
      <c r="J3436" s="86">
        <f t="shared" si="372"/>
        <v>6.3735686790070885</v>
      </c>
      <c r="L3436" s="87">
        <v>83.792598234093205</v>
      </c>
      <c r="M3436" s="86">
        <v>74.896009020790402</v>
      </c>
      <c r="N3436" s="86">
        <v>82.995684655825201</v>
      </c>
      <c r="O3436" s="86">
        <f t="shared" si="377"/>
        <v>80.561430636902926</v>
      </c>
      <c r="P3436" s="86">
        <f t="shared" si="373"/>
        <v>4.9225521205004368</v>
      </c>
      <c r="Q3436" s="86">
        <f t="shared" si="374"/>
        <v>6.3320173983219155</v>
      </c>
      <c r="S3436" s="86">
        <f t="shared" si="375"/>
        <v>-4.1551280685173282E-2</v>
      </c>
      <c r="T3436" s="87">
        <v>0.73758654099999998</v>
      </c>
      <c r="U3436" s="87">
        <v>0</v>
      </c>
    </row>
    <row r="3437" spans="2:21">
      <c r="B3437" s="87" t="s">
        <v>9203</v>
      </c>
      <c r="C3437" s="87" t="s">
        <v>832</v>
      </c>
      <c r="D3437" s="87" t="s">
        <v>882</v>
      </c>
      <c r="E3437" s="87">
        <v>667.56275674901406</v>
      </c>
      <c r="F3437" s="86">
        <v>718.92828511851303</v>
      </c>
      <c r="G3437" s="86">
        <v>756.57396673432095</v>
      </c>
      <c r="H3437" s="86">
        <f t="shared" si="376"/>
        <v>714.35500286728268</v>
      </c>
      <c r="I3437" s="86">
        <f t="shared" si="371"/>
        <v>44.681484517349723</v>
      </c>
      <c r="J3437" s="86">
        <f t="shared" si="372"/>
        <v>9.4804973979147906</v>
      </c>
      <c r="L3437" s="87">
        <v>726.09132436957702</v>
      </c>
      <c r="M3437" s="86">
        <v>714.23701271124901</v>
      </c>
      <c r="N3437" s="86">
        <v>696.86166710944997</v>
      </c>
      <c r="O3437" s="86">
        <f t="shared" si="377"/>
        <v>712.3966680634253</v>
      </c>
      <c r="P3437" s="86">
        <f t="shared" si="373"/>
        <v>14.701475000937984</v>
      </c>
      <c r="Q3437" s="86">
        <f t="shared" si="374"/>
        <v>9.4765369586291719</v>
      </c>
      <c r="S3437" s="86">
        <f t="shared" si="375"/>
        <v>-3.9604392856180436E-3</v>
      </c>
      <c r="T3437" s="87">
        <v>0.88769191000000003</v>
      </c>
      <c r="U3437" s="87">
        <v>0</v>
      </c>
    </row>
    <row r="3438" spans="2:21">
      <c r="B3438" s="87" t="s">
        <v>9204</v>
      </c>
      <c r="C3438" s="87" t="s">
        <v>841</v>
      </c>
      <c r="D3438" s="87"/>
      <c r="E3438" s="87">
        <v>22.598724233333801</v>
      </c>
      <c r="F3438" s="86">
        <v>25.374899866721002</v>
      </c>
      <c r="G3438" s="86">
        <v>31.326152502449101</v>
      </c>
      <c r="H3438" s="86">
        <f t="shared" si="376"/>
        <v>26.433258867501305</v>
      </c>
      <c r="I3438" s="86">
        <f t="shared" si="371"/>
        <v>4.45893416401697</v>
      </c>
      <c r="J3438" s="86">
        <f t="shared" si="372"/>
        <v>4.7242823958468634</v>
      </c>
      <c r="L3438" s="87">
        <v>17.5212504146693</v>
      </c>
      <c r="M3438" s="86">
        <v>25.0676049791543</v>
      </c>
      <c r="N3438" s="86">
        <v>26.279414213249499</v>
      </c>
      <c r="O3438" s="86">
        <f t="shared" si="377"/>
        <v>22.956089869024368</v>
      </c>
      <c r="P3438" s="86">
        <f t="shared" si="373"/>
        <v>4.7455484747203318</v>
      </c>
      <c r="Q3438" s="86">
        <f t="shared" si="374"/>
        <v>4.5208050223116985</v>
      </c>
      <c r="S3438" s="86">
        <f t="shared" si="375"/>
        <v>-0.20347737353516496</v>
      </c>
      <c r="T3438" s="87">
        <v>0.50047951599999996</v>
      </c>
      <c r="U3438" s="87">
        <v>0</v>
      </c>
    </row>
    <row r="3439" spans="2:21">
      <c r="B3439" s="87" t="s">
        <v>9205</v>
      </c>
      <c r="C3439" s="87" t="s">
        <v>832</v>
      </c>
      <c r="D3439" s="87" t="s">
        <v>1828</v>
      </c>
      <c r="E3439" s="87">
        <v>75.489124231545901</v>
      </c>
      <c r="F3439" s="86">
        <v>81.9513969429659</v>
      </c>
      <c r="G3439" s="86">
        <v>95.814145766158106</v>
      </c>
      <c r="H3439" s="86">
        <f t="shared" si="376"/>
        <v>84.418222313556626</v>
      </c>
      <c r="I3439" s="86">
        <f t="shared" si="371"/>
        <v>10.384630260743762</v>
      </c>
      <c r="J3439" s="86">
        <f t="shared" si="372"/>
        <v>6.3994825441021854</v>
      </c>
      <c r="L3439" s="87">
        <v>66.587167147673298</v>
      </c>
      <c r="M3439" s="86">
        <v>82.992796270227501</v>
      </c>
      <c r="N3439" s="86">
        <v>84.103726736402905</v>
      </c>
      <c r="O3439" s="86">
        <f t="shared" si="377"/>
        <v>77.894563384767892</v>
      </c>
      <c r="P3439" s="86">
        <f t="shared" si="373"/>
        <v>9.8082337284633052</v>
      </c>
      <c r="Q3439" s="86">
        <f t="shared" si="374"/>
        <v>6.2834507344510628</v>
      </c>
      <c r="S3439" s="86">
        <f t="shared" si="375"/>
        <v>-0.11603180965112253</v>
      </c>
      <c r="T3439" s="87">
        <v>0.575621402</v>
      </c>
      <c r="U3439" s="87">
        <v>0</v>
      </c>
    </row>
    <row r="3440" spans="2:21">
      <c r="B3440" s="87" t="s">
        <v>9206</v>
      </c>
      <c r="C3440" s="87" t="s">
        <v>4599</v>
      </c>
      <c r="D3440" s="87" t="s">
        <v>1670</v>
      </c>
      <c r="E3440" s="87">
        <v>65.557672678797502</v>
      </c>
      <c r="F3440" s="86">
        <v>66.544005791489695</v>
      </c>
      <c r="G3440" s="86">
        <v>63.5230529441518</v>
      </c>
      <c r="H3440" s="86">
        <f t="shared" si="376"/>
        <v>65.208243804812994</v>
      </c>
      <c r="I3440" s="86">
        <f t="shared" si="371"/>
        <v>1.5404916195618503</v>
      </c>
      <c r="J3440" s="86">
        <f t="shared" si="372"/>
        <v>6.026982460332956</v>
      </c>
      <c r="L3440" s="87">
        <v>74.304762654976003</v>
      </c>
      <c r="M3440" s="86">
        <v>69.911820898090397</v>
      </c>
      <c r="N3440" s="86">
        <v>63.486065570440097</v>
      </c>
      <c r="O3440" s="86">
        <f t="shared" si="377"/>
        <v>69.234216374502168</v>
      </c>
      <c r="P3440" s="86">
        <f t="shared" si="373"/>
        <v>5.4410856057892394</v>
      </c>
      <c r="Q3440" s="86">
        <f t="shared" si="374"/>
        <v>6.1134133060689297</v>
      </c>
      <c r="S3440" s="86">
        <f t="shared" si="375"/>
        <v>8.6430845735972525E-2</v>
      </c>
      <c r="T3440" s="87">
        <v>0.89537813600000005</v>
      </c>
      <c r="U3440" s="87">
        <v>0</v>
      </c>
    </row>
    <row r="3441" spans="2:21">
      <c r="B3441" s="87" t="s">
        <v>9207</v>
      </c>
      <c r="C3441" s="87" t="s">
        <v>4600</v>
      </c>
      <c r="D3441" s="87" t="s">
        <v>4213</v>
      </c>
      <c r="E3441" s="87">
        <v>129.439483612392</v>
      </c>
      <c r="F3441" s="86">
        <v>125.321822855742</v>
      </c>
      <c r="G3441" s="86">
        <v>135.447442627226</v>
      </c>
      <c r="H3441" s="86">
        <f t="shared" si="376"/>
        <v>130.06958303178666</v>
      </c>
      <c r="I3441" s="86">
        <f t="shared" si="371"/>
        <v>5.0921324509391965</v>
      </c>
      <c r="J3441" s="86">
        <f t="shared" si="372"/>
        <v>7.0231398148605324</v>
      </c>
      <c r="L3441" s="87">
        <v>146.683495819173</v>
      </c>
      <c r="M3441" s="86">
        <v>129.382513936832</v>
      </c>
      <c r="N3441" s="86">
        <v>124.930006042115</v>
      </c>
      <c r="O3441" s="86">
        <f t="shared" si="377"/>
        <v>133.66533859937331</v>
      </c>
      <c r="P3441" s="86">
        <f t="shared" si="373"/>
        <v>11.491758772602914</v>
      </c>
      <c r="Q3441" s="86">
        <f t="shared" si="374"/>
        <v>7.062481591527157</v>
      </c>
      <c r="S3441" s="86">
        <f t="shared" si="375"/>
        <v>3.9341776666625035E-2</v>
      </c>
      <c r="T3441" s="87">
        <v>1</v>
      </c>
      <c r="U3441" s="87">
        <v>0</v>
      </c>
    </row>
    <row r="3442" spans="2:21">
      <c r="B3442" s="87" t="s">
        <v>9208</v>
      </c>
      <c r="C3442" s="87" t="s">
        <v>841</v>
      </c>
      <c r="D3442" s="87"/>
      <c r="E3442" s="87">
        <v>139.51835013470901</v>
      </c>
      <c r="F3442" s="86">
        <v>131.24252835110701</v>
      </c>
      <c r="G3442" s="86">
        <v>136.47005960314601</v>
      </c>
      <c r="H3442" s="86">
        <f t="shared" si="376"/>
        <v>135.743646029654</v>
      </c>
      <c r="I3442" s="86">
        <f t="shared" si="371"/>
        <v>4.185458643721188</v>
      </c>
      <c r="J3442" s="86">
        <f t="shared" si="372"/>
        <v>7.0847408588463638</v>
      </c>
      <c r="L3442" s="87">
        <v>161.69848077649499</v>
      </c>
      <c r="M3442" s="86">
        <v>141.05985366484299</v>
      </c>
      <c r="N3442" s="86">
        <v>142.68882025456799</v>
      </c>
      <c r="O3442" s="86">
        <f t="shared" si="377"/>
        <v>148.48238489863533</v>
      </c>
      <c r="P3442" s="86">
        <f t="shared" si="373"/>
        <v>11.474418317596518</v>
      </c>
      <c r="Q3442" s="86">
        <f t="shared" si="374"/>
        <v>7.2141479778595974</v>
      </c>
      <c r="S3442" s="86">
        <f t="shared" si="375"/>
        <v>0.12940711901323454</v>
      </c>
      <c r="T3442" s="87">
        <v>0.70215671300000004</v>
      </c>
      <c r="U3442" s="87">
        <v>0</v>
      </c>
    </row>
    <row r="3443" spans="2:21">
      <c r="B3443" s="87" t="s">
        <v>9209</v>
      </c>
      <c r="C3443" s="87" t="s">
        <v>4601</v>
      </c>
      <c r="D3443" s="87" t="s">
        <v>1553</v>
      </c>
      <c r="E3443" s="87">
        <v>51.874058282608097</v>
      </c>
      <c r="F3443" s="86">
        <v>48.218388772530297</v>
      </c>
      <c r="G3443" s="86">
        <v>50.770726574790601</v>
      </c>
      <c r="H3443" s="86">
        <f t="shared" si="376"/>
        <v>50.287724543309672</v>
      </c>
      <c r="I3443" s="86">
        <f t="shared" si="371"/>
        <v>1.8750861616307528</v>
      </c>
      <c r="J3443" s="86">
        <f t="shared" si="372"/>
        <v>5.652134369633294</v>
      </c>
      <c r="L3443" s="87">
        <v>51.992283342938698</v>
      </c>
      <c r="M3443" s="86">
        <v>46.260277095807403</v>
      </c>
      <c r="N3443" s="86">
        <v>52.737409974973403</v>
      </c>
      <c r="O3443" s="86">
        <f t="shared" si="377"/>
        <v>50.329990137906499</v>
      </c>
      <c r="P3443" s="86">
        <f t="shared" si="373"/>
        <v>3.544111540035876</v>
      </c>
      <c r="Q3443" s="86">
        <f t="shared" si="374"/>
        <v>5.653346410028063</v>
      </c>
      <c r="S3443" s="86">
        <f t="shared" si="375"/>
        <v>1.2120403947695382E-3</v>
      </c>
      <c r="T3443" s="87">
        <v>0.90375330300000001</v>
      </c>
      <c r="U3443" s="87">
        <v>0</v>
      </c>
    </row>
    <row r="3444" spans="2:21">
      <c r="B3444" s="87" t="s">
        <v>9210</v>
      </c>
      <c r="C3444" s="87" t="s">
        <v>3982</v>
      </c>
      <c r="D3444" s="87" t="s">
        <v>4602</v>
      </c>
      <c r="E3444" s="87">
        <v>271.97880127600899</v>
      </c>
      <c r="F3444" s="86">
        <v>295.82126680831198</v>
      </c>
      <c r="G3444" s="86">
        <v>268.981063986028</v>
      </c>
      <c r="H3444" s="86">
        <f t="shared" si="376"/>
        <v>278.9270440234497</v>
      </c>
      <c r="I3444" s="86">
        <f t="shared" si="371"/>
        <v>14.707402212605611</v>
      </c>
      <c r="J3444" s="86">
        <f t="shared" si="372"/>
        <v>8.1237440107920733</v>
      </c>
      <c r="L3444" s="87">
        <v>297.16482176337303</v>
      </c>
      <c r="M3444" s="86">
        <v>301.76305671842499</v>
      </c>
      <c r="N3444" s="86">
        <v>306.53036115531</v>
      </c>
      <c r="O3444" s="86">
        <f t="shared" si="377"/>
        <v>301.81941321236928</v>
      </c>
      <c r="P3444" s="86">
        <f t="shared" si="373"/>
        <v>4.6830240300780099</v>
      </c>
      <c r="Q3444" s="86">
        <f t="shared" si="374"/>
        <v>8.2375417936660558</v>
      </c>
      <c r="S3444" s="86">
        <f t="shared" si="375"/>
        <v>0.11379778287398332</v>
      </c>
      <c r="T3444" s="87">
        <v>0.774981472</v>
      </c>
      <c r="U3444" s="87">
        <v>0</v>
      </c>
    </row>
    <row r="3445" spans="2:21">
      <c r="B3445" s="87" t="s">
        <v>9211</v>
      </c>
      <c r="C3445" s="87" t="s">
        <v>4603</v>
      </c>
      <c r="D3445" s="87" t="s">
        <v>1189</v>
      </c>
      <c r="E3445" s="87">
        <v>144.81368448206601</v>
      </c>
      <c r="F3445" s="86">
        <v>139.89975899645</v>
      </c>
      <c r="G3445" s="86">
        <v>130.68049635025901</v>
      </c>
      <c r="H3445" s="86">
        <f t="shared" si="376"/>
        <v>138.46464660959168</v>
      </c>
      <c r="I3445" s="86">
        <f t="shared" si="371"/>
        <v>7.1750548683928717</v>
      </c>
      <c r="J3445" s="86">
        <f t="shared" si="372"/>
        <v>7.1133738579497825</v>
      </c>
      <c r="L3445" s="87">
        <v>136.58220368252799</v>
      </c>
      <c r="M3445" s="86">
        <v>130.736377055487</v>
      </c>
      <c r="N3445" s="86">
        <v>131.89114832793601</v>
      </c>
      <c r="O3445" s="86">
        <f t="shared" si="377"/>
        <v>133.06990968865034</v>
      </c>
      <c r="P3445" s="86">
        <f t="shared" si="373"/>
        <v>3.0960508712697501</v>
      </c>
      <c r="Q3445" s="86">
        <f t="shared" si="374"/>
        <v>7.056040569809312</v>
      </c>
      <c r="S3445" s="86">
        <f t="shared" si="375"/>
        <v>-5.7333288140470944E-2</v>
      </c>
      <c r="T3445" s="87">
        <v>0.673413123</v>
      </c>
      <c r="U3445" s="87">
        <v>0</v>
      </c>
    </row>
    <row r="3446" spans="2:21">
      <c r="B3446" s="87" t="s">
        <v>9212</v>
      </c>
      <c r="C3446" s="87" t="s">
        <v>4604</v>
      </c>
      <c r="D3446" s="87" t="s">
        <v>4605</v>
      </c>
      <c r="E3446" s="87">
        <v>194.67115201108501</v>
      </c>
      <c r="F3446" s="86">
        <v>177.321930337</v>
      </c>
      <c r="G3446" s="86">
        <v>144.191826775408</v>
      </c>
      <c r="H3446" s="86">
        <f t="shared" si="376"/>
        <v>172.06163637449768</v>
      </c>
      <c r="I3446" s="86">
        <f t="shared" si="371"/>
        <v>25.647486981988287</v>
      </c>
      <c r="J3446" s="86">
        <f t="shared" si="372"/>
        <v>7.4267816533236033</v>
      </c>
      <c r="L3446" s="87">
        <v>185.46676590265801</v>
      </c>
      <c r="M3446" s="86">
        <v>187.69684741075901</v>
      </c>
      <c r="N3446" s="86">
        <v>169.782259031694</v>
      </c>
      <c r="O3446" s="86">
        <f t="shared" si="377"/>
        <v>180.98195744837037</v>
      </c>
      <c r="P3446" s="86">
        <f t="shared" si="373"/>
        <v>9.763106542057729</v>
      </c>
      <c r="Q3446" s="86">
        <f t="shared" si="374"/>
        <v>7.4997020683140816</v>
      </c>
      <c r="S3446" s="86">
        <f t="shared" si="375"/>
        <v>7.2920414990478438E-2</v>
      </c>
      <c r="T3446" s="87">
        <v>0.95320627300000005</v>
      </c>
      <c r="U3446" s="87">
        <v>0</v>
      </c>
    </row>
    <row r="3447" spans="2:21">
      <c r="B3447" s="87" t="s">
        <v>9213</v>
      </c>
      <c r="C3447" s="87" t="s">
        <v>841</v>
      </c>
      <c r="D3447" s="87" t="s">
        <v>4606</v>
      </c>
      <c r="E3447" s="87">
        <v>45.278491489890797</v>
      </c>
      <c r="F3447" s="86">
        <v>43.499209990924101</v>
      </c>
      <c r="G3447" s="86">
        <v>47.587985501926298</v>
      </c>
      <c r="H3447" s="86">
        <f t="shared" si="376"/>
        <v>45.455228994247058</v>
      </c>
      <c r="I3447" s="86">
        <f t="shared" si="371"/>
        <v>2.0501093638943706</v>
      </c>
      <c r="J3447" s="86">
        <f t="shared" si="372"/>
        <v>5.5063743609270981</v>
      </c>
      <c r="L3447" s="87">
        <v>47.187390828494003</v>
      </c>
      <c r="M3447" s="86">
        <v>44.721939780085997</v>
      </c>
      <c r="N3447" s="86">
        <v>42.665528641548697</v>
      </c>
      <c r="O3447" s="86">
        <f t="shared" si="377"/>
        <v>44.858286416709568</v>
      </c>
      <c r="P3447" s="86">
        <f t="shared" si="373"/>
        <v>2.2640124145906015</v>
      </c>
      <c r="Q3447" s="86">
        <f t="shared" si="374"/>
        <v>5.4873026055181198</v>
      </c>
      <c r="S3447" s="86">
        <f t="shared" si="375"/>
        <v>-1.9071755408978243E-2</v>
      </c>
      <c r="T3447" s="87">
        <v>0.84271626899999996</v>
      </c>
      <c r="U3447" s="87">
        <v>0</v>
      </c>
    </row>
    <row r="3448" spans="2:21">
      <c r="B3448" s="87" t="s">
        <v>9214</v>
      </c>
      <c r="C3448" s="87" t="s">
        <v>1658</v>
      </c>
      <c r="D3448" s="87" t="s">
        <v>4607</v>
      </c>
      <c r="E3448" s="87">
        <v>55.4946664754248</v>
      </c>
      <c r="F3448" s="86">
        <v>54.4764709125729</v>
      </c>
      <c r="G3448" s="86">
        <v>62.478293437917998</v>
      </c>
      <c r="H3448" s="86">
        <f t="shared" si="376"/>
        <v>57.483143608638564</v>
      </c>
      <c r="I3448" s="86">
        <f t="shared" si="371"/>
        <v>4.3557802875909131</v>
      </c>
      <c r="J3448" s="86">
        <f t="shared" si="372"/>
        <v>5.8450670562055738</v>
      </c>
      <c r="L3448" s="87">
        <v>59.9235600710414</v>
      </c>
      <c r="M3448" s="86">
        <v>51.849576927628704</v>
      </c>
      <c r="N3448" s="86">
        <v>52.455668077506502</v>
      </c>
      <c r="O3448" s="86">
        <f t="shared" si="377"/>
        <v>54.742935025392207</v>
      </c>
      <c r="P3448" s="86">
        <f t="shared" si="373"/>
        <v>4.496775902599091</v>
      </c>
      <c r="Q3448" s="86">
        <f t="shared" si="374"/>
        <v>5.7746008813086203</v>
      </c>
      <c r="S3448" s="86">
        <f t="shared" si="375"/>
        <v>-7.0466174896953476E-2</v>
      </c>
      <c r="T3448" s="87">
        <v>0.65189538899999999</v>
      </c>
      <c r="U3448" s="87">
        <v>0</v>
      </c>
    </row>
    <row r="3449" spans="2:21">
      <c r="B3449" s="87" t="s">
        <v>9215</v>
      </c>
      <c r="C3449" s="87" t="s">
        <v>4608</v>
      </c>
      <c r="D3449" s="87" t="s">
        <v>4609</v>
      </c>
      <c r="E3449" s="87">
        <v>72.611081726792406</v>
      </c>
      <c r="F3449" s="86">
        <v>64.034535288241003</v>
      </c>
      <c r="G3449" s="86">
        <v>68.054085695278104</v>
      </c>
      <c r="H3449" s="86">
        <f t="shared" si="376"/>
        <v>68.2332342367705</v>
      </c>
      <c r="I3449" s="86">
        <f t="shared" si="371"/>
        <v>4.2910788681981051</v>
      </c>
      <c r="J3449" s="86">
        <f t="shared" si="372"/>
        <v>6.0924026961600282</v>
      </c>
      <c r="L3449" s="87">
        <v>60.230237272652097</v>
      </c>
      <c r="M3449" s="86">
        <v>59.264524397105099</v>
      </c>
      <c r="N3449" s="86">
        <v>51.910435479132602</v>
      </c>
      <c r="O3449" s="86">
        <f t="shared" si="377"/>
        <v>57.135065716296594</v>
      </c>
      <c r="P3449" s="86">
        <f t="shared" si="373"/>
        <v>4.550353961596346</v>
      </c>
      <c r="Q3449" s="86">
        <f t="shared" si="374"/>
        <v>5.8363045428870475</v>
      </c>
      <c r="S3449" s="86">
        <f t="shared" si="375"/>
        <v>-0.25609815327297997</v>
      </c>
      <c r="T3449" s="87">
        <v>1.3845372E-2</v>
      </c>
      <c r="U3449" s="87">
        <v>0</v>
      </c>
    </row>
    <row r="3450" spans="2:21">
      <c r="B3450" s="87" t="s">
        <v>9216</v>
      </c>
      <c r="C3450" s="87" t="s">
        <v>4610</v>
      </c>
      <c r="D3450" s="87" t="s">
        <v>4611</v>
      </c>
      <c r="E3450" s="87">
        <v>228.37376168011099</v>
      </c>
      <c r="F3450" s="86">
        <v>214.92092257582701</v>
      </c>
      <c r="G3450" s="86">
        <v>234.044522335073</v>
      </c>
      <c r="H3450" s="86">
        <f t="shared" si="376"/>
        <v>225.77973553033701</v>
      </c>
      <c r="I3450" s="86">
        <f t="shared" si="371"/>
        <v>9.822155857409399</v>
      </c>
      <c r="J3450" s="86">
        <f t="shared" si="372"/>
        <v>7.8187721950980462</v>
      </c>
      <c r="L3450" s="87">
        <v>215.78119391963801</v>
      </c>
      <c r="M3450" s="86">
        <v>209.339858146175</v>
      </c>
      <c r="N3450" s="86">
        <v>219.874907944905</v>
      </c>
      <c r="O3450" s="86">
        <f t="shared" si="377"/>
        <v>214.99865333690602</v>
      </c>
      <c r="P3450" s="86">
        <f t="shared" si="373"/>
        <v>5.3109411490005396</v>
      </c>
      <c r="Q3450" s="86">
        <f t="shared" si="374"/>
        <v>7.7481838131696836</v>
      </c>
      <c r="S3450" s="86">
        <f t="shared" si="375"/>
        <v>-7.0588381928362087E-2</v>
      </c>
      <c r="T3450" s="87">
        <v>0.56374603099999998</v>
      </c>
      <c r="U3450" s="87">
        <v>0</v>
      </c>
    </row>
    <row r="3451" spans="2:21">
      <c r="B3451" s="87" t="s">
        <v>9217</v>
      </c>
      <c r="C3451" s="87" t="s">
        <v>841</v>
      </c>
      <c r="D3451" s="87"/>
      <c r="E3451" s="87">
        <v>36.615793778662301</v>
      </c>
      <c r="F3451" s="86">
        <v>36.280903757120001</v>
      </c>
      <c r="G3451" s="86">
        <v>38.330465532197401</v>
      </c>
      <c r="H3451" s="86">
        <f t="shared" si="376"/>
        <v>37.075721022659899</v>
      </c>
      <c r="I3451" s="86">
        <f t="shared" si="371"/>
        <v>1.0994660839666801</v>
      </c>
      <c r="J3451" s="86">
        <f t="shared" si="372"/>
        <v>5.2124028443629813</v>
      </c>
      <c r="L3451" s="87">
        <v>40.392898330384199</v>
      </c>
      <c r="M3451" s="86">
        <v>39.045094380214501</v>
      </c>
      <c r="N3451" s="86">
        <v>36.170737737562099</v>
      </c>
      <c r="O3451" s="86">
        <f t="shared" si="377"/>
        <v>38.536243482720266</v>
      </c>
      <c r="P3451" s="86">
        <f t="shared" si="373"/>
        <v>2.1565845554500016</v>
      </c>
      <c r="Q3451" s="86">
        <f t="shared" si="374"/>
        <v>5.2681440393028058</v>
      </c>
      <c r="S3451" s="86">
        <f t="shared" si="375"/>
        <v>5.5741194939825191E-2</v>
      </c>
      <c r="T3451" s="87">
        <v>0.96737074300000003</v>
      </c>
      <c r="U3451" s="87">
        <v>0</v>
      </c>
    </row>
    <row r="3452" spans="2:21">
      <c r="B3452" s="87" t="s">
        <v>9218</v>
      </c>
      <c r="C3452" s="87" t="s">
        <v>4612</v>
      </c>
      <c r="D3452" s="87" t="s">
        <v>4613</v>
      </c>
      <c r="E3452" s="87">
        <v>812.53551197349702</v>
      </c>
      <c r="F3452" s="86">
        <v>1043.63371784578</v>
      </c>
      <c r="G3452" s="86">
        <v>999.19327599679002</v>
      </c>
      <c r="H3452" s="86">
        <f t="shared" si="376"/>
        <v>951.78750193868893</v>
      </c>
      <c r="I3452" s="86">
        <f t="shared" si="371"/>
        <v>122.62575483919747</v>
      </c>
      <c r="J3452" s="86">
        <f t="shared" si="372"/>
        <v>9.8944957001572895</v>
      </c>
      <c r="L3452" s="87">
        <v>808.78450375597004</v>
      </c>
      <c r="M3452" s="86">
        <v>866.55297616809798</v>
      </c>
      <c r="N3452" s="86">
        <v>973.42322072396098</v>
      </c>
      <c r="O3452" s="86">
        <f t="shared" si="377"/>
        <v>882.92023354934292</v>
      </c>
      <c r="P3452" s="86">
        <f t="shared" si="373"/>
        <v>83.530785443778129</v>
      </c>
      <c r="Q3452" s="86">
        <f t="shared" si="374"/>
        <v>9.7861392948500932</v>
      </c>
      <c r="S3452" s="86">
        <f t="shared" si="375"/>
        <v>-0.10835640530719587</v>
      </c>
      <c r="T3452" s="87">
        <v>0.55478147700000002</v>
      </c>
      <c r="U3452" s="87">
        <v>0</v>
      </c>
    </row>
    <row r="3453" spans="2:21">
      <c r="B3453" s="87" t="s">
        <v>9219</v>
      </c>
      <c r="C3453" s="87" t="s">
        <v>832</v>
      </c>
      <c r="D3453" s="87" t="s">
        <v>1326</v>
      </c>
      <c r="E3453" s="87">
        <v>79.597967025272993</v>
      </c>
      <c r="F3453" s="86">
        <v>87.585137021821893</v>
      </c>
      <c r="G3453" s="86">
        <v>84.526330663033605</v>
      </c>
      <c r="H3453" s="86">
        <f t="shared" si="376"/>
        <v>83.903144903376173</v>
      </c>
      <c r="I3453" s="86">
        <f t="shared" si="371"/>
        <v>4.0298872821361398</v>
      </c>
      <c r="J3453" s="86">
        <f t="shared" si="372"/>
        <v>6.390652982447242</v>
      </c>
      <c r="L3453" s="87">
        <v>85.113508387706901</v>
      </c>
      <c r="M3453" s="86">
        <v>100.513054367466</v>
      </c>
      <c r="N3453" s="86">
        <v>104.15682632650299</v>
      </c>
      <c r="O3453" s="86">
        <f t="shared" si="377"/>
        <v>96.594463027225288</v>
      </c>
      <c r="P3453" s="86">
        <f t="shared" si="373"/>
        <v>10.108338542924615</v>
      </c>
      <c r="Q3453" s="86">
        <f t="shared" si="374"/>
        <v>6.5938685883779415</v>
      </c>
      <c r="S3453" s="86">
        <f t="shared" si="375"/>
        <v>0.20321560593069948</v>
      </c>
      <c r="T3453" s="87">
        <v>0.47247935899999999</v>
      </c>
      <c r="U3453" s="87">
        <v>0</v>
      </c>
    </row>
    <row r="3454" spans="2:21">
      <c r="B3454" s="87" t="s">
        <v>9220</v>
      </c>
      <c r="C3454" s="87" t="s">
        <v>841</v>
      </c>
      <c r="D3454" s="87"/>
      <c r="E3454" s="87">
        <v>39.931720323933298</v>
      </c>
      <c r="F3454" s="86">
        <v>37.185636611307302</v>
      </c>
      <c r="G3454" s="86">
        <v>38.911703674517703</v>
      </c>
      <c r="H3454" s="86">
        <f t="shared" si="376"/>
        <v>38.676353536586099</v>
      </c>
      <c r="I3454" s="86">
        <f t="shared" si="371"/>
        <v>1.3880872468097103</v>
      </c>
      <c r="J3454" s="86">
        <f t="shared" si="372"/>
        <v>5.2733798767064828</v>
      </c>
      <c r="L3454" s="87">
        <v>43.275843080527103</v>
      </c>
      <c r="M3454" s="86">
        <v>40.521021764496197</v>
      </c>
      <c r="N3454" s="86">
        <v>41.789638069324397</v>
      </c>
      <c r="O3454" s="86">
        <f t="shared" si="377"/>
        <v>41.862167638115899</v>
      </c>
      <c r="P3454" s="86">
        <f t="shared" si="373"/>
        <v>1.3788420955919405</v>
      </c>
      <c r="Q3454" s="86">
        <f t="shared" si="374"/>
        <v>5.3875751116838995</v>
      </c>
      <c r="S3454" s="86">
        <f t="shared" si="375"/>
        <v>0.11419523497741692</v>
      </c>
      <c r="T3454" s="87">
        <v>0.73753897800000001</v>
      </c>
      <c r="U3454" s="87">
        <v>0</v>
      </c>
    </row>
    <row r="3455" spans="2:21">
      <c r="B3455" s="87" t="s">
        <v>9221</v>
      </c>
      <c r="C3455" s="87" t="s">
        <v>4614</v>
      </c>
      <c r="D3455" s="87" t="s">
        <v>4615</v>
      </c>
      <c r="E3455" s="87">
        <v>135.84292526636301</v>
      </c>
      <c r="F3455" s="86">
        <v>158.95774836529</v>
      </c>
      <c r="G3455" s="86">
        <v>154.13597005415201</v>
      </c>
      <c r="H3455" s="86">
        <f t="shared" si="376"/>
        <v>149.64554789526835</v>
      </c>
      <c r="I3455" s="86">
        <f t="shared" si="371"/>
        <v>12.194124818838674</v>
      </c>
      <c r="J3455" s="86">
        <f t="shared" si="372"/>
        <v>7.2254055476286965</v>
      </c>
      <c r="L3455" s="87">
        <v>129.33342750943299</v>
      </c>
      <c r="M3455" s="86">
        <v>124.51083529093999</v>
      </c>
      <c r="N3455" s="86">
        <v>159.560620005125</v>
      </c>
      <c r="O3455" s="86">
        <f t="shared" si="377"/>
        <v>137.80162760183268</v>
      </c>
      <c r="P3455" s="86">
        <f t="shared" si="373"/>
        <v>18.997490932524787</v>
      </c>
      <c r="Q3455" s="86">
        <f t="shared" si="374"/>
        <v>7.1064491178693627</v>
      </c>
      <c r="S3455" s="86">
        <f t="shared" si="375"/>
        <v>-0.11895642975933307</v>
      </c>
      <c r="T3455" s="87">
        <v>0.59732202999999995</v>
      </c>
      <c r="U3455" s="87">
        <v>0</v>
      </c>
    </row>
    <row r="3456" spans="2:21">
      <c r="B3456" s="87" t="s">
        <v>9222</v>
      </c>
      <c r="C3456" s="87" t="s">
        <v>4616</v>
      </c>
      <c r="D3456" s="87" t="s">
        <v>2574</v>
      </c>
      <c r="E3456" s="87">
        <v>163.26922600825</v>
      </c>
      <c r="F3456" s="86">
        <v>149.227236967886</v>
      </c>
      <c r="G3456" s="86">
        <v>143.14701200146999</v>
      </c>
      <c r="H3456" s="86">
        <f t="shared" si="376"/>
        <v>151.88115832586865</v>
      </c>
      <c r="I3456" s="86">
        <f t="shared" si="371"/>
        <v>10.320288177392667</v>
      </c>
      <c r="J3456" s="86">
        <f t="shared" si="372"/>
        <v>7.2467990966400846</v>
      </c>
      <c r="L3456" s="87">
        <v>163.650450347636</v>
      </c>
      <c r="M3456" s="86">
        <v>156.828182833992</v>
      </c>
      <c r="N3456" s="86">
        <v>150.37327430561999</v>
      </c>
      <c r="O3456" s="86">
        <f t="shared" si="377"/>
        <v>156.95063582908264</v>
      </c>
      <c r="P3456" s="86">
        <f t="shared" si="373"/>
        <v>6.6394349883612822</v>
      </c>
      <c r="Q3456" s="86">
        <f t="shared" si="374"/>
        <v>7.2941670632669497</v>
      </c>
      <c r="S3456" s="86">
        <f t="shared" si="375"/>
        <v>4.7367966626864801E-2</v>
      </c>
      <c r="T3456" s="87">
        <v>0.99728423799999999</v>
      </c>
      <c r="U3456" s="87">
        <v>0</v>
      </c>
    </row>
    <row r="3457" spans="2:21">
      <c r="B3457" s="87" t="s">
        <v>9223</v>
      </c>
      <c r="C3457" s="87" t="s">
        <v>841</v>
      </c>
      <c r="D3457" s="87"/>
      <c r="E3457" s="87">
        <v>289.75912872379502</v>
      </c>
      <c r="F3457" s="86">
        <v>262.130619848538</v>
      </c>
      <c r="G3457" s="86">
        <v>273.39796149621901</v>
      </c>
      <c r="H3457" s="86">
        <f t="shared" si="376"/>
        <v>275.09590335618401</v>
      </c>
      <c r="I3457" s="86">
        <f t="shared" si="371"/>
        <v>13.892295727755185</v>
      </c>
      <c r="J3457" s="86">
        <f t="shared" si="372"/>
        <v>8.103790845416766</v>
      </c>
      <c r="L3457" s="87">
        <v>264.2657046946</v>
      </c>
      <c r="M3457" s="86">
        <v>254.15390028505001</v>
      </c>
      <c r="N3457" s="86">
        <v>261.63954295696499</v>
      </c>
      <c r="O3457" s="86">
        <f t="shared" si="377"/>
        <v>260.01971597887166</v>
      </c>
      <c r="P3457" s="86">
        <f t="shared" si="373"/>
        <v>5.2469063917195866</v>
      </c>
      <c r="Q3457" s="86">
        <f t="shared" si="374"/>
        <v>8.0224772094381827</v>
      </c>
      <c r="S3457" s="86">
        <f t="shared" si="375"/>
        <v>-8.1313635978582779E-2</v>
      </c>
      <c r="T3457" s="87">
        <v>0.50592431500000001</v>
      </c>
      <c r="U3457" s="87">
        <v>0</v>
      </c>
    </row>
    <row r="3458" spans="2:21">
      <c r="B3458" s="87" t="s">
        <v>9224</v>
      </c>
      <c r="C3458" s="87" t="s">
        <v>841</v>
      </c>
      <c r="D3458" s="87" t="s">
        <v>4617</v>
      </c>
      <c r="E3458" s="87">
        <v>54.547708333036297</v>
      </c>
      <c r="F3458" s="86">
        <v>59.9215453251566</v>
      </c>
      <c r="G3458" s="86">
        <v>63.1600640701852</v>
      </c>
      <c r="H3458" s="86">
        <f t="shared" si="376"/>
        <v>59.209772576126035</v>
      </c>
      <c r="I3458" s="86">
        <f t="shared" si="371"/>
        <v>4.3500727776092791</v>
      </c>
      <c r="J3458" s="86">
        <f t="shared" si="372"/>
        <v>5.8877634072879044</v>
      </c>
      <c r="L3458" s="87">
        <v>66.177511315003898</v>
      </c>
      <c r="M3458" s="86">
        <v>73.574846710182101</v>
      </c>
      <c r="N3458" s="86">
        <v>72.4000274301264</v>
      </c>
      <c r="O3458" s="86">
        <f t="shared" si="377"/>
        <v>70.717461818437471</v>
      </c>
      <c r="P3458" s="86">
        <f t="shared" si="373"/>
        <v>3.9753506782946437</v>
      </c>
      <c r="Q3458" s="86">
        <f t="shared" si="374"/>
        <v>6.1439945895309158</v>
      </c>
      <c r="S3458" s="86">
        <f t="shared" si="375"/>
        <v>0.25623118224301067</v>
      </c>
      <c r="T3458" s="87">
        <v>0.121936621</v>
      </c>
      <c r="U3458" s="87">
        <v>0</v>
      </c>
    </row>
    <row r="3459" spans="2:21">
      <c r="B3459" s="87" t="s">
        <v>9225</v>
      </c>
      <c r="C3459" s="87" t="s">
        <v>4618</v>
      </c>
      <c r="D3459" s="87" t="s">
        <v>4619</v>
      </c>
      <c r="E3459" s="87">
        <v>225.65979577485999</v>
      </c>
      <c r="F3459" s="86">
        <v>217.84655249483501</v>
      </c>
      <c r="G3459" s="86">
        <v>226.11756724691901</v>
      </c>
      <c r="H3459" s="86">
        <f t="shared" si="376"/>
        <v>223.20797183887134</v>
      </c>
      <c r="I3459" s="86">
        <f t="shared" si="371"/>
        <v>4.64876346108435</v>
      </c>
      <c r="J3459" s="86">
        <f t="shared" si="372"/>
        <v>7.8022447434966065</v>
      </c>
      <c r="L3459" s="87">
        <v>224.395611324935</v>
      </c>
      <c r="M3459" s="86">
        <v>193.15744393709701</v>
      </c>
      <c r="N3459" s="86">
        <v>204.308423640863</v>
      </c>
      <c r="O3459" s="86">
        <f t="shared" si="377"/>
        <v>207.28715963429832</v>
      </c>
      <c r="P3459" s="86">
        <f t="shared" si="373"/>
        <v>15.830679913591414</v>
      </c>
      <c r="Q3459" s="86">
        <f t="shared" si="374"/>
        <v>7.6954869415058695</v>
      </c>
      <c r="S3459" s="86">
        <f t="shared" si="375"/>
        <v>-0.10675780199073641</v>
      </c>
      <c r="T3459" s="87">
        <v>0.36915114599999999</v>
      </c>
      <c r="U3459" s="87">
        <v>0</v>
      </c>
    </row>
    <row r="3460" spans="2:21">
      <c r="B3460" s="87" t="s">
        <v>9226</v>
      </c>
      <c r="C3460" s="87" t="s">
        <v>4620</v>
      </c>
      <c r="D3460" s="87" t="s">
        <v>1834</v>
      </c>
      <c r="E3460" s="87">
        <v>79.272219191826494</v>
      </c>
      <c r="F3460" s="86">
        <v>90.187649161326704</v>
      </c>
      <c r="G3460" s="86">
        <v>98.086526398096595</v>
      </c>
      <c r="H3460" s="86">
        <f t="shared" si="376"/>
        <v>89.182131583749921</v>
      </c>
      <c r="I3460" s="86">
        <f t="shared" si="371"/>
        <v>9.4473720214718266</v>
      </c>
      <c r="J3460" s="86">
        <f t="shared" si="372"/>
        <v>6.4786827774787827</v>
      </c>
      <c r="L3460" s="87">
        <v>93.416559102894595</v>
      </c>
      <c r="M3460" s="86">
        <v>83.648205948353393</v>
      </c>
      <c r="N3460" s="86">
        <v>91.968053479419893</v>
      </c>
      <c r="O3460" s="86">
        <f t="shared" si="377"/>
        <v>89.677606176889299</v>
      </c>
      <c r="P3460" s="86">
        <f t="shared" si="373"/>
        <v>5.2716024577172966</v>
      </c>
      <c r="Q3460" s="86">
        <f t="shared" si="374"/>
        <v>6.4866758627405128</v>
      </c>
      <c r="S3460" s="86">
        <f t="shared" si="375"/>
        <v>7.9930852617302716E-3</v>
      </c>
      <c r="T3460" s="87">
        <v>0.93851396099999995</v>
      </c>
      <c r="U3460" s="87">
        <v>0</v>
      </c>
    </row>
    <row r="3461" spans="2:21">
      <c r="B3461" s="87" t="s">
        <v>9227</v>
      </c>
      <c r="C3461" s="87" t="s">
        <v>841</v>
      </c>
      <c r="D3461" s="87"/>
      <c r="E3461" s="87">
        <v>80.032362292811001</v>
      </c>
      <c r="F3461" s="86">
        <v>65.463388563636997</v>
      </c>
      <c r="G3461" s="86">
        <v>64.742594083259306</v>
      </c>
      <c r="H3461" s="86">
        <f t="shared" si="376"/>
        <v>70.079448313235773</v>
      </c>
      <c r="I3461" s="86">
        <f t="shared" si="371"/>
        <v>8.6270075161873567</v>
      </c>
      <c r="J3461" s="86">
        <f t="shared" si="372"/>
        <v>6.1309195125363276</v>
      </c>
      <c r="L3461" s="87">
        <v>74.504657286653497</v>
      </c>
      <c r="M3461" s="86">
        <v>73.612332936508494</v>
      </c>
      <c r="N3461" s="86">
        <v>67.039588037624299</v>
      </c>
      <c r="O3461" s="86">
        <f t="shared" si="377"/>
        <v>71.718859420262092</v>
      </c>
      <c r="P3461" s="86">
        <f t="shared" si="373"/>
        <v>4.0768549386439075</v>
      </c>
      <c r="Q3461" s="86">
        <f t="shared" si="374"/>
        <v>6.1642806393985001</v>
      </c>
      <c r="S3461" s="86">
        <f t="shared" si="375"/>
        <v>3.3361126862172255E-2</v>
      </c>
      <c r="T3461" s="87">
        <v>0.99777431100000002</v>
      </c>
      <c r="U3461" s="87">
        <v>0</v>
      </c>
    </row>
    <row r="3462" spans="2:21">
      <c r="B3462" s="87" t="s">
        <v>9228</v>
      </c>
      <c r="C3462" s="87" t="s">
        <v>841</v>
      </c>
      <c r="D3462" s="87" t="s">
        <v>4621</v>
      </c>
      <c r="E3462" s="87">
        <v>90.773255302977205</v>
      </c>
      <c r="F3462" s="86">
        <v>87.922669432812498</v>
      </c>
      <c r="G3462" s="86">
        <v>88.420245339766197</v>
      </c>
      <c r="H3462" s="86">
        <f t="shared" si="376"/>
        <v>89.038723358518624</v>
      </c>
      <c r="I3462" s="86">
        <f t="shared" ref="I3462:I3525" si="378">STDEV(E3462:G3462)</f>
        <v>1.5226116529028748</v>
      </c>
      <c r="J3462" s="86">
        <f t="shared" ref="J3462:J3525" si="379">LOG(H3462,2)</f>
        <v>6.4763610022849125</v>
      </c>
      <c r="L3462" s="87">
        <v>91.722622907404698</v>
      </c>
      <c r="M3462" s="86">
        <v>102.138834939199</v>
      </c>
      <c r="N3462" s="86">
        <v>92.440367438700406</v>
      </c>
      <c r="O3462" s="86">
        <f t="shared" si="377"/>
        <v>95.433941761768025</v>
      </c>
      <c r="P3462" s="86">
        <f t="shared" ref="P3462:P3525" si="380">STDEV(L3462:N3462)</f>
        <v>5.8176871429822912</v>
      </c>
      <c r="Q3462" s="86">
        <f t="shared" ref="Q3462:Q3525" si="381">LOG(O3462,2)</f>
        <v>6.5764305571612223</v>
      </c>
      <c r="S3462" s="86">
        <f t="shared" ref="S3462:S3525" si="382">LOG(O3462/H3462,2)</f>
        <v>0.10006955487631089</v>
      </c>
      <c r="T3462" s="87">
        <v>0.84093967999999997</v>
      </c>
      <c r="U3462" s="87">
        <v>0</v>
      </c>
    </row>
    <row r="3463" spans="2:21">
      <c r="B3463" s="87" t="s">
        <v>9229</v>
      </c>
      <c r="C3463" s="87" t="s">
        <v>841</v>
      </c>
      <c r="D3463" s="87"/>
      <c r="E3463" s="87">
        <v>20.456315413108001</v>
      </c>
      <c r="F3463" s="86">
        <v>17.5708667077913</v>
      </c>
      <c r="G3463" s="86">
        <v>22.896314572720001</v>
      </c>
      <c r="H3463" s="86">
        <f t="shared" ref="H3463:H3526" si="383">AVERAGE(E3463:G3463)</f>
        <v>20.307832231206433</v>
      </c>
      <c r="I3463" s="86">
        <f t="shared" si="378"/>
        <v>2.6658271102978897</v>
      </c>
      <c r="J3463" s="86">
        <f t="shared" si="379"/>
        <v>4.3439643416015974</v>
      </c>
      <c r="L3463" s="87">
        <v>11.717199841441399</v>
      </c>
      <c r="M3463" s="86">
        <v>19.854430492338999</v>
      </c>
      <c r="N3463" s="86">
        <v>14.6601873528609</v>
      </c>
      <c r="O3463" s="86">
        <f t="shared" ref="O3463:O3526" si="384">AVERAGE(L3463:N3463)</f>
        <v>15.4106058955471</v>
      </c>
      <c r="P3463" s="86">
        <f t="shared" si="380"/>
        <v>4.1201913375937176</v>
      </c>
      <c r="Q3463" s="86">
        <f t="shared" si="381"/>
        <v>3.9458516799923014</v>
      </c>
      <c r="S3463" s="86">
        <f t="shared" si="382"/>
        <v>-0.39811266160929609</v>
      </c>
      <c r="T3463" s="87">
        <v>0.21297597200000001</v>
      </c>
      <c r="U3463" s="87">
        <v>0</v>
      </c>
    </row>
    <row r="3464" spans="2:21">
      <c r="B3464" s="87" t="s">
        <v>9230</v>
      </c>
      <c r="C3464" s="87" t="s">
        <v>2764</v>
      </c>
      <c r="D3464" s="87" t="s">
        <v>2243</v>
      </c>
      <c r="E3464" s="87">
        <v>197.86388143501301</v>
      </c>
      <c r="F3464" s="86">
        <v>178.54831157797099</v>
      </c>
      <c r="G3464" s="86">
        <v>177.452881721067</v>
      </c>
      <c r="H3464" s="86">
        <f t="shared" si="383"/>
        <v>184.62169157801699</v>
      </c>
      <c r="I3464" s="86">
        <f t="shared" si="378"/>
        <v>11.481144794810106</v>
      </c>
      <c r="J3464" s="86">
        <f t="shared" si="379"/>
        <v>7.5284282578913748</v>
      </c>
      <c r="L3464" s="87">
        <v>202.34043465502501</v>
      </c>
      <c r="M3464" s="86">
        <v>176.46789845537401</v>
      </c>
      <c r="N3464" s="86">
        <v>177.78717691979901</v>
      </c>
      <c r="O3464" s="86">
        <f t="shared" si="384"/>
        <v>185.53183667673269</v>
      </c>
      <c r="P3464" s="86">
        <f t="shared" si="380"/>
        <v>14.571611043860718</v>
      </c>
      <c r="Q3464" s="86">
        <f t="shared" si="381"/>
        <v>7.5355229597725071</v>
      </c>
      <c r="S3464" s="86">
        <f t="shared" si="382"/>
        <v>7.0947018811327259E-3</v>
      </c>
      <c r="T3464" s="87">
        <v>0.92638575400000001</v>
      </c>
      <c r="U3464" s="87">
        <v>0</v>
      </c>
    </row>
    <row r="3465" spans="2:21">
      <c r="B3465" s="87" t="s">
        <v>9231</v>
      </c>
      <c r="C3465" s="87" t="s">
        <v>832</v>
      </c>
      <c r="D3465" s="87" t="s">
        <v>4622</v>
      </c>
      <c r="E3465" s="87">
        <v>119.065101380179</v>
      </c>
      <c r="F3465" s="86">
        <v>119.172390363015</v>
      </c>
      <c r="G3465" s="86">
        <v>117.66741774630501</v>
      </c>
      <c r="H3465" s="86">
        <f t="shared" si="383"/>
        <v>118.634969829833</v>
      </c>
      <c r="I3465" s="86">
        <f t="shared" si="378"/>
        <v>0.83964010576795356</v>
      </c>
      <c r="J3465" s="86">
        <f t="shared" si="379"/>
        <v>6.8903855231299866</v>
      </c>
      <c r="L3465" s="87">
        <v>121.498785337109</v>
      </c>
      <c r="M3465" s="86">
        <v>122.68668773197101</v>
      </c>
      <c r="N3465" s="86">
        <v>118.257131006744</v>
      </c>
      <c r="O3465" s="86">
        <f t="shared" si="384"/>
        <v>120.81420135860799</v>
      </c>
      <c r="P3465" s="86">
        <f t="shared" si="380"/>
        <v>2.2927569895687001</v>
      </c>
      <c r="Q3465" s="86">
        <f t="shared" si="381"/>
        <v>6.9166462390190455</v>
      </c>
      <c r="S3465" s="86">
        <f t="shared" si="382"/>
        <v>2.6260715889058914E-2</v>
      </c>
      <c r="T3465" s="87">
        <v>0.96254970900000003</v>
      </c>
      <c r="U3465" s="87">
        <v>0</v>
      </c>
    </row>
    <row r="3466" spans="2:21">
      <c r="B3466" s="87" t="s">
        <v>9232</v>
      </c>
      <c r="C3466" s="87" t="s">
        <v>4623</v>
      </c>
      <c r="D3466" s="87" t="s">
        <v>4624</v>
      </c>
      <c r="E3466" s="87">
        <v>77.0506389956996</v>
      </c>
      <c r="F3466" s="86">
        <v>76.922557849330005</v>
      </c>
      <c r="G3466" s="86">
        <v>77.191603651302302</v>
      </c>
      <c r="H3466" s="86">
        <f t="shared" si="383"/>
        <v>77.054933498777302</v>
      </c>
      <c r="I3466" s="86">
        <f t="shared" si="378"/>
        <v>0.13457430273734425</v>
      </c>
      <c r="J3466" s="86">
        <f t="shared" si="379"/>
        <v>6.2678154241954021</v>
      </c>
      <c r="L3466" s="87">
        <v>82.492742636431402</v>
      </c>
      <c r="M3466" s="86">
        <v>83.322609960924297</v>
      </c>
      <c r="N3466" s="86">
        <v>79.715586092206706</v>
      </c>
      <c r="O3466" s="86">
        <f t="shared" si="384"/>
        <v>81.84364622985413</v>
      </c>
      <c r="P3466" s="86">
        <f t="shared" si="380"/>
        <v>1.8890870562650741</v>
      </c>
      <c r="Q3466" s="86">
        <f t="shared" si="381"/>
        <v>6.3547985151483699</v>
      </c>
      <c r="S3466" s="86">
        <f t="shared" si="382"/>
        <v>8.698309095296862E-2</v>
      </c>
      <c r="T3466" s="87">
        <v>0.86613705299999999</v>
      </c>
      <c r="U3466" s="87">
        <v>0</v>
      </c>
    </row>
    <row r="3467" spans="2:21">
      <c r="B3467" s="87" t="s">
        <v>9233</v>
      </c>
      <c r="C3467" s="87" t="s">
        <v>4625</v>
      </c>
      <c r="D3467" s="87" t="s">
        <v>957</v>
      </c>
      <c r="E3467" s="87">
        <v>59.592839635159798</v>
      </c>
      <c r="F3467" s="86">
        <v>59.378906439363902</v>
      </c>
      <c r="G3467" s="86">
        <v>64.754259577210405</v>
      </c>
      <c r="H3467" s="86">
        <f t="shared" si="383"/>
        <v>61.242001883911371</v>
      </c>
      <c r="I3467" s="86">
        <f t="shared" si="378"/>
        <v>3.0435846351250957</v>
      </c>
      <c r="J3467" s="86">
        <f t="shared" si="379"/>
        <v>5.9364495374374657</v>
      </c>
      <c r="L3467" s="87">
        <v>57.654704606541799</v>
      </c>
      <c r="M3467" s="86">
        <v>63.652837992514897</v>
      </c>
      <c r="N3467" s="86">
        <v>56.681567309116801</v>
      </c>
      <c r="O3467" s="86">
        <f t="shared" si="384"/>
        <v>59.329703302724489</v>
      </c>
      <c r="P3467" s="86">
        <f t="shared" si="380"/>
        <v>3.7754296721647123</v>
      </c>
      <c r="Q3467" s="86">
        <f t="shared" si="381"/>
        <v>5.8906826630424503</v>
      </c>
      <c r="S3467" s="86">
        <f t="shared" si="382"/>
        <v>-4.5766874395014652E-2</v>
      </c>
      <c r="T3467" s="87">
        <v>0.68202741600000005</v>
      </c>
      <c r="U3467" s="87">
        <v>0</v>
      </c>
    </row>
    <row r="3468" spans="2:21">
      <c r="B3468" s="87" t="s">
        <v>9234</v>
      </c>
      <c r="C3468" s="87" t="s">
        <v>4626</v>
      </c>
      <c r="D3468" s="87"/>
      <c r="E3468" s="87">
        <v>49.851978683279697</v>
      </c>
      <c r="F3468" s="86">
        <v>33.267266372018199</v>
      </c>
      <c r="G3468" s="86">
        <v>34.519629587444101</v>
      </c>
      <c r="H3468" s="86">
        <f t="shared" si="383"/>
        <v>39.21295821424733</v>
      </c>
      <c r="I3468" s="86">
        <f t="shared" si="378"/>
        <v>9.2349158529574815</v>
      </c>
      <c r="J3468" s="86">
        <f t="shared" si="379"/>
        <v>5.2932585773447629</v>
      </c>
      <c r="L3468" s="87">
        <v>48.8529082499604</v>
      </c>
      <c r="M3468" s="86">
        <v>36.385211827370199</v>
      </c>
      <c r="N3468" s="86">
        <v>34.786155500312503</v>
      </c>
      <c r="O3468" s="86">
        <f t="shared" si="384"/>
        <v>40.008091859214368</v>
      </c>
      <c r="P3468" s="86">
        <f t="shared" si="380"/>
        <v>7.7014497351981248</v>
      </c>
      <c r="Q3468" s="86">
        <f t="shared" si="381"/>
        <v>5.3222199175000169</v>
      </c>
      <c r="S3468" s="86">
        <f t="shared" si="382"/>
        <v>2.8961340155254846E-2</v>
      </c>
      <c r="T3468" s="87">
        <v>0.99538186500000003</v>
      </c>
      <c r="U3468" s="87">
        <v>0</v>
      </c>
    </row>
    <row r="3469" spans="2:21">
      <c r="B3469" s="87" t="s">
        <v>9235</v>
      </c>
      <c r="C3469" s="87" t="s">
        <v>4627</v>
      </c>
      <c r="D3469" s="87" t="s">
        <v>1834</v>
      </c>
      <c r="E3469" s="87">
        <v>359.15075288583301</v>
      </c>
      <c r="F3469" s="86">
        <v>347.63255609807999</v>
      </c>
      <c r="G3469" s="86">
        <v>315.15196623999799</v>
      </c>
      <c r="H3469" s="86">
        <f t="shared" si="383"/>
        <v>340.6450917413037</v>
      </c>
      <c r="I3469" s="86">
        <f t="shared" si="378"/>
        <v>22.816480889465453</v>
      </c>
      <c r="J3469" s="86">
        <f t="shared" si="379"/>
        <v>8.4121256093059973</v>
      </c>
      <c r="L3469" s="87">
        <v>316.72257700061999</v>
      </c>
      <c r="M3469" s="86">
        <v>324.89068078372998</v>
      </c>
      <c r="N3469" s="86">
        <v>285.27504788795102</v>
      </c>
      <c r="O3469" s="86">
        <f t="shared" si="384"/>
        <v>308.96276855743366</v>
      </c>
      <c r="P3469" s="86">
        <f t="shared" si="380"/>
        <v>20.916753159596507</v>
      </c>
      <c r="Q3469" s="86">
        <f t="shared" si="381"/>
        <v>8.271289186953581</v>
      </c>
      <c r="S3469" s="86">
        <f t="shared" si="382"/>
        <v>-0.1408364223524165</v>
      </c>
      <c r="T3469" s="87">
        <v>0.235308135</v>
      </c>
      <c r="U3469" s="87">
        <v>0</v>
      </c>
    </row>
    <row r="3470" spans="2:21">
      <c r="B3470" s="87" t="s">
        <v>9236</v>
      </c>
      <c r="C3470" s="87" t="s">
        <v>832</v>
      </c>
      <c r="D3470" s="87" t="s">
        <v>4628</v>
      </c>
      <c r="E3470" s="87">
        <v>70.410693482998397</v>
      </c>
      <c r="F3470" s="86">
        <v>77.469427912693504</v>
      </c>
      <c r="G3470" s="86">
        <v>82.646204670071896</v>
      </c>
      <c r="H3470" s="86">
        <f t="shared" si="383"/>
        <v>76.842108688587928</v>
      </c>
      <c r="I3470" s="86">
        <f t="shared" si="378"/>
        <v>6.1418303915811201</v>
      </c>
      <c r="J3470" s="86">
        <f t="shared" si="379"/>
        <v>6.2638252046355518</v>
      </c>
      <c r="L3470" s="87">
        <v>76.732642788683904</v>
      </c>
      <c r="M3470" s="86">
        <v>79.196297093976995</v>
      </c>
      <c r="N3470" s="86">
        <v>78.826564685973906</v>
      </c>
      <c r="O3470" s="86">
        <f t="shared" si="384"/>
        <v>78.251834856211602</v>
      </c>
      <c r="P3470" s="86">
        <f t="shared" si="380"/>
        <v>1.3285834248970785</v>
      </c>
      <c r="Q3470" s="86">
        <f t="shared" si="381"/>
        <v>6.2900526757750699</v>
      </c>
      <c r="S3470" s="86">
        <f t="shared" si="382"/>
        <v>2.6227471139518552E-2</v>
      </c>
      <c r="T3470" s="87">
        <v>0.96793640000000003</v>
      </c>
      <c r="U3470" s="87">
        <v>0</v>
      </c>
    </row>
    <row r="3471" spans="2:21">
      <c r="B3471" s="87" t="s">
        <v>9237</v>
      </c>
      <c r="C3471" s="87" t="s">
        <v>832</v>
      </c>
      <c r="D3471" s="87" t="s">
        <v>4629</v>
      </c>
      <c r="E3471" s="87">
        <v>47.943087859502597</v>
      </c>
      <c r="F3471" s="86">
        <v>76.3108235600656</v>
      </c>
      <c r="G3471" s="86">
        <v>70.885460470285494</v>
      </c>
      <c r="H3471" s="86">
        <f t="shared" si="383"/>
        <v>65.046457296617902</v>
      </c>
      <c r="I3471" s="86">
        <f t="shared" si="378"/>
        <v>15.058305872203018</v>
      </c>
      <c r="J3471" s="86">
        <f t="shared" si="379"/>
        <v>6.0233985787361588</v>
      </c>
      <c r="L3471" s="87">
        <v>60.108787307741103</v>
      </c>
      <c r="M3471" s="86">
        <v>72.097093966594301</v>
      </c>
      <c r="N3471" s="86">
        <v>74.784862555442601</v>
      </c>
      <c r="O3471" s="86">
        <f t="shared" si="384"/>
        <v>68.996914609926009</v>
      </c>
      <c r="P3471" s="86">
        <f t="shared" si="380"/>
        <v>7.813778228340202</v>
      </c>
      <c r="Q3471" s="86">
        <f t="shared" si="381"/>
        <v>6.1084599440755154</v>
      </c>
      <c r="S3471" s="86">
        <f t="shared" si="382"/>
        <v>8.5061365339356376E-2</v>
      </c>
      <c r="T3471" s="87">
        <v>0.95393430400000001</v>
      </c>
      <c r="U3471" s="87">
        <v>0</v>
      </c>
    </row>
    <row r="3472" spans="2:21">
      <c r="B3472" s="87" t="s">
        <v>9238</v>
      </c>
      <c r="C3472" s="87" t="s">
        <v>4630</v>
      </c>
      <c r="D3472" s="87" t="s">
        <v>1029</v>
      </c>
      <c r="E3472" s="87">
        <v>144.36547852569299</v>
      </c>
      <c r="F3472" s="86">
        <v>151.735388471683</v>
      </c>
      <c r="G3472" s="86">
        <v>137.07428707594801</v>
      </c>
      <c r="H3472" s="86">
        <f t="shared" si="383"/>
        <v>144.39171802444133</v>
      </c>
      <c r="I3472" s="86">
        <f t="shared" si="378"/>
        <v>7.3305859191115506</v>
      </c>
      <c r="J3472" s="86">
        <f t="shared" si="379"/>
        <v>7.173844184716387</v>
      </c>
      <c r="L3472" s="87">
        <v>139.25478218976201</v>
      </c>
      <c r="M3472" s="86">
        <v>147.51944728504799</v>
      </c>
      <c r="N3472" s="86">
        <v>151.87784154231099</v>
      </c>
      <c r="O3472" s="86">
        <f t="shared" si="384"/>
        <v>146.21735700570699</v>
      </c>
      <c r="P3472" s="86">
        <f t="shared" si="380"/>
        <v>6.4114730114193943</v>
      </c>
      <c r="Q3472" s="86">
        <f t="shared" si="381"/>
        <v>7.1919707690523387</v>
      </c>
      <c r="S3472" s="86">
        <f t="shared" si="382"/>
        <v>1.8126584335950546E-2</v>
      </c>
      <c r="T3472" s="87">
        <v>0.95498737899999997</v>
      </c>
      <c r="U3472" s="87">
        <v>0</v>
      </c>
    </row>
    <row r="3473" spans="2:21">
      <c r="B3473" s="87" t="s">
        <v>9239</v>
      </c>
      <c r="C3473" s="87" t="s">
        <v>841</v>
      </c>
      <c r="D3473" s="87" t="s">
        <v>3540</v>
      </c>
      <c r="E3473" s="87">
        <v>82.402063693944697</v>
      </c>
      <c r="F3473" s="86">
        <v>84.287962739723397</v>
      </c>
      <c r="G3473" s="86">
        <v>92.982831287785402</v>
      </c>
      <c r="H3473" s="86">
        <f t="shared" si="383"/>
        <v>86.557619240484499</v>
      </c>
      <c r="I3473" s="86">
        <f t="shared" si="378"/>
        <v>5.6437280402498793</v>
      </c>
      <c r="J3473" s="86">
        <f t="shared" si="379"/>
        <v>6.4355889134007294</v>
      </c>
      <c r="L3473" s="87">
        <v>88.689564636589196</v>
      </c>
      <c r="M3473" s="86">
        <v>97.132153965515002</v>
      </c>
      <c r="N3473" s="86">
        <v>94.170092129292598</v>
      </c>
      <c r="O3473" s="86">
        <f t="shared" si="384"/>
        <v>93.330603577132266</v>
      </c>
      <c r="P3473" s="86">
        <f t="shared" si="380"/>
        <v>4.2834430562491619</v>
      </c>
      <c r="Q3473" s="86">
        <f t="shared" si="381"/>
        <v>6.5442783205453141</v>
      </c>
      <c r="S3473" s="86">
        <f t="shared" si="382"/>
        <v>0.10868940714458418</v>
      </c>
      <c r="T3473" s="87">
        <v>0.82086983800000002</v>
      </c>
      <c r="U3473" s="87">
        <v>0</v>
      </c>
    </row>
    <row r="3474" spans="2:21">
      <c r="B3474" s="87" t="s">
        <v>9240</v>
      </c>
      <c r="C3474" s="87" t="s">
        <v>832</v>
      </c>
      <c r="D3474" s="87"/>
      <c r="E3474" s="87">
        <v>4.3156783571957797</v>
      </c>
      <c r="F3474" s="86">
        <v>5.0202476307974999</v>
      </c>
      <c r="G3474" s="86">
        <v>5.9087263413470898</v>
      </c>
      <c r="H3474" s="86">
        <f t="shared" si="383"/>
        <v>5.0815507764467895</v>
      </c>
      <c r="I3474" s="86">
        <f t="shared" si="378"/>
        <v>0.79829131694013478</v>
      </c>
      <c r="J3474" s="86">
        <f t="shared" si="379"/>
        <v>2.3452688426800834</v>
      </c>
      <c r="L3474" s="87">
        <v>2.0556490949897102</v>
      </c>
      <c r="M3474" s="86">
        <v>2.9011039988805898</v>
      </c>
      <c r="N3474" s="86">
        <v>4.3069476968856897</v>
      </c>
      <c r="O3474" s="86">
        <f t="shared" si="384"/>
        <v>3.0879002635853303</v>
      </c>
      <c r="P3474" s="86">
        <f t="shared" si="380"/>
        <v>1.1372141320373346</v>
      </c>
      <c r="Q3474" s="86">
        <f t="shared" si="381"/>
        <v>1.6266261555999826</v>
      </c>
      <c r="S3474" s="86">
        <f t="shared" si="382"/>
        <v>-0.71864268708010104</v>
      </c>
      <c r="T3474" s="87">
        <v>0.112309609</v>
      </c>
      <c r="U3474" s="87">
        <v>0</v>
      </c>
    </row>
    <row r="3475" spans="2:21">
      <c r="B3475" s="87" t="s">
        <v>9241</v>
      </c>
      <c r="C3475" s="87" t="s">
        <v>832</v>
      </c>
      <c r="D3475" s="87" t="s">
        <v>4631</v>
      </c>
      <c r="E3475" s="87">
        <v>104.823903952324</v>
      </c>
      <c r="F3475" s="86">
        <v>100.70575257729899</v>
      </c>
      <c r="G3475" s="86">
        <v>111.91888662843201</v>
      </c>
      <c r="H3475" s="86">
        <f t="shared" si="383"/>
        <v>105.81618105268501</v>
      </c>
      <c r="I3475" s="86">
        <f t="shared" si="378"/>
        <v>5.6720414486404511</v>
      </c>
      <c r="J3475" s="86">
        <f t="shared" si="379"/>
        <v>6.7254164461444939</v>
      </c>
      <c r="L3475" s="87">
        <v>140.17190862949201</v>
      </c>
      <c r="M3475" s="86">
        <v>130.40750937013601</v>
      </c>
      <c r="N3475" s="86">
        <v>119.139434739332</v>
      </c>
      <c r="O3475" s="86">
        <f t="shared" si="384"/>
        <v>129.90628424632001</v>
      </c>
      <c r="P3475" s="86">
        <f t="shared" si="380"/>
        <v>10.525191658759658</v>
      </c>
      <c r="Q3475" s="86">
        <f t="shared" si="381"/>
        <v>7.0213274129524139</v>
      </c>
      <c r="S3475" s="86">
        <f t="shared" si="382"/>
        <v>0.2959109668079194</v>
      </c>
      <c r="T3475" s="87">
        <v>0.22106927900000001</v>
      </c>
      <c r="U3475" s="87">
        <v>0</v>
      </c>
    </row>
    <row r="3476" spans="2:21">
      <c r="B3476" s="87" t="s">
        <v>9242</v>
      </c>
      <c r="C3476" s="87" t="s">
        <v>4632</v>
      </c>
      <c r="D3476" s="87" t="s">
        <v>4633</v>
      </c>
      <c r="E3476" s="87">
        <v>58.5097732434146</v>
      </c>
      <c r="F3476" s="86">
        <v>58.8604573428766</v>
      </c>
      <c r="G3476" s="86">
        <v>61.250338120650298</v>
      </c>
      <c r="H3476" s="86">
        <f t="shared" si="383"/>
        <v>59.540189568980502</v>
      </c>
      <c r="I3476" s="86">
        <f t="shared" si="378"/>
        <v>1.4913755013368033</v>
      </c>
      <c r="J3476" s="86">
        <f t="shared" si="379"/>
        <v>5.8957919098424298</v>
      </c>
      <c r="L3476" s="87">
        <v>59.1717560730701</v>
      </c>
      <c r="M3476" s="86">
        <v>61.8541873030563</v>
      </c>
      <c r="N3476" s="86">
        <v>55.933256049637599</v>
      </c>
      <c r="O3476" s="86">
        <f t="shared" si="384"/>
        <v>58.986399808588004</v>
      </c>
      <c r="P3476" s="86">
        <f t="shared" si="380"/>
        <v>2.9648144015291504</v>
      </c>
      <c r="Q3476" s="86">
        <f t="shared" si="381"/>
        <v>5.8823104529130319</v>
      </c>
      <c r="S3476" s="86">
        <f t="shared" si="382"/>
        <v>-1.3481456929398601E-2</v>
      </c>
      <c r="T3476" s="87">
        <v>0.82741527599999998</v>
      </c>
      <c r="U3476" s="87">
        <v>0</v>
      </c>
    </row>
    <row r="3477" spans="2:21">
      <c r="B3477" s="87" t="s">
        <v>9243</v>
      </c>
      <c r="C3477" s="87" t="s">
        <v>4634</v>
      </c>
      <c r="D3477" s="87" t="s">
        <v>1853</v>
      </c>
      <c r="E3477" s="87">
        <v>52.591431884568799</v>
      </c>
      <c r="F3477" s="86">
        <v>47.442252883332898</v>
      </c>
      <c r="G3477" s="86">
        <v>55.626500511172303</v>
      </c>
      <c r="H3477" s="86">
        <f t="shared" si="383"/>
        <v>51.886728426357998</v>
      </c>
      <c r="I3477" s="86">
        <f t="shared" si="378"/>
        <v>4.1373823284124258</v>
      </c>
      <c r="J3477" s="86">
        <f t="shared" si="379"/>
        <v>5.6972936685002802</v>
      </c>
      <c r="L3477" s="87">
        <v>57.703988702183302</v>
      </c>
      <c r="M3477" s="86">
        <v>57.321946879215297</v>
      </c>
      <c r="N3477" s="86">
        <v>55.496898461829801</v>
      </c>
      <c r="O3477" s="86">
        <f t="shared" si="384"/>
        <v>56.840944681076131</v>
      </c>
      <c r="P3477" s="86">
        <f t="shared" si="380"/>
        <v>1.1795482899088743</v>
      </c>
      <c r="Q3477" s="86">
        <f t="shared" si="381"/>
        <v>5.828858626867393</v>
      </c>
      <c r="S3477" s="86">
        <f t="shared" si="382"/>
        <v>0.13156495836711171</v>
      </c>
      <c r="T3477" s="87">
        <v>0.66648962300000003</v>
      </c>
      <c r="U3477" s="87">
        <v>0</v>
      </c>
    </row>
    <row r="3478" spans="2:21">
      <c r="B3478" s="87" t="s">
        <v>9244</v>
      </c>
      <c r="C3478" s="87" t="s">
        <v>832</v>
      </c>
      <c r="D3478" s="87" t="s">
        <v>4635</v>
      </c>
      <c r="E3478" s="87">
        <v>11.395868764446</v>
      </c>
      <c r="F3478" s="86">
        <v>10.9991245395072</v>
      </c>
      <c r="G3478" s="86">
        <v>11.694943205122399</v>
      </c>
      <c r="H3478" s="86">
        <f t="shared" si="383"/>
        <v>11.363312169691866</v>
      </c>
      <c r="I3478" s="86">
        <f t="shared" si="378"/>
        <v>0.34904992873673224</v>
      </c>
      <c r="J3478" s="86">
        <f t="shared" si="379"/>
        <v>3.5063115066940198</v>
      </c>
      <c r="L3478" s="87">
        <v>14.001035821616499</v>
      </c>
      <c r="M3478" s="86">
        <v>12.159651210619099</v>
      </c>
      <c r="N3478" s="86">
        <v>18.3992425166552</v>
      </c>
      <c r="O3478" s="86">
        <f t="shared" si="384"/>
        <v>14.853309849630266</v>
      </c>
      <c r="P3478" s="86">
        <f t="shared" si="380"/>
        <v>3.2059169017163311</v>
      </c>
      <c r="Q3478" s="86">
        <f t="shared" si="381"/>
        <v>3.892712545884855</v>
      </c>
      <c r="S3478" s="86">
        <f t="shared" si="382"/>
        <v>0.3864010391908359</v>
      </c>
      <c r="T3478" s="87">
        <v>0.33608622399999999</v>
      </c>
      <c r="U3478" s="87">
        <v>0</v>
      </c>
    </row>
    <row r="3479" spans="2:21">
      <c r="B3479" s="87" t="s">
        <v>9245</v>
      </c>
      <c r="C3479" s="87" t="s">
        <v>4636</v>
      </c>
      <c r="D3479" s="87" t="s">
        <v>957</v>
      </c>
      <c r="E3479" s="87">
        <v>144.75832396694901</v>
      </c>
      <c r="F3479" s="86">
        <v>151.331438567204</v>
      </c>
      <c r="G3479" s="86">
        <v>152.104446500921</v>
      </c>
      <c r="H3479" s="86">
        <f t="shared" si="383"/>
        <v>149.39806967835798</v>
      </c>
      <c r="I3479" s="86">
        <f t="shared" si="378"/>
        <v>4.0366837275542142</v>
      </c>
      <c r="J3479" s="86">
        <f t="shared" si="379"/>
        <v>7.2230176974503939</v>
      </c>
      <c r="L3479" s="87">
        <v>142.33858476116299</v>
      </c>
      <c r="M3479" s="86">
        <v>174.748186024484</v>
      </c>
      <c r="N3479" s="86">
        <v>167.31779255906901</v>
      </c>
      <c r="O3479" s="86">
        <f t="shared" si="384"/>
        <v>161.468187781572</v>
      </c>
      <c r="P3479" s="86">
        <f t="shared" si="380"/>
        <v>16.97819102706621</v>
      </c>
      <c r="Q3479" s="86">
        <f t="shared" si="381"/>
        <v>7.3351061450927908</v>
      </c>
      <c r="S3479" s="86">
        <f t="shared" si="382"/>
        <v>0.11208844764239755</v>
      </c>
      <c r="T3479" s="87">
        <v>0.80028306400000004</v>
      </c>
      <c r="U3479" s="87">
        <v>0</v>
      </c>
    </row>
    <row r="3480" spans="2:21">
      <c r="B3480" s="87" t="s">
        <v>9246</v>
      </c>
      <c r="C3480" s="87" t="s">
        <v>4637</v>
      </c>
      <c r="D3480" s="87" t="s">
        <v>4638</v>
      </c>
      <c r="E3480" s="87">
        <v>121.958580559916</v>
      </c>
      <c r="F3480" s="86">
        <v>139.511540694492</v>
      </c>
      <c r="G3480" s="86">
        <v>148.96334685721399</v>
      </c>
      <c r="H3480" s="86">
        <f t="shared" si="383"/>
        <v>136.81115603720733</v>
      </c>
      <c r="I3480" s="86">
        <f t="shared" si="378"/>
        <v>13.703408651350005</v>
      </c>
      <c r="J3480" s="86">
        <f t="shared" si="379"/>
        <v>7.0960420669526814</v>
      </c>
      <c r="L3480" s="87">
        <v>124.450775137779</v>
      </c>
      <c r="M3480" s="86">
        <v>134.39922179429499</v>
      </c>
      <c r="N3480" s="86">
        <v>127.320955676981</v>
      </c>
      <c r="O3480" s="86">
        <f t="shared" si="384"/>
        <v>128.72365086968497</v>
      </c>
      <c r="P3480" s="86">
        <f t="shared" si="380"/>
        <v>5.1204065338713285</v>
      </c>
      <c r="Q3480" s="86">
        <f t="shared" si="381"/>
        <v>7.0081333393522023</v>
      </c>
      <c r="S3480" s="86">
        <f t="shared" si="382"/>
        <v>-8.7908727600478909E-2</v>
      </c>
      <c r="T3480" s="87">
        <v>0.58179097899999999</v>
      </c>
      <c r="U3480" s="87">
        <v>0</v>
      </c>
    </row>
    <row r="3481" spans="2:21">
      <c r="B3481" s="87" t="s">
        <v>9247</v>
      </c>
      <c r="C3481" s="87" t="s">
        <v>4639</v>
      </c>
      <c r="D3481" s="87" t="s">
        <v>1670</v>
      </c>
      <c r="E3481" s="87">
        <v>159.76392296895099</v>
      </c>
      <c r="F3481" s="86">
        <v>172.54742504379001</v>
      </c>
      <c r="G3481" s="86">
        <v>174.88504294605701</v>
      </c>
      <c r="H3481" s="86">
        <f t="shared" si="383"/>
        <v>169.06546365293266</v>
      </c>
      <c r="I3481" s="86">
        <f t="shared" si="378"/>
        <v>8.139724116091072</v>
      </c>
      <c r="J3481" s="86">
        <f t="shared" si="379"/>
        <v>7.4014381688282675</v>
      </c>
      <c r="L3481" s="87">
        <v>150.801874047387</v>
      </c>
      <c r="M3481" s="86">
        <v>161.36497474663099</v>
      </c>
      <c r="N3481" s="86">
        <v>178.68536861790099</v>
      </c>
      <c r="O3481" s="86">
        <f t="shared" si="384"/>
        <v>163.61740580397301</v>
      </c>
      <c r="P3481" s="86">
        <f t="shared" si="380"/>
        <v>14.077549560098515</v>
      </c>
      <c r="Q3481" s="86">
        <f t="shared" si="381"/>
        <v>7.3541824217423128</v>
      </c>
      <c r="S3481" s="86">
        <f t="shared" si="382"/>
        <v>-4.7255747085955251E-2</v>
      </c>
      <c r="T3481" s="87">
        <v>0.71994902800000005</v>
      </c>
      <c r="U3481" s="87">
        <v>0</v>
      </c>
    </row>
    <row r="3482" spans="2:21">
      <c r="B3482" s="87" t="s">
        <v>9248</v>
      </c>
      <c r="C3482" s="87" t="s">
        <v>4640</v>
      </c>
      <c r="D3482" s="87" t="s">
        <v>4641</v>
      </c>
      <c r="E3482" s="87">
        <v>110.272131808474</v>
      </c>
      <c r="F3482" s="86">
        <v>101.887970390839</v>
      </c>
      <c r="G3482" s="86">
        <v>105.14400402739101</v>
      </c>
      <c r="H3482" s="86">
        <f t="shared" si="383"/>
        <v>105.76803540890133</v>
      </c>
      <c r="I3482" s="86">
        <f t="shared" si="378"/>
        <v>4.2267720595120934</v>
      </c>
      <c r="J3482" s="86">
        <f t="shared" si="379"/>
        <v>6.7247598803203745</v>
      </c>
      <c r="L3482" s="87">
        <v>97.712138561760597</v>
      </c>
      <c r="M3482" s="86">
        <v>94.442696395991106</v>
      </c>
      <c r="N3482" s="86">
        <v>99.254722056072595</v>
      </c>
      <c r="O3482" s="86">
        <f t="shared" si="384"/>
        <v>97.13651900460809</v>
      </c>
      <c r="P3482" s="86">
        <f t="shared" si="380"/>
        <v>2.4571123588987538</v>
      </c>
      <c r="Q3482" s="86">
        <f t="shared" si="381"/>
        <v>6.6019418815910509</v>
      </c>
      <c r="S3482" s="86">
        <f t="shared" si="382"/>
        <v>-0.12281799872932289</v>
      </c>
      <c r="T3482" s="87">
        <v>0.25474090999999999</v>
      </c>
      <c r="U3482" s="87">
        <v>0</v>
      </c>
    </row>
    <row r="3483" spans="2:21">
      <c r="B3483" s="87" t="s">
        <v>9249</v>
      </c>
      <c r="C3483" s="87" t="s">
        <v>4642</v>
      </c>
      <c r="D3483" s="87" t="s">
        <v>4643</v>
      </c>
      <c r="E3483" s="87">
        <v>55.7783740461173</v>
      </c>
      <c r="F3483" s="86">
        <v>48.199240386744002</v>
      </c>
      <c r="G3483" s="86">
        <v>46.404085457403099</v>
      </c>
      <c r="H3483" s="86">
        <f t="shared" si="383"/>
        <v>50.127233296754802</v>
      </c>
      <c r="I3483" s="86">
        <f t="shared" si="378"/>
        <v>4.9756596680152123</v>
      </c>
      <c r="J3483" s="86">
        <f t="shared" si="379"/>
        <v>5.6475227036495035</v>
      </c>
      <c r="L3483" s="87">
        <v>60.147955527744102</v>
      </c>
      <c r="M3483" s="86">
        <v>49.798817464391398</v>
      </c>
      <c r="N3483" s="86">
        <v>51.591720732886898</v>
      </c>
      <c r="O3483" s="86">
        <f t="shared" si="384"/>
        <v>53.846164575007464</v>
      </c>
      <c r="P3483" s="86">
        <f t="shared" si="380"/>
        <v>5.5306466567247314</v>
      </c>
      <c r="Q3483" s="86">
        <f t="shared" si="381"/>
        <v>5.7507716811483949</v>
      </c>
      <c r="S3483" s="86">
        <f t="shared" si="382"/>
        <v>0.10324897749889128</v>
      </c>
      <c r="T3483" s="87">
        <v>0.90375330300000001</v>
      </c>
      <c r="U3483" s="87">
        <v>0</v>
      </c>
    </row>
    <row r="3484" spans="2:21">
      <c r="B3484" s="87" t="s">
        <v>9250</v>
      </c>
      <c r="C3484" s="87" t="s">
        <v>832</v>
      </c>
      <c r="D3484" s="87" t="s">
        <v>866</v>
      </c>
      <c r="E3484" s="87">
        <v>52.2328229043558</v>
      </c>
      <c r="F3484" s="86">
        <v>43.793718169591102</v>
      </c>
      <c r="G3484" s="86">
        <v>42.295414791462498</v>
      </c>
      <c r="H3484" s="86">
        <f t="shared" si="383"/>
        <v>46.107318621803131</v>
      </c>
      <c r="I3484" s="86">
        <f t="shared" si="378"/>
        <v>5.3574789117556207</v>
      </c>
      <c r="J3484" s="86">
        <f t="shared" si="379"/>
        <v>5.5269238629250106</v>
      </c>
      <c r="L3484" s="87">
        <v>64.266999762653697</v>
      </c>
      <c r="M3484" s="86">
        <v>60.896274442933901</v>
      </c>
      <c r="N3484" s="86">
        <v>48.327605694206802</v>
      </c>
      <c r="O3484" s="86">
        <f t="shared" si="384"/>
        <v>57.830293299931469</v>
      </c>
      <c r="P3484" s="86">
        <f t="shared" si="380"/>
        <v>8.4003720807023701</v>
      </c>
      <c r="Q3484" s="86">
        <f t="shared" si="381"/>
        <v>5.853753513994473</v>
      </c>
      <c r="S3484" s="86">
        <f t="shared" si="382"/>
        <v>0.3268296510694636</v>
      </c>
      <c r="T3484" s="87">
        <v>0.249622066</v>
      </c>
      <c r="U3484" s="87">
        <v>0</v>
      </c>
    </row>
    <row r="3485" spans="2:21">
      <c r="B3485" s="87" t="s">
        <v>9251</v>
      </c>
      <c r="C3485" s="87" t="s">
        <v>832</v>
      </c>
      <c r="D3485" s="87" t="s">
        <v>4644</v>
      </c>
      <c r="E3485" s="87">
        <v>895.75033170407403</v>
      </c>
      <c r="F3485" s="86">
        <v>1008.1270511528101</v>
      </c>
      <c r="G3485" s="86">
        <v>827.96489477371597</v>
      </c>
      <c r="H3485" s="86">
        <f t="shared" si="383"/>
        <v>910.61409254353339</v>
      </c>
      <c r="I3485" s="86">
        <f t="shared" si="378"/>
        <v>90.996149300455414</v>
      </c>
      <c r="J3485" s="86">
        <f t="shared" si="379"/>
        <v>9.8306959762626818</v>
      </c>
      <c r="L3485" s="87">
        <v>882.36681753338496</v>
      </c>
      <c r="M3485" s="86">
        <v>938.86638190648296</v>
      </c>
      <c r="N3485" s="86">
        <v>842.66415247335897</v>
      </c>
      <c r="O3485" s="86">
        <f t="shared" si="384"/>
        <v>887.96578397107567</v>
      </c>
      <c r="P3485" s="86">
        <f t="shared" si="380"/>
        <v>48.344891724500187</v>
      </c>
      <c r="Q3485" s="86">
        <f t="shared" si="381"/>
        <v>9.7943602759826565</v>
      </c>
      <c r="S3485" s="86">
        <f t="shared" si="382"/>
        <v>-3.6335700280024003E-2</v>
      </c>
      <c r="T3485" s="87">
        <v>0.79421917600000003</v>
      </c>
      <c r="U3485" s="87">
        <v>0</v>
      </c>
    </row>
    <row r="3486" spans="2:21">
      <c r="B3486" s="87" t="s">
        <v>9252</v>
      </c>
      <c r="C3486" s="87" t="s">
        <v>841</v>
      </c>
      <c r="D3486" s="87"/>
      <c r="E3486" s="87">
        <v>152.06148835634099</v>
      </c>
      <c r="F3486" s="86">
        <v>144.370151564449</v>
      </c>
      <c r="G3486" s="86">
        <v>154.163047080073</v>
      </c>
      <c r="H3486" s="86">
        <f t="shared" si="383"/>
        <v>150.19822900028765</v>
      </c>
      <c r="I3486" s="86">
        <f t="shared" si="378"/>
        <v>5.1554827335490447</v>
      </c>
      <c r="J3486" s="86">
        <f t="shared" si="379"/>
        <v>7.2307239917909207</v>
      </c>
      <c r="L3486" s="87">
        <v>153.73057554153101</v>
      </c>
      <c r="M3486" s="86">
        <v>146.77571578780999</v>
      </c>
      <c r="N3486" s="86">
        <v>153.17272963026801</v>
      </c>
      <c r="O3486" s="86">
        <f t="shared" si="384"/>
        <v>151.22634031986968</v>
      </c>
      <c r="P3486" s="86">
        <f t="shared" si="380"/>
        <v>3.8644329544199381</v>
      </c>
      <c r="Q3486" s="86">
        <f t="shared" si="381"/>
        <v>7.2405656371325433</v>
      </c>
      <c r="S3486" s="86">
        <f t="shared" si="382"/>
        <v>9.8416453416232882E-3</v>
      </c>
      <c r="T3486" s="87">
        <v>0.94203867699999999</v>
      </c>
      <c r="U3486" s="87">
        <v>0</v>
      </c>
    </row>
    <row r="3487" spans="2:21">
      <c r="B3487" s="87" t="s">
        <v>9253</v>
      </c>
      <c r="C3487" s="87" t="s">
        <v>841</v>
      </c>
      <c r="D3487" s="87"/>
      <c r="E3487" s="87">
        <v>86.633214318402594</v>
      </c>
      <c r="F3487" s="86">
        <v>79.243108964157699</v>
      </c>
      <c r="G3487" s="86">
        <v>77.773043774278307</v>
      </c>
      <c r="H3487" s="86">
        <f t="shared" si="383"/>
        <v>81.216455685612871</v>
      </c>
      <c r="I3487" s="86">
        <f t="shared" si="378"/>
        <v>4.7482868995091598</v>
      </c>
      <c r="J3487" s="86">
        <f t="shared" si="379"/>
        <v>6.3437001638097517</v>
      </c>
      <c r="L3487" s="87">
        <v>80.826440042334696</v>
      </c>
      <c r="M3487" s="86">
        <v>93.737285649252897</v>
      </c>
      <c r="N3487" s="86">
        <v>88.050093133134993</v>
      </c>
      <c r="O3487" s="86">
        <f t="shared" si="384"/>
        <v>87.537939608240848</v>
      </c>
      <c r="P3487" s="86">
        <f t="shared" si="380"/>
        <v>6.4706421239484317</v>
      </c>
      <c r="Q3487" s="86">
        <f t="shared" si="381"/>
        <v>6.4518365223649479</v>
      </c>
      <c r="S3487" s="86">
        <f t="shared" si="382"/>
        <v>0.10813635855519671</v>
      </c>
      <c r="T3487" s="87">
        <v>0.82741527599999998</v>
      </c>
      <c r="U3487" s="87">
        <v>0</v>
      </c>
    </row>
    <row r="3488" spans="2:21">
      <c r="B3488" s="87" t="s">
        <v>9254</v>
      </c>
      <c r="C3488" s="87" t="s">
        <v>4645</v>
      </c>
      <c r="D3488" s="87" t="s">
        <v>4646</v>
      </c>
      <c r="E3488" s="87">
        <v>98.473204140530001</v>
      </c>
      <c r="F3488" s="86">
        <v>104.22831404371701</v>
      </c>
      <c r="G3488" s="86">
        <v>103.85618041940199</v>
      </c>
      <c r="H3488" s="86">
        <f t="shared" si="383"/>
        <v>102.18589953454966</v>
      </c>
      <c r="I3488" s="86">
        <f t="shared" si="378"/>
        <v>3.2206678150917067</v>
      </c>
      <c r="J3488" s="86">
        <f t="shared" si="379"/>
        <v>6.6750523246506424</v>
      </c>
      <c r="L3488" s="87">
        <v>105.429204522975</v>
      </c>
      <c r="M3488" s="86">
        <v>111.357457978771</v>
      </c>
      <c r="N3488" s="86">
        <v>97.935590704936303</v>
      </c>
      <c r="O3488" s="86">
        <f t="shared" si="384"/>
        <v>104.90741773556077</v>
      </c>
      <c r="P3488" s="86">
        <f t="shared" si="380"/>
        <v>6.7261301182588431</v>
      </c>
      <c r="Q3488" s="86">
        <f t="shared" si="381"/>
        <v>6.7129728805779916</v>
      </c>
      <c r="S3488" s="86">
        <f t="shared" si="382"/>
        <v>3.7920555927350233E-2</v>
      </c>
      <c r="T3488" s="87">
        <v>0.99919958799999997</v>
      </c>
      <c r="U3488" s="87">
        <v>0</v>
      </c>
    </row>
    <row r="3489" spans="2:21">
      <c r="B3489" s="87" t="s">
        <v>9255</v>
      </c>
      <c r="C3489" s="87" t="s">
        <v>4647</v>
      </c>
      <c r="D3489" s="87" t="s">
        <v>1092</v>
      </c>
      <c r="E3489" s="87">
        <v>79.5850926097892</v>
      </c>
      <c r="F3489" s="86">
        <v>74.491581162248394</v>
      </c>
      <c r="G3489" s="86">
        <v>86.728234736358104</v>
      </c>
      <c r="H3489" s="86">
        <f t="shared" si="383"/>
        <v>80.268302836131895</v>
      </c>
      <c r="I3489" s="86">
        <f t="shared" si="378"/>
        <v>6.1468695149016632</v>
      </c>
      <c r="J3489" s="86">
        <f t="shared" si="379"/>
        <v>6.3267584889939847</v>
      </c>
      <c r="L3489" s="87">
        <v>89.113969536338701</v>
      </c>
      <c r="M3489" s="86">
        <v>69.032327557978803</v>
      </c>
      <c r="N3489" s="86">
        <v>78.973874973338596</v>
      </c>
      <c r="O3489" s="86">
        <f t="shared" si="384"/>
        <v>79.040057355885367</v>
      </c>
      <c r="P3489" s="86">
        <f t="shared" si="380"/>
        <v>10.040984574113068</v>
      </c>
      <c r="Q3489" s="86">
        <f t="shared" si="381"/>
        <v>6.3045120887105268</v>
      </c>
      <c r="S3489" s="86">
        <f t="shared" si="382"/>
        <v>-2.2246400283457923E-2</v>
      </c>
      <c r="T3489" s="87">
        <v>0.86613705299999999</v>
      </c>
      <c r="U3489" s="87">
        <v>0</v>
      </c>
    </row>
    <row r="3490" spans="2:21">
      <c r="B3490" s="87" t="s">
        <v>9256</v>
      </c>
      <c r="C3490" s="87" t="s">
        <v>1951</v>
      </c>
      <c r="D3490" s="87" t="s">
        <v>3185</v>
      </c>
      <c r="E3490" s="87">
        <v>94.799760131747007</v>
      </c>
      <c r="F3490" s="86">
        <v>85.982689335004196</v>
      </c>
      <c r="G3490" s="86">
        <v>90.497266803363402</v>
      </c>
      <c r="H3490" s="86">
        <f t="shared" si="383"/>
        <v>90.426572090038192</v>
      </c>
      <c r="I3490" s="86">
        <f t="shared" si="378"/>
        <v>4.4089604971651575</v>
      </c>
      <c r="J3490" s="86">
        <f t="shared" si="379"/>
        <v>6.4986748696239447</v>
      </c>
      <c r="L3490" s="87">
        <v>100.382640162077</v>
      </c>
      <c r="M3490" s="86">
        <v>92.252909358343103</v>
      </c>
      <c r="N3490" s="86">
        <v>86.297076143368798</v>
      </c>
      <c r="O3490" s="86">
        <f t="shared" si="384"/>
        <v>92.977541887929647</v>
      </c>
      <c r="P3490" s="86">
        <f t="shared" si="380"/>
        <v>7.0706857983142619</v>
      </c>
      <c r="Q3490" s="86">
        <f t="shared" si="381"/>
        <v>6.5388103797142172</v>
      </c>
      <c r="S3490" s="86">
        <f t="shared" si="382"/>
        <v>4.0135510090272476E-2</v>
      </c>
      <c r="T3490" s="87">
        <v>1</v>
      </c>
      <c r="U3490" s="87">
        <v>0</v>
      </c>
    </row>
    <row r="3491" spans="2:21">
      <c r="B3491" s="87" t="s">
        <v>9257</v>
      </c>
      <c r="C3491" s="87" t="s">
        <v>841</v>
      </c>
      <c r="D3491" s="87"/>
      <c r="E3491" s="87">
        <v>121.51717202904101</v>
      </c>
      <c r="F3491" s="86">
        <v>111.103540403822</v>
      </c>
      <c r="G3491" s="86">
        <v>108.636593941858</v>
      </c>
      <c r="H3491" s="86">
        <f t="shared" si="383"/>
        <v>113.75243545824033</v>
      </c>
      <c r="I3491" s="86">
        <f t="shared" si="378"/>
        <v>6.8366517186409483</v>
      </c>
      <c r="J3491" s="86">
        <f t="shared" si="379"/>
        <v>6.8297536237534144</v>
      </c>
      <c r="L3491" s="87">
        <v>144.10008385828999</v>
      </c>
      <c r="M3491" s="86">
        <v>126.217450987013</v>
      </c>
      <c r="N3491" s="86">
        <v>124.866725905126</v>
      </c>
      <c r="O3491" s="86">
        <f t="shared" si="384"/>
        <v>131.72808691680964</v>
      </c>
      <c r="P3491" s="86">
        <f t="shared" si="380"/>
        <v>10.73572753946879</v>
      </c>
      <c r="Q3491" s="86">
        <f t="shared" si="381"/>
        <v>7.04141917800683</v>
      </c>
      <c r="S3491" s="86">
        <f t="shared" si="382"/>
        <v>0.21166555425341477</v>
      </c>
      <c r="T3491" s="87">
        <v>0.40625385800000002</v>
      </c>
      <c r="U3491" s="87">
        <v>0</v>
      </c>
    </row>
    <row r="3492" spans="2:21">
      <c r="B3492" s="87" t="s">
        <v>9258</v>
      </c>
      <c r="C3492" s="87" t="s">
        <v>4648</v>
      </c>
      <c r="D3492" s="87" t="s">
        <v>1092</v>
      </c>
      <c r="E3492" s="87">
        <v>475.91010971373697</v>
      </c>
      <c r="F3492" s="86">
        <v>463.36699352200401</v>
      </c>
      <c r="G3492" s="86">
        <v>403.82828421181102</v>
      </c>
      <c r="H3492" s="86">
        <f t="shared" si="383"/>
        <v>447.70179581585063</v>
      </c>
      <c r="I3492" s="86">
        <f t="shared" si="378"/>
        <v>38.509689771565021</v>
      </c>
      <c r="J3492" s="86">
        <f t="shared" si="379"/>
        <v>8.8063942949481149</v>
      </c>
      <c r="L3492" s="87">
        <v>460.140269104509</v>
      </c>
      <c r="M3492" s="86">
        <v>427.34298012082098</v>
      </c>
      <c r="N3492" s="86">
        <v>404.73138011864597</v>
      </c>
      <c r="O3492" s="86">
        <f t="shared" si="384"/>
        <v>430.73820978132534</v>
      </c>
      <c r="P3492" s="86">
        <f t="shared" si="380"/>
        <v>27.860041869990066</v>
      </c>
      <c r="Q3492" s="86">
        <f t="shared" si="381"/>
        <v>8.7506674971412419</v>
      </c>
      <c r="S3492" s="86">
        <f t="shared" si="382"/>
        <v>-5.5726797806872015E-2</v>
      </c>
      <c r="T3492" s="87">
        <v>0.70563621200000004</v>
      </c>
      <c r="U3492" s="87">
        <v>0</v>
      </c>
    </row>
    <row r="3493" spans="2:21">
      <c r="B3493" s="87" t="s">
        <v>9259</v>
      </c>
      <c r="C3493" s="87" t="s">
        <v>832</v>
      </c>
      <c r="D3493" s="87" t="s">
        <v>4649</v>
      </c>
      <c r="E3493" s="87">
        <v>239.433835257222</v>
      </c>
      <c r="F3493" s="86">
        <v>261.27352150418801</v>
      </c>
      <c r="G3493" s="86">
        <v>258.83879874022398</v>
      </c>
      <c r="H3493" s="86">
        <f t="shared" si="383"/>
        <v>253.18205183387798</v>
      </c>
      <c r="I3493" s="86">
        <f t="shared" si="378"/>
        <v>11.968377626617578</v>
      </c>
      <c r="J3493" s="86">
        <f t="shared" si="379"/>
        <v>7.9840313249989441</v>
      </c>
      <c r="L3493" s="87">
        <v>226.00998740631599</v>
      </c>
      <c r="M3493" s="86">
        <v>249.26656501068899</v>
      </c>
      <c r="N3493" s="86">
        <v>224.866674997589</v>
      </c>
      <c r="O3493" s="86">
        <f t="shared" si="384"/>
        <v>233.38107580486465</v>
      </c>
      <c r="P3493" s="86">
        <f t="shared" si="380"/>
        <v>13.76910913230258</v>
      </c>
      <c r="Q3493" s="86">
        <f t="shared" si="381"/>
        <v>7.8665437716025126</v>
      </c>
      <c r="S3493" s="86">
        <f t="shared" si="382"/>
        <v>-0.11748755339643076</v>
      </c>
      <c r="T3493" s="87">
        <v>0.296668235</v>
      </c>
      <c r="U3493" s="87">
        <v>0</v>
      </c>
    </row>
    <row r="3494" spans="2:21">
      <c r="B3494" s="87" t="s">
        <v>9260</v>
      </c>
      <c r="C3494" s="87" t="s">
        <v>4650</v>
      </c>
      <c r="D3494" s="87" t="s">
        <v>4651</v>
      </c>
      <c r="E3494" s="87">
        <v>243.32482335376901</v>
      </c>
      <c r="F3494" s="86">
        <v>241.57555241860101</v>
      </c>
      <c r="G3494" s="86">
        <v>247.46028406470401</v>
      </c>
      <c r="H3494" s="86">
        <f t="shared" si="383"/>
        <v>244.12021994569136</v>
      </c>
      <c r="I3494" s="86">
        <f t="shared" si="378"/>
        <v>3.0219213160657907</v>
      </c>
      <c r="J3494" s="86">
        <f t="shared" si="379"/>
        <v>7.9314479851283206</v>
      </c>
      <c r="L3494" s="87">
        <v>244.46417844906199</v>
      </c>
      <c r="M3494" s="86">
        <v>264.75210700342097</v>
      </c>
      <c r="N3494" s="86">
        <v>255.38959103692099</v>
      </c>
      <c r="O3494" s="86">
        <f t="shared" si="384"/>
        <v>254.86862549646798</v>
      </c>
      <c r="P3494" s="86">
        <f t="shared" si="380"/>
        <v>10.153992568317561</v>
      </c>
      <c r="Q3494" s="86">
        <f t="shared" si="381"/>
        <v>7.993609977310804</v>
      </c>
      <c r="S3494" s="86">
        <f t="shared" si="382"/>
        <v>6.2161992182483354E-2</v>
      </c>
      <c r="T3494" s="87">
        <v>0.95393430400000001</v>
      </c>
      <c r="U3494" s="87">
        <v>0</v>
      </c>
    </row>
    <row r="3495" spans="2:21">
      <c r="B3495" s="87" t="s">
        <v>9261</v>
      </c>
      <c r="C3495" s="87" t="s">
        <v>4652</v>
      </c>
      <c r="D3495" s="87" t="s">
        <v>4653</v>
      </c>
      <c r="E3495" s="87">
        <v>66.211954052187593</v>
      </c>
      <c r="F3495" s="86">
        <v>62.058355432013897</v>
      </c>
      <c r="G3495" s="86">
        <v>67.087978518220098</v>
      </c>
      <c r="H3495" s="86">
        <f t="shared" si="383"/>
        <v>65.119429334140534</v>
      </c>
      <c r="I3495" s="86">
        <f t="shared" si="378"/>
        <v>2.6869098965135505</v>
      </c>
      <c r="J3495" s="86">
        <f t="shared" si="379"/>
        <v>6.0250161516719141</v>
      </c>
      <c r="L3495" s="87">
        <v>66.901652800371195</v>
      </c>
      <c r="M3495" s="86">
        <v>65.862192430987406</v>
      </c>
      <c r="N3495" s="86">
        <v>62.594265550500097</v>
      </c>
      <c r="O3495" s="86">
        <f t="shared" si="384"/>
        <v>65.119370260619561</v>
      </c>
      <c r="P3495" s="86">
        <f t="shared" si="380"/>
        <v>2.2477176897200675</v>
      </c>
      <c r="Q3495" s="86">
        <f t="shared" si="381"/>
        <v>6.0250148429209744</v>
      </c>
      <c r="S3495" s="86">
        <f t="shared" si="382"/>
        <v>-1.3087509408987602E-6</v>
      </c>
      <c r="T3495" s="87">
        <v>0.90342724100000005</v>
      </c>
      <c r="U3495" s="87">
        <v>0</v>
      </c>
    </row>
    <row r="3496" spans="2:21">
      <c r="B3496" s="87" t="s">
        <v>9262</v>
      </c>
      <c r="C3496" s="87" t="s">
        <v>841</v>
      </c>
      <c r="D3496" s="87"/>
      <c r="E3496" s="87">
        <v>46.996298055117499</v>
      </c>
      <c r="F3496" s="86">
        <v>52.462128170090601</v>
      </c>
      <c r="G3496" s="86">
        <v>55.836845161089798</v>
      </c>
      <c r="H3496" s="86">
        <f t="shared" si="383"/>
        <v>51.765090462099295</v>
      </c>
      <c r="I3496" s="86">
        <f t="shared" si="378"/>
        <v>4.4613018792724759</v>
      </c>
      <c r="J3496" s="86">
        <f t="shared" si="379"/>
        <v>5.6939075905663001</v>
      </c>
      <c r="L3496" s="87">
        <v>51.589837454051001</v>
      </c>
      <c r="M3496" s="86">
        <v>60.590079327515099</v>
      </c>
      <c r="N3496" s="86">
        <v>55.6703053748939</v>
      </c>
      <c r="O3496" s="86">
        <f t="shared" si="384"/>
        <v>55.950074052153333</v>
      </c>
      <c r="P3496" s="86">
        <f t="shared" si="380"/>
        <v>4.506638584332646</v>
      </c>
      <c r="Q3496" s="86">
        <f t="shared" si="381"/>
        <v>5.8060681355546917</v>
      </c>
      <c r="S3496" s="86">
        <f t="shared" si="382"/>
        <v>0.11216054498839208</v>
      </c>
      <c r="T3496" s="87">
        <v>0.81294265499999996</v>
      </c>
      <c r="U3496" s="87">
        <v>0</v>
      </c>
    </row>
    <row r="3497" spans="2:21">
      <c r="B3497" s="87" t="s">
        <v>9263</v>
      </c>
      <c r="C3497" s="87" t="s">
        <v>841</v>
      </c>
      <c r="D3497" s="87"/>
      <c r="E3497" s="87">
        <v>68.572070204487801</v>
      </c>
      <c r="F3497" s="86">
        <v>64.266352719151797</v>
      </c>
      <c r="G3497" s="86">
        <v>75.822039057462106</v>
      </c>
      <c r="H3497" s="86">
        <f t="shared" si="383"/>
        <v>69.553487327033906</v>
      </c>
      <c r="I3497" s="86">
        <f t="shared" si="378"/>
        <v>5.8400219489033498</v>
      </c>
      <c r="J3497" s="86">
        <f t="shared" si="379"/>
        <v>6.1200509464383108</v>
      </c>
      <c r="L3497" s="87">
        <v>73.879081533848193</v>
      </c>
      <c r="M3497" s="86">
        <v>70.347943740610106</v>
      </c>
      <c r="N3497" s="86">
        <v>73.042920519212103</v>
      </c>
      <c r="O3497" s="86">
        <f t="shared" si="384"/>
        <v>72.423315264556791</v>
      </c>
      <c r="P3497" s="86">
        <f t="shared" si="380"/>
        <v>1.8453093324442746</v>
      </c>
      <c r="Q3497" s="86">
        <f t="shared" si="381"/>
        <v>6.1783823143176058</v>
      </c>
      <c r="S3497" s="86">
        <f t="shared" si="382"/>
        <v>5.8331367879295062E-2</v>
      </c>
      <c r="T3497" s="87">
        <v>0.96355523499999995</v>
      </c>
      <c r="U3497" s="87">
        <v>0</v>
      </c>
    </row>
    <row r="3498" spans="2:21">
      <c r="B3498" s="87" t="s">
        <v>9264</v>
      </c>
      <c r="C3498" s="87" t="s">
        <v>2883</v>
      </c>
      <c r="D3498" s="87" t="s">
        <v>2884</v>
      </c>
      <c r="E3498" s="87">
        <v>57.146043427560997</v>
      </c>
      <c r="F3498" s="86">
        <v>59.208984413721097</v>
      </c>
      <c r="G3498" s="86">
        <v>59.651629283566898</v>
      </c>
      <c r="H3498" s="86">
        <f t="shared" si="383"/>
        <v>58.668885708283</v>
      </c>
      <c r="I3498" s="86">
        <f t="shared" si="378"/>
        <v>1.3372621579803039</v>
      </c>
      <c r="J3498" s="86">
        <f t="shared" si="379"/>
        <v>5.8745236862080352</v>
      </c>
      <c r="L3498" s="87">
        <v>74.389213854036896</v>
      </c>
      <c r="M3498" s="86">
        <v>73.118098747188</v>
      </c>
      <c r="N3498" s="86">
        <v>73.008167078204096</v>
      </c>
      <c r="O3498" s="86">
        <f t="shared" si="384"/>
        <v>73.505159893143002</v>
      </c>
      <c r="P3498" s="86">
        <f t="shared" si="380"/>
        <v>0.76758373959493176</v>
      </c>
      <c r="Q3498" s="86">
        <f t="shared" si="381"/>
        <v>6.1997736222644138</v>
      </c>
      <c r="S3498" s="86">
        <f t="shared" si="382"/>
        <v>0.32524993605637847</v>
      </c>
      <c r="T3498" s="87">
        <v>8.2422469999999994E-3</v>
      </c>
      <c r="U3498" s="87">
        <v>0</v>
      </c>
    </row>
    <row r="3499" spans="2:21">
      <c r="B3499" s="87" t="s">
        <v>9265</v>
      </c>
      <c r="C3499" s="87" t="s">
        <v>3204</v>
      </c>
      <c r="D3499" s="87" t="s">
        <v>1717</v>
      </c>
      <c r="E3499" s="87">
        <v>219.03768512163199</v>
      </c>
      <c r="F3499" s="86">
        <v>225.87721846883599</v>
      </c>
      <c r="G3499" s="86">
        <v>237.95123283947601</v>
      </c>
      <c r="H3499" s="86">
        <f t="shared" si="383"/>
        <v>227.62204547664797</v>
      </c>
      <c r="I3499" s="86">
        <f t="shared" si="378"/>
        <v>9.5767368024908794</v>
      </c>
      <c r="J3499" s="86">
        <f t="shared" si="379"/>
        <v>7.8304964809851798</v>
      </c>
      <c r="L3499" s="87">
        <v>224.52531722448401</v>
      </c>
      <c r="M3499" s="86">
        <v>210.01699126679</v>
      </c>
      <c r="N3499" s="86">
        <v>219.29468451901201</v>
      </c>
      <c r="O3499" s="86">
        <f t="shared" si="384"/>
        <v>217.94566433676201</v>
      </c>
      <c r="P3499" s="86">
        <f t="shared" si="380"/>
        <v>7.3476371789006318</v>
      </c>
      <c r="Q3499" s="86">
        <f t="shared" si="381"/>
        <v>7.7678246937553777</v>
      </c>
      <c r="S3499" s="86">
        <f t="shared" si="382"/>
        <v>-6.267178722980242E-2</v>
      </c>
      <c r="T3499" s="87">
        <v>0.60445039499999997</v>
      </c>
      <c r="U3499" s="87">
        <v>0</v>
      </c>
    </row>
    <row r="3500" spans="2:21">
      <c r="B3500" s="87" t="s">
        <v>9266</v>
      </c>
      <c r="C3500" s="87" t="s">
        <v>841</v>
      </c>
      <c r="D3500" s="87"/>
      <c r="E3500" s="87">
        <v>164.82740546458501</v>
      </c>
      <c r="F3500" s="86">
        <v>174.289059778715</v>
      </c>
      <c r="G3500" s="86">
        <v>187.300802368353</v>
      </c>
      <c r="H3500" s="86">
        <f t="shared" si="383"/>
        <v>175.47242253721765</v>
      </c>
      <c r="I3500" s="86">
        <f t="shared" si="378"/>
        <v>11.283335174594011</v>
      </c>
      <c r="J3500" s="86">
        <f t="shared" si="379"/>
        <v>7.4551005023841581</v>
      </c>
      <c r="L3500" s="87">
        <v>155.65596893950999</v>
      </c>
      <c r="M3500" s="86">
        <v>162.40822063399199</v>
      </c>
      <c r="N3500" s="86">
        <v>179.989873743591</v>
      </c>
      <c r="O3500" s="86">
        <f t="shared" si="384"/>
        <v>166.01802110569767</v>
      </c>
      <c r="P3500" s="86">
        <f t="shared" si="380"/>
        <v>12.562154486299878</v>
      </c>
      <c r="Q3500" s="86">
        <f t="shared" si="381"/>
        <v>7.3751960430860128</v>
      </c>
      <c r="S3500" s="86">
        <f t="shared" si="382"/>
        <v>-7.9904459298145089E-2</v>
      </c>
      <c r="T3500" s="87">
        <v>0.54188523499999997</v>
      </c>
      <c r="U3500" s="87">
        <v>0</v>
      </c>
    </row>
    <row r="3501" spans="2:21">
      <c r="B3501" s="87" t="s">
        <v>9267</v>
      </c>
      <c r="C3501" s="87" t="s">
        <v>832</v>
      </c>
      <c r="D3501" s="87" t="s">
        <v>2254</v>
      </c>
      <c r="E3501" s="87">
        <v>92.805638063301004</v>
      </c>
      <c r="F3501" s="86">
        <v>94.551551455940597</v>
      </c>
      <c r="G3501" s="86">
        <v>101.675497614188</v>
      </c>
      <c r="H3501" s="86">
        <f t="shared" si="383"/>
        <v>96.344229044476535</v>
      </c>
      <c r="I3501" s="86">
        <f t="shared" si="378"/>
        <v>4.6988160014459597</v>
      </c>
      <c r="J3501" s="86">
        <f t="shared" si="379"/>
        <v>6.590126347518761</v>
      </c>
      <c r="L3501" s="87">
        <v>94.385032138083801</v>
      </c>
      <c r="M3501" s="86">
        <v>100.076225970731</v>
      </c>
      <c r="N3501" s="86">
        <v>109.624358884427</v>
      </c>
      <c r="O3501" s="86">
        <f t="shared" si="384"/>
        <v>101.36187233108059</v>
      </c>
      <c r="P3501" s="86">
        <f t="shared" si="380"/>
        <v>7.7005801627775359</v>
      </c>
      <c r="Q3501" s="86">
        <f t="shared" si="381"/>
        <v>6.6633712687131332</v>
      </c>
      <c r="S3501" s="86">
        <f t="shared" si="382"/>
        <v>7.3244921194371398E-2</v>
      </c>
      <c r="T3501" s="87">
        <v>0.93163660599999998</v>
      </c>
      <c r="U3501" s="87">
        <v>0</v>
      </c>
    </row>
    <row r="3502" spans="2:21">
      <c r="B3502" s="87" t="s">
        <v>9268</v>
      </c>
      <c r="C3502" s="87" t="s">
        <v>832</v>
      </c>
      <c r="D3502" s="87" t="s">
        <v>1249</v>
      </c>
      <c r="E3502" s="87">
        <v>211.68211944470701</v>
      </c>
      <c r="F3502" s="86">
        <v>210.55341391907999</v>
      </c>
      <c r="G3502" s="86">
        <v>201.924929846575</v>
      </c>
      <c r="H3502" s="86">
        <f t="shared" si="383"/>
        <v>208.05348773678733</v>
      </c>
      <c r="I3502" s="86">
        <f t="shared" si="378"/>
        <v>5.3374067112370351</v>
      </c>
      <c r="J3502" s="86">
        <f t="shared" si="379"/>
        <v>7.7008106632013362</v>
      </c>
      <c r="L3502" s="87">
        <v>225.755615830495</v>
      </c>
      <c r="M3502" s="86">
        <v>203.65390100597801</v>
      </c>
      <c r="N3502" s="86">
        <v>217.933258701889</v>
      </c>
      <c r="O3502" s="86">
        <f t="shared" si="384"/>
        <v>215.78092517945402</v>
      </c>
      <c r="P3502" s="86">
        <f t="shared" si="380"/>
        <v>11.206955618718073</v>
      </c>
      <c r="Q3502" s="86">
        <f t="shared" si="381"/>
        <v>7.753423527421301</v>
      </c>
      <c r="S3502" s="86">
        <f t="shared" si="382"/>
        <v>5.2612864219965125E-2</v>
      </c>
      <c r="T3502" s="87">
        <v>0.98103776399999998</v>
      </c>
      <c r="U3502" s="87">
        <v>0</v>
      </c>
    </row>
    <row r="3503" spans="2:21">
      <c r="B3503" s="87" t="s">
        <v>9269</v>
      </c>
      <c r="C3503" s="87" t="s">
        <v>4654</v>
      </c>
      <c r="D3503" s="87" t="s">
        <v>1119</v>
      </c>
      <c r="E3503" s="87">
        <v>58.577508567845499</v>
      </c>
      <c r="F3503" s="86">
        <v>55.649018692636403</v>
      </c>
      <c r="G3503" s="86">
        <v>51.5471442223838</v>
      </c>
      <c r="H3503" s="86">
        <f t="shared" si="383"/>
        <v>55.257890494288567</v>
      </c>
      <c r="I3503" s="86">
        <f t="shared" si="378"/>
        <v>3.5314645203005921</v>
      </c>
      <c r="J3503" s="86">
        <f t="shared" si="379"/>
        <v>5.7881085822726703</v>
      </c>
      <c r="L3503" s="87">
        <v>47.739626537324298</v>
      </c>
      <c r="M3503" s="86">
        <v>49.090624843695402</v>
      </c>
      <c r="N3503" s="86">
        <v>51.028046423964398</v>
      </c>
      <c r="O3503" s="86">
        <f t="shared" si="384"/>
        <v>49.28609926832803</v>
      </c>
      <c r="P3503" s="86">
        <f t="shared" si="380"/>
        <v>1.6529016987487837</v>
      </c>
      <c r="Q3503" s="86">
        <f t="shared" si="381"/>
        <v>5.623108898803201</v>
      </c>
      <c r="S3503" s="86">
        <f t="shared" si="382"/>
        <v>-0.16499968346946986</v>
      </c>
      <c r="T3503" s="87">
        <v>0.39962688000000002</v>
      </c>
      <c r="U3503" s="87">
        <v>0</v>
      </c>
    </row>
    <row r="3504" spans="2:21">
      <c r="B3504" s="87" t="s">
        <v>9270</v>
      </c>
      <c r="C3504" s="87" t="s">
        <v>841</v>
      </c>
      <c r="D3504" s="87"/>
      <c r="E3504" s="87">
        <v>135.77467170430899</v>
      </c>
      <c r="F3504" s="86">
        <v>157.735469496978</v>
      </c>
      <c r="G3504" s="86">
        <v>116.46328202273099</v>
      </c>
      <c r="H3504" s="86">
        <f t="shared" si="383"/>
        <v>136.65780774133933</v>
      </c>
      <c r="I3504" s="86">
        <f t="shared" si="378"/>
        <v>20.65026178217315</v>
      </c>
      <c r="J3504" s="86">
        <f t="shared" si="379"/>
        <v>7.0944240782338923</v>
      </c>
      <c r="L3504" s="87">
        <v>157.887576609994</v>
      </c>
      <c r="M3504" s="86">
        <v>219.62977323639899</v>
      </c>
      <c r="N3504" s="86">
        <v>156.47303737688301</v>
      </c>
      <c r="O3504" s="86">
        <f t="shared" si="384"/>
        <v>177.996795741092</v>
      </c>
      <c r="P3504" s="86">
        <f t="shared" si="380"/>
        <v>36.062152482263926</v>
      </c>
      <c r="Q3504" s="86">
        <f t="shared" si="381"/>
        <v>7.4757074601234486</v>
      </c>
      <c r="S3504" s="86">
        <f t="shared" si="382"/>
        <v>0.3812833818895553</v>
      </c>
      <c r="T3504" s="87">
        <v>0.12591123700000001</v>
      </c>
      <c r="U3504" s="87">
        <v>0</v>
      </c>
    </row>
    <row r="3505" spans="2:21">
      <c r="B3505" s="87" t="s">
        <v>9271</v>
      </c>
      <c r="C3505" s="87" t="s">
        <v>841</v>
      </c>
      <c r="D3505" s="87"/>
      <c r="E3505" s="87">
        <v>46.8631980896117</v>
      </c>
      <c r="F3505" s="86">
        <v>48.0682702256642</v>
      </c>
      <c r="G3505" s="86">
        <v>48.729072274824603</v>
      </c>
      <c r="H3505" s="86">
        <f t="shared" si="383"/>
        <v>47.886846863366834</v>
      </c>
      <c r="I3505" s="86">
        <f t="shared" si="378"/>
        <v>0.9460747571156517</v>
      </c>
      <c r="J3505" s="86">
        <f t="shared" si="379"/>
        <v>5.581557538514172</v>
      </c>
      <c r="L3505" s="87">
        <v>51.448187047763703</v>
      </c>
      <c r="M3505" s="86">
        <v>52.047401467096698</v>
      </c>
      <c r="N3505" s="86">
        <v>49.6606113761448</v>
      </c>
      <c r="O3505" s="86">
        <f t="shared" si="384"/>
        <v>51.052066630335069</v>
      </c>
      <c r="P3505" s="86">
        <f t="shared" si="380"/>
        <v>1.2417227039055136</v>
      </c>
      <c r="Q3505" s="86">
        <f t="shared" si="381"/>
        <v>5.673897458673844</v>
      </c>
      <c r="S3505" s="86">
        <f t="shared" si="382"/>
        <v>9.2339920159671879E-2</v>
      </c>
      <c r="T3505" s="87">
        <v>0.850497002</v>
      </c>
      <c r="U3505" s="87">
        <v>0</v>
      </c>
    </row>
    <row r="3506" spans="2:21">
      <c r="B3506" s="87" t="s">
        <v>9272</v>
      </c>
      <c r="C3506" s="87" t="s">
        <v>4655</v>
      </c>
      <c r="D3506" s="87" t="s">
        <v>4656</v>
      </c>
      <c r="E3506" s="87">
        <v>67.120501988922399</v>
      </c>
      <c r="F3506" s="86">
        <v>73.337966497129798</v>
      </c>
      <c r="G3506" s="86">
        <v>75.849518860639904</v>
      </c>
      <c r="H3506" s="86">
        <f t="shared" si="383"/>
        <v>72.102662448897362</v>
      </c>
      <c r="I3506" s="86">
        <f t="shared" si="378"/>
        <v>4.4937084858017649</v>
      </c>
      <c r="J3506" s="86">
        <f t="shared" si="379"/>
        <v>6.1719806280136833</v>
      </c>
      <c r="L3506" s="87">
        <v>81.357974679606698</v>
      </c>
      <c r="M3506" s="86">
        <v>94.729189552431194</v>
      </c>
      <c r="N3506" s="86">
        <v>83.238993962211396</v>
      </c>
      <c r="O3506" s="86">
        <f t="shared" si="384"/>
        <v>86.442052731416425</v>
      </c>
      <c r="P3506" s="86">
        <f t="shared" si="380"/>
        <v>7.2382343083825837</v>
      </c>
      <c r="Q3506" s="86">
        <f t="shared" si="381"/>
        <v>6.4336614270370234</v>
      </c>
      <c r="S3506" s="86">
        <f t="shared" si="382"/>
        <v>0.26168079902333974</v>
      </c>
      <c r="T3506" s="87">
        <v>0.14507761699999999</v>
      </c>
      <c r="U3506" s="87">
        <v>0</v>
      </c>
    </row>
    <row r="3507" spans="2:21">
      <c r="B3507" s="87" t="s">
        <v>9273</v>
      </c>
      <c r="C3507" s="87" t="s">
        <v>841</v>
      </c>
      <c r="D3507" s="87"/>
      <c r="E3507" s="87">
        <v>121.489840231464</v>
      </c>
      <c r="F3507" s="86">
        <v>127.22872512908801</v>
      </c>
      <c r="G3507" s="86">
        <v>128.46246861712601</v>
      </c>
      <c r="H3507" s="86">
        <f t="shared" si="383"/>
        <v>125.72701132589266</v>
      </c>
      <c r="I3507" s="86">
        <f t="shared" si="378"/>
        <v>3.7209870882825475</v>
      </c>
      <c r="J3507" s="86">
        <f t="shared" si="379"/>
        <v>6.9741508229820806</v>
      </c>
      <c r="L3507" s="87">
        <v>121.386495182441</v>
      </c>
      <c r="M3507" s="86">
        <v>121.337096470388</v>
      </c>
      <c r="N3507" s="86">
        <v>136.555626290611</v>
      </c>
      <c r="O3507" s="86">
        <f t="shared" si="384"/>
        <v>126.42640598114667</v>
      </c>
      <c r="P3507" s="86">
        <f t="shared" si="380"/>
        <v>8.7721968808524071</v>
      </c>
      <c r="Q3507" s="86">
        <f t="shared" si="381"/>
        <v>6.9821540124617849</v>
      </c>
      <c r="S3507" s="86">
        <f t="shared" si="382"/>
        <v>8.0031894797038244E-3</v>
      </c>
      <c r="T3507" s="87">
        <v>0.92322063399999998</v>
      </c>
      <c r="U3507" s="87">
        <v>0</v>
      </c>
    </row>
    <row r="3508" spans="2:21">
      <c r="B3508" s="87" t="s">
        <v>9274</v>
      </c>
      <c r="C3508" s="87" t="s">
        <v>4657</v>
      </c>
      <c r="D3508" s="87" t="s">
        <v>4658</v>
      </c>
      <c r="E3508" s="87">
        <v>129.69519602245501</v>
      </c>
      <c r="F3508" s="86">
        <v>153.95398998612399</v>
      </c>
      <c r="G3508" s="86">
        <v>151.326126367851</v>
      </c>
      <c r="H3508" s="86">
        <f t="shared" si="383"/>
        <v>144.99177079214334</v>
      </c>
      <c r="I3508" s="86">
        <f t="shared" si="378"/>
        <v>13.312224328133887</v>
      </c>
      <c r="J3508" s="86">
        <f t="shared" si="379"/>
        <v>7.1798272101923724</v>
      </c>
      <c r="L3508" s="87">
        <v>130.73050386869801</v>
      </c>
      <c r="M3508" s="86">
        <v>153.74818772715199</v>
      </c>
      <c r="N3508" s="86">
        <v>171.38332901832101</v>
      </c>
      <c r="O3508" s="86">
        <f t="shared" si="384"/>
        <v>151.95400687139033</v>
      </c>
      <c r="P3508" s="86">
        <f t="shared" si="380"/>
        <v>20.385714651903669</v>
      </c>
      <c r="Q3508" s="86">
        <f t="shared" si="381"/>
        <v>7.2474909075258056</v>
      </c>
      <c r="S3508" s="86">
        <f t="shared" si="382"/>
        <v>6.766369733343254E-2</v>
      </c>
      <c r="T3508" s="87">
        <v>0.95488321499999995</v>
      </c>
      <c r="U3508" s="87">
        <v>0</v>
      </c>
    </row>
    <row r="3509" spans="2:21">
      <c r="B3509" s="87" t="s">
        <v>9275</v>
      </c>
      <c r="C3509" s="87" t="s">
        <v>4659</v>
      </c>
      <c r="D3509" s="87" t="s">
        <v>4660</v>
      </c>
      <c r="E3509" s="87">
        <v>55.599197704907702</v>
      </c>
      <c r="F3509" s="86">
        <v>62.4911195372976</v>
      </c>
      <c r="G3509" s="86">
        <v>66.668478402648105</v>
      </c>
      <c r="H3509" s="86">
        <f t="shared" si="383"/>
        <v>61.58626521495114</v>
      </c>
      <c r="I3509" s="86">
        <f t="shared" si="378"/>
        <v>5.5898403197089515</v>
      </c>
      <c r="J3509" s="86">
        <f t="shared" si="379"/>
        <v>5.9445367361376311</v>
      </c>
      <c r="L3509" s="87">
        <v>67.402322169349901</v>
      </c>
      <c r="M3509" s="86">
        <v>75.591030058821602</v>
      </c>
      <c r="N3509" s="86">
        <v>66.424766131561796</v>
      </c>
      <c r="O3509" s="86">
        <f t="shared" si="384"/>
        <v>69.806039453244423</v>
      </c>
      <c r="P3509" s="86">
        <f t="shared" si="380"/>
        <v>5.0337353110504397</v>
      </c>
      <c r="Q3509" s="86">
        <f t="shared" si="381"/>
        <v>6.1252799552809813</v>
      </c>
      <c r="S3509" s="86">
        <f t="shared" si="382"/>
        <v>0.18074321914335001</v>
      </c>
      <c r="T3509" s="87">
        <v>0.48434472099999998</v>
      </c>
      <c r="U3509" s="87">
        <v>0</v>
      </c>
    </row>
    <row r="3510" spans="2:21">
      <c r="B3510" s="87" t="s">
        <v>9276</v>
      </c>
      <c r="C3510" s="87" t="s">
        <v>4661</v>
      </c>
      <c r="D3510" s="87" t="s">
        <v>3580</v>
      </c>
      <c r="E3510" s="87">
        <v>266.73042620077001</v>
      </c>
      <c r="F3510" s="86">
        <v>272.98524267070798</v>
      </c>
      <c r="G3510" s="86">
        <v>229.72303383222899</v>
      </c>
      <c r="H3510" s="86">
        <f t="shared" si="383"/>
        <v>256.47956756790234</v>
      </c>
      <c r="I3510" s="86">
        <f t="shared" si="378"/>
        <v>23.381932243279653</v>
      </c>
      <c r="J3510" s="86">
        <f t="shared" si="379"/>
        <v>8.002700087955585</v>
      </c>
      <c r="L3510" s="87">
        <v>266.68526086031301</v>
      </c>
      <c r="M3510" s="86">
        <v>267.656959163159</v>
      </c>
      <c r="N3510" s="86">
        <v>238.253193183777</v>
      </c>
      <c r="O3510" s="86">
        <f t="shared" si="384"/>
        <v>257.53180440241636</v>
      </c>
      <c r="P3510" s="86">
        <f t="shared" si="380"/>
        <v>16.702834708142309</v>
      </c>
      <c r="Q3510" s="86">
        <f t="shared" si="381"/>
        <v>8.0086068015667227</v>
      </c>
      <c r="S3510" s="86">
        <f t="shared" si="382"/>
        <v>5.9067136111382633E-3</v>
      </c>
      <c r="T3510" s="87">
        <v>0.91960989500000001</v>
      </c>
      <c r="U3510" s="87">
        <v>0</v>
      </c>
    </row>
    <row r="3511" spans="2:21">
      <c r="B3511" s="87" t="s">
        <v>9277</v>
      </c>
      <c r="C3511" s="87" t="s">
        <v>4662</v>
      </c>
      <c r="D3511" s="87" t="s">
        <v>4663</v>
      </c>
      <c r="E3511" s="87">
        <v>54.007632012907202</v>
      </c>
      <c r="F3511" s="86">
        <v>53.458884615799803</v>
      </c>
      <c r="G3511" s="86">
        <v>61.864096824455501</v>
      </c>
      <c r="H3511" s="86">
        <f t="shared" si="383"/>
        <v>56.443537817720845</v>
      </c>
      <c r="I3511" s="86">
        <f t="shared" si="378"/>
        <v>4.7023532284992449</v>
      </c>
      <c r="J3511" s="86">
        <f t="shared" si="379"/>
        <v>5.8187365121655921</v>
      </c>
      <c r="L3511" s="87">
        <v>61.173390185441399</v>
      </c>
      <c r="M3511" s="86">
        <v>68.545057652122907</v>
      </c>
      <c r="N3511" s="86">
        <v>66.7251505485237</v>
      </c>
      <c r="O3511" s="86">
        <f t="shared" si="384"/>
        <v>65.481199462029338</v>
      </c>
      <c r="P3511" s="86">
        <f t="shared" si="380"/>
        <v>3.8400431037978628</v>
      </c>
      <c r="Q3511" s="86">
        <f t="shared" si="381"/>
        <v>6.0330088437316896</v>
      </c>
      <c r="S3511" s="86">
        <f t="shared" si="382"/>
        <v>0.21427233156609779</v>
      </c>
      <c r="T3511" s="87">
        <v>0.25804314900000003</v>
      </c>
      <c r="U3511" s="87">
        <v>0</v>
      </c>
    </row>
    <row r="3512" spans="2:21">
      <c r="B3512" s="87" t="s">
        <v>9278</v>
      </c>
      <c r="C3512" s="87" t="s">
        <v>1741</v>
      </c>
      <c r="D3512" s="87" t="s">
        <v>1197</v>
      </c>
      <c r="E3512" s="87">
        <v>125.819874300227</v>
      </c>
      <c r="F3512" s="86">
        <v>120.647629680319</v>
      </c>
      <c r="G3512" s="86">
        <v>128.472690944845</v>
      </c>
      <c r="H3512" s="86">
        <f t="shared" si="383"/>
        <v>124.98006497513033</v>
      </c>
      <c r="I3512" s="86">
        <f t="shared" si="378"/>
        <v>3.9795547144480619</v>
      </c>
      <c r="J3512" s="86">
        <f t="shared" si="379"/>
        <v>6.9655541850212757</v>
      </c>
      <c r="L3512" s="87">
        <v>119.028540136329</v>
      </c>
      <c r="M3512" s="86">
        <v>112.196589762991</v>
      </c>
      <c r="N3512" s="86">
        <v>125.737547965988</v>
      </c>
      <c r="O3512" s="86">
        <f t="shared" si="384"/>
        <v>118.987559288436</v>
      </c>
      <c r="P3512" s="86">
        <f t="shared" si="380"/>
        <v>6.7705721203047888</v>
      </c>
      <c r="Q3512" s="86">
        <f t="shared" si="381"/>
        <v>6.8946669306093895</v>
      </c>
      <c r="S3512" s="86">
        <f t="shared" si="382"/>
        <v>-7.0887254411885703E-2</v>
      </c>
      <c r="T3512" s="87">
        <v>0.54873509300000001</v>
      </c>
      <c r="U3512" s="87">
        <v>0</v>
      </c>
    </row>
    <row r="3513" spans="2:21">
      <c r="B3513" s="87" t="s">
        <v>9279</v>
      </c>
      <c r="C3513" s="87" t="s">
        <v>841</v>
      </c>
      <c r="D3513" s="87" t="s">
        <v>4664</v>
      </c>
      <c r="E3513" s="87">
        <v>110.88679657298</v>
      </c>
      <c r="F3513" s="86">
        <v>115.081624066678</v>
      </c>
      <c r="G3513" s="86">
        <v>133.27402732776099</v>
      </c>
      <c r="H3513" s="86">
        <f t="shared" si="383"/>
        <v>119.74748265580634</v>
      </c>
      <c r="I3513" s="86">
        <f t="shared" si="378"/>
        <v>11.900617735952192</v>
      </c>
      <c r="J3513" s="86">
        <f t="shared" si="379"/>
        <v>6.9038515175678485</v>
      </c>
      <c r="L3513" s="87">
        <v>131.88581348587499</v>
      </c>
      <c r="M3513" s="86">
        <v>117.728383623588</v>
      </c>
      <c r="N3513" s="86">
        <v>114.070536326767</v>
      </c>
      <c r="O3513" s="86">
        <f t="shared" si="384"/>
        <v>121.22824447874332</v>
      </c>
      <c r="P3513" s="86">
        <f t="shared" si="380"/>
        <v>9.4091867112968472</v>
      </c>
      <c r="Q3513" s="86">
        <f t="shared" si="381"/>
        <v>6.9215820554351852</v>
      </c>
      <c r="S3513" s="86">
        <f t="shared" si="382"/>
        <v>1.7730537867337061E-2</v>
      </c>
      <c r="T3513" s="87">
        <v>0.95540296700000005</v>
      </c>
      <c r="U3513" s="87">
        <v>0</v>
      </c>
    </row>
    <row r="3514" spans="2:21">
      <c r="B3514" s="87" t="s">
        <v>9280</v>
      </c>
      <c r="C3514" s="87" t="s">
        <v>841</v>
      </c>
      <c r="D3514" s="87" t="s">
        <v>866</v>
      </c>
      <c r="E3514" s="87">
        <v>97.530683820491802</v>
      </c>
      <c r="F3514" s="86">
        <v>96.116422682940595</v>
      </c>
      <c r="G3514" s="86">
        <v>109.690557471408</v>
      </c>
      <c r="H3514" s="86">
        <f t="shared" si="383"/>
        <v>101.11255465828013</v>
      </c>
      <c r="I3514" s="86">
        <f t="shared" si="378"/>
        <v>7.4623476760212073</v>
      </c>
      <c r="J3514" s="86">
        <f t="shared" si="379"/>
        <v>6.6598183306231773</v>
      </c>
      <c r="L3514" s="87">
        <v>95.955383529787497</v>
      </c>
      <c r="M3514" s="86">
        <v>94.425061449481007</v>
      </c>
      <c r="N3514" s="86">
        <v>103.383076596263</v>
      </c>
      <c r="O3514" s="86">
        <f t="shared" si="384"/>
        <v>97.9211738585105</v>
      </c>
      <c r="P3514" s="86">
        <f t="shared" si="380"/>
        <v>4.7916341215570242</v>
      </c>
      <c r="Q3514" s="86">
        <f t="shared" si="381"/>
        <v>6.6135489477473905</v>
      </c>
      <c r="S3514" s="86">
        <f t="shared" si="382"/>
        <v>-4.6269382875786753E-2</v>
      </c>
      <c r="T3514" s="87">
        <v>0.71461472400000003</v>
      </c>
      <c r="U3514" s="87">
        <v>0</v>
      </c>
    </row>
    <row r="3515" spans="2:21">
      <c r="B3515" s="87" t="s">
        <v>9281</v>
      </c>
      <c r="C3515" s="87" t="s">
        <v>4665</v>
      </c>
      <c r="D3515" s="87" t="s">
        <v>4666</v>
      </c>
      <c r="E3515" s="87">
        <v>832.20221687581</v>
      </c>
      <c r="F3515" s="86">
        <v>803.68898575049695</v>
      </c>
      <c r="G3515" s="86">
        <v>723.96416987682596</v>
      </c>
      <c r="H3515" s="86">
        <f t="shared" si="383"/>
        <v>786.6184575010443</v>
      </c>
      <c r="I3515" s="86">
        <f t="shared" si="378"/>
        <v>56.10187969734249</v>
      </c>
      <c r="J3515" s="86">
        <f t="shared" si="379"/>
        <v>9.6195202283728776</v>
      </c>
      <c r="L3515" s="87">
        <v>860.31919035535304</v>
      </c>
      <c r="M3515" s="86">
        <v>760.47559665272001</v>
      </c>
      <c r="N3515" s="86">
        <v>692.90505851165994</v>
      </c>
      <c r="O3515" s="86">
        <f t="shared" si="384"/>
        <v>771.23328183991089</v>
      </c>
      <c r="P3515" s="86">
        <f t="shared" si="380"/>
        <v>84.223920166330387</v>
      </c>
      <c r="Q3515" s="86">
        <f t="shared" si="381"/>
        <v>9.5910235008204836</v>
      </c>
      <c r="S3515" s="86">
        <f t="shared" si="382"/>
        <v>-2.8496727552394137E-2</v>
      </c>
      <c r="T3515" s="87">
        <v>0.83545123700000001</v>
      </c>
      <c r="U3515" s="87">
        <v>0</v>
      </c>
    </row>
    <row r="3516" spans="2:21">
      <c r="B3516" s="87" t="s">
        <v>9282</v>
      </c>
      <c r="C3516" s="87" t="s">
        <v>832</v>
      </c>
      <c r="D3516" s="87"/>
      <c r="E3516" s="87">
        <v>249.45452842588199</v>
      </c>
      <c r="F3516" s="86">
        <v>256.69521387988499</v>
      </c>
      <c r="G3516" s="86">
        <v>240.13692691588199</v>
      </c>
      <c r="H3516" s="86">
        <f t="shared" si="383"/>
        <v>248.76222307388298</v>
      </c>
      <c r="I3516" s="86">
        <f t="shared" si="378"/>
        <v>8.3008241651581081</v>
      </c>
      <c r="J3516" s="86">
        <f t="shared" si="379"/>
        <v>7.9586236048172863</v>
      </c>
      <c r="L3516" s="87">
        <v>235.67026199794401</v>
      </c>
      <c r="M3516" s="86">
        <v>250.45287621059001</v>
      </c>
      <c r="N3516" s="86">
        <v>250.81184596560499</v>
      </c>
      <c r="O3516" s="86">
        <f t="shared" si="384"/>
        <v>245.644994724713</v>
      </c>
      <c r="P3516" s="86">
        <f t="shared" si="380"/>
        <v>8.6402363711365648</v>
      </c>
      <c r="Q3516" s="86">
        <f t="shared" si="381"/>
        <v>7.9404310327333771</v>
      </c>
      <c r="S3516" s="86">
        <f t="shared" si="382"/>
        <v>-1.819257208390861E-2</v>
      </c>
      <c r="T3516" s="87">
        <v>0.82296477300000004</v>
      </c>
      <c r="U3516" s="87">
        <v>0</v>
      </c>
    </row>
    <row r="3517" spans="2:21">
      <c r="B3517" s="87" t="s">
        <v>9283</v>
      </c>
      <c r="C3517" s="87" t="s">
        <v>4667</v>
      </c>
      <c r="D3517" s="87" t="s">
        <v>3219</v>
      </c>
      <c r="E3517" s="87">
        <v>147.28331313519899</v>
      </c>
      <c r="F3517" s="86">
        <v>156.169635105775</v>
      </c>
      <c r="G3517" s="86">
        <v>165.329217696516</v>
      </c>
      <c r="H3517" s="86">
        <f t="shared" si="383"/>
        <v>156.26072197916335</v>
      </c>
      <c r="I3517" s="86">
        <f t="shared" si="378"/>
        <v>9.0232970954589646</v>
      </c>
      <c r="J3517" s="86">
        <f t="shared" si="379"/>
        <v>7.287811374848399</v>
      </c>
      <c r="L3517" s="87">
        <v>163.40126250618201</v>
      </c>
      <c r="M3517" s="86">
        <v>156.07788414811</v>
      </c>
      <c r="N3517" s="86">
        <v>151.073322700029</v>
      </c>
      <c r="O3517" s="86">
        <f t="shared" si="384"/>
        <v>156.850823118107</v>
      </c>
      <c r="P3517" s="86">
        <f t="shared" si="380"/>
        <v>6.2002097508502088</v>
      </c>
      <c r="Q3517" s="86">
        <f t="shared" si="381"/>
        <v>7.2932492899176378</v>
      </c>
      <c r="S3517" s="86">
        <f t="shared" si="382"/>
        <v>5.4379150692392495E-3</v>
      </c>
      <c r="T3517" s="87">
        <v>0.91288471999999998</v>
      </c>
      <c r="U3517" s="87">
        <v>0</v>
      </c>
    </row>
    <row r="3518" spans="2:21">
      <c r="B3518" s="87" t="s">
        <v>9284</v>
      </c>
      <c r="C3518" s="87" t="s">
        <v>2580</v>
      </c>
      <c r="D3518" s="87" t="s">
        <v>4462</v>
      </c>
      <c r="E3518" s="87">
        <v>68.989952264203595</v>
      </c>
      <c r="F3518" s="86">
        <v>71.029438098870102</v>
      </c>
      <c r="G3518" s="86">
        <v>66.7806050711132</v>
      </c>
      <c r="H3518" s="86">
        <f t="shared" si="383"/>
        <v>68.933331811395632</v>
      </c>
      <c r="I3518" s="86">
        <f t="shared" si="378"/>
        <v>2.1249823366787322</v>
      </c>
      <c r="J3518" s="86">
        <f t="shared" si="379"/>
        <v>6.1071298428540182</v>
      </c>
      <c r="L3518" s="87">
        <v>75.412060961881593</v>
      </c>
      <c r="M3518" s="86">
        <v>76.394204635497502</v>
      </c>
      <c r="N3518" s="86">
        <v>69.885313659121095</v>
      </c>
      <c r="O3518" s="86">
        <f t="shared" si="384"/>
        <v>73.897193085500064</v>
      </c>
      <c r="P3518" s="86">
        <f t="shared" si="380"/>
        <v>3.5089220492564475</v>
      </c>
      <c r="Q3518" s="86">
        <f t="shared" si="381"/>
        <v>6.2074476609024032</v>
      </c>
      <c r="S3518" s="86">
        <f t="shared" si="382"/>
        <v>0.10031781804838537</v>
      </c>
      <c r="T3518" s="87">
        <v>0.850497002</v>
      </c>
      <c r="U3518" s="87">
        <v>0</v>
      </c>
    </row>
    <row r="3519" spans="2:21">
      <c r="B3519" s="87" t="s">
        <v>9285</v>
      </c>
      <c r="C3519" s="87" t="s">
        <v>4668</v>
      </c>
      <c r="D3519" s="87" t="s">
        <v>2766</v>
      </c>
      <c r="E3519" s="87">
        <v>78.371749151314205</v>
      </c>
      <c r="F3519" s="86">
        <v>98.544794466744904</v>
      </c>
      <c r="G3519" s="86">
        <v>87.236701264382901</v>
      </c>
      <c r="H3519" s="86">
        <f t="shared" si="383"/>
        <v>88.051081627480656</v>
      </c>
      <c r="I3519" s="86">
        <f t="shared" si="378"/>
        <v>10.111149828602807</v>
      </c>
      <c r="J3519" s="86">
        <f t="shared" si="379"/>
        <v>6.4602688212495583</v>
      </c>
      <c r="L3519" s="87">
        <v>90.416801555888895</v>
      </c>
      <c r="M3519" s="86">
        <v>150.804438346306</v>
      </c>
      <c r="N3519" s="86">
        <v>88.044880662696997</v>
      </c>
      <c r="O3519" s="86">
        <f t="shared" si="384"/>
        <v>109.75537352163063</v>
      </c>
      <c r="P3519" s="86">
        <f t="shared" si="380"/>
        <v>35.569309726450847</v>
      </c>
      <c r="Q3519" s="86">
        <f t="shared" si="381"/>
        <v>6.7781477642800647</v>
      </c>
      <c r="S3519" s="86">
        <f t="shared" si="382"/>
        <v>0.31787894303050596</v>
      </c>
      <c r="T3519" s="87">
        <v>0.44632033900000001</v>
      </c>
      <c r="U3519" s="87">
        <v>0</v>
      </c>
    </row>
    <row r="3520" spans="2:21">
      <c r="B3520" s="87" t="s">
        <v>9286</v>
      </c>
      <c r="C3520" s="87" t="s">
        <v>4669</v>
      </c>
      <c r="D3520" s="87" t="s">
        <v>1962</v>
      </c>
      <c r="E3520" s="87">
        <v>80.058372160309503</v>
      </c>
      <c r="F3520" s="86">
        <v>94.286991896540798</v>
      </c>
      <c r="G3520" s="86">
        <v>103.25306185872</v>
      </c>
      <c r="H3520" s="86">
        <f t="shared" si="383"/>
        <v>92.532808638523434</v>
      </c>
      <c r="I3520" s="86">
        <f t="shared" si="378"/>
        <v>11.696421535171229</v>
      </c>
      <c r="J3520" s="86">
        <f t="shared" si="379"/>
        <v>6.5318930763853071</v>
      </c>
      <c r="L3520" s="87">
        <v>86.6536707228164</v>
      </c>
      <c r="M3520" s="86">
        <v>99.142384942137497</v>
      </c>
      <c r="N3520" s="86">
        <v>101.12719688438</v>
      </c>
      <c r="O3520" s="86">
        <f t="shared" si="384"/>
        <v>95.641084183111289</v>
      </c>
      <c r="P3520" s="86">
        <f t="shared" si="380"/>
        <v>7.8463411945463184</v>
      </c>
      <c r="Q3520" s="86">
        <f t="shared" si="381"/>
        <v>6.5795585793569424</v>
      </c>
      <c r="S3520" s="86">
        <f t="shared" si="382"/>
        <v>4.7665502971634584E-2</v>
      </c>
      <c r="T3520" s="87">
        <v>0.99728423799999999</v>
      </c>
      <c r="U3520" s="87">
        <v>0</v>
      </c>
    </row>
    <row r="3521" spans="2:21">
      <c r="B3521" s="87" t="s">
        <v>9287</v>
      </c>
      <c r="C3521" s="87" t="s">
        <v>4670</v>
      </c>
      <c r="D3521" s="87" t="s">
        <v>4671</v>
      </c>
      <c r="E3521" s="87">
        <v>347.71580363865598</v>
      </c>
      <c r="F3521" s="86">
        <v>332.44209402269598</v>
      </c>
      <c r="G3521" s="86">
        <v>317.84479698071999</v>
      </c>
      <c r="H3521" s="86">
        <f t="shared" si="383"/>
        <v>332.66756488069063</v>
      </c>
      <c r="I3521" s="86">
        <f t="shared" si="378"/>
        <v>14.936779690430857</v>
      </c>
      <c r="J3521" s="86">
        <f t="shared" si="379"/>
        <v>8.3779373999482747</v>
      </c>
      <c r="L3521" s="87">
        <v>335.13932411982302</v>
      </c>
      <c r="M3521" s="86">
        <v>365.71370734036901</v>
      </c>
      <c r="N3521" s="86">
        <v>363.56129613266103</v>
      </c>
      <c r="O3521" s="86">
        <f t="shared" si="384"/>
        <v>354.80477586428441</v>
      </c>
      <c r="P3521" s="86">
        <f t="shared" si="380"/>
        <v>17.064750591118226</v>
      </c>
      <c r="Q3521" s="86">
        <f t="shared" si="381"/>
        <v>8.4708816190003606</v>
      </c>
      <c r="S3521" s="86">
        <f t="shared" si="382"/>
        <v>9.2944219052085636E-2</v>
      </c>
      <c r="T3521" s="87">
        <v>0.858845886</v>
      </c>
      <c r="U3521" s="87">
        <v>0</v>
      </c>
    </row>
    <row r="3522" spans="2:21">
      <c r="B3522" s="87" t="s">
        <v>9288</v>
      </c>
      <c r="C3522" s="87" t="s">
        <v>841</v>
      </c>
      <c r="D3522" s="87"/>
      <c r="E3522" s="87">
        <v>473.21335035534599</v>
      </c>
      <c r="F3522" s="86">
        <v>484.59301609320698</v>
      </c>
      <c r="G3522" s="86">
        <v>458.24134426736902</v>
      </c>
      <c r="H3522" s="86">
        <f t="shared" si="383"/>
        <v>472.01590357197398</v>
      </c>
      <c r="I3522" s="86">
        <f t="shared" si="378"/>
        <v>13.216582807345537</v>
      </c>
      <c r="J3522" s="86">
        <f t="shared" si="379"/>
        <v>8.8826916587217788</v>
      </c>
      <c r="L3522" s="87">
        <v>514.31844022857103</v>
      </c>
      <c r="M3522" s="86">
        <v>547.45496069821797</v>
      </c>
      <c r="N3522" s="86">
        <v>528.54567495896094</v>
      </c>
      <c r="O3522" s="86">
        <f t="shared" si="384"/>
        <v>530.10635862858328</v>
      </c>
      <c r="P3522" s="86">
        <f t="shared" si="380"/>
        <v>16.623298329341928</v>
      </c>
      <c r="Q3522" s="86">
        <f t="shared" si="381"/>
        <v>9.050138035623867</v>
      </c>
      <c r="S3522" s="86">
        <f t="shared" si="382"/>
        <v>0.16744637690208808</v>
      </c>
      <c r="T3522" s="87">
        <v>0.48911738500000002</v>
      </c>
      <c r="U3522" s="87">
        <v>0</v>
      </c>
    </row>
    <row r="3523" spans="2:21">
      <c r="B3523" s="87" t="s">
        <v>9289</v>
      </c>
      <c r="C3523" s="87" t="s">
        <v>841</v>
      </c>
      <c r="D3523" s="87"/>
      <c r="E3523" s="87">
        <v>79.253060000335907</v>
      </c>
      <c r="F3523" s="86">
        <v>69.731558000717897</v>
      </c>
      <c r="G3523" s="86">
        <v>77.502139500000396</v>
      </c>
      <c r="H3523" s="86">
        <f t="shared" si="383"/>
        <v>75.495585833684729</v>
      </c>
      <c r="I3523" s="86">
        <f t="shared" si="378"/>
        <v>5.0679821718348679</v>
      </c>
      <c r="J3523" s="86">
        <f t="shared" si="379"/>
        <v>6.2383203885697993</v>
      </c>
      <c r="L3523" s="87">
        <v>80.6149085786315</v>
      </c>
      <c r="M3523" s="86">
        <v>85.354262648128696</v>
      </c>
      <c r="N3523" s="86">
        <v>87.379966850629401</v>
      </c>
      <c r="O3523" s="86">
        <f t="shared" si="384"/>
        <v>84.449712692463194</v>
      </c>
      <c r="P3523" s="86">
        <f t="shared" si="380"/>
        <v>3.4720543375072124</v>
      </c>
      <c r="Q3523" s="86">
        <f t="shared" si="381"/>
        <v>6.4000206097095997</v>
      </c>
      <c r="S3523" s="86">
        <f t="shared" si="382"/>
        <v>0.16170022113980018</v>
      </c>
      <c r="T3523" s="87">
        <v>0.60127165299999996</v>
      </c>
      <c r="U3523" s="87">
        <v>0</v>
      </c>
    </row>
    <row r="3524" spans="2:21">
      <c r="B3524" s="87" t="s">
        <v>9290</v>
      </c>
      <c r="C3524" s="87" t="s">
        <v>832</v>
      </c>
      <c r="D3524" s="87" t="s">
        <v>1326</v>
      </c>
      <c r="E3524" s="87">
        <v>34.7219279572343</v>
      </c>
      <c r="F3524" s="86">
        <v>47.3751479356335</v>
      </c>
      <c r="G3524" s="86">
        <v>48.5636541760895</v>
      </c>
      <c r="H3524" s="86">
        <f t="shared" si="383"/>
        <v>43.553576689652431</v>
      </c>
      <c r="I3524" s="86">
        <f t="shared" si="378"/>
        <v>7.6714829903036499</v>
      </c>
      <c r="J3524" s="86">
        <f t="shared" si="379"/>
        <v>5.4447192950098229</v>
      </c>
      <c r="L3524" s="87">
        <v>33.843856802192398</v>
      </c>
      <c r="M3524" s="86">
        <v>41.821034441309898</v>
      </c>
      <c r="N3524" s="86">
        <v>36.535040774072897</v>
      </c>
      <c r="O3524" s="86">
        <f t="shared" si="384"/>
        <v>37.399977339191729</v>
      </c>
      <c r="P3524" s="86">
        <f t="shared" si="380"/>
        <v>4.0583158105017825</v>
      </c>
      <c r="Q3524" s="86">
        <f t="shared" si="381"/>
        <v>5.2249654908653644</v>
      </c>
      <c r="S3524" s="86">
        <f t="shared" si="382"/>
        <v>-0.21975380414445767</v>
      </c>
      <c r="T3524" s="87">
        <v>0.37140786799999997</v>
      </c>
      <c r="U3524" s="87">
        <v>0</v>
      </c>
    </row>
    <row r="3525" spans="2:21">
      <c r="B3525" s="87" t="s">
        <v>9291</v>
      </c>
      <c r="C3525" s="87" t="s">
        <v>832</v>
      </c>
      <c r="D3525" s="87"/>
      <c r="E3525" s="87">
        <v>205.62249987864999</v>
      </c>
      <c r="F3525" s="86">
        <v>194.07135128335801</v>
      </c>
      <c r="G3525" s="86">
        <v>183.52120146328201</v>
      </c>
      <c r="H3525" s="86">
        <f t="shared" si="383"/>
        <v>194.40501754176333</v>
      </c>
      <c r="I3525" s="86">
        <f t="shared" si="378"/>
        <v>11.054426615174821</v>
      </c>
      <c r="J3525" s="86">
        <f t="shared" si="379"/>
        <v>7.60292164477399</v>
      </c>
      <c r="L3525" s="87">
        <v>220.00949513420201</v>
      </c>
      <c r="M3525" s="86">
        <v>227.837726961268</v>
      </c>
      <c r="N3525" s="86">
        <v>211.98365688261401</v>
      </c>
      <c r="O3525" s="86">
        <f t="shared" si="384"/>
        <v>219.94362632602801</v>
      </c>
      <c r="P3525" s="86">
        <f t="shared" si="380"/>
        <v>7.92724028522131</v>
      </c>
      <c r="Q3525" s="86">
        <f t="shared" si="381"/>
        <v>7.7809899842436598</v>
      </c>
      <c r="S3525" s="86">
        <f t="shared" si="382"/>
        <v>0.17806833946966871</v>
      </c>
      <c r="T3525" s="87">
        <v>0.44446162299999997</v>
      </c>
      <c r="U3525" s="87">
        <v>0</v>
      </c>
    </row>
    <row r="3526" spans="2:21">
      <c r="B3526" s="87" t="s">
        <v>9292</v>
      </c>
      <c r="C3526" s="87" t="s">
        <v>3391</v>
      </c>
      <c r="D3526" s="87" t="s">
        <v>4094</v>
      </c>
      <c r="E3526" s="87">
        <v>177.4941004428</v>
      </c>
      <c r="F3526" s="86">
        <v>187.542511913487</v>
      </c>
      <c r="G3526" s="86">
        <v>197.57620544543499</v>
      </c>
      <c r="H3526" s="86">
        <f t="shared" si="383"/>
        <v>187.53760593390734</v>
      </c>
      <c r="I3526" s="86">
        <f t="shared" ref="I3526:I3589" si="385">STDEV(E3526:G3526)</f>
        <v>10.041053400201148</v>
      </c>
      <c r="J3526" s="86">
        <f t="shared" ref="J3526:J3589" si="386">LOG(H3526,2)</f>
        <v>7.5510361104732047</v>
      </c>
      <c r="L3526" s="87">
        <v>184.452276305835</v>
      </c>
      <c r="M3526" s="86">
        <v>205.09304939464801</v>
      </c>
      <c r="N3526" s="86">
        <v>183.774997925272</v>
      </c>
      <c r="O3526" s="86">
        <f t="shared" si="384"/>
        <v>191.10677454191833</v>
      </c>
      <c r="P3526" s="86">
        <f t="shared" ref="P3526:P3589" si="387">STDEV(L3526:N3526)</f>
        <v>12.117202222182655</v>
      </c>
      <c r="Q3526" s="86">
        <f t="shared" ref="Q3526:Q3589" si="388">LOG(O3526,2)</f>
        <v>7.5782351110769905</v>
      </c>
      <c r="S3526" s="86">
        <f t="shared" ref="S3526:S3589" si="389">LOG(O3526/H3526,2)</f>
        <v>2.7199000603784579E-2</v>
      </c>
      <c r="T3526" s="87">
        <v>0.96919776700000004</v>
      </c>
      <c r="U3526" s="87">
        <v>0</v>
      </c>
    </row>
    <row r="3527" spans="2:21">
      <c r="B3527" s="87" t="s">
        <v>9293</v>
      </c>
      <c r="C3527" s="87" t="s">
        <v>4672</v>
      </c>
      <c r="D3527" s="87" t="s">
        <v>4673</v>
      </c>
      <c r="E3527" s="87">
        <v>61.487999435384602</v>
      </c>
      <c r="F3527" s="86">
        <v>62.164689488847799</v>
      </c>
      <c r="G3527" s="86">
        <v>67.964502174393303</v>
      </c>
      <c r="H3527" s="86">
        <f t="shared" ref="H3527:H3590" si="390">AVERAGE(E3527:G3527)</f>
        <v>63.872397032875234</v>
      </c>
      <c r="I3527" s="86">
        <f t="shared" si="385"/>
        <v>3.5599818432181594</v>
      </c>
      <c r="J3527" s="86">
        <f t="shared" si="386"/>
        <v>5.9971206885418429</v>
      </c>
      <c r="L3527" s="87">
        <v>59.938710824312203</v>
      </c>
      <c r="M3527" s="86">
        <v>61.769339309499301</v>
      </c>
      <c r="N3527" s="86">
        <v>61.922369374123797</v>
      </c>
      <c r="O3527" s="86">
        <f t="shared" ref="O3527:O3590" si="391">AVERAGE(L3527:N3527)</f>
        <v>61.210139835978431</v>
      </c>
      <c r="P3527" s="86">
        <f t="shared" si="387"/>
        <v>1.1037451467388975</v>
      </c>
      <c r="Q3527" s="86">
        <f t="shared" si="388"/>
        <v>5.9356987589057519</v>
      </c>
      <c r="S3527" s="86">
        <f t="shared" si="389"/>
        <v>-6.1421929636091145E-2</v>
      </c>
      <c r="T3527" s="87">
        <v>0.63642789700000002</v>
      </c>
      <c r="U3527" s="87">
        <v>0</v>
      </c>
    </row>
    <row r="3528" spans="2:21">
      <c r="B3528" s="87" t="s">
        <v>9294</v>
      </c>
      <c r="C3528" s="87" t="s">
        <v>4674</v>
      </c>
      <c r="D3528" s="87" t="s">
        <v>937</v>
      </c>
      <c r="E3528" s="87">
        <v>44.621964053368799</v>
      </c>
      <c r="F3528" s="86">
        <v>41.892242173095099</v>
      </c>
      <c r="G3528" s="86">
        <v>45.4532687258747</v>
      </c>
      <c r="H3528" s="86">
        <f t="shared" si="390"/>
        <v>43.989158317446197</v>
      </c>
      <c r="I3528" s="86">
        <f t="shared" si="385"/>
        <v>1.8629438670992615</v>
      </c>
      <c r="J3528" s="86">
        <f t="shared" si="386"/>
        <v>5.4590760920693997</v>
      </c>
      <c r="L3528" s="87">
        <v>45.712953967159201</v>
      </c>
      <c r="M3528" s="86">
        <v>44.701908747876097</v>
      </c>
      <c r="N3528" s="86">
        <v>46.1755962427264</v>
      </c>
      <c r="O3528" s="86">
        <f t="shared" si="391"/>
        <v>45.530152985920573</v>
      </c>
      <c r="P3528" s="86">
        <f t="shared" si="387"/>
        <v>0.75365831593361743</v>
      </c>
      <c r="Q3528" s="86">
        <f t="shared" si="388"/>
        <v>5.5087504018539217</v>
      </c>
      <c r="S3528" s="86">
        <f t="shared" si="389"/>
        <v>4.9674309784522482E-2</v>
      </c>
      <c r="T3528" s="87">
        <v>0.98916955799999995</v>
      </c>
      <c r="U3528" s="87">
        <v>0</v>
      </c>
    </row>
    <row r="3529" spans="2:21">
      <c r="B3529" s="87" t="s">
        <v>9295</v>
      </c>
      <c r="C3529" s="87" t="s">
        <v>4675</v>
      </c>
      <c r="D3529" s="87" t="s">
        <v>1259</v>
      </c>
      <c r="E3529" s="87">
        <v>30.128672306866001</v>
      </c>
      <c r="F3529" s="86">
        <v>29.113860179871899</v>
      </c>
      <c r="G3529" s="86">
        <v>34.673891116106198</v>
      </c>
      <c r="H3529" s="86">
        <f t="shared" si="390"/>
        <v>31.30547453428137</v>
      </c>
      <c r="I3529" s="86">
        <f t="shared" si="385"/>
        <v>2.9609345846890869</v>
      </c>
      <c r="J3529" s="86">
        <f t="shared" si="386"/>
        <v>4.968343064915266</v>
      </c>
      <c r="L3529" s="87">
        <v>35.619203219558003</v>
      </c>
      <c r="M3529" s="86">
        <v>35.914416552315203</v>
      </c>
      <c r="N3529" s="86">
        <v>34.215137106285901</v>
      </c>
      <c r="O3529" s="86">
        <f t="shared" si="391"/>
        <v>35.249585626053033</v>
      </c>
      <c r="P3529" s="86">
        <f t="shared" si="387"/>
        <v>0.9079375160195301</v>
      </c>
      <c r="Q3529" s="86">
        <f t="shared" si="388"/>
        <v>5.1395343930015702</v>
      </c>
      <c r="S3529" s="86">
        <f t="shared" si="389"/>
        <v>0.171191328086304</v>
      </c>
      <c r="T3529" s="87">
        <v>0.47247935899999999</v>
      </c>
      <c r="U3529" s="87">
        <v>0</v>
      </c>
    </row>
    <row r="3530" spans="2:21">
      <c r="B3530" s="87" t="s">
        <v>9296</v>
      </c>
      <c r="C3530" s="87" t="s">
        <v>4676</v>
      </c>
      <c r="D3530" s="87" t="s">
        <v>4677</v>
      </c>
      <c r="E3530" s="87">
        <v>143.85355530083299</v>
      </c>
      <c r="F3530" s="86">
        <v>134.222728770782</v>
      </c>
      <c r="G3530" s="86">
        <v>144.697723343212</v>
      </c>
      <c r="H3530" s="86">
        <f t="shared" si="390"/>
        <v>140.92466913827568</v>
      </c>
      <c r="I3530" s="86">
        <f t="shared" si="385"/>
        <v>5.8193778394278857</v>
      </c>
      <c r="J3530" s="86">
        <f t="shared" si="386"/>
        <v>7.138780370110835</v>
      </c>
      <c r="L3530" s="87">
        <v>163.39060844981501</v>
      </c>
      <c r="M3530" s="86">
        <v>159.089174679829</v>
      </c>
      <c r="N3530" s="86">
        <v>159.36712032744001</v>
      </c>
      <c r="O3530" s="86">
        <f t="shared" si="391"/>
        <v>160.6156344856947</v>
      </c>
      <c r="P3530" s="86">
        <f t="shared" si="387"/>
        <v>2.4072128742418624</v>
      </c>
      <c r="Q3530" s="86">
        <f t="shared" si="388"/>
        <v>7.3274685228363117</v>
      </c>
      <c r="S3530" s="86">
        <f t="shared" si="389"/>
        <v>0.18868815272547551</v>
      </c>
      <c r="T3530" s="87">
        <v>0.33152277800000002</v>
      </c>
      <c r="U3530" s="87">
        <v>0</v>
      </c>
    </row>
    <row r="3531" spans="2:21">
      <c r="B3531" s="87" t="s">
        <v>9297</v>
      </c>
      <c r="C3531" s="87" t="s">
        <v>832</v>
      </c>
      <c r="D3531" s="87" t="s">
        <v>1223</v>
      </c>
      <c r="E3531" s="87">
        <v>108.21205296837201</v>
      </c>
      <c r="F3531" s="86">
        <v>104.804367267746</v>
      </c>
      <c r="G3531" s="86">
        <v>105.214800124817</v>
      </c>
      <c r="H3531" s="86">
        <f t="shared" si="390"/>
        <v>106.07707345364501</v>
      </c>
      <c r="I3531" s="86">
        <f t="shared" si="385"/>
        <v>1.8603002254391161</v>
      </c>
      <c r="J3531" s="86">
        <f t="shared" si="386"/>
        <v>6.7289690685641599</v>
      </c>
      <c r="L3531" s="87">
        <v>89.855168355771099</v>
      </c>
      <c r="M3531" s="86">
        <v>87.455952937914503</v>
      </c>
      <c r="N3531" s="86">
        <v>113.97382737457799</v>
      </c>
      <c r="O3531" s="86">
        <f t="shared" si="391"/>
        <v>97.094982889421203</v>
      </c>
      <c r="P3531" s="86">
        <f t="shared" si="387"/>
        <v>14.666649311308259</v>
      </c>
      <c r="Q3531" s="86">
        <f t="shared" si="388"/>
        <v>6.6013248452429094</v>
      </c>
      <c r="S3531" s="86">
        <f t="shared" si="389"/>
        <v>-0.12764422332125103</v>
      </c>
      <c r="T3531" s="87">
        <v>0.50344841600000001</v>
      </c>
      <c r="U3531" s="87">
        <v>0</v>
      </c>
    </row>
    <row r="3532" spans="2:21">
      <c r="B3532" s="87" t="s">
        <v>9298</v>
      </c>
      <c r="C3532" s="87" t="s">
        <v>4678</v>
      </c>
      <c r="D3532" s="87" t="s">
        <v>4679</v>
      </c>
      <c r="E3532" s="87">
        <v>389.509588456725</v>
      </c>
      <c r="F3532" s="86">
        <v>406.35654548734902</v>
      </c>
      <c r="G3532" s="86">
        <v>379.96144316838399</v>
      </c>
      <c r="H3532" s="86">
        <f t="shared" si="390"/>
        <v>391.94252570415273</v>
      </c>
      <c r="I3532" s="86">
        <f t="shared" si="385"/>
        <v>13.364682725175296</v>
      </c>
      <c r="J3532" s="86">
        <f t="shared" si="386"/>
        <v>8.6144983033988236</v>
      </c>
      <c r="L3532" s="87">
        <v>408.351578099866</v>
      </c>
      <c r="M3532" s="86">
        <v>442.813964920047</v>
      </c>
      <c r="N3532" s="86">
        <v>495.61271967688401</v>
      </c>
      <c r="O3532" s="86">
        <f t="shared" si="391"/>
        <v>448.92608756559895</v>
      </c>
      <c r="P3532" s="86">
        <f t="shared" si="387"/>
        <v>43.950486228900786</v>
      </c>
      <c r="Q3532" s="86">
        <f t="shared" si="388"/>
        <v>8.8103341249855269</v>
      </c>
      <c r="S3532" s="86">
        <f t="shared" si="389"/>
        <v>0.19583582158670365</v>
      </c>
      <c r="T3532" s="87">
        <v>0.39645447700000003</v>
      </c>
      <c r="U3532" s="87">
        <v>0</v>
      </c>
    </row>
    <row r="3533" spans="2:21">
      <c r="B3533" s="87" t="s">
        <v>9299</v>
      </c>
      <c r="C3533" s="87" t="s">
        <v>832</v>
      </c>
      <c r="D3533" s="87" t="s">
        <v>4680</v>
      </c>
      <c r="E3533" s="87">
        <v>84.011872020077902</v>
      </c>
      <c r="F3533" s="86">
        <v>84.987129820525197</v>
      </c>
      <c r="G3533" s="86">
        <v>86.866483782165304</v>
      </c>
      <c r="H3533" s="86">
        <f t="shared" si="390"/>
        <v>85.288495207589463</v>
      </c>
      <c r="I3533" s="86">
        <f t="shared" si="385"/>
        <v>1.4509713644494273</v>
      </c>
      <c r="J3533" s="86">
        <f t="shared" si="386"/>
        <v>6.4142792405765929</v>
      </c>
      <c r="L3533" s="87">
        <v>80.658531364658899</v>
      </c>
      <c r="M3533" s="86">
        <v>103.684248126659</v>
      </c>
      <c r="N3533" s="86">
        <v>91.7020947128579</v>
      </c>
      <c r="O3533" s="86">
        <f t="shared" si="391"/>
        <v>92.014958068058604</v>
      </c>
      <c r="P3533" s="86">
        <f t="shared" si="387"/>
        <v>11.516046227340063</v>
      </c>
      <c r="Q3533" s="86">
        <f t="shared" si="388"/>
        <v>6.5237965014535781</v>
      </c>
      <c r="S3533" s="86">
        <f t="shared" si="389"/>
        <v>0.10951726087698462</v>
      </c>
      <c r="T3533" s="87">
        <v>0.85792772100000003</v>
      </c>
      <c r="U3533" s="87">
        <v>0</v>
      </c>
    </row>
    <row r="3534" spans="2:21">
      <c r="B3534" s="87" t="s">
        <v>9300</v>
      </c>
      <c r="C3534" s="87" t="s">
        <v>4681</v>
      </c>
      <c r="D3534" s="87" t="s">
        <v>4682</v>
      </c>
      <c r="E3534" s="87">
        <v>604.24830985227402</v>
      </c>
      <c r="F3534" s="86">
        <v>664.82641965029097</v>
      </c>
      <c r="G3534" s="86">
        <v>664.37209990699</v>
      </c>
      <c r="H3534" s="86">
        <f t="shared" si="390"/>
        <v>644.48227646985163</v>
      </c>
      <c r="I3534" s="86">
        <f t="shared" si="385"/>
        <v>34.844377651861606</v>
      </c>
      <c r="J3534" s="86">
        <f t="shared" si="386"/>
        <v>9.331996874194644</v>
      </c>
      <c r="L3534" s="87">
        <v>529.09636043334103</v>
      </c>
      <c r="M3534" s="86">
        <v>518.22294419891705</v>
      </c>
      <c r="N3534" s="86">
        <v>582.88971920211395</v>
      </c>
      <c r="O3534" s="86">
        <f t="shared" si="391"/>
        <v>543.40300794479072</v>
      </c>
      <c r="P3534" s="86">
        <f t="shared" si="387"/>
        <v>34.625973915417511</v>
      </c>
      <c r="Q3534" s="86">
        <f t="shared" si="388"/>
        <v>9.0858787412290223</v>
      </c>
      <c r="S3534" s="86">
        <f t="shared" si="389"/>
        <v>-0.24611813296562024</v>
      </c>
      <c r="T3534" s="87">
        <v>1.3845372E-2</v>
      </c>
      <c r="U3534" s="87">
        <v>0</v>
      </c>
    </row>
    <row r="3535" spans="2:21">
      <c r="B3535" s="87" t="s">
        <v>9301</v>
      </c>
      <c r="C3535" s="87" t="s">
        <v>4683</v>
      </c>
      <c r="D3535" s="87" t="s">
        <v>1053</v>
      </c>
      <c r="E3535" s="87">
        <v>19.829272734150699</v>
      </c>
      <c r="F3535" s="86">
        <v>20.4143313863758</v>
      </c>
      <c r="G3535" s="86">
        <v>23.786968175643601</v>
      </c>
      <c r="H3535" s="86">
        <f t="shared" si="390"/>
        <v>21.343524098723368</v>
      </c>
      <c r="I3535" s="86">
        <f t="shared" si="385"/>
        <v>2.1362087033839403</v>
      </c>
      <c r="J3535" s="86">
        <f t="shared" si="386"/>
        <v>4.4157264987907645</v>
      </c>
      <c r="L3535" s="87">
        <v>17.433718133537798</v>
      </c>
      <c r="M3535" s="86">
        <v>24.331409917082201</v>
      </c>
      <c r="N3535" s="86">
        <v>19.028036459487598</v>
      </c>
      <c r="O3535" s="86">
        <f t="shared" si="391"/>
        <v>20.264388170035868</v>
      </c>
      <c r="P3535" s="86">
        <f t="shared" si="387"/>
        <v>3.6112272359027116</v>
      </c>
      <c r="Q3535" s="86">
        <f t="shared" si="388"/>
        <v>4.3408747125430187</v>
      </c>
      <c r="S3535" s="86">
        <f t="shared" si="389"/>
        <v>-7.4851786247745758E-2</v>
      </c>
      <c r="T3535" s="87">
        <v>0.84178788000000004</v>
      </c>
      <c r="U3535" s="87">
        <v>0</v>
      </c>
    </row>
    <row r="3536" spans="2:21">
      <c r="B3536" s="87" t="s">
        <v>9302</v>
      </c>
      <c r="C3536" s="87" t="s">
        <v>832</v>
      </c>
      <c r="D3536" s="87"/>
      <c r="E3536" s="87">
        <v>178.261800986331</v>
      </c>
      <c r="F3536" s="86">
        <v>212.884799764527</v>
      </c>
      <c r="G3536" s="86">
        <v>226.51286034044901</v>
      </c>
      <c r="H3536" s="86">
        <f t="shared" si="390"/>
        <v>205.88648703043566</v>
      </c>
      <c r="I3536" s="86">
        <f t="shared" si="385"/>
        <v>24.875157648581116</v>
      </c>
      <c r="J3536" s="86">
        <f t="shared" si="386"/>
        <v>7.6857053342960038</v>
      </c>
      <c r="L3536" s="87">
        <v>185.11085258872299</v>
      </c>
      <c r="M3536" s="86">
        <v>212.408754690922</v>
      </c>
      <c r="N3536" s="86">
        <v>240.66291587670901</v>
      </c>
      <c r="O3536" s="86">
        <f t="shared" si="391"/>
        <v>212.72750771878466</v>
      </c>
      <c r="P3536" s="86">
        <f t="shared" si="387"/>
        <v>27.777403343503206</v>
      </c>
      <c r="Q3536" s="86">
        <f t="shared" si="388"/>
        <v>7.7328627895214685</v>
      </c>
      <c r="S3536" s="86">
        <f t="shared" si="389"/>
        <v>4.7157455225464717E-2</v>
      </c>
      <c r="T3536" s="87">
        <v>0.99728423799999999</v>
      </c>
      <c r="U3536" s="87">
        <v>0</v>
      </c>
    </row>
    <row r="3537" spans="2:21">
      <c r="B3537" s="87" t="s">
        <v>9303</v>
      </c>
      <c r="C3537" s="87" t="s">
        <v>4684</v>
      </c>
      <c r="D3537" s="87" t="s">
        <v>1059</v>
      </c>
      <c r="E3537" s="87">
        <v>192.261393748622</v>
      </c>
      <c r="F3537" s="86">
        <v>201.67874731092999</v>
      </c>
      <c r="G3537" s="86">
        <v>196.446718994002</v>
      </c>
      <c r="H3537" s="86">
        <f t="shared" si="390"/>
        <v>196.79562001785132</v>
      </c>
      <c r="I3537" s="86">
        <f t="shared" si="385"/>
        <v>4.7183615771484808</v>
      </c>
      <c r="J3537" s="86">
        <f t="shared" si="386"/>
        <v>7.6205543014638506</v>
      </c>
      <c r="L3537" s="87">
        <v>193.556401095941</v>
      </c>
      <c r="M3537" s="86">
        <v>167.11697109594499</v>
      </c>
      <c r="N3537" s="86">
        <v>177.31478665051901</v>
      </c>
      <c r="O3537" s="86">
        <f t="shared" si="391"/>
        <v>179.32938628080169</v>
      </c>
      <c r="P3537" s="86">
        <f t="shared" si="387"/>
        <v>13.33434750686825</v>
      </c>
      <c r="Q3537" s="86">
        <f t="shared" si="388"/>
        <v>7.4864681083645763</v>
      </c>
      <c r="S3537" s="86">
        <f t="shared" si="389"/>
        <v>-0.13408619309927503</v>
      </c>
      <c r="T3537" s="87">
        <v>0.29757030400000001</v>
      </c>
      <c r="U3537" s="87">
        <v>0</v>
      </c>
    </row>
    <row r="3538" spans="2:21">
      <c r="B3538" s="87" t="s">
        <v>9304</v>
      </c>
      <c r="C3538" s="87" t="s">
        <v>4685</v>
      </c>
      <c r="D3538" s="87" t="s">
        <v>1853</v>
      </c>
      <c r="E3538" s="87">
        <v>104.803116557305</v>
      </c>
      <c r="F3538" s="86">
        <v>104.538498395536</v>
      </c>
      <c r="G3538" s="86">
        <v>114.69467880915499</v>
      </c>
      <c r="H3538" s="86">
        <f t="shared" si="390"/>
        <v>108.01209792066533</v>
      </c>
      <c r="I3538" s="86">
        <f t="shared" si="385"/>
        <v>5.7887970418118799</v>
      </c>
      <c r="J3538" s="86">
        <f t="shared" si="386"/>
        <v>6.7550491006140669</v>
      </c>
      <c r="L3538" s="87">
        <v>113.696459440506</v>
      </c>
      <c r="M3538" s="86">
        <v>121.261467953211</v>
      </c>
      <c r="N3538" s="86">
        <v>119.536167239581</v>
      </c>
      <c r="O3538" s="86">
        <f t="shared" si="391"/>
        <v>118.16469821109933</v>
      </c>
      <c r="P3538" s="86">
        <f t="shared" si="387"/>
        <v>3.9645975737000203</v>
      </c>
      <c r="Q3538" s="86">
        <f t="shared" si="388"/>
        <v>6.8846552834740224</v>
      </c>
      <c r="S3538" s="86">
        <f t="shared" si="389"/>
        <v>0.1296061828599557</v>
      </c>
      <c r="T3538" s="87">
        <v>0.69032347299999997</v>
      </c>
      <c r="U3538" s="87">
        <v>0</v>
      </c>
    </row>
    <row r="3539" spans="2:21">
      <c r="B3539" s="87" t="s">
        <v>9305</v>
      </c>
      <c r="C3539" s="87" t="s">
        <v>4686</v>
      </c>
      <c r="D3539" s="87" t="s">
        <v>1595</v>
      </c>
      <c r="E3539" s="87">
        <v>57.4743381218438</v>
      </c>
      <c r="F3539" s="86">
        <v>49.2989550820391</v>
      </c>
      <c r="G3539" s="86">
        <v>47.116769395359</v>
      </c>
      <c r="H3539" s="86">
        <f t="shared" si="390"/>
        <v>51.296687533080636</v>
      </c>
      <c r="I3539" s="86">
        <f t="shared" si="385"/>
        <v>5.4601289994305358</v>
      </c>
      <c r="J3539" s="86">
        <f t="shared" si="386"/>
        <v>5.6807937621642992</v>
      </c>
      <c r="L3539" s="87">
        <v>65.702989722563103</v>
      </c>
      <c r="M3539" s="86">
        <v>58.490079017971802</v>
      </c>
      <c r="N3539" s="86">
        <v>63.7311855147275</v>
      </c>
      <c r="O3539" s="86">
        <f t="shared" si="391"/>
        <v>62.641418085087459</v>
      </c>
      <c r="P3539" s="86">
        <f t="shared" si="387"/>
        <v>3.7278968596421933</v>
      </c>
      <c r="Q3539" s="86">
        <f t="shared" si="388"/>
        <v>5.969044967815897</v>
      </c>
      <c r="S3539" s="86">
        <f t="shared" si="389"/>
        <v>0.28825120565159856</v>
      </c>
      <c r="T3539" s="87">
        <v>0.32193146700000003</v>
      </c>
      <c r="U3539" s="87">
        <v>0</v>
      </c>
    </row>
    <row r="3540" spans="2:21">
      <c r="B3540" s="87" t="s">
        <v>9306</v>
      </c>
      <c r="C3540" s="87" t="s">
        <v>4687</v>
      </c>
      <c r="D3540" s="87" t="s">
        <v>4688</v>
      </c>
      <c r="E3540" s="87">
        <v>117.97370374627801</v>
      </c>
      <c r="F3540" s="86">
        <v>133.007288606934</v>
      </c>
      <c r="G3540" s="86">
        <v>140.334533731546</v>
      </c>
      <c r="H3540" s="86">
        <f t="shared" si="390"/>
        <v>130.43850869491934</v>
      </c>
      <c r="I3540" s="86">
        <f t="shared" si="385"/>
        <v>11.399589996346037</v>
      </c>
      <c r="J3540" s="86">
        <f t="shared" si="386"/>
        <v>7.0272260417178121</v>
      </c>
      <c r="L3540" s="87">
        <v>116.40851699629</v>
      </c>
      <c r="M3540" s="86">
        <v>140.914288749337</v>
      </c>
      <c r="N3540" s="86">
        <v>136.70039996531901</v>
      </c>
      <c r="O3540" s="86">
        <f t="shared" si="391"/>
        <v>131.34106857031534</v>
      </c>
      <c r="P3540" s="86">
        <f t="shared" si="387"/>
        <v>13.102482095168574</v>
      </c>
      <c r="Q3540" s="86">
        <f t="shared" si="388"/>
        <v>7.037174287715497</v>
      </c>
      <c r="S3540" s="86">
        <f t="shared" si="389"/>
        <v>9.9482459976848233E-3</v>
      </c>
      <c r="T3540" s="87">
        <v>0.93993923000000001</v>
      </c>
      <c r="U3540" s="87">
        <v>0</v>
      </c>
    </row>
    <row r="3541" spans="2:21">
      <c r="B3541" s="87" t="s">
        <v>9307</v>
      </c>
      <c r="C3541" s="87" t="s">
        <v>2853</v>
      </c>
      <c r="D3541" s="87" t="s">
        <v>2854</v>
      </c>
      <c r="E3541" s="87">
        <v>46.362107151820801</v>
      </c>
      <c r="F3541" s="86">
        <v>50.865457008937099</v>
      </c>
      <c r="G3541" s="86">
        <v>47.482573510557799</v>
      </c>
      <c r="H3541" s="86">
        <f t="shared" si="390"/>
        <v>48.236712557105228</v>
      </c>
      <c r="I3541" s="86">
        <f t="shared" si="385"/>
        <v>2.3444795286039395</v>
      </c>
      <c r="J3541" s="86">
        <f t="shared" si="386"/>
        <v>5.5920596824907536</v>
      </c>
      <c r="L3541" s="87">
        <v>58.172331549820001</v>
      </c>
      <c r="M3541" s="86">
        <v>53.925613682896198</v>
      </c>
      <c r="N3541" s="86">
        <v>45.085930164075002</v>
      </c>
      <c r="O3541" s="86">
        <f t="shared" si="391"/>
        <v>52.394625132263734</v>
      </c>
      <c r="P3541" s="86">
        <f t="shared" si="387"/>
        <v>6.6761830235422357</v>
      </c>
      <c r="Q3541" s="86">
        <f t="shared" si="388"/>
        <v>5.7113469163304398</v>
      </c>
      <c r="S3541" s="86">
        <f t="shared" si="389"/>
        <v>0.11928723383968663</v>
      </c>
      <c r="T3541" s="87">
        <v>0.86073556200000001</v>
      </c>
      <c r="U3541" s="87">
        <v>0</v>
      </c>
    </row>
    <row r="3542" spans="2:21">
      <c r="B3542" s="87" t="s">
        <v>9308</v>
      </c>
      <c r="C3542" s="87" t="s">
        <v>830</v>
      </c>
      <c r="D3542" s="87" t="s">
        <v>831</v>
      </c>
      <c r="E3542" s="87">
        <v>32.745432598032501</v>
      </c>
      <c r="F3542" s="86">
        <v>35.817621933291001</v>
      </c>
      <c r="G3542" s="86">
        <v>38.956444942570201</v>
      </c>
      <c r="H3542" s="86">
        <f t="shared" si="390"/>
        <v>35.83983315796457</v>
      </c>
      <c r="I3542" s="86">
        <f t="shared" si="385"/>
        <v>3.1055657439307334</v>
      </c>
      <c r="J3542" s="86">
        <f t="shared" si="386"/>
        <v>5.1634920162466802</v>
      </c>
      <c r="L3542" s="87">
        <v>28.9021131190012</v>
      </c>
      <c r="M3542" s="86">
        <v>34.955896122529502</v>
      </c>
      <c r="N3542" s="86">
        <v>38.6462665589683</v>
      </c>
      <c r="O3542" s="86">
        <f t="shared" si="391"/>
        <v>34.168091933499667</v>
      </c>
      <c r="P3542" s="86">
        <f t="shared" si="387"/>
        <v>4.9196146338504381</v>
      </c>
      <c r="Q3542" s="86">
        <f t="shared" si="388"/>
        <v>5.0945777797356637</v>
      </c>
      <c r="S3542" s="86">
        <f t="shared" si="389"/>
        <v>-6.8914236511016913E-2</v>
      </c>
      <c r="T3542" s="87">
        <v>0.72466439000000005</v>
      </c>
      <c r="U3542" s="87">
        <v>0</v>
      </c>
    </row>
    <row r="3543" spans="2:21">
      <c r="B3543" s="87" t="s">
        <v>9309</v>
      </c>
      <c r="C3543" s="87" t="s">
        <v>841</v>
      </c>
      <c r="D3543" s="87"/>
      <c r="E3543" s="87">
        <v>250.27863700596799</v>
      </c>
      <c r="F3543" s="86">
        <v>219.59853305642801</v>
      </c>
      <c r="G3543" s="86">
        <v>304.66633469752799</v>
      </c>
      <c r="H3543" s="86">
        <f t="shared" si="390"/>
        <v>258.18116825330799</v>
      </c>
      <c r="I3543" s="86">
        <f t="shared" si="385"/>
        <v>43.080972819781749</v>
      </c>
      <c r="J3543" s="86">
        <f t="shared" si="386"/>
        <v>8.0122399640124922</v>
      </c>
      <c r="L3543" s="87">
        <v>161.028481221752</v>
      </c>
      <c r="M3543" s="86">
        <v>135.54466970731499</v>
      </c>
      <c r="N3543" s="86">
        <v>182.95846918514201</v>
      </c>
      <c r="O3543" s="86">
        <f t="shared" si="391"/>
        <v>159.84387337140299</v>
      </c>
      <c r="P3543" s="86">
        <f t="shared" si="387"/>
        <v>23.729086940930515</v>
      </c>
      <c r="Q3543" s="86">
        <f t="shared" si="388"/>
        <v>7.3205196381403681</v>
      </c>
      <c r="S3543" s="86">
        <f t="shared" si="389"/>
        <v>-0.69172032587212418</v>
      </c>
      <c r="T3543" s="91">
        <v>3.41E-7</v>
      </c>
      <c r="U3543" s="87">
        <v>0</v>
      </c>
    </row>
    <row r="3544" spans="2:21">
      <c r="B3544" s="87" t="s">
        <v>9310</v>
      </c>
      <c r="C3544" s="87" t="s">
        <v>832</v>
      </c>
      <c r="D3544" s="87" t="s">
        <v>4689</v>
      </c>
      <c r="E3544" s="87">
        <v>76.481202570909701</v>
      </c>
      <c r="F3544" s="86">
        <v>84.276806593923297</v>
      </c>
      <c r="G3544" s="86">
        <v>98.848067752119107</v>
      </c>
      <c r="H3544" s="86">
        <f t="shared" si="390"/>
        <v>86.535358972317383</v>
      </c>
      <c r="I3544" s="86">
        <f t="shared" si="385"/>
        <v>11.353191561981987</v>
      </c>
      <c r="J3544" s="86">
        <f t="shared" si="386"/>
        <v>6.4352178437131871</v>
      </c>
      <c r="L3544" s="87">
        <v>78.042312171068403</v>
      </c>
      <c r="M3544" s="86">
        <v>92.8717110529807</v>
      </c>
      <c r="N3544" s="86">
        <v>85.085648029555998</v>
      </c>
      <c r="O3544" s="86">
        <f t="shared" si="391"/>
        <v>85.333223751201714</v>
      </c>
      <c r="P3544" s="86">
        <f t="shared" si="387"/>
        <v>7.417798737036259</v>
      </c>
      <c r="Q3544" s="86">
        <f t="shared" si="388"/>
        <v>6.4150356466183043</v>
      </c>
      <c r="S3544" s="86">
        <f t="shared" si="389"/>
        <v>-2.0182197094882705E-2</v>
      </c>
      <c r="T3544" s="87">
        <v>0.88094325399999995</v>
      </c>
      <c r="U3544" s="87">
        <v>0</v>
      </c>
    </row>
    <row r="3545" spans="2:21">
      <c r="B3545" s="87" t="s">
        <v>9311</v>
      </c>
      <c r="C3545" s="87" t="s">
        <v>841</v>
      </c>
      <c r="D3545" s="87" t="s">
        <v>1029</v>
      </c>
      <c r="E3545" s="87">
        <v>97.581328835886296</v>
      </c>
      <c r="F3545" s="86">
        <v>103.088312011184</v>
      </c>
      <c r="G3545" s="86">
        <v>99.365596902653706</v>
      </c>
      <c r="H3545" s="86">
        <f t="shared" si="390"/>
        <v>100.01174591657467</v>
      </c>
      <c r="I3545" s="86">
        <f t="shared" si="385"/>
        <v>2.8097770969235749</v>
      </c>
      <c r="J3545" s="86">
        <f t="shared" si="386"/>
        <v>6.6440256375792508</v>
      </c>
      <c r="L3545" s="87">
        <v>96.401332506452206</v>
      </c>
      <c r="M3545" s="86">
        <v>96.049705627860106</v>
      </c>
      <c r="N3545" s="86">
        <v>81.672425415973805</v>
      </c>
      <c r="O3545" s="86">
        <f t="shared" si="391"/>
        <v>91.374487850095377</v>
      </c>
      <c r="P3545" s="86">
        <f t="shared" si="387"/>
        <v>8.4040717495825668</v>
      </c>
      <c r="Q3545" s="86">
        <f t="shared" si="388"/>
        <v>6.5137195097341252</v>
      </c>
      <c r="S3545" s="86">
        <f t="shared" si="389"/>
        <v>-0.13030612784512505</v>
      </c>
      <c r="T3545" s="87">
        <v>0.44446162299999997</v>
      </c>
      <c r="U3545" s="87">
        <v>0</v>
      </c>
    </row>
    <row r="3546" spans="2:21">
      <c r="B3546" s="87" t="s">
        <v>9312</v>
      </c>
      <c r="C3546" s="87" t="s">
        <v>2327</v>
      </c>
      <c r="D3546" s="87" t="s">
        <v>4690</v>
      </c>
      <c r="E3546" s="87">
        <v>92.804951336465095</v>
      </c>
      <c r="F3546" s="86">
        <v>82.610549835544404</v>
      </c>
      <c r="G3546" s="86">
        <v>75.190552464506197</v>
      </c>
      <c r="H3546" s="86">
        <f t="shared" si="390"/>
        <v>83.535351212171904</v>
      </c>
      <c r="I3546" s="86">
        <f t="shared" si="385"/>
        <v>8.8435403032256144</v>
      </c>
      <c r="J3546" s="86">
        <f t="shared" si="386"/>
        <v>6.3843149538565829</v>
      </c>
      <c r="L3546" s="87">
        <v>92.728053279487199</v>
      </c>
      <c r="M3546" s="86">
        <v>88.8529178009925</v>
      </c>
      <c r="N3546" s="86">
        <v>83.184990539193905</v>
      </c>
      <c r="O3546" s="86">
        <f t="shared" si="391"/>
        <v>88.255320539891201</v>
      </c>
      <c r="P3546" s="86">
        <f t="shared" si="387"/>
        <v>4.7995159632144544</v>
      </c>
      <c r="Q3546" s="86">
        <f t="shared" si="388"/>
        <v>6.4636113498732994</v>
      </c>
      <c r="S3546" s="86">
        <f t="shared" si="389"/>
        <v>7.929639601671698E-2</v>
      </c>
      <c r="T3546" s="87">
        <v>0.921594574</v>
      </c>
      <c r="U3546" s="87">
        <v>0</v>
      </c>
    </row>
    <row r="3547" spans="2:21">
      <c r="B3547" s="87" t="s">
        <v>9313</v>
      </c>
      <c r="C3547" s="87" t="s">
        <v>2277</v>
      </c>
      <c r="D3547" s="87" t="s">
        <v>1004</v>
      </c>
      <c r="E3547" s="87">
        <v>149.218437587979</v>
      </c>
      <c r="F3547" s="86">
        <v>134.58857736268101</v>
      </c>
      <c r="G3547" s="86">
        <v>130.44850361989501</v>
      </c>
      <c r="H3547" s="86">
        <f t="shared" si="390"/>
        <v>138.08517285685167</v>
      </c>
      <c r="I3547" s="86">
        <f t="shared" si="385"/>
        <v>9.8614015397888153</v>
      </c>
      <c r="J3547" s="86">
        <f t="shared" si="386"/>
        <v>7.1094146057189835</v>
      </c>
      <c r="L3547" s="87">
        <v>133.26732242107801</v>
      </c>
      <c r="M3547" s="86">
        <v>143.58303375916699</v>
      </c>
      <c r="N3547" s="86">
        <v>144.870757006529</v>
      </c>
      <c r="O3547" s="86">
        <f t="shared" si="391"/>
        <v>140.57370439559134</v>
      </c>
      <c r="P3547" s="86">
        <f t="shared" si="387"/>
        <v>6.3601863933825955</v>
      </c>
      <c r="Q3547" s="86">
        <f t="shared" si="388"/>
        <v>7.1351829400454472</v>
      </c>
      <c r="S3547" s="86">
        <f t="shared" si="389"/>
        <v>2.5768334326463326E-2</v>
      </c>
      <c r="T3547" s="87">
        <v>0.97666326199999998</v>
      </c>
      <c r="U3547" s="87">
        <v>0</v>
      </c>
    </row>
    <row r="3548" spans="2:21">
      <c r="B3548" s="87" t="s">
        <v>9314</v>
      </c>
      <c r="C3548" s="87" t="s">
        <v>4691</v>
      </c>
      <c r="D3548" s="87" t="s">
        <v>4692</v>
      </c>
      <c r="E3548" s="87">
        <v>142.70047639887099</v>
      </c>
      <c r="F3548" s="86">
        <v>151.21752025164301</v>
      </c>
      <c r="G3548" s="86">
        <v>147.50385239694501</v>
      </c>
      <c r="H3548" s="86">
        <f t="shared" si="390"/>
        <v>147.14061634915299</v>
      </c>
      <c r="I3548" s="86">
        <f t="shared" si="385"/>
        <v>4.2701246255024072</v>
      </c>
      <c r="J3548" s="86">
        <f t="shared" si="386"/>
        <v>7.2010517294828187</v>
      </c>
      <c r="L3548" s="87">
        <v>150.684404178536</v>
      </c>
      <c r="M3548" s="86">
        <v>153.383191005583</v>
      </c>
      <c r="N3548" s="86">
        <v>149.99816528559899</v>
      </c>
      <c r="O3548" s="86">
        <f t="shared" si="391"/>
        <v>151.355253489906</v>
      </c>
      <c r="P3548" s="86">
        <f t="shared" si="387"/>
        <v>1.7894493231613244</v>
      </c>
      <c r="Q3548" s="86">
        <f t="shared" si="388"/>
        <v>7.2417949412685143</v>
      </c>
      <c r="S3548" s="86">
        <f t="shared" si="389"/>
        <v>4.0743211785695649E-2</v>
      </c>
      <c r="T3548" s="87">
        <v>1</v>
      </c>
      <c r="U3548" s="87">
        <v>0</v>
      </c>
    </row>
    <row r="3549" spans="2:21">
      <c r="B3549" s="87" t="s">
        <v>9315</v>
      </c>
      <c r="C3549" s="87" t="s">
        <v>4693</v>
      </c>
      <c r="D3549" s="87" t="s">
        <v>978</v>
      </c>
      <c r="E3549" s="87">
        <v>276.08237356910598</v>
      </c>
      <c r="F3549" s="86">
        <v>271.149528952401</v>
      </c>
      <c r="G3549" s="86">
        <v>261.51211106295699</v>
      </c>
      <c r="H3549" s="86">
        <f t="shared" si="390"/>
        <v>269.58133786148801</v>
      </c>
      <c r="I3549" s="86">
        <f t="shared" si="385"/>
        <v>7.4106379514679421</v>
      </c>
      <c r="J3549" s="86">
        <f t="shared" si="386"/>
        <v>8.0745768172048091</v>
      </c>
      <c r="L3549" s="87">
        <v>290.24761486345102</v>
      </c>
      <c r="M3549" s="86">
        <v>275.79044855764698</v>
      </c>
      <c r="N3549" s="86">
        <v>282.99480567894801</v>
      </c>
      <c r="O3549" s="86">
        <f t="shared" si="391"/>
        <v>283.01095636668202</v>
      </c>
      <c r="P3549" s="86">
        <f t="shared" si="387"/>
        <v>7.228596684831337</v>
      </c>
      <c r="Q3549" s="86">
        <f t="shared" si="388"/>
        <v>8.1447140957997526</v>
      </c>
      <c r="S3549" s="86">
        <f t="shared" si="389"/>
        <v>7.0137278594944841E-2</v>
      </c>
      <c r="T3549" s="87">
        <v>0.93296457899999996</v>
      </c>
      <c r="U3549" s="87">
        <v>0</v>
      </c>
    </row>
    <row r="3550" spans="2:21">
      <c r="B3550" s="87" t="s">
        <v>9316</v>
      </c>
      <c r="C3550" s="87" t="s">
        <v>2507</v>
      </c>
      <c r="D3550" s="87" t="s">
        <v>2508</v>
      </c>
      <c r="E3550" s="87">
        <v>60.277483545440099</v>
      </c>
      <c r="F3550" s="86">
        <v>54.706385587135003</v>
      </c>
      <c r="G3550" s="86">
        <v>57.251903698794202</v>
      </c>
      <c r="H3550" s="86">
        <f t="shared" si="390"/>
        <v>57.411924277123099</v>
      </c>
      <c r="I3550" s="86">
        <f t="shared" si="385"/>
        <v>2.7889940936427848</v>
      </c>
      <c r="J3550" s="86">
        <f t="shared" si="386"/>
        <v>5.8432785061582457</v>
      </c>
      <c r="L3550" s="87">
        <v>67.565033948721094</v>
      </c>
      <c r="M3550" s="86">
        <v>67.681112811323302</v>
      </c>
      <c r="N3550" s="86">
        <v>78.810288294339401</v>
      </c>
      <c r="O3550" s="86">
        <f t="shared" si="391"/>
        <v>71.352145018127928</v>
      </c>
      <c r="P3550" s="86">
        <f t="shared" si="387"/>
        <v>6.4592023053903107</v>
      </c>
      <c r="Q3550" s="86">
        <f t="shared" si="388"/>
        <v>6.1568848961441063</v>
      </c>
      <c r="S3550" s="86">
        <f t="shared" si="389"/>
        <v>0.31360638998586154</v>
      </c>
      <c r="T3550" s="87">
        <v>3.9740327999999998E-2</v>
      </c>
      <c r="U3550" s="87">
        <v>0</v>
      </c>
    </row>
    <row r="3551" spans="2:21">
      <c r="B3551" s="87" t="s">
        <v>9317</v>
      </c>
      <c r="C3551" s="87" t="s">
        <v>4694</v>
      </c>
      <c r="D3551" s="87" t="s">
        <v>4695</v>
      </c>
      <c r="E3551" s="87">
        <v>122.465954753592</v>
      </c>
      <c r="F3551" s="86">
        <v>111.58993746554199</v>
      </c>
      <c r="G3551" s="86">
        <v>124.835151903168</v>
      </c>
      <c r="H3551" s="86">
        <f t="shared" si="390"/>
        <v>119.63034804076733</v>
      </c>
      <c r="I3551" s="86">
        <f t="shared" si="385"/>
        <v>7.0632446826537398</v>
      </c>
      <c r="J3551" s="86">
        <f t="shared" si="386"/>
        <v>6.902439611200168</v>
      </c>
      <c r="L3551" s="87">
        <v>122.80201650526701</v>
      </c>
      <c r="M3551" s="86">
        <v>110.387567216094</v>
      </c>
      <c r="N3551" s="86">
        <v>118.00774460693999</v>
      </c>
      <c r="O3551" s="86">
        <f t="shared" si="391"/>
        <v>117.06577610943367</v>
      </c>
      <c r="P3551" s="86">
        <f t="shared" si="387"/>
        <v>6.2606003127561811</v>
      </c>
      <c r="Q3551" s="86">
        <f t="shared" si="388"/>
        <v>6.8711755589206556</v>
      </c>
      <c r="S3551" s="86">
        <f t="shared" si="389"/>
        <v>-3.1264052279512164E-2</v>
      </c>
      <c r="T3551" s="87">
        <v>0.76503976600000001</v>
      </c>
      <c r="U3551" s="87">
        <v>0</v>
      </c>
    </row>
    <row r="3552" spans="2:21">
      <c r="B3552" s="87" t="s">
        <v>9318</v>
      </c>
      <c r="C3552" s="87" t="s">
        <v>841</v>
      </c>
      <c r="D3552" s="87"/>
      <c r="E3552" s="87">
        <v>203.79897951605801</v>
      </c>
      <c r="F3552" s="86">
        <v>210.003329030668</v>
      </c>
      <c r="G3552" s="86">
        <v>193.49180076927999</v>
      </c>
      <c r="H3552" s="86">
        <f t="shared" si="390"/>
        <v>202.431369772002</v>
      </c>
      <c r="I3552" s="86">
        <f t="shared" si="385"/>
        <v>8.3402882858257037</v>
      </c>
      <c r="J3552" s="86">
        <f t="shared" si="386"/>
        <v>7.661289064331128</v>
      </c>
      <c r="L3552" s="87">
        <v>191.76352455967901</v>
      </c>
      <c r="M3552" s="86">
        <v>198.44222558924</v>
      </c>
      <c r="N3552" s="86">
        <v>187.73037090458399</v>
      </c>
      <c r="O3552" s="86">
        <f t="shared" si="391"/>
        <v>192.64537368450101</v>
      </c>
      <c r="P3552" s="86">
        <f t="shared" si="387"/>
        <v>5.4101017648015342</v>
      </c>
      <c r="Q3552" s="86">
        <f t="shared" si="388"/>
        <v>7.5898037303397006</v>
      </c>
      <c r="S3552" s="86">
        <f t="shared" si="389"/>
        <v>-7.1485333991426647E-2</v>
      </c>
      <c r="T3552" s="87">
        <v>0.52554395300000001</v>
      </c>
      <c r="U3552" s="87">
        <v>0</v>
      </c>
    </row>
    <row r="3553" spans="2:21">
      <c r="B3553" s="87" t="s">
        <v>9319</v>
      </c>
      <c r="C3553" s="87" t="s">
        <v>4696</v>
      </c>
      <c r="D3553" s="87" t="s">
        <v>4697</v>
      </c>
      <c r="E3553" s="87">
        <v>79.711556511088205</v>
      </c>
      <c r="F3553" s="86">
        <v>69.820413244660102</v>
      </c>
      <c r="G3553" s="86">
        <v>71.613813611502707</v>
      </c>
      <c r="H3553" s="86">
        <f t="shared" si="390"/>
        <v>73.715261122417004</v>
      </c>
      <c r="I3553" s="86">
        <f t="shared" si="385"/>
        <v>5.2697950633869457</v>
      </c>
      <c r="J3553" s="86">
        <f t="shared" si="386"/>
        <v>6.2038914233853122</v>
      </c>
      <c r="L3553" s="87">
        <v>80.451633811937299</v>
      </c>
      <c r="M3553" s="86">
        <v>77.4598343751518</v>
      </c>
      <c r="N3553" s="86">
        <v>70.952286576167495</v>
      </c>
      <c r="O3553" s="86">
        <f t="shared" si="391"/>
        <v>76.287918254418869</v>
      </c>
      <c r="P3553" s="86">
        <f t="shared" si="387"/>
        <v>4.8568961304476295</v>
      </c>
      <c r="Q3553" s="86">
        <f t="shared" si="388"/>
        <v>6.2533826898949822</v>
      </c>
      <c r="S3553" s="86">
        <f t="shared" si="389"/>
        <v>4.9491266509670805E-2</v>
      </c>
      <c r="T3553" s="87">
        <v>0.99499081499999997</v>
      </c>
      <c r="U3553" s="87">
        <v>0</v>
      </c>
    </row>
    <row r="3554" spans="2:21">
      <c r="B3554" s="87" t="s">
        <v>9320</v>
      </c>
      <c r="C3554" s="87" t="s">
        <v>4698</v>
      </c>
      <c r="D3554" s="87" t="s">
        <v>4699</v>
      </c>
      <c r="E3554" s="87">
        <v>57.422716957660803</v>
      </c>
      <c r="F3554" s="86">
        <v>52.4284744574136</v>
      </c>
      <c r="G3554" s="86">
        <v>61.298220988394803</v>
      </c>
      <c r="H3554" s="86">
        <f t="shared" si="390"/>
        <v>57.049804134489733</v>
      </c>
      <c r="I3554" s="86">
        <f t="shared" si="385"/>
        <v>4.4466165633239987</v>
      </c>
      <c r="J3554" s="86">
        <f t="shared" si="386"/>
        <v>5.8341500282955279</v>
      </c>
      <c r="L3554" s="87">
        <v>62.098827458579798</v>
      </c>
      <c r="M3554" s="86">
        <v>61.556500274813899</v>
      </c>
      <c r="N3554" s="86">
        <v>60.352557025801097</v>
      </c>
      <c r="O3554" s="86">
        <f t="shared" si="391"/>
        <v>61.33596158639827</v>
      </c>
      <c r="P3554" s="86">
        <f t="shared" si="387"/>
        <v>0.89378022517582256</v>
      </c>
      <c r="Q3554" s="86">
        <f t="shared" si="388"/>
        <v>5.9386612763101443</v>
      </c>
      <c r="S3554" s="86">
        <f t="shared" si="389"/>
        <v>0.10451124801461696</v>
      </c>
      <c r="T3554" s="87">
        <v>0.81466395400000002</v>
      </c>
      <c r="U3554" s="87">
        <v>0</v>
      </c>
    </row>
    <row r="3555" spans="2:21">
      <c r="B3555" s="87" t="s">
        <v>9321</v>
      </c>
      <c r="C3555" s="87" t="s">
        <v>4700</v>
      </c>
      <c r="D3555" s="87" t="s">
        <v>1766</v>
      </c>
      <c r="E3555" s="87">
        <v>46.232539478541298</v>
      </c>
      <c r="F3555" s="86">
        <v>48.203608595703301</v>
      </c>
      <c r="G3555" s="86">
        <v>46.516737765703098</v>
      </c>
      <c r="H3555" s="86">
        <f t="shared" si="390"/>
        <v>46.984295279982568</v>
      </c>
      <c r="I3555" s="86">
        <f t="shared" si="385"/>
        <v>1.0654744896180506</v>
      </c>
      <c r="J3555" s="86">
        <f t="shared" si="386"/>
        <v>5.5541067047012502</v>
      </c>
      <c r="L3555" s="87">
        <v>51.755261827477902</v>
      </c>
      <c r="M3555" s="86">
        <v>52.002625995414299</v>
      </c>
      <c r="N3555" s="86">
        <v>47.584130526333098</v>
      </c>
      <c r="O3555" s="86">
        <f t="shared" si="391"/>
        <v>50.447339449741769</v>
      </c>
      <c r="P3555" s="86">
        <f t="shared" si="387"/>
        <v>2.4826943553748184</v>
      </c>
      <c r="Q3555" s="86">
        <f t="shared" si="388"/>
        <v>5.6567062797020906</v>
      </c>
      <c r="S3555" s="86">
        <f t="shared" si="389"/>
        <v>0.10259957500084098</v>
      </c>
      <c r="T3555" s="87">
        <v>0.82229969000000003</v>
      </c>
      <c r="U3555" s="87">
        <v>0</v>
      </c>
    </row>
    <row r="3556" spans="2:21">
      <c r="B3556" s="87" t="s">
        <v>9322</v>
      </c>
      <c r="C3556" s="87" t="s">
        <v>4701</v>
      </c>
      <c r="D3556" s="87" t="s">
        <v>4702</v>
      </c>
      <c r="E3556" s="87">
        <v>192.91971069141499</v>
      </c>
      <c r="F3556" s="86">
        <v>213.23885614808901</v>
      </c>
      <c r="G3556" s="86">
        <v>211.06231899474699</v>
      </c>
      <c r="H3556" s="86">
        <f t="shared" si="390"/>
        <v>205.74029527808366</v>
      </c>
      <c r="I3556" s="86">
        <f t="shared" si="385"/>
        <v>11.156158404796622</v>
      </c>
      <c r="J3556" s="86">
        <f t="shared" si="386"/>
        <v>7.6846805704367531</v>
      </c>
      <c r="L3556" s="87">
        <v>194.60035005844199</v>
      </c>
      <c r="M3556" s="86">
        <v>195.00049353116501</v>
      </c>
      <c r="N3556" s="86">
        <v>225.802024650666</v>
      </c>
      <c r="O3556" s="86">
        <f t="shared" si="391"/>
        <v>205.13428941342431</v>
      </c>
      <c r="P3556" s="86">
        <f t="shared" si="387"/>
        <v>17.89990191529639</v>
      </c>
      <c r="Q3556" s="86">
        <f t="shared" si="388"/>
        <v>7.6804248567847839</v>
      </c>
      <c r="S3556" s="86">
        <f t="shared" si="389"/>
        <v>-4.2557136519691032E-3</v>
      </c>
      <c r="T3556" s="87">
        <v>0.89661569900000004</v>
      </c>
      <c r="U3556" s="87">
        <v>0</v>
      </c>
    </row>
    <row r="3557" spans="2:21">
      <c r="B3557" s="87" t="s">
        <v>9323</v>
      </c>
      <c r="C3557" s="87" t="s">
        <v>4703</v>
      </c>
      <c r="D3557" s="87" t="s">
        <v>1326</v>
      </c>
      <c r="E3557" s="87">
        <v>66.894038017567993</v>
      </c>
      <c r="F3557" s="86">
        <v>59.828676370430102</v>
      </c>
      <c r="G3557" s="86">
        <v>63.791279081137603</v>
      </c>
      <c r="H3557" s="86">
        <f t="shared" si="390"/>
        <v>63.504664489711899</v>
      </c>
      <c r="I3557" s="86">
        <f t="shared" si="385"/>
        <v>3.5413902276119411</v>
      </c>
      <c r="J3557" s="86">
        <f t="shared" si="386"/>
        <v>5.9887906582529107</v>
      </c>
      <c r="L3557" s="87">
        <v>60.855338306932701</v>
      </c>
      <c r="M3557" s="86">
        <v>66.861560393173406</v>
      </c>
      <c r="N3557" s="86">
        <v>64.573442187588597</v>
      </c>
      <c r="O3557" s="86">
        <f t="shared" si="391"/>
        <v>64.096780295898228</v>
      </c>
      <c r="P3557" s="86">
        <f t="shared" si="387"/>
        <v>3.0313496757308926</v>
      </c>
      <c r="Q3557" s="86">
        <f t="shared" si="388"/>
        <v>6.0021799842149397</v>
      </c>
      <c r="S3557" s="86">
        <f t="shared" si="389"/>
        <v>1.3389325962030513E-2</v>
      </c>
      <c r="T3557" s="87">
        <v>0.93977337699999997</v>
      </c>
      <c r="U3557" s="87">
        <v>0</v>
      </c>
    </row>
    <row r="3558" spans="2:21">
      <c r="B3558" s="87" t="s">
        <v>9324</v>
      </c>
      <c r="C3558" s="87" t="s">
        <v>841</v>
      </c>
      <c r="D3558" s="87" t="s">
        <v>1109</v>
      </c>
      <c r="E3558" s="87">
        <v>166.80631536375901</v>
      </c>
      <c r="F3558" s="86">
        <v>148.12927906434101</v>
      </c>
      <c r="G3558" s="86">
        <v>156.370273979552</v>
      </c>
      <c r="H3558" s="86">
        <f t="shared" si="390"/>
        <v>157.101956135884</v>
      </c>
      <c r="I3558" s="86">
        <f t="shared" si="385"/>
        <v>9.3599914698607218</v>
      </c>
      <c r="J3558" s="86">
        <f t="shared" si="386"/>
        <v>7.2955573340603639</v>
      </c>
      <c r="L3558" s="87">
        <v>159.09268668427501</v>
      </c>
      <c r="M3558" s="86">
        <v>164.39936988789299</v>
      </c>
      <c r="N3558" s="86">
        <v>148.241167014669</v>
      </c>
      <c r="O3558" s="86">
        <f t="shared" si="391"/>
        <v>157.24440786227899</v>
      </c>
      <c r="P3558" s="86">
        <f t="shared" si="387"/>
        <v>8.2361387176240051</v>
      </c>
      <c r="Q3558" s="86">
        <f t="shared" si="388"/>
        <v>7.2968649007246666</v>
      </c>
      <c r="S3558" s="86">
        <f t="shared" si="389"/>
        <v>1.307566664302639E-3</v>
      </c>
      <c r="T3558" s="87">
        <v>0.90794284300000005</v>
      </c>
      <c r="U3558" s="87">
        <v>0</v>
      </c>
    </row>
    <row r="3559" spans="2:21">
      <c r="B3559" s="87" t="s">
        <v>9325</v>
      </c>
      <c r="C3559" s="87" t="s">
        <v>4704</v>
      </c>
      <c r="D3559" s="87" t="s">
        <v>4497</v>
      </c>
      <c r="E3559" s="87">
        <v>94.618254308961198</v>
      </c>
      <c r="F3559" s="86">
        <v>98.321582773808004</v>
      </c>
      <c r="G3559" s="86">
        <v>96.344701290028297</v>
      </c>
      <c r="H3559" s="86">
        <f t="shared" si="390"/>
        <v>96.428179457599171</v>
      </c>
      <c r="I3559" s="86">
        <f t="shared" si="385"/>
        <v>1.853074980399307</v>
      </c>
      <c r="J3559" s="86">
        <f t="shared" si="386"/>
        <v>6.5913829054804562</v>
      </c>
      <c r="L3559" s="87">
        <v>100.979826170183</v>
      </c>
      <c r="M3559" s="86">
        <v>106.61013842612201</v>
      </c>
      <c r="N3559" s="86">
        <v>102.068924192843</v>
      </c>
      <c r="O3559" s="86">
        <f t="shared" si="391"/>
        <v>103.21962959638267</v>
      </c>
      <c r="P3559" s="86">
        <f t="shared" si="387"/>
        <v>2.9863349140955009</v>
      </c>
      <c r="Q3559" s="86">
        <f t="shared" si="388"/>
        <v>6.6895735484077878</v>
      </c>
      <c r="S3559" s="86">
        <f t="shared" si="389"/>
        <v>9.8190642927332733E-2</v>
      </c>
      <c r="T3559" s="87">
        <v>0.82262595800000005</v>
      </c>
      <c r="U3559" s="87">
        <v>0</v>
      </c>
    </row>
    <row r="3560" spans="2:21">
      <c r="B3560" s="87" t="s">
        <v>9326</v>
      </c>
      <c r="C3560" s="87" t="s">
        <v>4705</v>
      </c>
      <c r="D3560" s="87" t="s">
        <v>4706</v>
      </c>
      <c r="E3560" s="87">
        <v>116.398351222249</v>
      </c>
      <c r="F3560" s="86">
        <v>109.379134997517</v>
      </c>
      <c r="G3560" s="86">
        <v>95.074285794065204</v>
      </c>
      <c r="H3560" s="86">
        <f t="shared" si="390"/>
        <v>106.95059067127706</v>
      </c>
      <c r="I3560" s="86">
        <f t="shared" si="385"/>
        <v>10.86748877407978</v>
      </c>
      <c r="J3560" s="86">
        <f t="shared" si="386"/>
        <v>6.7408006400772988</v>
      </c>
      <c r="L3560" s="87">
        <v>125.968841084481</v>
      </c>
      <c r="M3560" s="86">
        <v>113.875063055829</v>
      </c>
      <c r="N3560" s="86">
        <v>116.997853686326</v>
      </c>
      <c r="O3560" s="86">
        <f t="shared" si="391"/>
        <v>118.94725260887867</v>
      </c>
      <c r="P3560" s="86">
        <f t="shared" si="387"/>
        <v>6.278135381704792</v>
      </c>
      <c r="Q3560" s="86">
        <f t="shared" si="388"/>
        <v>6.8941781391895498</v>
      </c>
      <c r="S3560" s="86">
        <f t="shared" si="389"/>
        <v>0.15337749911225093</v>
      </c>
      <c r="T3560" s="87">
        <v>0.65000113500000001</v>
      </c>
      <c r="U3560" s="87">
        <v>0</v>
      </c>
    </row>
    <row r="3561" spans="2:21">
      <c r="B3561" s="87" t="s">
        <v>9327</v>
      </c>
      <c r="C3561" s="87" t="s">
        <v>841</v>
      </c>
      <c r="D3561" s="87" t="s">
        <v>974</v>
      </c>
      <c r="E3561" s="87">
        <v>58.435677110739697</v>
      </c>
      <c r="F3561" s="86">
        <v>64.751625050308206</v>
      </c>
      <c r="G3561" s="86">
        <v>65.705460480392006</v>
      </c>
      <c r="H3561" s="86">
        <f t="shared" si="390"/>
        <v>62.964254213813298</v>
      </c>
      <c r="I3561" s="86">
        <f t="shared" si="385"/>
        <v>3.9507541610156776</v>
      </c>
      <c r="J3561" s="86">
        <f t="shared" si="386"/>
        <v>5.9764611154948932</v>
      </c>
      <c r="L3561" s="87">
        <v>63.8975312236158</v>
      </c>
      <c r="M3561" s="86">
        <v>72.692834221951003</v>
      </c>
      <c r="N3561" s="86">
        <v>66.704253226084504</v>
      </c>
      <c r="O3561" s="86">
        <f t="shared" si="391"/>
        <v>67.76487289055045</v>
      </c>
      <c r="P3561" s="86">
        <f t="shared" si="387"/>
        <v>4.4925520879139418</v>
      </c>
      <c r="Q3561" s="86">
        <f t="shared" si="388"/>
        <v>6.0824657157537994</v>
      </c>
      <c r="S3561" s="86">
        <f t="shared" si="389"/>
        <v>0.10600460025890666</v>
      </c>
      <c r="T3561" s="87">
        <v>0.84329513</v>
      </c>
      <c r="U3561" s="87">
        <v>0</v>
      </c>
    </row>
    <row r="3562" spans="2:21">
      <c r="B3562" s="87" t="s">
        <v>9328</v>
      </c>
      <c r="C3562" s="87" t="s">
        <v>841</v>
      </c>
      <c r="D3562" s="87"/>
      <c r="E3562" s="87">
        <v>87.283649107712407</v>
      </c>
      <c r="F3562" s="86">
        <v>86.011515366622604</v>
      </c>
      <c r="G3562" s="86">
        <v>77.760957318943397</v>
      </c>
      <c r="H3562" s="86">
        <f t="shared" si="390"/>
        <v>83.685373931092798</v>
      </c>
      <c r="I3562" s="86">
        <f t="shared" si="385"/>
        <v>5.1699724573288259</v>
      </c>
      <c r="J3562" s="86">
        <f t="shared" si="386"/>
        <v>6.3869035933986185</v>
      </c>
      <c r="L3562" s="87">
        <v>86.988354033598597</v>
      </c>
      <c r="M3562" s="86">
        <v>90.3337036743075</v>
      </c>
      <c r="N3562" s="86">
        <v>74.434430890783503</v>
      </c>
      <c r="O3562" s="86">
        <f t="shared" si="391"/>
        <v>83.918829532896538</v>
      </c>
      <c r="P3562" s="86">
        <f t="shared" si="387"/>
        <v>8.3823149700148125</v>
      </c>
      <c r="Q3562" s="86">
        <f t="shared" si="388"/>
        <v>6.3909226507951331</v>
      </c>
      <c r="S3562" s="86">
        <f t="shared" si="389"/>
        <v>4.0190573965161857E-3</v>
      </c>
      <c r="T3562" s="87">
        <v>0.91937540200000001</v>
      </c>
      <c r="U3562" s="87">
        <v>0</v>
      </c>
    </row>
    <row r="3563" spans="2:21">
      <c r="B3563" s="87" t="s">
        <v>9329</v>
      </c>
      <c r="C3563" s="87" t="s">
        <v>841</v>
      </c>
      <c r="D3563" s="87" t="s">
        <v>3540</v>
      </c>
      <c r="E3563" s="87">
        <v>102.837091932603</v>
      </c>
      <c r="F3563" s="86">
        <v>99.370411347130599</v>
      </c>
      <c r="G3563" s="86">
        <v>103.935692615717</v>
      </c>
      <c r="H3563" s="86">
        <f t="shared" si="390"/>
        <v>102.04773196515021</v>
      </c>
      <c r="I3563" s="86">
        <f t="shared" si="385"/>
        <v>2.3828061469597741</v>
      </c>
      <c r="J3563" s="86">
        <f t="shared" si="386"/>
        <v>6.6731003082649893</v>
      </c>
      <c r="L3563" s="87">
        <v>142.77084944373499</v>
      </c>
      <c r="M3563" s="86">
        <v>121.36612825902699</v>
      </c>
      <c r="N3563" s="86">
        <v>117.174777359015</v>
      </c>
      <c r="O3563" s="86">
        <f t="shared" si="391"/>
        <v>127.10391835392568</v>
      </c>
      <c r="P3563" s="86">
        <f t="shared" si="387"/>
        <v>13.72885293538333</v>
      </c>
      <c r="Q3563" s="86">
        <f t="shared" si="388"/>
        <v>6.9898646961415229</v>
      </c>
      <c r="S3563" s="86">
        <f t="shared" si="389"/>
        <v>0.31676438787653383</v>
      </c>
      <c r="T3563" s="87">
        <v>3.0561297000000001E-2</v>
      </c>
      <c r="U3563" s="87">
        <v>0</v>
      </c>
    </row>
    <row r="3564" spans="2:21">
      <c r="B3564" s="87" t="s">
        <v>9330</v>
      </c>
      <c r="C3564" s="87" t="s">
        <v>4242</v>
      </c>
      <c r="D3564" s="87" t="s">
        <v>4243</v>
      </c>
      <c r="E3564" s="87">
        <v>308.92162092806598</v>
      </c>
      <c r="F3564" s="86">
        <v>335.79706700257799</v>
      </c>
      <c r="G3564" s="86">
        <v>350.85056336876102</v>
      </c>
      <c r="H3564" s="86">
        <f t="shared" si="390"/>
        <v>331.8564170998016</v>
      </c>
      <c r="I3564" s="86">
        <f t="shared" si="385"/>
        <v>21.240423601966317</v>
      </c>
      <c r="J3564" s="86">
        <f t="shared" si="386"/>
        <v>8.3744153616355632</v>
      </c>
      <c r="L3564" s="87">
        <v>282.744661254645</v>
      </c>
      <c r="M3564" s="86">
        <v>307.05194576852801</v>
      </c>
      <c r="N3564" s="86">
        <v>316.86669046618402</v>
      </c>
      <c r="O3564" s="86">
        <f t="shared" si="391"/>
        <v>302.22109916311905</v>
      </c>
      <c r="P3564" s="86">
        <f t="shared" si="387"/>
        <v>17.566474562985725</v>
      </c>
      <c r="Q3564" s="86">
        <f t="shared" si="388"/>
        <v>8.2394605736243296</v>
      </c>
      <c r="S3564" s="86">
        <f t="shared" si="389"/>
        <v>-0.13495478801123276</v>
      </c>
      <c r="T3564" s="87">
        <v>0.27424445600000003</v>
      </c>
      <c r="U3564" s="87">
        <v>0</v>
      </c>
    </row>
    <row r="3565" spans="2:21">
      <c r="B3565" s="87" t="s">
        <v>9331</v>
      </c>
      <c r="C3565" s="87" t="s">
        <v>4707</v>
      </c>
      <c r="D3565" s="87" t="s">
        <v>4708</v>
      </c>
      <c r="E3565" s="87">
        <v>109.307653024587</v>
      </c>
      <c r="F3565" s="86">
        <v>110.444445932104</v>
      </c>
      <c r="G3565" s="86">
        <v>115.725529474889</v>
      </c>
      <c r="H3565" s="86">
        <f t="shared" si="390"/>
        <v>111.82587614386</v>
      </c>
      <c r="I3565" s="86">
        <f t="shared" si="385"/>
        <v>3.4246965712745157</v>
      </c>
      <c r="J3565" s="86">
        <f t="shared" si="386"/>
        <v>6.8051102515239004</v>
      </c>
      <c r="L3565" s="87">
        <v>122.652525880836</v>
      </c>
      <c r="M3565" s="86">
        <v>124.749462281173</v>
      </c>
      <c r="N3565" s="86">
        <v>118.589620993427</v>
      </c>
      <c r="O3565" s="86">
        <f t="shared" si="391"/>
        <v>121.99720305181199</v>
      </c>
      <c r="P3565" s="86">
        <f t="shared" si="387"/>
        <v>3.1317722107833856</v>
      </c>
      <c r="Q3565" s="86">
        <f t="shared" si="388"/>
        <v>6.930704262238824</v>
      </c>
      <c r="S3565" s="86">
        <f t="shared" si="389"/>
        <v>0.12559401071492343</v>
      </c>
      <c r="T3565" s="87">
        <v>0.69196599800000003</v>
      </c>
      <c r="U3565" s="87">
        <v>0</v>
      </c>
    </row>
    <row r="3566" spans="2:21">
      <c r="B3566" s="87" t="s">
        <v>9332</v>
      </c>
      <c r="C3566" s="87" t="s">
        <v>841</v>
      </c>
      <c r="D3566" s="87"/>
      <c r="E3566" s="87">
        <v>244.89193140120199</v>
      </c>
      <c r="F3566" s="86">
        <v>234.06214185534699</v>
      </c>
      <c r="G3566" s="86">
        <v>258.710634765245</v>
      </c>
      <c r="H3566" s="86">
        <f t="shared" si="390"/>
        <v>245.88823600726468</v>
      </c>
      <c r="I3566" s="86">
        <f t="shared" si="385"/>
        <v>12.354412889059901</v>
      </c>
      <c r="J3566" s="86">
        <f t="shared" si="386"/>
        <v>7.9418589037247243</v>
      </c>
      <c r="L3566" s="87">
        <v>236.563312253036</v>
      </c>
      <c r="M3566" s="86">
        <v>228.89502669511899</v>
      </c>
      <c r="N3566" s="86">
        <v>265.72875488992202</v>
      </c>
      <c r="O3566" s="86">
        <f t="shared" si="391"/>
        <v>243.72903127935899</v>
      </c>
      <c r="P3566" s="86">
        <f t="shared" si="387"/>
        <v>19.434287485146257</v>
      </c>
      <c r="Q3566" s="86">
        <f t="shared" si="388"/>
        <v>7.9291342947064853</v>
      </c>
      <c r="S3566" s="86">
        <f t="shared" si="389"/>
        <v>-1.2724609018238296E-2</v>
      </c>
      <c r="T3566" s="87">
        <v>0.86613705299999999</v>
      </c>
      <c r="U3566" s="87">
        <v>0</v>
      </c>
    </row>
    <row r="3567" spans="2:21">
      <c r="B3567" s="87" t="s">
        <v>9333</v>
      </c>
      <c r="C3567" s="87" t="s">
        <v>841</v>
      </c>
      <c r="D3567" s="87"/>
      <c r="E3567" s="87">
        <v>166.523532039797</v>
      </c>
      <c r="F3567" s="86">
        <v>204.97388551787799</v>
      </c>
      <c r="G3567" s="86">
        <v>222.172799900001</v>
      </c>
      <c r="H3567" s="86">
        <f t="shared" si="390"/>
        <v>197.89007248589201</v>
      </c>
      <c r="I3567" s="86">
        <f t="shared" si="385"/>
        <v>28.492903654213297</v>
      </c>
      <c r="J3567" s="86">
        <f t="shared" si="386"/>
        <v>7.6285554285642929</v>
      </c>
      <c r="L3567" s="87">
        <v>170.85674285085199</v>
      </c>
      <c r="M3567" s="86">
        <v>194.38432901070999</v>
      </c>
      <c r="N3567" s="86">
        <v>199.009381053461</v>
      </c>
      <c r="O3567" s="86">
        <f t="shared" si="391"/>
        <v>188.08348430500766</v>
      </c>
      <c r="P3567" s="86">
        <f t="shared" si="387"/>
        <v>15.096961364651593</v>
      </c>
      <c r="Q3567" s="86">
        <f t="shared" si="388"/>
        <v>7.5552293604999132</v>
      </c>
      <c r="S3567" s="86">
        <f t="shared" si="389"/>
        <v>-7.332606806437969E-2</v>
      </c>
      <c r="T3567" s="87">
        <v>0.69243801299999996</v>
      </c>
      <c r="U3567" s="87">
        <v>0</v>
      </c>
    </row>
    <row r="3568" spans="2:21">
      <c r="B3568" s="87" t="s">
        <v>9334</v>
      </c>
      <c r="C3568" s="87" t="s">
        <v>841</v>
      </c>
      <c r="D3568" s="87" t="s">
        <v>4709</v>
      </c>
      <c r="E3568" s="87">
        <v>99.7023245885336</v>
      </c>
      <c r="F3568" s="86">
        <v>89.605305231931993</v>
      </c>
      <c r="G3568" s="86">
        <v>94.971672938310505</v>
      </c>
      <c r="H3568" s="86">
        <f t="shared" si="390"/>
        <v>94.759767586258704</v>
      </c>
      <c r="I3568" s="86">
        <f t="shared" si="385"/>
        <v>5.0518440079408657</v>
      </c>
      <c r="J3568" s="86">
        <f t="shared" si="386"/>
        <v>6.5662027550256248</v>
      </c>
      <c r="L3568" s="87">
        <v>94.303909903778106</v>
      </c>
      <c r="M3568" s="86">
        <v>105.176574601574</v>
      </c>
      <c r="N3568" s="86">
        <v>99.467430464237594</v>
      </c>
      <c r="O3568" s="86">
        <f t="shared" si="391"/>
        <v>99.649304989863239</v>
      </c>
      <c r="P3568" s="86">
        <f t="shared" si="387"/>
        <v>5.4386136252705022</v>
      </c>
      <c r="Q3568" s="86">
        <f t="shared" si="388"/>
        <v>6.6387878378225009</v>
      </c>
      <c r="S3568" s="86">
        <f t="shared" si="389"/>
        <v>7.258508279687545E-2</v>
      </c>
      <c r="T3568" s="87">
        <v>0.92311533700000004</v>
      </c>
      <c r="U3568" s="87">
        <v>0</v>
      </c>
    </row>
    <row r="3569" spans="2:21">
      <c r="B3569" s="87" t="s">
        <v>9335</v>
      </c>
      <c r="C3569" s="87" t="s">
        <v>4710</v>
      </c>
      <c r="D3569" s="87" t="s">
        <v>970</v>
      </c>
      <c r="E3569" s="87">
        <v>206.607518130496</v>
      </c>
      <c r="F3569" s="86">
        <v>246.609691389408</v>
      </c>
      <c r="G3569" s="86">
        <v>255.00664903884299</v>
      </c>
      <c r="H3569" s="86">
        <f t="shared" si="390"/>
        <v>236.07461951958234</v>
      </c>
      <c r="I3569" s="86">
        <f t="shared" si="385"/>
        <v>25.862323419360862</v>
      </c>
      <c r="J3569" s="86">
        <f t="shared" si="386"/>
        <v>7.8830991349351818</v>
      </c>
      <c r="L3569" s="87">
        <v>216.59353876943399</v>
      </c>
      <c r="M3569" s="86">
        <v>166.749447701393</v>
      </c>
      <c r="N3569" s="86">
        <v>204.094064940735</v>
      </c>
      <c r="O3569" s="86">
        <f t="shared" si="391"/>
        <v>195.81235047052064</v>
      </c>
      <c r="P3569" s="86">
        <f t="shared" si="387"/>
        <v>25.933539085987157</v>
      </c>
      <c r="Q3569" s="86">
        <f t="shared" si="388"/>
        <v>7.613327952676725</v>
      </c>
      <c r="S3569" s="86">
        <f t="shared" si="389"/>
        <v>-0.26977118225845653</v>
      </c>
      <c r="T3569" s="87">
        <v>4.9699053E-2</v>
      </c>
      <c r="U3569" s="87">
        <v>0</v>
      </c>
    </row>
    <row r="3570" spans="2:21">
      <c r="B3570" s="87" t="s">
        <v>9336</v>
      </c>
      <c r="C3570" s="87" t="s">
        <v>832</v>
      </c>
      <c r="D3570" s="87" t="s">
        <v>855</v>
      </c>
      <c r="E3570" s="87">
        <v>70.859472866664305</v>
      </c>
      <c r="F3570" s="86">
        <v>62.175211843192699</v>
      </c>
      <c r="G3570" s="86">
        <v>66.692086989513299</v>
      </c>
      <c r="H3570" s="86">
        <f t="shared" si="390"/>
        <v>66.575590566456768</v>
      </c>
      <c r="I3570" s="86">
        <f t="shared" si="385"/>
        <v>4.3433024236617177</v>
      </c>
      <c r="J3570" s="86">
        <f t="shared" si="386"/>
        <v>6.0569214159728135</v>
      </c>
      <c r="L3570" s="87">
        <v>77.870210041556305</v>
      </c>
      <c r="M3570" s="86">
        <v>75.285854002031598</v>
      </c>
      <c r="N3570" s="86">
        <v>70.447471988202594</v>
      </c>
      <c r="O3570" s="86">
        <f t="shared" si="391"/>
        <v>74.534512010596828</v>
      </c>
      <c r="P3570" s="86">
        <f t="shared" si="387"/>
        <v>3.7679763989768014</v>
      </c>
      <c r="Q3570" s="86">
        <f t="shared" si="388"/>
        <v>6.2198366919716657</v>
      </c>
      <c r="S3570" s="86">
        <f t="shared" si="389"/>
        <v>0.162915275998852</v>
      </c>
      <c r="T3570" s="87">
        <v>0.52316884299999999</v>
      </c>
      <c r="U3570" s="87">
        <v>0</v>
      </c>
    </row>
    <row r="3571" spans="2:21">
      <c r="B3571" s="87" t="s">
        <v>9337</v>
      </c>
      <c r="C3571" s="87" t="s">
        <v>4711</v>
      </c>
      <c r="D3571" s="87" t="s">
        <v>4712</v>
      </c>
      <c r="E3571" s="87">
        <v>103.000269624616</v>
      </c>
      <c r="F3571" s="86">
        <v>84.3103553877161</v>
      </c>
      <c r="G3571" s="86">
        <v>80.325517023057799</v>
      </c>
      <c r="H3571" s="86">
        <f t="shared" si="390"/>
        <v>89.21204734512996</v>
      </c>
      <c r="I3571" s="86">
        <f t="shared" si="385"/>
        <v>12.106033182653333</v>
      </c>
      <c r="J3571" s="86">
        <f t="shared" si="386"/>
        <v>6.4791666421570042</v>
      </c>
      <c r="L3571" s="87">
        <v>100.603047188573</v>
      </c>
      <c r="M3571" s="86">
        <v>103.324077051969</v>
      </c>
      <c r="N3571" s="86">
        <v>80.699488596827607</v>
      </c>
      <c r="O3571" s="86">
        <f t="shared" si="391"/>
        <v>94.87553761245654</v>
      </c>
      <c r="P3571" s="86">
        <f t="shared" si="387"/>
        <v>12.351974544561886</v>
      </c>
      <c r="Q3571" s="86">
        <f t="shared" si="388"/>
        <v>6.5679642504734632</v>
      </c>
      <c r="S3571" s="86">
        <f t="shared" si="389"/>
        <v>8.8797608316459831E-2</v>
      </c>
      <c r="T3571" s="87">
        <v>0.94234390999999995</v>
      </c>
      <c r="U3571" s="87">
        <v>0</v>
      </c>
    </row>
    <row r="3572" spans="2:21">
      <c r="B3572" s="87" t="s">
        <v>9338</v>
      </c>
      <c r="C3572" s="87" t="s">
        <v>4713</v>
      </c>
      <c r="D3572" s="87" t="s">
        <v>4051</v>
      </c>
      <c r="E3572" s="87">
        <v>55.297366508737802</v>
      </c>
      <c r="F3572" s="86">
        <v>52.377689890202099</v>
      </c>
      <c r="G3572" s="86">
        <v>51.145268886668603</v>
      </c>
      <c r="H3572" s="86">
        <f t="shared" si="390"/>
        <v>52.94010842853617</v>
      </c>
      <c r="I3572" s="86">
        <f t="shared" si="385"/>
        <v>2.1324198988460381</v>
      </c>
      <c r="J3572" s="86">
        <f t="shared" si="386"/>
        <v>5.7262892445591937</v>
      </c>
      <c r="L3572" s="87">
        <v>57.785216500054098</v>
      </c>
      <c r="M3572" s="86">
        <v>51.759808845699801</v>
      </c>
      <c r="N3572" s="86">
        <v>51.528846397613798</v>
      </c>
      <c r="O3572" s="86">
        <f t="shared" si="391"/>
        <v>53.691290581122566</v>
      </c>
      <c r="P3572" s="86">
        <f t="shared" si="387"/>
        <v>3.5473240598204461</v>
      </c>
      <c r="Q3572" s="86">
        <f t="shared" si="388"/>
        <v>5.7466161783592478</v>
      </c>
      <c r="S3572" s="86">
        <f t="shared" si="389"/>
        <v>2.0326933800054476E-2</v>
      </c>
      <c r="T3572" s="87">
        <v>0.96158329600000003</v>
      </c>
      <c r="U3572" s="87">
        <v>0</v>
      </c>
    </row>
    <row r="3573" spans="2:21">
      <c r="B3573" s="87" t="s">
        <v>9339</v>
      </c>
      <c r="C3573" s="87" t="s">
        <v>841</v>
      </c>
      <c r="D3573" s="87" t="s">
        <v>866</v>
      </c>
      <c r="E3573" s="87">
        <v>38.207526902748199</v>
      </c>
      <c r="F3573" s="86">
        <v>38.987029473214598</v>
      </c>
      <c r="G3573" s="86">
        <v>32.503233109981103</v>
      </c>
      <c r="H3573" s="86">
        <f t="shared" si="390"/>
        <v>36.565929828647967</v>
      </c>
      <c r="I3573" s="86">
        <f t="shared" si="385"/>
        <v>3.5399201311951667</v>
      </c>
      <c r="J3573" s="86">
        <f t="shared" si="386"/>
        <v>5.1924281434200346</v>
      </c>
      <c r="L3573" s="87">
        <v>36.078828477808798</v>
      </c>
      <c r="M3573" s="86">
        <v>35.343702507639001</v>
      </c>
      <c r="N3573" s="86">
        <v>39.236575479198002</v>
      </c>
      <c r="O3573" s="86">
        <f t="shared" si="391"/>
        <v>36.886368821548594</v>
      </c>
      <c r="P3573" s="86">
        <f t="shared" si="387"/>
        <v>2.0682616005353869</v>
      </c>
      <c r="Q3573" s="86">
        <f t="shared" si="388"/>
        <v>5.2050158687129935</v>
      </c>
      <c r="S3573" s="86">
        <f t="shared" si="389"/>
        <v>1.258772529295925E-2</v>
      </c>
      <c r="T3573" s="87">
        <v>0.96142376299999999</v>
      </c>
      <c r="U3573" s="87">
        <v>0</v>
      </c>
    </row>
    <row r="3574" spans="2:21">
      <c r="B3574" s="87" t="s">
        <v>9340</v>
      </c>
      <c r="C3574" s="87" t="s">
        <v>4714</v>
      </c>
      <c r="D3574" s="87" t="s">
        <v>4715</v>
      </c>
      <c r="E3574" s="87">
        <v>71.318564521631501</v>
      </c>
      <c r="F3574" s="86">
        <v>62.620680596541803</v>
      </c>
      <c r="G3574" s="86">
        <v>66.448325778321902</v>
      </c>
      <c r="H3574" s="86">
        <f t="shared" si="390"/>
        <v>66.795856965498402</v>
      </c>
      <c r="I3574" s="86">
        <f t="shared" si="385"/>
        <v>4.359343945839635</v>
      </c>
      <c r="J3574" s="86">
        <f t="shared" si="386"/>
        <v>6.061686716737996</v>
      </c>
      <c r="L3574" s="87">
        <v>76.304657151887696</v>
      </c>
      <c r="M3574" s="86">
        <v>74.180888238578703</v>
      </c>
      <c r="N3574" s="86">
        <v>67.604755276517096</v>
      </c>
      <c r="O3574" s="86">
        <f t="shared" si="391"/>
        <v>72.696766888994503</v>
      </c>
      <c r="P3574" s="86">
        <f t="shared" si="387"/>
        <v>4.5358610313244769</v>
      </c>
      <c r="Q3574" s="86">
        <f t="shared" si="388"/>
        <v>6.1838192981390456</v>
      </c>
      <c r="S3574" s="86">
        <f t="shared" si="389"/>
        <v>0.12213258140104875</v>
      </c>
      <c r="T3574" s="87">
        <v>0.72836061799999996</v>
      </c>
      <c r="U3574" s="87">
        <v>0</v>
      </c>
    </row>
    <row r="3575" spans="2:21">
      <c r="B3575" s="87" t="s">
        <v>9341</v>
      </c>
      <c r="C3575" s="87" t="s">
        <v>4716</v>
      </c>
      <c r="D3575" s="87" t="s">
        <v>1597</v>
      </c>
      <c r="E3575" s="87">
        <v>65.170715784612696</v>
      </c>
      <c r="F3575" s="86">
        <v>64.959598290022598</v>
      </c>
      <c r="G3575" s="86">
        <v>63.241707858145404</v>
      </c>
      <c r="H3575" s="86">
        <f t="shared" si="390"/>
        <v>64.457340644260228</v>
      </c>
      <c r="I3575" s="86">
        <f t="shared" si="385"/>
        <v>1.0580477078744965</v>
      </c>
      <c r="J3575" s="86">
        <f t="shared" si="386"/>
        <v>6.0102727623651502</v>
      </c>
      <c r="L3575" s="87">
        <v>73.178957521074196</v>
      </c>
      <c r="M3575" s="86">
        <v>75.264075422841699</v>
      </c>
      <c r="N3575" s="86">
        <v>64.358856669137097</v>
      </c>
      <c r="O3575" s="86">
        <f t="shared" si="391"/>
        <v>70.933963204351002</v>
      </c>
      <c r="P3575" s="86">
        <f t="shared" si="387"/>
        <v>5.7888641915428662</v>
      </c>
      <c r="Q3575" s="86">
        <f t="shared" si="388"/>
        <v>6.1484046506223571</v>
      </c>
      <c r="S3575" s="86">
        <f t="shared" si="389"/>
        <v>0.13813188825720624</v>
      </c>
      <c r="T3575" s="87">
        <v>0.70215671300000004</v>
      </c>
      <c r="U3575" s="87">
        <v>0</v>
      </c>
    </row>
    <row r="3576" spans="2:21">
      <c r="B3576" s="87" t="s">
        <v>9342</v>
      </c>
      <c r="C3576" s="87" t="s">
        <v>4717</v>
      </c>
      <c r="D3576" s="87" t="s">
        <v>4718</v>
      </c>
      <c r="E3576" s="87">
        <v>1500.08953407279</v>
      </c>
      <c r="F3576" s="86">
        <v>1460.18153518841</v>
      </c>
      <c r="G3576" s="86">
        <v>1472.37249076838</v>
      </c>
      <c r="H3576" s="86">
        <f t="shared" si="390"/>
        <v>1477.5478533431933</v>
      </c>
      <c r="I3576" s="86">
        <f t="shared" si="385"/>
        <v>20.451170555117468</v>
      </c>
      <c r="J3576" s="86">
        <f t="shared" si="386"/>
        <v>10.528989140386681</v>
      </c>
      <c r="L3576" s="87">
        <v>1478.6613563293699</v>
      </c>
      <c r="M3576" s="86">
        <v>1427.4351485162699</v>
      </c>
      <c r="N3576" s="86">
        <v>1522.60791328955</v>
      </c>
      <c r="O3576" s="86">
        <f t="shared" si="391"/>
        <v>1476.2348060450634</v>
      </c>
      <c r="P3576" s="86">
        <f t="shared" si="387"/>
        <v>47.632760767765973</v>
      </c>
      <c r="Q3576" s="86">
        <f t="shared" si="388"/>
        <v>10.527706495609673</v>
      </c>
      <c r="S3576" s="86">
        <f t="shared" si="389"/>
        <v>-1.2826447770093968E-3</v>
      </c>
      <c r="T3576" s="87">
        <v>0.89180548100000001</v>
      </c>
      <c r="U3576" s="87">
        <v>0</v>
      </c>
    </row>
    <row r="3577" spans="2:21">
      <c r="B3577" s="87" t="s">
        <v>9343</v>
      </c>
      <c r="C3577" s="87" t="s">
        <v>4719</v>
      </c>
      <c r="D3577" s="87" t="s">
        <v>4720</v>
      </c>
      <c r="E3577" s="87">
        <v>33.322495483062497</v>
      </c>
      <c r="F3577" s="86">
        <v>34.962245582573402</v>
      </c>
      <c r="G3577" s="86">
        <v>35.092307200536702</v>
      </c>
      <c r="H3577" s="86">
        <f t="shared" si="390"/>
        <v>34.459016088724205</v>
      </c>
      <c r="I3577" s="86">
        <f t="shared" si="385"/>
        <v>0.98640170388997306</v>
      </c>
      <c r="J3577" s="86">
        <f t="shared" si="386"/>
        <v>5.1068096036416515</v>
      </c>
      <c r="L3577" s="87">
        <v>36.121735895635503</v>
      </c>
      <c r="M3577" s="86">
        <v>30.841071871499</v>
      </c>
      <c r="N3577" s="86">
        <v>39.647424348338099</v>
      </c>
      <c r="O3577" s="86">
        <f t="shared" si="391"/>
        <v>35.536744038490866</v>
      </c>
      <c r="P3577" s="86">
        <f t="shared" si="387"/>
        <v>4.4322254671075889</v>
      </c>
      <c r="Q3577" s="86">
        <f t="shared" si="388"/>
        <v>5.1512395991378126</v>
      </c>
      <c r="S3577" s="86">
        <f t="shared" si="389"/>
        <v>4.442999549616141E-2</v>
      </c>
      <c r="T3577" s="87">
        <v>1</v>
      </c>
      <c r="U3577" s="87">
        <v>0</v>
      </c>
    </row>
    <row r="3578" spans="2:21">
      <c r="B3578" s="87" t="s">
        <v>9344</v>
      </c>
      <c r="C3578" s="87" t="s">
        <v>4721</v>
      </c>
      <c r="D3578" s="87" t="s">
        <v>4457</v>
      </c>
      <c r="E3578" s="87">
        <v>40.496570173746001</v>
      </c>
      <c r="F3578" s="86">
        <v>40.5441077535624</v>
      </c>
      <c r="G3578" s="86">
        <v>39.4783037925258</v>
      </c>
      <c r="H3578" s="86">
        <f t="shared" si="390"/>
        <v>40.172993906611396</v>
      </c>
      <c r="I3578" s="86">
        <f t="shared" si="385"/>
        <v>0.60208863245364341</v>
      </c>
      <c r="J3578" s="86">
        <f t="shared" si="386"/>
        <v>5.3281540776366541</v>
      </c>
      <c r="L3578" s="87">
        <v>48.681254720364898</v>
      </c>
      <c r="M3578" s="86">
        <v>44.150869162625099</v>
      </c>
      <c r="N3578" s="86">
        <v>40.950818082240303</v>
      </c>
      <c r="O3578" s="86">
        <f t="shared" si="391"/>
        <v>44.5943139884101</v>
      </c>
      <c r="P3578" s="86">
        <f t="shared" si="387"/>
        <v>3.8842496236919928</v>
      </c>
      <c r="Q3578" s="86">
        <f t="shared" si="388"/>
        <v>5.4787878654886493</v>
      </c>
      <c r="S3578" s="86">
        <f t="shared" si="389"/>
        <v>0.1506337878519951</v>
      </c>
      <c r="T3578" s="87">
        <v>0.73286184099999996</v>
      </c>
      <c r="U3578" s="87">
        <v>0</v>
      </c>
    </row>
    <row r="3579" spans="2:21">
      <c r="B3579" s="87" t="s">
        <v>9345</v>
      </c>
      <c r="C3579" s="87" t="s">
        <v>4722</v>
      </c>
      <c r="D3579" s="87" t="s">
        <v>4723</v>
      </c>
      <c r="E3579" s="87">
        <v>101.640592706258</v>
      </c>
      <c r="F3579" s="86">
        <v>103.84000655557701</v>
      </c>
      <c r="G3579" s="86">
        <v>105.919166488485</v>
      </c>
      <c r="H3579" s="86">
        <f t="shared" si="390"/>
        <v>103.79992191677333</v>
      </c>
      <c r="I3579" s="86">
        <f t="shared" si="385"/>
        <v>2.1395685280427634</v>
      </c>
      <c r="J3579" s="86">
        <f t="shared" si="386"/>
        <v>6.6976615482072601</v>
      </c>
      <c r="L3579" s="87">
        <v>109.50248958808599</v>
      </c>
      <c r="M3579" s="86">
        <v>97.400628275941997</v>
      </c>
      <c r="N3579" s="86">
        <v>106.60306560657</v>
      </c>
      <c r="O3579" s="86">
        <f t="shared" si="391"/>
        <v>104.50206115686599</v>
      </c>
      <c r="P3579" s="86">
        <f t="shared" si="387"/>
        <v>6.3185778920457176</v>
      </c>
      <c r="Q3579" s="86">
        <f t="shared" si="388"/>
        <v>6.7073875875015876</v>
      </c>
      <c r="S3579" s="86">
        <f t="shared" si="389"/>
        <v>9.7260392943276323E-3</v>
      </c>
      <c r="T3579" s="87">
        <v>0.92322063399999998</v>
      </c>
      <c r="U3579" s="87">
        <v>0</v>
      </c>
    </row>
    <row r="3580" spans="2:21">
      <c r="B3580" s="87" t="s">
        <v>9346</v>
      </c>
      <c r="C3580" s="87" t="s">
        <v>1904</v>
      </c>
      <c r="D3580" s="87" t="s">
        <v>1225</v>
      </c>
      <c r="E3580" s="87">
        <v>168.722783822471</v>
      </c>
      <c r="F3580" s="86">
        <v>148.23435904260899</v>
      </c>
      <c r="G3580" s="86">
        <v>143.615869582366</v>
      </c>
      <c r="H3580" s="86">
        <f t="shared" si="390"/>
        <v>153.524337482482</v>
      </c>
      <c r="I3580" s="86">
        <f t="shared" si="385"/>
        <v>13.363277651300139</v>
      </c>
      <c r="J3580" s="86">
        <f t="shared" si="386"/>
        <v>7.26232356707769</v>
      </c>
      <c r="L3580" s="87">
        <v>173.12794854501999</v>
      </c>
      <c r="M3580" s="86">
        <v>133.96484114346799</v>
      </c>
      <c r="N3580" s="86">
        <v>143.90357806413999</v>
      </c>
      <c r="O3580" s="86">
        <f t="shared" si="391"/>
        <v>150.33212258420932</v>
      </c>
      <c r="P3580" s="86">
        <f t="shared" si="387"/>
        <v>20.357600148869626</v>
      </c>
      <c r="Q3580" s="86">
        <f t="shared" si="388"/>
        <v>7.2320095033626668</v>
      </c>
      <c r="S3580" s="86">
        <f t="shared" si="389"/>
        <v>-3.0314063715022786E-2</v>
      </c>
      <c r="T3580" s="87">
        <v>0.84168508399999997</v>
      </c>
      <c r="U3580" s="87">
        <v>0</v>
      </c>
    </row>
    <row r="3581" spans="2:21">
      <c r="B3581" s="87" t="s">
        <v>9347</v>
      </c>
      <c r="C3581" s="87" t="s">
        <v>841</v>
      </c>
      <c r="D3581" s="87"/>
      <c r="E3581" s="87">
        <v>100.399504271083</v>
      </c>
      <c r="F3581" s="86">
        <v>89.152434393548006</v>
      </c>
      <c r="G3581" s="86">
        <v>91.181370667547398</v>
      </c>
      <c r="H3581" s="86">
        <f t="shared" si="390"/>
        <v>93.577769777392803</v>
      </c>
      <c r="I3581" s="86">
        <f t="shared" si="385"/>
        <v>5.9942632347762022</v>
      </c>
      <c r="J3581" s="86">
        <f t="shared" si="386"/>
        <v>6.5480939404969289</v>
      </c>
      <c r="L3581" s="87">
        <v>91.405087530583202</v>
      </c>
      <c r="M3581" s="86">
        <v>87.158436642318804</v>
      </c>
      <c r="N3581" s="86">
        <v>85.597125658806704</v>
      </c>
      <c r="O3581" s="86">
        <f t="shared" si="391"/>
        <v>88.053549943902908</v>
      </c>
      <c r="P3581" s="86">
        <f t="shared" si="387"/>
        <v>3.0056656738577865</v>
      </c>
      <c r="Q3581" s="86">
        <f t="shared" si="388"/>
        <v>6.4603092634324835</v>
      </c>
      <c r="S3581" s="86">
        <f t="shared" si="389"/>
        <v>-8.7784677064444788E-2</v>
      </c>
      <c r="T3581" s="87">
        <v>0.52316884299999999</v>
      </c>
      <c r="U3581" s="87">
        <v>0</v>
      </c>
    </row>
    <row r="3582" spans="2:21">
      <c r="B3582" s="87" t="s">
        <v>9348</v>
      </c>
      <c r="C3582" s="87" t="s">
        <v>841</v>
      </c>
      <c r="D3582" s="87"/>
      <c r="E3582" s="87">
        <v>46.472334807786901</v>
      </c>
      <c r="F3582" s="86">
        <v>46.725609220029298</v>
      </c>
      <c r="G3582" s="86">
        <v>51.940912251490701</v>
      </c>
      <c r="H3582" s="86">
        <f t="shared" si="390"/>
        <v>48.37961875976896</v>
      </c>
      <c r="I3582" s="86">
        <f t="shared" si="385"/>
        <v>3.0867694249180437</v>
      </c>
      <c r="J3582" s="86">
        <f t="shared" si="386"/>
        <v>5.5963274955496027</v>
      </c>
      <c r="L3582" s="87">
        <v>51.183103565955498</v>
      </c>
      <c r="M3582" s="86">
        <v>49.677267995354498</v>
      </c>
      <c r="N3582" s="86">
        <v>55.206910605711698</v>
      </c>
      <c r="O3582" s="86">
        <f t="shared" si="391"/>
        <v>52.022427389007227</v>
      </c>
      <c r="P3582" s="86">
        <f t="shared" si="387"/>
        <v>2.8587733749855255</v>
      </c>
      <c r="Q3582" s="86">
        <f t="shared" si="388"/>
        <v>5.7010618125146673</v>
      </c>
      <c r="S3582" s="86">
        <f t="shared" si="389"/>
        <v>0.10473431696506426</v>
      </c>
      <c r="T3582" s="87">
        <v>0.81530924299999996</v>
      </c>
      <c r="U3582" s="87">
        <v>0</v>
      </c>
    </row>
    <row r="3583" spans="2:21">
      <c r="B3583" s="87" t="s">
        <v>9349</v>
      </c>
      <c r="C3583" s="87" t="s">
        <v>832</v>
      </c>
      <c r="D3583" s="87" t="s">
        <v>1680</v>
      </c>
      <c r="E3583" s="87">
        <v>221.38263572858401</v>
      </c>
      <c r="F3583" s="86">
        <v>239.687896419742</v>
      </c>
      <c r="G3583" s="86">
        <v>300.09473055247298</v>
      </c>
      <c r="H3583" s="86">
        <f t="shared" si="390"/>
        <v>253.72175423359968</v>
      </c>
      <c r="I3583" s="86">
        <f t="shared" si="385"/>
        <v>41.189930101250233</v>
      </c>
      <c r="J3583" s="86">
        <f t="shared" si="386"/>
        <v>7.9871034118940498</v>
      </c>
      <c r="L3583" s="87">
        <v>225.035636756998</v>
      </c>
      <c r="M3583" s="86">
        <v>179.68642885730799</v>
      </c>
      <c r="N3583" s="86">
        <v>211.92370040391799</v>
      </c>
      <c r="O3583" s="86">
        <f t="shared" si="391"/>
        <v>205.54858867274132</v>
      </c>
      <c r="P3583" s="86">
        <f t="shared" si="387"/>
        <v>23.337077826306071</v>
      </c>
      <c r="Q3583" s="86">
        <f t="shared" si="388"/>
        <v>7.6833356559513151</v>
      </c>
      <c r="S3583" s="86">
        <f t="shared" si="389"/>
        <v>-0.30376775594273525</v>
      </c>
      <c r="T3583" s="87">
        <v>4.3653282000000002E-2</v>
      </c>
      <c r="U3583" s="87">
        <v>0</v>
      </c>
    </row>
    <row r="3584" spans="2:21">
      <c r="B3584" s="87" t="s">
        <v>9350</v>
      </c>
      <c r="C3584" s="87" t="s">
        <v>832</v>
      </c>
      <c r="D3584" s="87" t="s">
        <v>3463</v>
      </c>
      <c r="E3584" s="87">
        <v>60.043779120232102</v>
      </c>
      <c r="F3584" s="86">
        <v>60.053130272607099</v>
      </c>
      <c r="G3584" s="86">
        <v>63.054344211626798</v>
      </c>
      <c r="H3584" s="86">
        <f t="shared" si="390"/>
        <v>61.050417868155328</v>
      </c>
      <c r="I3584" s="86">
        <f t="shared" si="385"/>
        <v>1.7354574191137253</v>
      </c>
      <c r="J3584" s="86">
        <f t="shared" si="386"/>
        <v>5.9319292648625677</v>
      </c>
      <c r="L3584" s="87">
        <v>58.921553691830198</v>
      </c>
      <c r="M3584" s="86">
        <v>74.996357195852099</v>
      </c>
      <c r="N3584" s="86">
        <v>65.467623439385406</v>
      </c>
      <c r="O3584" s="86">
        <f t="shared" si="391"/>
        <v>66.461844775689244</v>
      </c>
      <c r="P3584" s="86">
        <f t="shared" si="387"/>
        <v>8.0833893864145896</v>
      </c>
      <c r="Q3584" s="86">
        <f t="shared" si="388"/>
        <v>6.0544544332348105</v>
      </c>
      <c r="S3584" s="86">
        <f t="shared" si="389"/>
        <v>0.12252516837224239</v>
      </c>
      <c r="T3584" s="87">
        <v>0.79493078399999995</v>
      </c>
      <c r="U3584" s="87">
        <v>0</v>
      </c>
    </row>
    <row r="3585" spans="2:21">
      <c r="B3585" s="87" t="s">
        <v>9351</v>
      </c>
      <c r="C3585" s="87" t="s">
        <v>841</v>
      </c>
      <c r="D3585" s="87"/>
      <c r="E3585" s="87">
        <v>111.516261276902</v>
      </c>
      <c r="F3585" s="86">
        <v>82.034836799281294</v>
      </c>
      <c r="G3585" s="86">
        <v>89.952193221663407</v>
      </c>
      <c r="H3585" s="86">
        <f t="shared" si="390"/>
        <v>94.501097099282219</v>
      </c>
      <c r="I3585" s="86">
        <f t="shared" si="385"/>
        <v>15.258046800730385</v>
      </c>
      <c r="J3585" s="86">
        <f t="shared" si="386"/>
        <v>6.5622591731153186</v>
      </c>
      <c r="L3585" s="87">
        <v>106.325608717232</v>
      </c>
      <c r="M3585" s="86">
        <v>101.965969664173</v>
      </c>
      <c r="N3585" s="86">
        <v>86.774923794772405</v>
      </c>
      <c r="O3585" s="86">
        <f t="shared" si="391"/>
        <v>98.355500725392474</v>
      </c>
      <c r="P3585" s="86">
        <f t="shared" si="387"/>
        <v>10.263232176207771</v>
      </c>
      <c r="Q3585" s="86">
        <f t="shared" si="388"/>
        <v>6.6199338352134989</v>
      </c>
      <c r="S3585" s="86">
        <f t="shared" si="389"/>
        <v>5.7674662098180708E-2</v>
      </c>
      <c r="T3585" s="87">
        <v>0.984038737</v>
      </c>
      <c r="U3585" s="87">
        <v>0</v>
      </c>
    </row>
    <row r="3586" spans="2:21">
      <c r="B3586" s="87" t="s">
        <v>9352</v>
      </c>
      <c r="C3586" s="87" t="s">
        <v>4724</v>
      </c>
      <c r="D3586" s="87" t="s">
        <v>4725</v>
      </c>
      <c r="E3586" s="87">
        <v>133.574226408306</v>
      </c>
      <c r="F3586" s="86">
        <v>146.41911766669801</v>
      </c>
      <c r="G3586" s="86">
        <v>146.63071304926899</v>
      </c>
      <c r="H3586" s="86">
        <f t="shared" si="390"/>
        <v>142.20801904142434</v>
      </c>
      <c r="I3586" s="86">
        <f t="shared" si="385"/>
        <v>7.477832210958443</v>
      </c>
      <c r="J3586" s="86">
        <f t="shared" si="386"/>
        <v>7.1518590099015569</v>
      </c>
      <c r="L3586" s="87">
        <v>140.95343110872</v>
      </c>
      <c r="M3586" s="86">
        <v>155.538582786848</v>
      </c>
      <c r="N3586" s="86">
        <v>157.627500704677</v>
      </c>
      <c r="O3586" s="86">
        <f t="shared" si="391"/>
        <v>151.37317153341499</v>
      </c>
      <c r="P3586" s="86">
        <f t="shared" si="387"/>
        <v>9.0840044806998073</v>
      </c>
      <c r="Q3586" s="86">
        <f t="shared" si="388"/>
        <v>7.2419657231998187</v>
      </c>
      <c r="S3586" s="86">
        <f t="shared" si="389"/>
        <v>9.0106713298261601E-2</v>
      </c>
      <c r="T3586" s="87">
        <v>0.86312233699999996</v>
      </c>
      <c r="U3586" s="87">
        <v>0</v>
      </c>
    </row>
    <row r="3587" spans="2:21">
      <c r="B3587" s="87" t="s">
        <v>9353</v>
      </c>
      <c r="C3587" s="87" t="s">
        <v>3702</v>
      </c>
      <c r="D3587" s="87" t="s">
        <v>957</v>
      </c>
      <c r="E3587" s="87">
        <v>78.009500960775398</v>
      </c>
      <c r="F3587" s="86">
        <v>68.069878178083798</v>
      </c>
      <c r="G3587" s="86">
        <v>66.415683731926805</v>
      </c>
      <c r="H3587" s="86">
        <f t="shared" si="390"/>
        <v>70.831687623595329</v>
      </c>
      <c r="I3587" s="86">
        <f t="shared" si="385"/>
        <v>6.2709523235290323</v>
      </c>
      <c r="J3587" s="86">
        <f t="shared" si="386"/>
        <v>6.1463230109882465</v>
      </c>
      <c r="L3587" s="87">
        <v>86.266827312455405</v>
      </c>
      <c r="M3587" s="86">
        <v>80.526344991771097</v>
      </c>
      <c r="N3587" s="86">
        <v>73.476258629747903</v>
      </c>
      <c r="O3587" s="86">
        <f t="shared" si="391"/>
        <v>80.089810311324811</v>
      </c>
      <c r="P3587" s="86">
        <f t="shared" si="387"/>
        <v>6.4064486029459982</v>
      </c>
      <c r="Q3587" s="86">
        <f t="shared" si="388"/>
        <v>6.323546797590673</v>
      </c>
      <c r="S3587" s="86">
        <f t="shared" si="389"/>
        <v>0.17722378660242655</v>
      </c>
      <c r="T3587" s="87">
        <v>0.58025974499999999</v>
      </c>
      <c r="U3587" s="87">
        <v>0</v>
      </c>
    </row>
    <row r="3588" spans="2:21">
      <c r="B3588" s="87" t="s">
        <v>9354</v>
      </c>
      <c r="C3588" s="87" t="s">
        <v>832</v>
      </c>
      <c r="D3588" s="87" t="s">
        <v>2384</v>
      </c>
      <c r="E3588" s="87">
        <v>56.324332871918301</v>
      </c>
      <c r="F3588" s="86">
        <v>49.005003044828698</v>
      </c>
      <c r="G3588" s="86">
        <v>59.729574215574999</v>
      </c>
      <c r="H3588" s="86">
        <f t="shared" si="390"/>
        <v>55.019636710774002</v>
      </c>
      <c r="I3588" s="86">
        <f t="shared" si="385"/>
        <v>5.480034740198203</v>
      </c>
      <c r="J3588" s="86">
        <f t="shared" si="386"/>
        <v>5.7818747086000997</v>
      </c>
      <c r="L3588" s="87">
        <v>59.821892161068703</v>
      </c>
      <c r="M3588" s="86">
        <v>62.061886924632198</v>
      </c>
      <c r="N3588" s="86">
        <v>59.350205509114303</v>
      </c>
      <c r="O3588" s="86">
        <f t="shared" si="391"/>
        <v>60.411328198271725</v>
      </c>
      <c r="P3588" s="86">
        <f t="shared" si="387"/>
        <v>1.4487512403036944</v>
      </c>
      <c r="Q3588" s="86">
        <f t="shared" si="388"/>
        <v>5.9167472007797492</v>
      </c>
      <c r="S3588" s="86">
        <f t="shared" si="389"/>
        <v>0.13487249217965017</v>
      </c>
      <c r="T3588" s="87">
        <v>0.69324218299999996</v>
      </c>
      <c r="U3588" s="87">
        <v>0</v>
      </c>
    </row>
    <row r="3589" spans="2:21">
      <c r="B3589" s="87" t="s">
        <v>9355</v>
      </c>
      <c r="C3589" s="87" t="s">
        <v>4726</v>
      </c>
      <c r="D3589" s="87" t="s">
        <v>2421</v>
      </c>
      <c r="E3589" s="87">
        <v>119.264113080878</v>
      </c>
      <c r="F3589" s="86">
        <v>116.424050830621</v>
      </c>
      <c r="G3589" s="86">
        <v>132.35199150245001</v>
      </c>
      <c r="H3589" s="86">
        <f t="shared" si="390"/>
        <v>122.68005180464968</v>
      </c>
      <c r="I3589" s="86">
        <f t="shared" si="385"/>
        <v>8.495663690068497</v>
      </c>
      <c r="J3589" s="86">
        <f t="shared" si="386"/>
        <v>6.9387568707056584</v>
      </c>
      <c r="L3589" s="87">
        <v>125.02152327774201</v>
      </c>
      <c r="M3589" s="86">
        <v>130.927998398933</v>
      </c>
      <c r="N3589" s="86">
        <v>131.76645034352001</v>
      </c>
      <c r="O3589" s="86">
        <f t="shared" si="391"/>
        <v>129.238657340065</v>
      </c>
      <c r="P3589" s="86">
        <f t="shared" si="387"/>
        <v>3.6761277440465925</v>
      </c>
      <c r="Q3589" s="86">
        <f t="shared" si="388"/>
        <v>7.01389385741503</v>
      </c>
      <c r="S3589" s="86">
        <f t="shared" si="389"/>
        <v>7.5136986709371203E-2</v>
      </c>
      <c r="T3589" s="87">
        <v>0.91676302600000004</v>
      </c>
      <c r="U3589" s="87">
        <v>0</v>
      </c>
    </row>
    <row r="3590" spans="2:21">
      <c r="B3590" s="87" t="s">
        <v>9356</v>
      </c>
      <c r="C3590" s="87" t="s">
        <v>841</v>
      </c>
      <c r="D3590" s="87"/>
      <c r="E3590" s="87">
        <v>80.609738359760698</v>
      </c>
      <c r="F3590" s="86">
        <v>90.586992748958394</v>
      </c>
      <c r="G3590" s="86">
        <v>79.316105453991895</v>
      </c>
      <c r="H3590" s="86">
        <f t="shared" si="390"/>
        <v>83.504278854237</v>
      </c>
      <c r="I3590" s="86">
        <f t="shared" ref="I3590:I3653" si="392">STDEV(E3590:G3590)</f>
        <v>6.1678195993058704</v>
      </c>
      <c r="J3590" s="86">
        <f t="shared" ref="J3590:J3653" si="393">LOG(H3590,2)</f>
        <v>6.3837782197031281</v>
      </c>
      <c r="L3590" s="87">
        <v>108.640205228432</v>
      </c>
      <c r="M3590" s="86">
        <v>93.857307781966398</v>
      </c>
      <c r="N3590" s="86">
        <v>86.347045498402593</v>
      </c>
      <c r="O3590" s="86">
        <f t="shared" si="391"/>
        <v>96.281519502933676</v>
      </c>
      <c r="P3590" s="86">
        <f t="shared" ref="P3590:P3653" si="394">STDEV(L3590:N3590)</f>
        <v>11.342567810606532</v>
      </c>
      <c r="Q3590" s="86">
        <f t="shared" ref="Q3590:Q3653" si="395">LOG(O3590,2)</f>
        <v>6.5891870053126578</v>
      </c>
      <c r="S3590" s="86">
        <f t="shared" ref="S3590:S3653" si="396">LOG(O3590/H3590,2)</f>
        <v>0.20540878560952916</v>
      </c>
      <c r="T3590" s="87">
        <v>0.60445945099999998</v>
      </c>
      <c r="U3590" s="87">
        <v>0</v>
      </c>
    </row>
    <row r="3591" spans="2:21">
      <c r="B3591" s="87" t="s">
        <v>9357</v>
      </c>
      <c r="C3591" s="87" t="s">
        <v>4727</v>
      </c>
      <c r="D3591" s="87" t="s">
        <v>3580</v>
      </c>
      <c r="E3591" s="87">
        <v>95.520708406527405</v>
      </c>
      <c r="F3591" s="86">
        <v>98.486413980185006</v>
      </c>
      <c r="G3591" s="86">
        <v>82.030656396172901</v>
      </c>
      <c r="H3591" s="86">
        <f t="shared" ref="H3591:H3654" si="397">AVERAGE(E3591:G3591)</f>
        <v>92.012592927628432</v>
      </c>
      <c r="I3591" s="86">
        <f t="shared" si="392"/>
        <v>8.7708691174769484</v>
      </c>
      <c r="J3591" s="86">
        <f t="shared" si="393"/>
        <v>6.523759418132614</v>
      </c>
      <c r="L3591" s="87">
        <v>91.166426352531303</v>
      </c>
      <c r="M3591" s="86">
        <v>93.732828593926698</v>
      </c>
      <c r="N3591" s="86">
        <v>94.276665217903798</v>
      </c>
      <c r="O3591" s="86">
        <f t="shared" ref="O3591:O3654" si="398">AVERAGE(L3591:N3591)</f>
        <v>93.058640054787261</v>
      </c>
      <c r="P3591" s="86">
        <f t="shared" si="394"/>
        <v>1.6611123049476866</v>
      </c>
      <c r="Q3591" s="86">
        <f t="shared" si="395"/>
        <v>6.5400681988044624</v>
      </c>
      <c r="S3591" s="86">
        <f t="shared" si="396"/>
        <v>1.6308780671847083E-2</v>
      </c>
      <c r="T3591" s="87">
        <v>0.95393430400000001</v>
      </c>
      <c r="U3591" s="87">
        <v>0</v>
      </c>
    </row>
    <row r="3592" spans="2:21">
      <c r="B3592" s="87" t="s">
        <v>9358</v>
      </c>
      <c r="C3592" s="87" t="s">
        <v>4728</v>
      </c>
      <c r="D3592" s="87" t="s">
        <v>970</v>
      </c>
      <c r="E3592" s="87">
        <v>71.151593149312106</v>
      </c>
      <c r="F3592" s="86">
        <v>75.260416288922997</v>
      </c>
      <c r="G3592" s="86">
        <v>80.276612598690605</v>
      </c>
      <c r="H3592" s="86">
        <f t="shared" si="397"/>
        <v>75.562874012308569</v>
      </c>
      <c r="I3592" s="86">
        <f t="shared" si="392"/>
        <v>4.5700224828452054</v>
      </c>
      <c r="J3592" s="86">
        <f t="shared" si="393"/>
        <v>6.2396056701505946</v>
      </c>
      <c r="L3592" s="87">
        <v>75.377489776203603</v>
      </c>
      <c r="M3592" s="86">
        <v>92.246738595175302</v>
      </c>
      <c r="N3592" s="86">
        <v>88.182842726413497</v>
      </c>
      <c r="O3592" s="86">
        <f t="shared" si="398"/>
        <v>85.269023699264139</v>
      </c>
      <c r="P3592" s="86">
        <f t="shared" si="394"/>
        <v>8.8040130009744839</v>
      </c>
      <c r="Q3592" s="86">
        <f t="shared" si="395"/>
        <v>6.4139498332446667</v>
      </c>
      <c r="S3592" s="86">
        <f t="shared" si="396"/>
        <v>0.17434416309407108</v>
      </c>
      <c r="T3592" s="87">
        <v>0.56555715500000003</v>
      </c>
      <c r="U3592" s="87">
        <v>0</v>
      </c>
    </row>
    <row r="3593" spans="2:21">
      <c r="B3593" s="87" t="s">
        <v>9359</v>
      </c>
      <c r="C3593" s="87" t="s">
        <v>4729</v>
      </c>
      <c r="D3593" s="87" t="s">
        <v>4730</v>
      </c>
      <c r="E3593" s="87">
        <v>34.714339570560497</v>
      </c>
      <c r="F3593" s="86">
        <v>35.621082388906203</v>
      </c>
      <c r="G3593" s="86">
        <v>34.588346177413896</v>
      </c>
      <c r="H3593" s="86">
        <f t="shared" si="397"/>
        <v>34.974589378960196</v>
      </c>
      <c r="I3593" s="86">
        <f t="shared" si="392"/>
        <v>0.56341236471250022</v>
      </c>
      <c r="J3593" s="86">
        <f t="shared" si="393"/>
        <v>5.1282352143384244</v>
      </c>
      <c r="L3593" s="87">
        <v>49.690468642378697</v>
      </c>
      <c r="M3593" s="86">
        <v>41.332179201032901</v>
      </c>
      <c r="N3593" s="86">
        <v>39.1297762635417</v>
      </c>
      <c r="O3593" s="86">
        <f t="shared" si="398"/>
        <v>43.384141368984423</v>
      </c>
      <c r="P3593" s="86">
        <f t="shared" si="394"/>
        <v>5.5713523882568792</v>
      </c>
      <c r="Q3593" s="86">
        <f t="shared" si="395"/>
        <v>5.4390958714410917</v>
      </c>
      <c r="S3593" s="86">
        <f t="shared" si="396"/>
        <v>0.31086065710266675</v>
      </c>
      <c r="T3593" s="87">
        <v>0.20884957500000001</v>
      </c>
      <c r="U3593" s="87">
        <v>0</v>
      </c>
    </row>
    <row r="3594" spans="2:21">
      <c r="B3594" s="87" t="s">
        <v>9360</v>
      </c>
      <c r="C3594" s="87" t="s">
        <v>4731</v>
      </c>
      <c r="D3594" s="87" t="s">
        <v>1062</v>
      </c>
      <c r="E3594" s="87">
        <v>103.735237234503</v>
      </c>
      <c r="F3594" s="86">
        <v>103.472764476094</v>
      </c>
      <c r="G3594" s="86">
        <v>110.97163002923099</v>
      </c>
      <c r="H3594" s="86">
        <f t="shared" si="397"/>
        <v>106.05987724660933</v>
      </c>
      <c r="I3594" s="86">
        <f t="shared" si="392"/>
        <v>4.255726675365846</v>
      </c>
      <c r="J3594" s="86">
        <f t="shared" si="393"/>
        <v>6.7287351735959806</v>
      </c>
      <c r="L3594" s="87">
        <v>121.70666525904301</v>
      </c>
      <c r="M3594" s="86">
        <v>114.35233839633899</v>
      </c>
      <c r="N3594" s="86">
        <v>111.307691510453</v>
      </c>
      <c r="O3594" s="86">
        <f t="shared" si="398"/>
        <v>115.78889838861168</v>
      </c>
      <c r="P3594" s="86">
        <f t="shared" si="394"/>
        <v>5.3462549709600351</v>
      </c>
      <c r="Q3594" s="86">
        <f t="shared" si="395"/>
        <v>6.8553531269751566</v>
      </c>
      <c r="S3594" s="86">
        <f t="shared" si="396"/>
        <v>0.12661795337917459</v>
      </c>
      <c r="T3594" s="87">
        <v>0.70947582600000003</v>
      </c>
      <c r="U3594" s="87">
        <v>0</v>
      </c>
    </row>
    <row r="3595" spans="2:21">
      <c r="B3595" s="87" t="s">
        <v>9361</v>
      </c>
      <c r="C3595" s="87" t="s">
        <v>841</v>
      </c>
      <c r="D3595" s="87" t="s">
        <v>4732</v>
      </c>
      <c r="E3595" s="87">
        <v>47.543565095342103</v>
      </c>
      <c r="F3595" s="86">
        <v>46.196013928084803</v>
      </c>
      <c r="G3595" s="86">
        <v>50.901526840313998</v>
      </c>
      <c r="H3595" s="86">
        <f t="shared" si="397"/>
        <v>48.213701954580301</v>
      </c>
      <c r="I3595" s="86">
        <f t="shared" si="392"/>
        <v>2.4232778419676002</v>
      </c>
      <c r="J3595" s="86">
        <f t="shared" si="393"/>
        <v>5.5913713021878078</v>
      </c>
      <c r="L3595" s="87">
        <v>54.660160083976102</v>
      </c>
      <c r="M3595" s="86">
        <v>50.004370894280598</v>
      </c>
      <c r="N3595" s="86">
        <v>50.791911288709102</v>
      </c>
      <c r="O3595" s="86">
        <f t="shared" si="398"/>
        <v>51.818814088988596</v>
      </c>
      <c r="P3595" s="86">
        <f t="shared" si="394"/>
        <v>2.4919852057421581</v>
      </c>
      <c r="Q3595" s="86">
        <f t="shared" si="395"/>
        <v>5.6954040936644859</v>
      </c>
      <c r="S3595" s="86">
        <f t="shared" si="396"/>
        <v>0.10403279147667789</v>
      </c>
      <c r="T3595" s="87">
        <v>0.81602281899999995</v>
      </c>
      <c r="U3595" s="87">
        <v>0</v>
      </c>
    </row>
    <row r="3596" spans="2:21">
      <c r="B3596" s="87" t="s">
        <v>9362</v>
      </c>
      <c r="C3596" s="87" t="s">
        <v>4733</v>
      </c>
      <c r="D3596" s="87" t="s">
        <v>2312</v>
      </c>
      <c r="E3596" s="87">
        <v>122.314574299132</v>
      </c>
      <c r="F3596" s="86">
        <v>137.352048070205</v>
      </c>
      <c r="G3596" s="86">
        <v>124.03759610549901</v>
      </c>
      <c r="H3596" s="86">
        <f t="shared" si="397"/>
        <v>127.90140615827868</v>
      </c>
      <c r="I3596" s="86">
        <f t="shared" si="392"/>
        <v>8.229712962606774</v>
      </c>
      <c r="J3596" s="86">
        <f t="shared" si="393"/>
        <v>6.998888315186016</v>
      </c>
      <c r="L3596" s="87">
        <v>125.35881887574401</v>
      </c>
      <c r="M3596" s="86">
        <v>135.32734506761199</v>
      </c>
      <c r="N3596" s="86">
        <v>140.60863269197901</v>
      </c>
      <c r="O3596" s="86">
        <f t="shared" si="398"/>
        <v>133.76493221177836</v>
      </c>
      <c r="P3596" s="86">
        <f t="shared" si="394"/>
        <v>7.7440335618147804</v>
      </c>
      <c r="Q3596" s="86">
        <f t="shared" si="395"/>
        <v>7.0635561386749242</v>
      </c>
      <c r="S3596" s="86">
        <f t="shared" si="396"/>
        <v>6.4667823488908496E-2</v>
      </c>
      <c r="T3596" s="87">
        <v>0.95389248299999996</v>
      </c>
      <c r="U3596" s="87">
        <v>0</v>
      </c>
    </row>
    <row r="3597" spans="2:21">
      <c r="B3597" s="87" t="s">
        <v>9363</v>
      </c>
      <c r="C3597" s="87" t="s">
        <v>4734</v>
      </c>
      <c r="D3597" s="87"/>
      <c r="E3597" s="87">
        <v>44.491299175125903</v>
      </c>
      <c r="F3597" s="86">
        <v>43.450952988118502</v>
      </c>
      <c r="G3597" s="86">
        <v>48.400854056843201</v>
      </c>
      <c r="H3597" s="86">
        <f t="shared" si="397"/>
        <v>45.447702073362535</v>
      </c>
      <c r="I3597" s="86">
        <f t="shared" si="392"/>
        <v>2.6098678176024648</v>
      </c>
      <c r="J3597" s="86">
        <f t="shared" si="393"/>
        <v>5.5061354456065352</v>
      </c>
      <c r="L3597" s="87">
        <v>44.911125215692302</v>
      </c>
      <c r="M3597" s="86">
        <v>44.602988268894102</v>
      </c>
      <c r="N3597" s="86">
        <v>44.885821904555399</v>
      </c>
      <c r="O3597" s="86">
        <f t="shared" si="398"/>
        <v>44.799978463047267</v>
      </c>
      <c r="P3597" s="86">
        <f t="shared" si="394"/>
        <v>0.1710669951597889</v>
      </c>
      <c r="Q3597" s="86">
        <f t="shared" si="395"/>
        <v>5.4854261336152783</v>
      </c>
      <c r="S3597" s="86">
        <f t="shared" si="396"/>
        <v>-2.0709311991256717E-2</v>
      </c>
      <c r="T3597" s="87">
        <v>0.81648731399999996</v>
      </c>
      <c r="U3597" s="87">
        <v>0</v>
      </c>
    </row>
    <row r="3598" spans="2:21">
      <c r="B3598" s="87" t="s">
        <v>9364</v>
      </c>
      <c r="C3598" s="87" t="s">
        <v>4735</v>
      </c>
      <c r="D3598" s="87" t="s">
        <v>4736</v>
      </c>
      <c r="E3598" s="87">
        <v>85.380604766472402</v>
      </c>
      <c r="F3598" s="86">
        <v>82.728963256032799</v>
      </c>
      <c r="G3598" s="86">
        <v>84.510554349871001</v>
      </c>
      <c r="H3598" s="86">
        <f t="shared" si="397"/>
        <v>84.206707457458734</v>
      </c>
      <c r="I3598" s="86">
        <f t="shared" si="392"/>
        <v>1.3516814992789716</v>
      </c>
      <c r="J3598" s="86">
        <f t="shared" si="393"/>
        <v>6.3958632501529138</v>
      </c>
      <c r="L3598" s="87">
        <v>87.128917862947503</v>
      </c>
      <c r="M3598" s="86">
        <v>79.306180225017201</v>
      </c>
      <c r="N3598" s="86">
        <v>82.236364230088498</v>
      </c>
      <c r="O3598" s="86">
        <f t="shared" si="398"/>
        <v>82.890487439351077</v>
      </c>
      <c r="P3598" s="86">
        <f t="shared" si="394"/>
        <v>3.9521783762432605</v>
      </c>
      <c r="Q3598" s="86">
        <f t="shared" si="395"/>
        <v>6.3731346415840759</v>
      </c>
      <c r="S3598" s="86">
        <f t="shared" si="396"/>
        <v>-2.2728608568838165E-2</v>
      </c>
      <c r="T3598" s="87">
        <v>0.82490378600000003</v>
      </c>
      <c r="U3598" s="87">
        <v>0</v>
      </c>
    </row>
    <row r="3599" spans="2:21">
      <c r="B3599" s="87" t="s">
        <v>9365</v>
      </c>
      <c r="C3599" s="87" t="s">
        <v>841</v>
      </c>
      <c r="D3599" s="87"/>
      <c r="E3599" s="87">
        <v>47.384398762675701</v>
      </c>
      <c r="F3599" s="86">
        <v>42.770782947887803</v>
      </c>
      <c r="G3599" s="86">
        <v>42.9879803246316</v>
      </c>
      <c r="H3599" s="86">
        <f t="shared" si="397"/>
        <v>44.381054011731699</v>
      </c>
      <c r="I3599" s="86">
        <f t="shared" si="392"/>
        <v>2.6032390295328729</v>
      </c>
      <c r="J3599" s="86">
        <f t="shared" si="393"/>
        <v>5.4718720255913169</v>
      </c>
      <c r="L3599" s="87">
        <v>54.904581689456698</v>
      </c>
      <c r="M3599" s="86">
        <v>50.440985575131599</v>
      </c>
      <c r="N3599" s="86">
        <v>47.920949108189298</v>
      </c>
      <c r="O3599" s="86">
        <f t="shared" si="398"/>
        <v>51.08883879092587</v>
      </c>
      <c r="P3599" s="86">
        <f t="shared" si="394"/>
        <v>3.536603787455717</v>
      </c>
      <c r="Q3599" s="86">
        <f t="shared" si="395"/>
        <v>5.6749362396754472</v>
      </c>
      <c r="S3599" s="86">
        <f t="shared" si="396"/>
        <v>0.20306421408413072</v>
      </c>
      <c r="T3599" s="87">
        <v>0.52316884299999999</v>
      </c>
      <c r="U3599" s="87">
        <v>0</v>
      </c>
    </row>
    <row r="3600" spans="2:21">
      <c r="B3600" s="87" t="s">
        <v>9366</v>
      </c>
      <c r="C3600" s="87" t="s">
        <v>4737</v>
      </c>
      <c r="D3600" s="87" t="s">
        <v>4738</v>
      </c>
      <c r="E3600" s="87">
        <v>307.51161199751402</v>
      </c>
      <c r="F3600" s="86">
        <v>337.628863263315</v>
      </c>
      <c r="G3600" s="86">
        <v>284.144267890805</v>
      </c>
      <c r="H3600" s="86">
        <f t="shared" si="397"/>
        <v>309.76158105054469</v>
      </c>
      <c r="I3600" s="86">
        <f t="shared" si="392"/>
        <v>26.813191829675485</v>
      </c>
      <c r="J3600" s="86">
        <f t="shared" si="393"/>
        <v>8.2750144111619282</v>
      </c>
      <c r="L3600" s="87">
        <v>286.45986921973702</v>
      </c>
      <c r="M3600" s="86">
        <v>326.65529497172298</v>
      </c>
      <c r="N3600" s="86">
        <v>315.048967052671</v>
      </c>
      <c r="O3600" s="86">
        <f t="shared" si="398"/>
        <v>309.38804374804369</v>
      </c>
      <c r="P3600" s="86">
        <f t="shared" si="394"/>
        <v>20.687015307711956</v>
      </c>
      <c r="Q3600" s="86">
        <f t="shared" si="395"/>
        <v>8.2732736349175315</v>
      </c>
      <c r="S3600" s="86">
        <f t="shared" si="396"/>
        <v>-1.740776244396326E-3</v>
      </c>
      <c r="T3600" s="87">
        <v>0.90375330300000001</v>
      </c>
      <c r="U3600" s="87">
        <v>0</v>
      </c>
    </row>
    <row r="3601" spans="2:21">
      <c r="B3601" s="87" t="s">
        <v>9367</v>
      </c>
      <c r="C3601" s="87" t="s">
        <v>841</v>
      </c>
      <c r="D3601" s="87"/>
      <c r="E3601" s="87">
        <v>71.003582158904507</v>
      </c>
      <c r="F3601" s="86">
        <v>73.319497982276204</v>
      </c>
      <c r="G3601" s="86">
        <v>60.165588322241298</v>
      </c>
      <c r="H3601" s="86">
        <f t="shared" si="397"/>
        <v>68.162889487807334</v>
      </c>
      <c r="I3601" s="86">
        <f t="shared" si="392"/>
        <v>7.0220001406158339</v>
      </c>
      <c r="J3601" s="86">
        <f t="shared" si="393"/>
        <v>6.0909145889219563</v>
      </c>
      <c r="L3601" s="87">
        <v>77.4515529983221</v>
      </c>
      <c r="M3601" s="86">
        <v>62.480967642557999</v>
      </c>
      <c r="N3601" s="86">
        <v>56.1720027167027</v>
      </c>
      <c r="O3601" s="86">
        <f t="shared" si="398"/>
        <v>65.368174452527612</v>
      </c>
      <c r="P3601" s="86">
        <f t="shared" si="394"/>
        <v>10.929628878403962</v>
      </c>
      <c r="Q3601" s="86">
        <f t="shared" si="395"/>
        <v>6.030516502249565</v>
      </c>
      <c r="S3601" s="86">
        <f t="shared" si="396"/>
        <v>-6.039808667239116E-2</v>
      </c>
      <c r="T3601" s="87">
        <v>0.81326648599999996</v>
      </c>
      <c r="U3601" s="87">
        <v>0</v>
      </c>
    </row>
    <row r="3602" spans="2:21">
      <c r="B3602" s="87" t="s">
        <v>9368</v>
      </c>
      <c r="C3602" s="87" t="s">
        <v>832</v>
      </c>
      <c r="D3602" s="87" t="s">
        <v>861</v>
      </c>
      <c r="E3602" s="87">
        <v>104.541533703857</v>
      </c>
      <c r="F3602" s="86">
        <v>91.345794706000504</v>
      </c>
      <c r="G3602" s="86">
        <v>105.13418046875</v>
      </c>
      <c r="H3602" s="86">
        <f t="shared" si="397"/>
        <v>100.34050295953584</v>
      </c>
      <c r="I3602" s="86">
        <f t="shared" si="392"/>
        <v>7.7952799803244393</v>
      </c>
      <c r="J3602" s="86">
        <f t="shared" si="393"/>
        <v>6.6487602645563415</v>
      </c>
      <c r="L3602" s="87">
        <v>96.800805411107206</v>
      </c>
      <c r="M3602" s="86">
        <v>95.450407625141693</v>
      </c>
      <c r="N3602" s="86">
        <v>99.380601637429294</v>
      </c>
      <c r="O3602" s="86">
        <f t="shared" si="398"/>
        <v>97.210604891226055</v>
      </c>
      <c r="P3602" s="86">
        <f t="shared" si="394"/>
        <v>1.9968870659064804</v>
      </c>
      <c r="Q3602" s="86">
        <f t="shared" si="395"/>
        <v>6.6030418036712781</v>
      </c>
      <c r="S3602" s="86">
        <f t="shared" si="396"/>
        <v>-4.5718460885061749E-2</v>
      </c>
      <c r="T3602" s="87">
        <v>0.71200255800000001</v>
      </c>
      <c r="U3602" s="87">
        <v>0</v>
      </c>
    </row>
    <row r="3603" spans="2:21">
      <c r="B3603" s="87" t="s">
        <v>9369</v>
      </c>
      <c r="C3603" s="87" t="s">
        <v>832</v>
      </c>
      <c r="D3603" s="87" t="s">
        <v>1092</v>
      </c>
      <c r="E3603" s="87">
        <v>166.31770090527701</v>
      </c>
      <c r="F3603" s="86">
        <v>205.92361077701599</v>
      </c>
      <c r="G3603" s="86">
        <v>219.348861484069</v>
      </c>
      <c r="H3603" s="86">
        <f t="shared" si="397"/>
        <v>197.19672438878737</v>
      </c>
      <c r="I3603" s="86">
        <f t="shared" si="392"/>
        <v>27.571632298581587</v>
      </c>
      <c r="J3603" s="86">
        <f t="shared" si="393"/>
        <v>7.6234917772547419</v>
      </c>
      <c r="L3603" s="87">
        <v>177.61650084777301</v>
      </c>
      <c r="M3603" s="86">
        <v>187.29571972977899</v>
      </c>
      <c r="N3603" s="86">
        <v>218.285584789246</v>
      </c>
      <c r="O3603" s="86">
        <f t="shared" si="398"/>
        <v>194.39926845559935</v>
      </c>
      <c r="P3603" s="86">
        <f t="shared" si="394"/>
        <v>21.244738184659322</v>
      </c>
      <c r="Q3603" s="86">
        <f t="shared" si="395"/>
        <v>7.6028789797191134</v>
      </c>
      <c r="S3603" s="86">
        <f t="shared" si="396"/>
        <v>-2.0612797535627704E-2</v>
      </c>
      <c r="T3603" s="87">
        <v>0.87374002200000001</v>
      </c>
      <c r="U3603" s="87">
        <v>0</v>
      </c>
    </row>
    <row r="3604" spans="2:21">
      <c r="B3604" s="87" t="s">
        <v>9370</v>
      </c>
      <c r="C3604" s="87" t="s">
        <v>1967</v>
      </c>
      <c r="D3604" s="87" t="s">
        <v>1490</v>
      </c>
      <c r="E3604" s="87">
        <v>62.390411705708203</v>
      </c>
      <c r="F3604" s="86">
        <v>67.654346627417794</v>
      </c>
      <c r="G3604" s="86">
        <v>70.0150842416014</v>
      </c>
      <c r="H3604" s="86">
        <f t="shared" si="397"/>
        <v>66.686614191575799</v>
      </c>
      <c r="I3604" s="86">
        <f t="shared" si="392"/>
        <v>3.9033687207893273</v>
      </c>
      <c r="J3604" s="86">
        <f t="shared" si="393"/>
        <v>6.0593252974143654</v>
      </c>
      <c r="L3604" s="87">
        <v>67.251884333723297</v>
      </c>
      <c r="M3604" s="86">
        <v>64.922769646728298</v>
      </c>
      <c r="N3604" s="86">
        <v>67.881682730882503</v>
      </c>
      <c r="O3604" s="86">
        <f t="shared" si="398"/>
        <v>66.685445570444699</v>
      </c>
      <c r="P3604" s="86">
        <f t="shared" si="394"/>
        <v>1.5586633101164524</v>
      </c>
      <c r="Q3604" s="86">
        <f t="shared" si="395"/>
        <v>6.0593000152988523</v>
      </c>
      <c r="S3604" s="86">
        <f t="shared" si="396"/>
        <v>-2.5282115512998936E-5</v>
      </c>
      <c r="T3604" s="87">
        <v>0.91676302600000004</v>
      </c>
      <c r="U3604" s="87">
        <v>0</v>
      </c>
    </row>
    <row r="3605" spans="2:21">
      <c r="B3605" s="87" t="s">
        <v>9371</v>
      </c>
      <c r="C3605" s="87" t="s">
        <v>841</v>
      </c>
      <c r="D3605" s="87"/>
      <c r="E3605" s="87">
        <v>114.229045343428</v>
      </c>
      <c r="F3605" s="86">
        <v>112.964568552497</v>
      </c>
      <c r="G3605" s="86">
        <v>120.07350817200999</v>
      </c>
      <c r="H3605" s="86">
        <f t="shared" si="397"/>
        <v>115.75570735597834</v>
      </c>
      <c r="I3605" s="86">
        <f t="shared" si="392"/>
        <v>3.7923974348548395</v>
      </c>
      <c r="J3605" s="86">
        <f t="shared" si="393"/>
        <v>6.8549395173524568</v>
      </c>
      <c r="L3605" s="87">
        <v>122.470268178597</v>
      </c>
      <c r="M3605" s="86">
        <v>113.006579289729</v>
      </c>
      <c r="N3605" s="86">
        <v>126.907117248847</v>
      </c>
      <c r="O3605" s="86">
        <f t="shared" si="398"/>
        <v>120.79465490572433</v>
      </c>
      <c r="P3605" s="86">
        <f t="shared" si="394"/>
        <v>7.1001407569421016</v>
      </c>
      <c r="Q3605" s="86">
        <f t="shared" si="395"/>
        <v>6.9164128074210502</v>
      </c>
      <c r="S3605" s="86">
        <f t="shared" si="396"/>
        <v>6.1473290068594137E-2</v>
      </c>
      <c r="T3605" s="87">
        <v>0.95642687100000001</v>
      </c>
      <c r="U3605" s="87">
        <v>0</v>
      </c>
    </row>
    <row r="3606" spans="2:21">
      <c r="B3606" s="87" t="s">
        <v>9372</v>
      </c>
      <c r="C3606" s="87" t="s">
        <v>4739</v>
      </c>
      <c r="D3606" s="87" t="s">
        <v>4740</v>
      </c>
      <c r="E3606" s="87">
        <v>55.638051092542199</v>
      </c>
      <c r="F3606" s="86">
        <v>51.126730017018403</v>
      </c>
      <c r="G3606" s="86">
        <v>65.785678023708797</v>
      </c>
      <c r="H3606" s="86">
        <f t="shared" si="397"/>
        <v>57.516819711089795</v>
      </c>
      <c r="I3606" s="86">
        <f t="shared" si="392"/>
        <v>7.5078970296111374</v>
      </c>
      <c r="J3606" s="86">
        <f t="shared" si="393"/>
        <v>5.8459120016471058</v>
      </c>
      <c r="L3606" s="87">
        <v>52.663402663717598</v>
      </c>
      <c r="M3606" s="86">
        <v>43.704721209551401</v>
      </c>
      <c r="N3606" s="86">
        <v>67.764102333946795</v>
      </c>
      <c r="O3606" s="86">
        <f t="shared" si="398"/>
        <v>54.710742069071934</v>
      </c>
      <c r="P3606" s="86">
        <f t="shared" si="394"/>
        <v>12.159652708970151</v>
      </c>
      <c r="Q3606" s="86">
        <f t="shared" si="395"/>
        <v>5.7737522187326888</v>
      </c>
      <c r="S3606" s="86">
        <f t="shared" si="396"/>
        <v>-7.2159782914416146E-2</v>
      </c>
      <c r="T3606" s="87">
        <v>0.84232040100000005</v>
      </c>
      <c r="U3606" s="87">
        <v>0</v>
      </c>
    </row>
    <row r="3607" spans="2:21">
      <c r="B3607" s="87" t="s">
        <v>9373</v>
      </c>
      <c r="C3607" s="87" t="s">
        <v>832</v>
      </c>
      <c r="D3607" s="87" t="s">
        <v>4741</v>
      </c>
      <c r="E3607" s="87">
        <v>180.180634387889</v>
      </c>
      <c r="F3607" s="86">
        <v>188.654970697235</v>
      </c>
      <c r="G3607" s="86">
        <v>182.114174085185</v>
      </c>
      <c r="H3607" s="86">
        <f t="shared" si="397"/>
        <v>183.64992639010302</v>
      </c>
      <c r="I3607" s="86">
        <f t="shared" si="392"/>
        <v>4.4410016130959367</v>
      </c>
      <c r="J3607" s="86">
        <f t="shared" si="393"/>
        <v>7.5208145075886206</v>
      </c>
      <c r="L3607" s="87">
        <v>180.851045465586</v>
      </c>
      <c r="M3607" s="86">
        <v>195.02332217598101</v>
      </c>
      <c r="N3607" s="86">
        <v>206.31854384538499</v>
      </c>
      <c r="O3607" s="86">
        <f t="shared" si="398"/>
        <v>194.06430382898398</v>
      </c>
      <c r="P3607" s="86">
        <f t="shared" si="394"/>
        <v>12.760805443767012</v>
      </c>
      <c r="Q3607" s="86">
        <f t="shared" si="395"/>
        <v>7.6003909630300859</v>
      </c>
      <c r="S3607" s="86">
        <f t="shared" si="396"/>
        <v>7.9576455441465646E-2</v>
      </c>
      <c r="T3607" s="87">
        <v>0.90400246699999998</v>
      </c>
      <c r="U3607" s="87">
        <v>0</v>
      </c>
    </row>
    <row r="3608" spans="2:21">
      <c r="B3608" s="87" t="s">
        <v>9374</v>
      </c>
      <c r="C3608" s="87" t="s">
        <v>1427</v>
      </c>
      <c r="D3608" s="87" t="s">
        <v>1428</v>
      </c>
      <c r="E3608" s="87">
        <v>14.63432609382</v>
      </c>
      <c r="F3608" s="86">
        <v>18.4045075350461</v>
      </c>
      <c r="G3608" s="86">
        <v>15.0736056396193</v>
      </c>
      <c r="H3608" s="86">
        <f t="shared" si="397"/>
        <v>16.037479756161801</v>
      </c>
      <c r="I3608" s="86">
        <f t="shared" si="392"/>
        <v>2.0616393984755987</v>
      </c>
      <c r="J3608" s="86">
        <f t="shared" si="393"/>
        <v>4.0033755391140327</v>
      </c>
      <c r="L3608" s="87">
        <v>21.783249280778101</v>
      </c>
      <c r="M3608" s="86">
        <v>26.179027302398701</v>
      </c>
      <c r="N3608" s="86">
        <v>15.578953878460499</v>
      </c>
      <c r="O3608" s="86">
        <f t="shared" si="398"/>
        <v>21.180410153879098</v>
      </c>
      <c r="P3608" s="86">
        <f t="shared" si="394"/>
        <v>5.3256877873107138</v>
      </c>
      <c r="Q3608" s="86">
        <f t="shared" si="395"/>
        <v>4.404658621953117</v>
      </c>
      <c r="S3608" s="86">
        <f t="shared" si="396"/>
        <v>0.40128308283908476</v>
      </c>
      <c r="T3608" s="87">
        <v>0.28010851199999998</v>
      </c>
      <c r="U3608" s="87">
        <v>0</v>
      </c>
    </row>
    <row r="3609" spans="2:21">
      <c r="B3609" s="87" t="s">
        <v>9375</v>
      </c>
      <c r="C3609" s="87" t="s">
        <v>841</v>
      </c>
      <c r="D3609" s="87"/>
      <c r="E3609" s="87">
        <v>0</v>
      </c>
      <c r="F3609" s="86">
        <v>0</v>
      </c>
      <c r="G3609" s="86">
        <v>0</v>
      </c>
      <c r="H3609" s="86">
        <f t="shared" si="397"/>
        <v>0</v>
      </c>
      <c r="I3609" s="86">
        <f t="shared" si="392"/>
        <v>0</v>
      </c>
      <c r="J3609" s="86" t="e">
        <f t="shared" si="393"/>
        <v>#NUM!</v>
      </c>
      <c r="L3609" s="87">
        <v>0</v>
      </c>
      <c r="M3609" s="86">
        <v>0</v>
      </c>
      <c r="N3609" s="86">
        <v>0</v>
      </c>
      <c r="O3609" s="86">
        <f t="shared" si="398"/>
        <v>0</v>
      </c>
      <c r="P3609" s="86">
        <f t="shared" si="394"/>
        <v>0</v>
      </c>
      <c r="Q3609" s="86" t="e">
        <f t="shared" si="395"/>
        <v>#NUM!</v>
      </c>
      <c r="S3609" s="86" t="e">
        <f t="shared" si="396"/>
        <v>#DIV/0!</v>
      </c>
      <c r="T3609" s="87">
        <v>1</v>
      </c>
      <c r="U3609" s="87">
        <v>0</v>
      </c>
    </row>
    <row r="3610" spans="2:21">
      <c r="B3610" s="87" t="s">
        <v>9376</v>
      </c>
      <c r="C3610" s="87" t="s">
        <v>4742</v>
      </c>
      <c r="D3610" s="87" t="s">
        <v>4743</v>
      </c>
      <c r="E3610" s="87">
        <v>62.469790397817299</v>
      </c>
      <c r="F3610" s="86">
        <v>72.333543646852902</v>
      </c>
      <c r="G3610" s="86">
        <v>73.715574103913795</v>
      </c>
      <c r="H3610" s="86">
        <f t="shared" si="397"/>
        <v>69.506302716194668</v>
      </c>
      <c r="I3610" s="86">
        <f t="shared" si="392"/>
        <v>6.1328526193826232</v>
      </c>
      <c r="J3610" s="86">
        <f t="shared" si="393"/>
        <v>6.1190718998475555</v>
      </c>
      <c r="L3610" s="87">
        <v>65.842880223556904</v>
      </c>
      <c r="M3610" s="86">
        <v>73.365836739071</v>
      </c>
      <c r="N3610" s="86">
        <v>74.010493552705498</v>
      </c>
      <c r="O3610" s="86">
        <f t="shared" si="398"/>
        <v>71.0730701717778</v>
      </c>
      <c r="P3610" s="86">
        <f t="shared" si="394"/>
        <v>4.540931707556779</v>
      </c>
      <c r="Q3610" s="86">
        <f t="shared" si="395"/>
        <v>6.1512311162062145</v>
      </c>
      <c r="S3610" s="86">
        <f t="shared" si="396"/>
        <v>3.2159216358659731E-2</v>
      </c>
      <c r="T3610" s="87">
        <v>0.99531827500000003</v>
      </c>
      <c r="U3610" s="87">
        <v>0</v>
      </c>
    </row>
    <row r="3611" spans="2:21">
      <c r="B3611" s="87" t="s">
        <v>9377</v>
      </c>
      <c r="C3611" s="87" t="s">
        <v>832</v>
      </c>
      <c r="D3611" s="87" t="s">
        <v>4744</v>
      </c>
      <c r="E3611" s="87">
        <v>16.572204891631799</v>
      </c>
      <c r="F3611" s="86">
        <v>26.014010450496102</v>
      </c>
      <c r="G3611" s="86">
        <v>31.513207153851202</v>
      </c>
      <c r="H3611" s="86">
        <f t="shared" si="397"/>
        <v>24.699807498659698</v>
      </c>
      <c r="I3611" s="86">
        <f t="shared" si="392"/>
        <v>7.556701277599438</v>
      </c>
      <c r="J3611" s="86">
        <f t="shared" si="393"/>
        <v>4.6264278928992892</v>
      </c>
      <c r="L3611" s="87">
        <v>22.201010225888901</v>
      </c>
      <c r="M3611" s="86">
        <v>30.461591988246202</v>
      </c>
      <c r="N3611" s="86">
        <v>31.805152223155901</v>
      </c>
      <c r="O3611" s="86">
        <f t="shared" si="398"/>
        <v>28.155918145763668</v>
      </c>
      <c r="P3611" s="86">
        <f t="shared" si="394"/>
        <v>5.2006715697924939</v>
      </c>
      <c r="Q3611" s="86">
        <f t="shared" si="395"/>
        <v>4.8153662918700988</v>
      </c>
      <c r="S3611" s="86">
        <f t="shared" si="396"/>
        <v>0.18893839897080955</v>
      </c>
      <c r="T3611" s="87">
        <v>0.84651602999999997</v>
      </c>
      <c r="U3611" s="87">
        <v>0</v>
      </c>
    </row>
    <row r="3612" spans="2:21">
      <c r="B3612" s="87" t="s">
        <v>9378</v>
      </c>
      <c r="C3612" s="87" t="s">
        <v>4745</v>
      </c>
      <c r="D3612" s="87" t="s">
        <v>1147</v>
      </c>
      <c r="E3612" s="87">
        <v>103.264592691346</v>
      </c>
      <c r="F3612" s="86">
        <v>108.740338518095</v>
      </c>
      <c r="G3612" s="86">
        <v>108.167077506528</v>
      </c>
      <c r="H3612" s="86">
        <f t="shared" si="397"/>
        <v>106.724002905323</v>
      </c>
      <c r="I3612" s="86">
        <f t="shared" si="392"/>
        <v>3.009617304288374</v>
      </c>
      <c r="J3612" s="86">
        <f t="shared" si="393"/>
        <v>6.73774087369768</v>
      </c>
      <c r="L3612" s="87">
        <v>95.664769758083807</v>
      </c>
      <c r="M3612" s="86">
        <v>109.291286367552</v>
      </c>
      <c r="N3612" s="86">
        <v>119.330289914809</v>
      </c>
      <c r="O3612" s="86">
        <f t="shared" si="398"/>
        <v>108.09544868014827</v>
      </c>
      <c r="P3612" s="86">
        <f t="shared" si="394"/>
        <v>11.877993597533758</v>
      </c>
      <c r="Q3612" s="86">
        <f t="shared" si="395"/>
        <v>6.756161969972073</v>
      </c>
      <c r="S3612" s="86">
        <f t="shared" si="396"/>
        <v>1.842109627439311E-2</v>
      </c>
      <c r="T3612" s="87">
        <v>0.95510654299999997</v>
      </c>
      <c r="U3612" s="87">
        <v>0</v>
      </c>
    </row>
    <row r="3613" spans="2:21">
      <c r="B3613" s="87" t="s">
        <v>9379</v>
      </c>
      <c r="C3613" s="87" t="s">
        <v>4746</v>
      </c>
      <c r="D3613" s="87" t="s">
        <v>4747</v>
      </c>
      <c r="E3613" s="87">
        <v>412.90522412368</v>
      </c>
      <c r="F3613" s="86">
        <v>436.650299755746</v>
      </c>
      <c r="G3613" s="86">
        <v>478.17752775087598</v>
      </c>
      <c r="H3613" s="86">
        <f t="shared" si="397"/>
        <v>442.57768387676737</v>
      </c>
      <c r="I3613" s="86">
        <f t="shared" si="392"/>
        <v>33.037385143028757</v>
      </c>
      <c r="J3613" s="86">
        <f t="shared" si="393"/>
        <v>8.7897868976420721</v>
      </c>
      <c r="L3613" s="87">
        <v>350.58324446639</v>
      </c>
      <c r="M3613" s="86">
        <v>362.96380743807299</v>
      </c>
      <c r="N3613" s="86">
        <v>415.26688961521802</v>
      </c>
      <c r="O3613" s="86">
        <f t="shared" si="398"/>
        <v>376.27131383989371</v>
      </c>
      <c r="P3613" s="86">
        <f t="shared" si="394"/>
        <v>34.333813979963679</v>
      </c>
      <c r="Q3613" s="86">
        <f t="shared" si="395"/>
        <v>8.555629495235646</v>
      </c>
      <c r="S3613" s="86">
        <f t="shared" si="396"/>
        <v>-0.23415740240642666</v>
      </c>
      <c r="T3613" s="87">
        <v>4.0810338000000002E-2</v>
      </c>
      <c r="U3613" s="87">
        <v>0</v>
      </c>
    </row>
    <row r="3614" spans="2:21">
      <c r="B3614" s="87" t="s">
        <v>9380</v>
      </c>
      <c r="C3614" s="87" t="s">
        <v>4748</v>
      </c>
      <c r="D3614" s="87" t="s">
        <v>4749</v>
      </c>
      <c r="E3614" s="87">
        <v>55.253961982435797</v>
      </c>
      <c r="F3614" s="86">
        <v>51.8128020150262</v>
      </c>
      <c r="G3614" s="86">
        <v>54.458102391863697</v>
      </c>
      <c r="H3614" s="86">
        <f t="shared" si="397"/>
        <v>53.841622129775232</v>
      </c>
      <c r="I3614" s="86">
        <f t="shared" si="392"/>
        <v>1.8015080947595272</v>
      </c>
      <c r="J3614" s="86">
        <f t="shared" si="393"/>
        <v>5.7506499707220886</v>
      </c>
      <c r="L3614" s="87">
        <v>65.344890930565995</v>
      </c>
      <c r="M3614" s="86">
        <v>67.199610897147593</v>
      </c>
      <c r="N3614" s="86">
        <v>65.8823384706144</v>
      </c>
      <c r="O3614" s="86">
        <f t="shared" si="398"/>
        <v>66.142280099442658</v>
      </c>
      <c r="P3614" s="86">
        <f t="shared" si="394"/>
        <v>0.95429229086665524</v>
      </c>
      <c r="Q3614" s="86">
        <f t="shared" si="395"/>
        <v>6.0475008747898302</v>
      </c>
      <c r="S3614" s="86">
        <f t="shared" si="396"/>
        <v>0.29685090406774212</v>
      </c>
      <c r="T3614" s="87">
        <v>9.5839042999999999E-2</v>
      </c>
      <c r="U3614" s="87">
        <v>0</v>
      </c>
    </row>
    <row r="3615" spans="2:21">
      <c r="B3615" s="87" t="s">
        <v>9381</v>
      </c>
      <c r="C3615" s="87" t="s">
        <v>4750</v>
      </c>
      <c r="D3615" s="87" t="s">
        <v>4751</v>
      </c>
      <c r="E3615" s="87">
        <v>46.210736514999802</v>
      </c>
      <c r="F3615" s="86">
        <v>46.646000975409301</v>
      </c>
      <c r="G3615" s="86">
        <v>52.000194425433101</v>
      </c>
      <c r="H3615" s="86">
        <f t="shared" si="397"/>
        <v>48.285643971947401</v>
      </c>
      <c r="I3615" s="86">
        <f t="shared" si="392"/>
        <v>3.2242483761711047</v>
      </c>
      <c r="J3615" s="86">
        <f t="shared" si="393"/>
        <v>5.5935224133672534</v>
      </c>
      <c r="L3615" s="87">
        <v>53.359688949279104</v>
      </c>
      <c r="M3615" s="86">
        <v>55.477076688658897</v>
      </c>
      <c r="N3615" s="86">
        <v>58.004437332116801</v>
      </c>
      <c r="O3615" s="86">
        <f t="shared" si="398"/>
        <v>55.613734323351601</v>
      </c>
      <c r="P3615" s="86">
        <f t="shared" si="394"/>
        <v>2.3253877884792042</v>
      </c>
      <c r="Q3615" s="86">
        <f t="shared" si="395"/>
        <v>5.7973693086510512</v>
      </c>
      <c r="S3615" s="86">
        <f t="shared" si="396"/>
        <v>0.20384689528379735</v>
      </c>
      <c r="T3615" s="87">
        <v>0.29280832899999998</v>
      </c>
      <c r="U3615" s="87">
        <v>0</v>
      </c>
    </row>
    <row r="3616" spans="2:21">
      <c r="B3616" s="87" t="s">
        <v>9382</v>
      </c>
      <c r="C3616" s="87" t="s">
        <v>832</v>
      </c>
      <c r="D3616" s="87" t="s">
        <v>4752</v>
      </c>
      <c r="E3616" s="87">
        <v>83.717738551298595</v>
      </c>
      <c r="F3616" s="86">
        <v>73.630964356216396</v>
      </c>
      <c r="G3616" s="86">
        <v>85.968520432119504</v>
      </c>
      <c r="H3616" s="86">
        <f t="shared" si="397"/>
        <v>81.105741113211494</v>
      </c>
      <c r="I3616" s="86">
        <f t="shared" si="392"/>
        <v>6.5704429412288174</v>
      </c>
      <c r="J3616" s="86">
        <f t="shared" si="393"/>
        <v>6.3417321348836184</v>
      </c>
      <c r="L3616" s="87">
        <v>90.529976478495598</v>
      </c>
      <c r="M3616" s="86">
        <v>88.801872924159795</v>
      </c>
      <c r="N3616" s="86">
        <v>90.5753058029036</v>
      </c>
      <c r="O3616" s="86">
        <f t="shared" si="398"/>
        <v>89.969051735186326</v>
      </c>
      <c r="P3616" s="86">
        <f t="shared" si="394"/>
        <v>1.0110605667292192</v>
      </c>
      <c r="Q3616" s="86">
        <f t="shared" si="395"/>
        <v>6.4913569120337593</v>
      </c>
      <c r="S3616" s="86">
        <f t="shared" si="396"/>
        <v>0.14962477715014089</v>
      </c>
      <c r="T3616" s="87">
        <v>0.60445945099999998</v>
      </c>
      <c r="U3616" s="87">
        <v>0</v>
      </c>
    </row>
    <row r="3617" spans="2:21">
      <c r="B3617" s="87" t="s">
        <v>9383</v>
      </c>
      <c r="C3617" s="87" t="s">
        <v>841</v>
      </c>
      <c r="D3617" s="87"/>
      <c r="E3617" s="87">
        <v>36.320960866594397</v>
      </c>
      <c r="F3617" s="86">
        <v>45.784210406470002</v>
      </c>
      <c r="G3617" s="86">
        <v>46.485605537415999</v>
      </c>
      <c r="H3617" s="86">
        <f t="shared" si="397"/>
        <v>42.863592270160133</v>
      </c>
      <c r="I3617" s="86">
        <f t="shared" si="392"/>
        <v>5.6769276941513027</v>
      </c>
      <c r="J3617" s="86">
        <f t="shared" si="393"/>
        <v>5.42168085794831</v>
      </c>
      <c r="L3617" s="87">
        <v>40.323511756565097</v>
      </c>
      <c r="M3617" s="86">
        <v>50.330372266469297</v>
      </c>
      <c r="N3617" s="86">
        <v>48.118097725956702</v>
      </c>
      <c r="O3617" s="86">
        <f t="shared" si="398"/>
        <v>46.257327249663696</v>
      </c>
      <c r="P3617" s="86">
        <f t="shared" si="394"/>
        <v>5.2565353979834297</v>
      </c>
      <c r="Q3617" s="86">
        <f t="shared" si="395"/>
        <v>5.5316100042887797</v>
      </c>
      <c r="S3617" s="86">
        <f t="shared" si="396"/>
        <v>0.10992914634047007</v>
      </c>
      <c r="T3617" s="87">
        <v>0.858845886</v>
      </c>
      <c r="U3617" s="87">
        <v>0</v>
      </c>
    </row>
    <row r="3618" spans="2:21">
      <c r="B3618" s="87" t="s">
        <v>9384</v>
      </c>
      <c r="C3618" s="87" t="s">
        <v>832</v>
      </c>
      <c r="D3618" s="87" t="s">
        <v>4753</v>
      </c>
      <c r="E3618" s="87">
        <v>295.317124996232</v>
      </c>
      <c r="F3618" s="86">
        <v>284.43768886560099</v>
      </c>
      <c r="G3618" s="86">
        <v>312.08576047392802</v>
      </c>
      <c r="H3618" s="86">
        <f t="shared" si="397"/>
        <v>297.28019144525365</v>
      </c>
      <c r="I3618" s="86">
        <f t="shared" si="392"/>
        <v>13.928179648728355</v>
      </c>
      <c r="J3618" s="86">
        <f t="shared" si="393"/>
        <v>8.2156795256883548</v>
      </c>
      <c r="L3618" s="87">
        <v>345.14348304877302</v>
      </c>
      <c r="M3618" s="86">
        <v>352.667353492193</v>
      </c>
      <c r="N3618" s="86">
        <v>309.722097003832</v>
      </c>
      <c r="O3618" s="86">
        <f t="shared" si="398"/>
        <v>335.84431118159932</v>
      </c>
      <c r="P3618" s="86">
        <f t="shared" si="394"/>
        <v>22.933157475023012</v>
      </c>
      <c r="Q3618" s="86">
        <f t="shared" si="395"/>
        <v>8.3916487812899199</v>
      </c>
      <c r="S3618" s="86">
        <f t="shared" si="396"/>
        <v>0.1759692556015644</v>
      </c>
      <c r="T3618" s="87">
        <v>0.47247935899999999</v>
      </c>
      <c r="U3618" s="87">
        <v>0</v>
      </c>
    </row>
    <row r="3619" spans="2:21">
      <c r="B3619" s="87" t="s">
        <v>9385</v>
      </c>
      <c r="C3619" s="87" t="s">
        <v>4754</v>
      </c>
      <c r="D3619" s="87" t="s">
        <v>2399</v>
      </c>
      <c r="E3619" s="87">
        <v>196.128871746295</v>
      </c>
      <c r="F3619" s="86">
        <v>179.917048598159</v>
      </c>
      <c r="G3619" s="86">
        <v>142.94791510973801</v>
      </c>
      <c r="H3619" s="86">
        <f t="shared" si="397"/>
        <v>172.99794515139732</v>
      </c>
      <c r="I3619" s="86">
        <f t="shared" si="392"/>
        <v>27.257274837648076</v>
      </c>
      <c r="J3619" s="86">
        <f t="shared" si="393"/>
        <v>7.4346110915818411</v>
      </c>
      <c r="L3619" s="87">
        <v>161.27369209812301</v>
      </c>
      <c r="M3619" s="86">
        <v>175.13214411161499</v>
      </c>
      <c r="N3619" s="86">
        <v>151.87376709955799</v>
      </c>
      <c r="O3619" s="86">
        <f t="shared" si="398"/>
        <v>162.75986776976535</v>
      </c>
      <c r="P3619" s="86">
        <f t="shared" si="394"/>
        <v>11.70019503700607</v>
      </c>
      <c r="Q3619" s="86">
        <f t="shared" si="395"/>
        <v>7.3466012032175083</v>
      </c>
      <c r="S3619" s="86">
        <f t="shared" si="396"/>
        <v>-8.8009888364332559E-2</v>
      </c>
      <c r="T3619" s="87">
        <v>0.65461637500000003</v>
      </c>
      <c r="U3619" s="87">
        <v>0</v>
      </c>
    </row>
    <row r="3620" spans="2:21">
      <c r="B3620" s="87" t="s">
        <v>9386</v>
      </c>
      <c r="C3620" s="87" t="s">
        <v>2923</v>
      </c>
      <c r="D3620" s="87" t="s">
        <v>3859</v>
      </c>
      <c r="E3620" s="87">
        <v>389.00157754817099</v>
      </c>
      <c r="F3620" s="86">
        <v>392.70892254652699</v>
      </c>
      <c r="G3620" s="86">
        <v>332.93623149088899</v>
      </c>
      <c r="H3620" s="86">
        <f t="shared" si="397"/>
        <v>371.54891052852901</v>
      </c>
      <c r="I3620" s="86">
        <f t="shared" si="392"/>
        <v>33.490899339702146</v>
      </c>
      <c r="J3620" s="86">
        <f t="shared" si="393"/>
        <v>8.5374083287547826</v>
      </c>
      <c r="L3620" s="87">
        <v>394.16838856937397</v>
      </c>
      <c r="M3620" s="86">
        <v>377.14434030244001</v>
      </c>
      <c r="N3620" s="86">
        <v>314.51661702123602</v>
      </c>
      <c r="O3620" s="86">
        <f t="shared" si="398"/>
        <v>361.94311529768333</v>
      </c>
      <c r="P3620" s="86">
        <f t="shared" si="394"/>
        <v>41.945310928912178</v>
      </c>
      <c r="Q3620" s="86">
        <f t="shared" si="395"/>
        <v>8.4996191640814409</v>
      </c>
      <c r="S3620" s="86">
        <f t="shared" si="396"/>
        <v>-3.7789164673341973E-2</v>
      </c>
      <c r="T3620" s="87">
        <v>0.80670792800000002</v>
      </c>
      <c r="U3620" s="87">
        <v>0</v>
      </c>
    </row>
    <row r="3621" spans="2:21">
      <c r="B3621" s="87" t="s">
        <v>9387</v>
      </c>
      <c r="C3621" s="87" t="s">
        <v>832</v>
      </c>
      <c r="D3621" s="87" t="s">
        <v>1075</v>
      </c>
      <c r="E3621" s="87">
        <v>133.155997961487</v>
      </c>
      <c r="F3621" s="86">
        <v>137.64728751121601</v>
      </c>
      <c r="G3621" s="86">
        <v>147.20461486843899</v>
      </c>
      <c r="H3621" s="86">
        <f t="shared" si="397"/>
        <v>139.33596678038066</v>
      </c>
      <c r="I3621" s="86">
        <f t="shared" si="392"/>
        <v>7.1749311846981643</v>
      </c>
      <c r="J3621" s="86">
        <f t="shared" si="393"/>
        <v>7.1224238985254615</v>
      </c>
      <c r="L3621" s="87">
        <v>144.12031638248999</v>
      </c>
      <c r="M3621" s="86">
        <v>146.41643104014901</v>
      </c>
      <c r="N3621" s="86">
        <v>138.87805101199999</v>
      </c>
      <c r="O3621" s="86">
        <f t="shared" si="398"/>
        <v>143.13826614487968</v>
      </c>
      <c r="P3621" s="86">
        <f t="shared" si="394"/>
        <v>3.8639500985509483</v>
      </c>
      <c r="Q3621" s="86">
        <f t="shared" si="395"/>
        <v>7.1612655990681127</v>
      </c>
      <c r="S3621" s="86">
        <f t="shared" si="396"/>
        <v>3.8841700542651583E-2</v>
      </c>
      <c r="T3621" s="87">
        <v>1</v>
      </c>
      <c r="U3621" s="87">
        <v>0</v>
      </c>
    </row>
    <row r="3622" spans="2:21">
      <c r="B3622" s="87" t="s">
        <v>9388</v>
      </c>
      <c r="C3622" s="87" t="s">
        <v>832</v>
      </c>
      <c r="D3622" s="87" t="s">
        <v>4128</v>
      </c>
      <c r="E3622" s="87">
        <v>62.190606560317399</v>
      </c>
      <c r="F3622" s="86">
        <v>59.132629511912299</v>
      </c>
      <c r="G3622" s="86">
        <v>60.841549769505797</v>
      </c>
      <c r="H3622" s="86">
        <f t="shared" si="397"/>
        <v>60.721595280578498</v>
      </c>
      <c r="I3622" s="86">
        <f t="shared" si="392"/>
        <v>1.5325135290441805</v>
      </c>
      <c r="J3622" s="86">
        <f t="shared" si="393"/>
        <v>5.9241377886899276</v>
      </c>
      <c r="L3622" s="87">
        <v>71.523240134895403</v>
      </c>
      <c r="M3622" s="86">
        <v>67.384733792180995</v>
      </c>
      <c r="N3622" s="86">
        <v>65.959548644613093</v>
      </c>
      <c r="O3622" s="86">
        <f t="shared" si="398"/>
        <v>68.289174190563173</v>
      </c>
      <c r="P3622" s="86">
        <f t="shared" si="394"/>
        <v>2.8900129887993957</v>
      </c>
      <c r="Q3622" s="86">
        <f t="shared" si="395"/>
        <v>6.0935849826340291</v>
      </c>
      <c r="S3622" s="86">
        <f t="shared" si="396"/>
        <v>0.16944719394410154</v>
      </c>
      <c r="T3622" s="87">
        <v>0.61066627600000001</v>
      </c>
      <c r="U3622" s="87">
        <v>0</v>
      </c>
    </row>
    <row r="3623" spans="2:21">
      <c r="B3623" s="87" t="s">
        <v>9389</v>
      </c>
      <c r="C3623" s="87" t="s">
        <v>832</v>
      </c>
      <c r="D3623" s="87" t="s">
        <v>1645</v>
      </c>
      <c r="E3623" s="87">
        <v>4.1468382898393097</v>
      </c>
      <c r="F3623" s="86">
        <v>4.8725687491868701</v>
      </c>
      <c r="G3623" s="86">
        <v>4.5998768440407796</v>
      </c>
      <c r="H3623" s="86">
        <f t="shared" si="397"/>
        <v>4.5397612943556531</v>
      </c>
      <c r="I3623" s="86">
        <f t="shared" si="392"/>
        <v>0.36658093839105155</v>
      </c>
      <c r="J3623" s="86">
        <f t="shared" si="393"/>
        <v>2.1826164410177107</v>
      </c>
      <c r="L3623" s="87">
        <v>3.53894835969253</v>
      </c>
      <c r="M3623" s="86">
        <v>4.5008215375686298</v>
      </c>
      <c r="N3623" s="86">
        <v>4.7088123849582102</v>
      </c>
      <c r="O3623" s="86">
        <f t="shared" si="398"/>
        <v>4.2495274274064565</v>
      </c>
      <c r="P3623" s="86">
        <f t="shared" si="394"/>
        <v>0.62410496453269271</v>
      </c>
      <c r="Q3623" s="86">
        <f t="shared" si="395"/>
        <v>2.0873024139457179</v>
      </c>
      <c r="S3623" s="86">
        <f t="shared" si="396"/>
        <v>-9.5314027071992741E-2</v>
      </c>
      <c r="T3623" s="87">
        <v>0.84585708599999998</v>
      </c>
      <c r="U3623" s="87">
        <v>0</v>
      </c>
    </row>
    <row r="3624" spans="2:21">
      <c r="B3624" s="87" t="s">
        <v>9390</v>
      </c>
      <c r="C3624" s="87" t="s">
        <v>4755</v>
      </c>
      <c r="D3624" s="87" t="s">
        <v>1053</v>
      </c>
      <c r="E3624" s="87">
        <v>65.751796756576397</v>
      </c>
      <c r="F3624" s="86">
        <v>63.759112900679298</v>
      </c>
      <c r="G3624" s="86">
        <v>63.622948965709703</v>
      </c>
      <c r="H3624" s="86">
        <f t="shared" si="397"/>
        <v>64.377952874321792</v>
      </c>
      <c r="I3624" s="86">
        <f t="shared" si="392"/>
        <v>1.1917300088119325</v>
      </c>
      <c r="J3624" s="86">
        <f t="shared" si="393"/>
        <v>6.0084947968191376</v>
      </c>
      <c r="L3624" s="87">
        <v>58.0528811770278</v>
      </c>
      <c r="M3624" s="86">
        <v>68.817820679811703</v>
      </c>
      <c r="N3624" s="86">
        <v>57.508058222798198</v>
      </c>
      <c r="O3624" s="86">
        <f t="shared" si="398"/>
        <v>61.459586693212565</v>
      </c>
      <c r="P3624" s="86">
        <f t="shared" si="394"/>
        <v>6.3782374966773405</v>
      </c>
      <c r="Q3624" s="86">
        <f t="shared" si="395"/>
        <v>5.9415661599364036</v>
      </c>
      <c r="S3624" s="86">
        <f t="shared" si="396"/>
        <v>-6.6928636882733525E-2</v>
      </c>
      <c r="T3624" s="87">
        <v>0.66333563399999995</v>
      </c>
      <c r="U3624" s="87">
        <v>0</v>
      </c>
    </row>
    <row r="3625" spans="2:21">
      <c r="B3625" s="87" t="s">
        <v>9391</v>
      </c>
      <c r="C3625" s="87" t="s">
        <v>4756</v>
      </c>
      <c r="D3625" s="87" t="s">
        <v>3357</v>
      </c>
      <c r="E3625" s="87">
        <v>403.39546680409899</v>
      </c>
      <c r="F3625" s="86">
        <v>391.49572799556501</v>
      </c>
      <c r="G3625" s="86">
        <v>313.10117231373903</v>
      </c>
      <c r="H3625" s="86">
        <f t="shared" si="397"/>
        <v>369.33078903780097</v>
      </c>
      <c r="I3625" s="86">
        <f t="shared" si="392"/>
        <v>49.058417153726467</v>
      </c>
      <c r="J3625" s="86">
        <f t="shared" si="393"/>
        <v>8.5287697267309461</v>
      </c>
      <c r="L3625" s="87">
        <v>401.045843657246</v>
      </c>
      <c r="M3625" s="86">
        <v>373.96147103152902</v>
      </c>
      <c r="N3625" s="86">
        <v>381.115721728984</v>
      </c>
      <c r="O3625" s="86">
        <f t="shared" si="398"/>
        <v>385.37434547258636</v>
      </c>
      <c r="P3625" s="86">
        <f t="shared" si="394"/>
        <v>14.035409408861291</v>
      </c>
      <c r="Q3625" s="86">
        <f t="shared" si="395"/>
        <v>8.5901167238074514</v>
      </c>
      <c r="S3625" s="86">
        <f t="shared" si="396"/>
        <v>6.1346997076506329E-2</v>
      </c>
      <c r="T3625" s="87">
        <v>0.96710870699999996</v>
      </c>
      <c r="U3625" s="87">
        <v>0</v>
      </c>
    </row>
    <row r="3626" spans="2:21">
      <c r="B3626" s="87" t="s">
        <v>9392</v>
      </c>
      <c r="C3626" s="87" t="s">
        <v>841</v>
      </c>
      <c r="D3626" s="87" t="s">
        <v>1549</v>
      </c>
      <c r="E3626" s="87">
        <v>1.24508612724367</v>
      </c>
      <c r="F3626" s="86">
        <v>0.49874534165516798</v>
      </c>
      <c r="G3626" s="86">
        <v>0.96857115924776505</v>
      </c>
      <c r="H3626" s="86">
        <f t="shared" si="397"/>
        <v>0.90413420938220102</v>
      </c>
      <c r="I3626" s="86">
        <f t="shared" si="392"/>
        <v>0.37731980128161602</v>
      </c>
      <c r="J3626" s="86">
        <f t="shared" si="393"/>
        <v>-0.14539115317748727</v>
      </c>
      <c r="L3626" s="87">
        <v>0.53914628958412902</v>
      </c>
      <c r="M3626" s="86">
        <v>1.3077768587768199</v>
      </c>
      <c r="N3626" s="86">
        <v>2.3895525107779001</v>
      </c>
      <c r="O3626" s="86">
        <f t="shared" si="398"/>
        <v>1.412158553046283</v>
      </c>
      <c r="P3626" s="86">
        <f t="shared" si="394"/>
        <v>0.92960876148629101</v>
      </c>
      <c r="Q3626" s="86">
        <f t="shared" si="395"/>
        <v>0.49790207929731717</v>
      </c>
      <c r="S3626" s="86">
        <f t="shared" si="396"/>
        <v>0.64329323247480441</v>
      </c>
      <c r="T3626" s="87">
        <v>0.52316884299999999</v>
      </c>
      <c r="U3626" s="87">
        <v>0</v>
      </c>
    </row>
    <row r="3627" spans="2:21">
      <c r="B3627" s="87" t="s">
        <v>9393</v>
      </c>
      <c r="C3627" s="87" t="s">
        <v>4757</v>
      </c>
      <c r="D3627" s="87" t="s">
        <v>4758</v>
      </c>
      <c r="E3627" s="87">
        <v>507.97600927069601</v>
      </c>
      <c r="F3627" s="86">
        <v>446.48385443198299</v>
      </c>
      <c r="G3627" s="86">
        <v>396.97434635662199</v>
      </c>
      <c r="H3627" s="86">
        <f t="shared" si="397"/>
        <v>450.47807001976702</v>
      </c>
      <c r="I3627" s="86">
        <f t="shared" si="392"/>
        <v>55.608521029098419</v>
      </c>
      <c r="J3627" s="86">
        <f t="shared" si="393"/>
        <v>8.8153130648616695</v>
      </c>
      <c r="L3627" s="87">
        <v>455.02190818654498</v>
      </c>
      <c r="M3627" s="86">
        <v>429.94629411227203</v>
      </c>
      <c r="N3627" s="86">
        <v>430.98990992890299</v>
      </c>
      <c r="O3627" s="86">
        <f t="shared" si="398"/>
        <v>438.65270407590668</v>
      </c>
      <c r="P3627" s="86">
        <f t="shared" si="394"/>
        <v>14.185746927990229</v>
      </c>
      <c r="Q3627" s="86">
        <f t="shared" si="395"/>
        <v>8.7769353518567037</v>
      </c>
      <c r="S3627" s="86">
        <f t="shared" si="396"/>
        <v>-3.8377713004966542E-2</v>
      </c>
      <c r="T3627" s="87">
        <v>0.801745033</v>
      </c>
      <c r="U3627" s="87">
        <v>0</v>
      </c>
    </row>
    <row r="3628" spans="2:21">
      <c r="B3628" s="87" t="s">
        <v>9394</v>
      </c>
      <c r="C3628" s="87" t="s">
        <v>4759</v>
      </c>
      <c r="D3628" s="87" t="s">
        <v>4760</v>
      </c>
      <c r="E3628" s="87">
        <v>434.20547678612297</v>
      </c>
      <c r="F3628" s="86">
        <v>398.97769261532801</v>
      </c>
      <c r="G3628" s="86">
        <v>345.17533819322898</v>
      </c>
      <c r="H3628" s="86">
        <f t="shared" si="397"/>
        <v>392.78616919822662</v>
      </c>
      <c r="I3628" s="86">
        <f t="shared" si="392"/>
        <v>44.836844404305083</v>
      </c>
      <c r="J3628" s="86">
        <f t="shared" si="393"/>
        <v>8.617600320088151</v>
      </c>
      <c r="L3628" s="87">
        <v>440.256552865922</v>
      </c>
      <c r="M3628" s="86">
        <v>406.04256869626698</v>
      </c>
      <c r="N3628" s="86">
        <v>380.73856130619703</v>
      </c>
      <c r="O3628" s="86">
        <f t="shared" si="398"/>
        <v>409.01256095612865</v>
      </c>
      <c r="P3628" s="86">
        <f t="shared" si="394"/>
        <v>29.869942590229432</v>
      </c>
      <c r="Q3628" s="86">
        <f t="shared" si="395"/>
        <v>8.6760013394230473</v>
      </c>
      <c r="S3628" s="86">
        <f t="shared" si="396"/>
        <v>5.8401019334896789E-2</v>
      </c>
      <c r="T3628" s="87">
        <v>0.97207126700000002</v>
      </c>
      <c r="U3628" s="87">
        <v>0</v>
      </c>
    </row>
    <row r="3629" spans="2:21">
      <c r="B3629" s="87" t="s">
        <v>9395</v>
      </c>
      <c r="C3629" s="87" t="s">
        <v>4761</v>
      </c>
      <c r="D3629" s="87" t="s">
        <v>4762</v>
      </c>
      <c r="E3629" s="87">
        <v>70.848572278114503</v>
      </c>
      <c r="F3629" s="86">
        <v>88.472038698483004</v>
      </c>
      <c r="G3629" s="86">
        <v>77.064069647363695</v>
      </c>
      <c r="H3629" s="86">
        <f t="shared" si="397"/>
        <v>78.794893541320391</v>
      </c>
      <c r="I3629" s="86">
        <f t="shared" si="392"/>
        <v>8.9383139171424624</v>
      </c>
      <c r="J3629" s="86">
        <f t="shared" si="393"/>
        <v>6.3000302308973524</v>
      </c>
      <c r="L3629" s="87">
        <v>80.200436040952198</v>
      </c>
      <c r="M3629" s="86">
        <v>85.644561352557602</v>
      </c>
      <c r="N3629" s="86">
        <v>80.575777675887196</v>
      </c>
      <c r="O3629" s="86">
        <f t="shared" si="398"/>
        <v>82.140258356465665</v>
      </c>
      <c r="P3629" s="86">
        <f t="shared" si="394"/>
        <v>3.0406125948635934</v>
      </c>
      <c r="Q3629" s="86">
        <f t="shared" si="395"/>
        <v>6.3600175799326681</v>
      </c>
      <c r="S3629" s="86">
        <f t="shared" si="396"/>
        <v>5.9987349035316016E-2</v>
      </c>
      <c r="T3629" s="87">
        <v>0.96793640000000003</v>
      </c>
      <c r="U3629" s="87">
        <v>0</v>
      </c>
    </row>
    <row r="3630" spans="2:21">
      <c r="B3630" s="87" t="s">
        <v>9396</v>
      </c>
      <c r="C3630" s="87" t="s">
        <v>856</v>
      </c>
      <c r="D3630" s="87" t="s">
        <v>1147</v>
      </c>
      <c r="E3630" s="87">
        <v>127.22275918259599</v>
      </c>
      <c r="F3630" s="86">
        <v>117.91187677574599</v>
      </c>
      <c r="G3630" s="86">
        <v>131.08139275495299</v>
      </c>
      <c r="H3630" s="86">
        <f t="shared" si="397"/>
        <v>125.40534290443166</v>
      </c>
      <c r="I3630" s="86">
        <f t="shared" si="392"/>
        <v>6.770250307614158</v>
      </c>
      <c r="J3630" s="86">
        <f t="shared" si="393"/>
        <v>6.9704550053590255</v>
      </c>
      <c r="L3630" s="87">
        <v>134.637644868498</v>
      </c>
      <c r="M3630" s="86">
        <v>115.435188174582</v>
      </c>
      <c r="N3630" s="86">
        <v>118.854201299393</v>
      </c>
      <c r="O3630" s="86">
        <f t="shared" si="398"/>
        <v>122.97567811415767</v>
      </c>
      <c r="P3630" s="86">
        <f t="shared" si="394"/>
        <v>10.243217957332154</v>
      </c>
      <c r="Q3630" s="86">
        <f t="shared" si="395"/>
        <v>6.9422292001865262</v>
      </c>
      <c r="S3630" s="86">
        <f t="shared" si="396"/>
        <v>-2.8225805172499462E-2</v>
      </c>
      <c r="T3630" s="87">
        <v>0.80196293100000005</v>
      </c>
      <c r="U3630" s="87">
        <v>0</v>
      </c>
    </row>
    <row r="3631" spans="2:21">
      <c r="B3631" s="87" t="s">
        <v>9397</v>
      </c>
      <c r="C3631" s="87" t="s">
        <v>4763</v>
      </c>
      <c r="D3631" s="87" t="s">
        <v>4764</v>
      </c>
      <c r="E3631" s="87">
        <v>170.00847865862099</v>
      </c>
      <c r="F3631" s="86">
        <v>170.42176238756699</v>
      </c>
      <c r="G3631" s="86">
        <v>172.81734433518599</v>
      </c>
      <c r="H3631" s="86">
        <f t="shared" si="397"/>
        <v>171.08252846045798</v>
      </c>
      <c r="I3631" s="86">
        <f t="shared" si="392"/>
        <v>1.5165389706694303</v>
      </c>
      <c r="J3631" s="86">
        <f t="shared" si="393"/>
        <v>7.4185486241170873</v>
      </c>
      <c r="L3631" s="87">
        <v>169.773635064128</v>
      </c>
      <c r="M3631" s="86">
        <v>173.33177921521499</v>
      </c>
      <c r="N3631" s="86">
        <v>171.18663120503399</v>
      </c>
      <c r="O3631" s="86">
        <f t="shared" si="398"/>
        <v>171.43068182812567</v>
      </c>
      <c r="P3631" s="86">
        <f t="shared" si="394"/>
        <v>1.791582535065638</v>
      </c>
      <c r="Q3631" s="86">
        <f t="shared" si="395"/>
        <v>7.4214815288629543</v>
      </c>
      <c r="S3631" s="86">
        <f t="shared" si="396"/>
        <v>2.9329047458674677E-3</v>
      </c>
      <c r="T3631" s="87">
        <v>0.90342724100000005</v>
      </c>
      <c r="U3631" s="87">
        <v>0</v>
      </c>
    </row>
    <row r="3632" spans="2:21">
      <c r="B3632" s="87" t="s">
        <v>9398</v>
      </c>
      <c r="C3632" s="87" t="s">
        <v>4765</v>
      </c>
      <c r="D3632" s="87" t="s">
        <v>4766</v>
      </c>
      <c r="E3632" s="87">
        <v>76.224158934241103</v>
      </c>
      <c r="F3632" s="86">
        <v>74.471480897498793</v>
      </c>
      <c r="G3632" s="86">
        <v>69.046004175738005</v>
      </c>
      <c r="H3632" s="86">
        <f t="shared" si="397"/>
        <v>73.247214669159305</v>
      </c>
      <c r="I3632" s="86">
        <f t="shared" si="392"/>
        <v>3.7424052803838097</v>
      </c>
      <c r="J3632" s="86">
        <f t="shared" si="393"/>
        <v>6.1947019949083568</v>
      </c>
      <c r="L3632" s="87">
        <v>90.128746212842103</v>
      </c>
      <c r="M3632" s="86">
        <v>87.311166952111705</v>
      </c>
      <c r="N3632" s="86">
        <v>84.549973156112003</v>
      </c>
      <c r="O3632" s="86">
        <f t="shared" si="398"/>
        <v>87.329962107021927</v>
      </c>
      <c r="P3632" s="86">
        <f t="shared" si="394"/>
        <v>2.7894340192968357</v>
      </c>
      <c r="Q3632" s="86">
        <f t="shared" si="395"/>
        <v>6.448404809075571</v>
      </c>
      <c r="S3632" s="86">
        <f t="shared" si="396"/>
        <v>0.25370281416721413</v>
      </c>
      <c r="T3632" s="87">
        <v>0.12573125399999999</v>
      </c>
      <c r="U3632" s="87">
        <v>0</v>
      </c>
    </row>
    <row r="3633" spans="2:21">
      <c r="B3633" s="87" t="s">
        <v>9399</v>
      </c>
      <c r="C3633" s="87" t="s">
        <v>4767</v>
      </c>
      <c r="D3633" s="87" t="s">
        <v>4768</v>
      </c>
      <c r="E3633" s="87">
        <v>59.128791669716897</v>
      </c>
      <c r="F3633" s="86">
        <v>54.740223051789798</v>
      </c>
      <c r="G3633" s="86">
        <v>49.656646371389002</v>
      </c>
      <c r="H3633" s="86">
        <f t="shared" si="397"/>
        <v>54.508553697631896</v>
      </c>
      <c r="I3633" s="86">
        <f t="shared" si="392"/>
        <v>4.740320364215985</v>
      </c>
      <c r="J3633" s="86">
        <f t="shared" si="393"/>
        <v>5.7684107359485557</v>
      </c>
      <c r="L3633" s="87">
        <v>54.832059088781499</v>
      </c>
      <c r="M3633" s="86">
        <v>50.961508239191801</v>
      </c>
      <c r="N3633" s="86">
        <v>59.408525352798002</v>
      </c>
      <c r="O3633" s="86">
        <f t="shared" si="398"/>
        <v>55.067364226923765</v>
      </c>
      <c r="P3633" s="86">
        <f t="shared" si="394"/>
        <v>4.2284217990186503</v>
      </c>
      <c r="Q3633" s="86">
        <f t="shared" si="395"/>
        <v>5.7831256511199394</v>
      </c>
      <c r="S3633" s="86">
        <f t="shared" si="396"/>
        <v>1.4714915171383231E-2</v>
      </c>
      <c r="T3633" s="87">
        <v>0.95540296700000005</v>
      </c>
      <c r="U3633" s="87">
        <v>0</v>
      </c>
    </row>
    <row r="3634" spans="2:21">
      <c r="B3634" s="87" t="s">
        <v>9400</v>
      </c>
      <c r="C3634" s="87" t="s">
        <v>4769</v>
      </c>
      <c r="D3634" s="87" t="s">
        <v>4770</v>
      </c>
      <c r="E3634" s="87">
        <v>78.4382312032334</v>
      </c>
      <c r="F3634" s="86">
        <v>74.107755192575894</v>
      </c>
      <c r="G3634" s="86">
        <v>90.708224348708598</v>
      </c>
      <c r="H3634" s="86">
        <f t="shared" si="397"/>
        <v>81.084736914839297</v>
      </c>
      <c r="I3634" s="86">
        <f t="shared" si="392"/>
        <v>8.6108587499796023</v>
      </c>
      <c r="J3634" s="86">
        <f t="shared" si="393"/>
        <v>6.3413584674110606</v>
      </c>
      <c r="L3634" s="87">
        <v>78.065694467734005</v>
      </c>
      <c r="M3634" s="86">
        <v>87.667485331823897</v>
      </c>
      <c r="N3634" s="86">
        <v>91.749549451225604</v>
      </c>
      <c r="O3634" s="86">
        <f t="shared" si="398"/>
        <v>85.82757641692784</v>
      </c>
      <c r="P3634" s="86">
        <f t="shared" si="394"/>
        <v>7.0250210258505614</v>
      </c>
      <c r="Q3634" s="86">
        <f t="shared" si="395"/>
        <v>6.4233693552916868</v>
      </c>
      <c r="S3634" s="86">
        <f t="shared" si="396"/>
        <v>8.2010887880625896E-2</v>
      </c>
      <c r="T3634" s="87">
        <v>0.91764953500000002</v>
      </c>
      <c r="U3634" s="87">
        <v>0</v>
      </c>
    </row>
    <row r="3635" spans="2:21">
      <c r="B3635" s="87" t="s">
        <v>9401</v>
      </c>
      <c r="C3635" s="87" t="s">
        <v>4771</v>
      </c>
      <c r="D3635" s="87" t="s">
        <v>4772</v>
      </c>
      <c r="E3635" s="87">
        <v>88.415720150162599</v>
      </c>
      <c r="F3635" s="86">
        <v>92.515115735779304</v>
      </c>
      <c r="G3635" s="86">
        <v>98.4615650434109</v>
      </c>
      <c r="H3635" s="86">
        <f t="shared" si="397"/>
        <v>93.130800309784263</v>
      </c>
      <c r="I3635" s="86">
        <f t="shared" si="392"/>
        <v>5.0511434869543645</v>
      </c>
      <c r="J3635" s="86">
        <f t="shared" si="393"/>
        <v>6.5411864711086478</v>
      </c>
      <c r="L3635" s="87">
        <v>90.884556721468599</v>
      </c>
      <c r="M3635" s="86">
        <v>95.2158709632604</v>
      </c>
      <c r="N3635" s="86">
        <v>94.107608718087107</v>
      </c>
      <c r="O3635" s="86">
        <f t="shared" si="398"/>
        <v>93.402678800938702</v>
      </c>
      <c r="P3635" s="86">
        <f t="shared" si="394"/>
        <v>2.2500589784170693</v>
      </c>
      <c r="Q3635" s="86">
        <f t="shared" si="395"/>
        <v>6.5453920220964896</v>
      </c>
      <c r="S3635" s="86">
        <f t="shared" si="396"/>
        <v>4.205550987840887E-3</v>
      </c>
      <c r="T3635" s="87">
        <v>0.91676302600000004</v>
      </c>
      <c r="U3635" s="87">
        <v>0</v>
      </c>
    </row>
    <row r="3636" spans="2:21">
      <c r="B3636" s="87" t="s">
        <v>9402</v>
      </c>
      <c r="C3636" s="87" t="s">
        <v>832</v>
      </c>
      <c r="D3636" s="87" t="s">
        <v>4773</v>
      </c>
      <c r="E3636" s="87">
        <v>132.957302188532</v>
      </c>
      <c r="F3636" s="86">
        <v>125.38592685249201</v>
      </c>
      <c r="G3636" s="86">
        <v>134.91425463464901</v>
      </c>
      <c r="H3636" s="86">
        <f t="shared" si="397"/>
        <v>131.085827891891</v>
      </c>
      <c r="I3636" s="86">
        <f t="shared" si="392"/>
        <v>5.0323026154333359</v>
      </c>
      <c r="J3636" s="86">
        <f t="shared" si="393"/>
        <v>7.034367909390145</v>
      </c>
      <c r="L3636" s="87">
        <v>147.52754636779201</v>
      </c>
      <c r="M3636" s="86">
        <v>141.52989303660601</v>
      </c>
      <c r="N3636" s="86">
        <v>126.60445122444899</v>
      </c>
      <c r="O3636" s="86">
        <f t="shared" si="398"/>
        <v>138.55396354294899</v>
      </c>
      <c r="P3636" s="86">
        <f t="shared" si="394"/>
        <v>10.774325726362616</v>
      </c>
      <c r="Q3636" s="86">
        <f t="shared" si="395"/>
        <v>7.1143041716295476</v>
      </c>
      <c r="S3636" s="86">
        <f t="shared" si="396"/>
        <v>7.9936262239402214E-2</v>
      </c>
      <c r="T3636" s="87">
        <v>0.91612093100000003</v>
      </c>
      <c r="U3636" s="87">
        <v>0</v>
      </c>
    </row>
    <row r="3637" spans="2:21">
      <c r="B3637" s="87" t="s">
        <v>9403</v>
      </c>
      <c r="C3637" s="87" t="s">
        <v>841</v>
      </c>
      <c r="D3637" s="87" t="s">
        <v>4774</v>
      </c>
      <c r="E3637" s="87">
        <v>215.59262833260499</v>
      </c>
      <c r="F3637" s="86">
        <v>191.34297634581401</v>
      </c>
      <c r="G3637" s="86">
        <v>190.410037144131</v>
      </c>
      <c r="H3637" s="86">
        <f t="shared" si="397"/>
        <v>199.11521394085</v>
      </c>
      <c r="I3637" s="86">
        <f t="shared" si="392"/>
        <v>14.277481664030255</v>
      </c>
      <c r="J3637" s="86">
        <f t="shared" si="393"/>
        <v>7.6374596480930892</v>
      </c>
      <c r="L3637" s="87">
        <v>209.27618948668299</v>
      </c>
      <c r="M3637" s="86">
        <v>180.47856186279401</v>
      </c>
      <c r="N3637" s="86">
        <v>182.042411957452</v>
      </c>
      <c r="O3637" s="86">
        <f t="shared" si="398"/>
        <v>190.59905443564301</v>
      </c>
      <c r="P3637" s="86">
        <f t="shared" si="394"/>
        <v>16.193762288786704</v>
      </c>
      <c r="Q3637" s="86">
        <f t="shared" si="395"/>
        <v>7.5743971518117057</v>
      </c>
      <c r="S3637" s="86">
        <f t="shared" si="396"/>
        <v>-6.3062496281382774E-2</v>
      </c>
      <c r="T3637" s="87">
        <v>0.67326463400000003</v>
      </c>
      <c r="U3637" s="87">
        <v>0</v>
      </c>
    </row>
    <row r="3638" spans="2:21">
      <c r="B3638" s="87" t="s">
        <v>9404</v>
      </c>
      <c r="C3638" s="87" t="s">
        <v>841</v>
      </c>
      <c r="D3638" s="87" t="s">
        <v>1030</v>
      </c>
      <c r="E3638" s="87">
        <v>109.559374847123</v>
      </c>
      <c r="F3638" s="86">
        <v>88.366159883743506</v>
      </c>
      <c r="G3638" s="86">
        <v>92.636139150247104</v>
      </c>
      <c r="H3638" s="86">
        <f t="shared" si="397"/>
        <v>96.853891293704535</v>
      </c>
      <c r="I3638" s="86">
        <f t="shared" si="392"/>
        <v>11.20848629292702</v>
      </c>
      <c r="J3638" s="86">
        <f t="shared" si="393"/>
        <v>6.5977381079632123</v>
      </c>
      <c r="L3638" s="87">
        <v>115.054541883548</v>
      </c>
      <c r="M3638" s="86">
        <v>107.400476354532</v>
      </c>
      <c r="N3638" s="86">
        <v>97.292547658476906</v>
      </c>
      <c r="O3638" s="86">
        <f t="shared" si="398"/>
        <v>106.58252196551898</v>
      </c>
      <c r="P3638" s="86">
        <f t="shared" si="394"/>
        <v>8.9092029244901578</v>
      </c>
      <c r="Q3638" s="86">
        <f t="shared" si="395"/>
        <v>6.7358270655730452</v>
      </c>
      <c r="S3638" s="86">
        <f t="shared" si="396"/>
        <v>0.13808895760983297</v>
      </c>
      <c r="T3638" s="87">
        <v>0.72381813500000003</v>
      </c>
      <c r="U3638" s="87">
        <v>0</v>
      </c>
    </row>
    <row r="3639" spans="2:21">
      <c r="B3639" s="87" t="s">
        <v>9405</v>
      </c>
      <c r="C3639" s="87" t="s">
        <v>832</v>
      </c>
      <c r="D3639" s="87" t="s">
        <v>4775</v>
      </c>
      <c r="E3639" s="87">
        <v>35.142994352060803</v>
      </c>
      <c r="F3639" s="86">
        <v>41.449718488168003</v>
      </c>
      <c r="G3639" s="86">
        <v>40.501128912520002</v>
      </c>
      <c r="H3639" s="86">
        <f t="shared" si="397"/>
        <v>39.031280584249608</v>
      </c>
      <c r="I3639" s="86">
        <f t="shared" si="392"/>
        <v>3.4005930237722866</v>
      </c>
      <c r="J3639" s="86">
        <f t="shared" si="393"/>
        <v>5.2865588920797704</v>
      </c>
      <c r="L3639" s="87">
        <v>28.955699435200199</v>
      </c>
      <c r="M3639" s="86">
        <v>37.658168633356702</v>
      </c>
      <c r="N3639" s="86">
        <v>33.3823443375084</v>
      </c>
      <c r="O3639" s="86">
        <f t="shared" si="398"/>
        <v>33.332070802021768</v>
      </c>
      <c r="P3639" s="86">
        <f t="shared" si="394"/>
        <v>4.3514524135618737</v>
      </c>
      <c r="Q3639" s="86">
        <f t="shared" si="395"/>
        <v>5.0588390445888418</v>
      </c>
      <c r="S3639" s="86">
        <f t="shared" si="396"/>
        <v>-0.22771984749092844</v>
      </c>
      <c r="T3639" s="87">
        <v>0.296668235</v>
      </c>
      <c r="U3639" s="87">
        <v>0</v>
      </c>
    </row>
    <row r="3640" spans="2:21">
      <c r="B3640" s="87" t="s">
        <v>9406</v>
      </c>
      <c r="C3640" s="87" t="s">
        <v>4776</v>
      </c>
      <c r="D3640" s="87" t="s">
        <v>4777</v>
      </c>
      <c r="E3640" s="87">
        <v>62.589666688930798</v>
      </c>
      <c r="F3640" s="86">
        <v>54.375149663443104</v>
      </c>
      <c r="G3640" s="86">
        <v>59.931367176520503</v>
      </c>
      <c r="H3640" s="86">
        <f t="shared" si="397"/>
        <v>58.965394509631466</v>
      </c>
      <c r="I3640" s="86">
        <f t="shared" si="392"/>
        <v>4.1915867980264157</v>
      </c>
      <c r="J3640" s="86">
        <f t="shared" si="393"/>
        <v>5.8817966117945888</v>
      </c>
      <c r="L3640" s="87">
        <v>63.960053269822801</v>
      </c>
      <c r="M3640" s="86">
        <v>64.186925975233095</v>
      </c>
      <c r="N3640" s="86">
        <v>68.8638340546009</v>
      </c>
      <c r="O3640" s="86">
        <f t="shared" si="398"/>
        <v>65.670271099885596</v>
      </c>
      <c r="P3640" s="86">
        <f t="shared" si="394"/>
        <v>2.7680319841744048</v>
      </c>
      <c r="Q3640" s="86">
        <f t="shared" si="395"/>
        <v>6.037168505870536</v>
      </c>
      <c r="S3640" s="86">
        <f t="shared" si="396"/>
        <v>0.1553718940759472</v>
      </c>
      <c r="T3640" s="87">
        <v>0.60643830799999998</v>
      </c>
      <c r="U3640" s="87">
        <v>0</v>
      </c>
    </row>
    <row r="3641" spans="2:21">
      <c r="B3641" s="87" t="s">
        <v>9407</v>
      </c>
      <c r="C3641" s="87" t="s">
        <v>841</v>
      </c>
      <c r="D3641" s="87"/>
      <c r="E3641" s="87">
        <v>37.179990880464501</v>
      </c>
      <c r="F3641" s="86">
        <v>36.221961682277701</v>
      </c>
      <c r="G3641" s="86">
        <v>30.161160249177001</v>
      </c>
      <c r="H3641" s="86">
        <f t="shared" si="397"/>
        <v>34.521037603973063</v>
      </c>
      <c r="I3641" s="86">
        <f t="shared" si="392"/>
        <v>3.8060284940857012</v>
      </c>
      <c r="J3641" s="86">
        <f t="shared" si="393"/>
        <v>5.1094039233558286</v>
      </c>
      <c r="L3641" s="87">
        <v>34.322539242705702</v>
      </c>
      <c r="M3641" s="86">
        <v>35.827543745574197</v>
      </c>
      <c r="N3641" s="86">
        <v>33.713760277148801</v>
      </c>
      <c r="O3641" s="86">
        <f t="shared" si="398"/>
        <v>34.621281088476231</v>
      </c>
      <c r="P3641" s="86">
        <f t="shared" si="394"/>
        <v>1.0880970341187004</v>
      </c>
      <c r="Q3641" s="86">
        <f t="shared" si="395"/>
        <v>5.1135872045080442</v>
      </c>
      <c r="S3641" s="86">
        <f t="shared" si="396"/>
        <v>4.1832811522154508E-3</v>
      </c>
      <c r="T3641" s="87">
        <v>0.93163660599999998</v>
      </c>
      <c r="U3641" s="87">
        <v>0</v>
      </c>
    </row>
    <row r="3642" spans="2:21">
      <c r="B3642" s="87" t="s">
        <v>9408</v>
      </c>
      <c r="C3642" s="87" t="s">
        <v>4778</v>
      </c>
      <c r="D3642" s="87" t="s">
        <v>1032</v>
      </c>
      <c r="E3642" s="87">
        <v>95.291553641897096</v>
      </c>
      <c r="F3642" s="86">
        <v>90.435976033629998</v>
      </c>
      <c r="G3642" s="86">
        <v>101.437712893035</v>
      </c>
      <c r="H3642" s="86">
        <f t="shared" si="397"/>
        <v>95.721747522854017</v>
      </c>
      <c r="I3642" s="86">
        <f t="shared" si="392"/>
        <v>5.5134701923840348</v>
      </c>
      <c r="J3642" s="86">
        <f t="shared" si="393"/>
        <v>6.5807748302462423</v>
      </c>
      <c r="L3642" s="87">
        <v>87.526426326589899</v>
      </c>
      <c r="M3642" s="86">
        <v>87.064182583935604</v>
      </c>
      <c r="N3642" s="86">
        <v>89.273139443768102</v>
      </c>
      <c r="O3642" s="86">
        <f t="shared" si="398"/>
        <v>87.954582784764526</v>
      </c>
      <c r="P3642" s="86">
        <f t="shared" si="394"/>
        <v>1.165058396243617</v>
      </c>
      <c r="Q3642" s="86">
        <f t="shared" si="395"/>
        <v>6.4586868447120116</v>
      </c>
      <c r="S3642" s="86">
        <f t="shared" si="396"/>
        <v>-0.12208798553423159</v>
      </c>
      <c r="T3642" s="87">
        <v>0.24201355399999999</v>
      </c>
      <c r="U3642" s="87">
        <v>0</v>
      </c>
    </row>
    <row r="3643" spans="2:21">
      <c r="B3643" s="87" t="s">
        <v>9409</v>
      </c>
      <c r="C3643" s="87" t="s">
        <v>832</v>
      </c>
      <c r="D3643" s="87" t="s">
        <v>1045</v>
      </c>
      <c r="E3643" s="87">
        <v>53.243779050174901</v>
      </c>
      <c r="F3643" s="86">
        <v>53.292628734103403</v>
      </c>
      <c r="G3643" s="86">
        <v>53.773921681884403</v>
      </c>
      <c r="H3643" s="86">
        <f t="shared" si="397"/>
        <v>53.436776488720909</v>
      </c>
      <c r="I3643" s="86">
        <f t="shared" si="392"/>
        <v>0.29299613284123621</v>
      </c>
      <c r="J3643" s="86">
        <f t="shared" si="393"/>
        <v>5.7397610764268148</v>
      </c>
      <c r="L3643" s="87">
        <v>55.690482324602797</v>
      </c>
      <c r="M3643" s="86">
        <v>56.241036175510203</v>
      </c>
      <c r="N3643" s="86">
        <v>51.959568748032297</v>
      </c>
      <c r="O3643" s="86">
        <f t="shared" si="398"/>
        <v>54.630362416048435</v>
      </c>
      <c r="P3643" s="86">
        <f t="shared" si="394"/>
        <v>2.3292984992318089</v>
      </c>
      <c r="Q3643" s="86">
        <f t="shared" si="395"/>
        <v>5.7716310887470206</v>
      </c>
      <c r="S3643" s="86">
        <f t="shared" si="396"/>
        <v>3.1870012320205837E-2</v>
      </c>
      <c r="T3643" s="87">
        <v>0.98770320300000003</v>
      </c>
      <c r="U3643" s="87">
        <v>0</v>
      </c>
    </row>
    <row r="3644" spans="2:21">
      <c r="B3644" s="87" t="s">
        <v>9410</v>
      </c>
      <c r="C3644" s="87" t="s">
        <v>4779</v>
      </c>
      <c r="D3644" s="87" t="s">
        <v>4780</v>
      </c>
      <c r="E3644" s="87">
        <v>65.184455749780298</v>
      </c>
      <c r="F3644" s="86">
        <v>66.668551574362397</v>
      </c>
      <c r="G3644" s="86">
        <v>67.557400169348796</v>
      </c>
      <c r="H3644" s="86">
        <f t="shared" si="397"/>
        <v>66.47013583116383</v>
      </c>
      <c r="I3644" s="86">
        <f t="shared" si="392"/>
        <v>1.1988506620726778</v>
      </c>
      <c r="J3644" s="86">
        <f t="shared" si="393"/>
        <v>6.0546343969211689</v>
      </c>
      <c r="L3644" s="87">
        <v>63.8864937466005</v>
      </c>
      <c r="M3644" s="86">
        <v>72.648676177179794</v>
      </c>
      <c r="N3644" s="86">
        <v>67.789371085296906</v>
      </c>
      <c r="O3644" s="86">
        <f t="shared" si="398"/>
        <v>68.108180336359069</v>
      </c>
      <c r="P3644" s="86">
        <f t="shared" si="394"/>
        <v>4.3897824252017577</v>
      </c>
      <c r="Q3644" s="86">
        <f t="shared" si="395"/>
        <v>6.0897561827271849</v>
      </c>
      <c r="S3644" s="86">
        <f t="shared" si="396"/>
        <v>3.5121785806016444E-2</v>
      </c>
      <c r="T3644" s="87">
        <v>0.99531827500000003</v>
      </c>
      <c r="U3644" s="87">
        <v>0</v>
      </c>
    </row>
    <row r="3645" spans="2:21">
      <c r="B3645" s="87" t="s">
        <v>9411</v>
      </c>
      <c r="C3645" s="87" t="s">
        <v>4781</v>
      </c>
      <c r="D3645" s="87" t="s">
        <v>1438</v>
      </c>
      <c r="E3645" s="87">
        <v>86.046534545564199</v>
      </c>
      <c r="F3645" s="86">
        <v>92.834171979543797</v>
      </c>
      <c r="G3645" s="86">
        <v>93.980549264325305</v>
      </c>
      <c r="H3645" s="86">
        <f t="shared" si="397"/>
        <v>90.953751929811105</v>
      </c>
      <c r="I3645" s="86">
        <f t="shared" si="392"/>
        <v>4.2882551302315264</v>
      </c>
      <c r="J3645" s="86">
        <f t="shared" si="393"/>
        <v>6.5070612465506805</v>
      </c>
      <c r="L3645" s="87">
        <v>91.209792735035805</v>
      </c>
      <c r="M3645" s="86">
        <v>94.928995791496106</v>
      </c>
      <c r="N3645" s="86">
        <v>85.214927298418104</v>
      </c>
      <c r="O3645" s="86">
        <f t="shared" si="398"/>
        <v>90.451238608316672</v>
      </c>
      <c r="P3645" s="86">
        <f t="shared" si="394"/>
        <v>4.9012585061823311</v>
      </c>
      <c r="Q3645" s="86">
        <f t="shared" si="395"/>
        <v>6.4990683536414657</v>
      </c>
      <c r="S3645" s="86">
        <f t="shared" si="396"/>
        <v>-7.9928929092147986E-3</v>
      </c>
      <c r="T3645" s="87">
        <v>0.90375330300000001</v>
      </c>
      <c r="U3645" s="87">
        <v>0</v>
      </c>
    </row>
    <row r="3646" spans="2:21">
      <c r="B3646" s="87" t="s">
        <v>9412</v>
      </c>
      <c r="C3646" s="87" t="s">
        <v>841</v>
      </c>
      <c r="D3646" s="87"/>
      <c r="E3646" s="87">
        <v>100.97376263679</v>
      </c>
      <c r="F3646" s="86">
        <v>117.239246742698</v>
      </c>
      <c r="G3646" s="86">
        <v>109.881741597868</v>
      </c>
      <c r="H3646" s="86">
        <f t="shared" si="397"/>
        <v>109.364916992452</v>
      </c>
      <c r="I3646" s="86">
        <f t="shared" si="392"/>
        <v>8.1450490516914016</v>
      </c>
      <c r="J3646" s="86">
        <f t="shared" si="393"/>
        <v>6.7730062021433248</v>
      </c>
      <c r="L3646" s="87">
        <v>112.546787950687</v>
      </c>
      <c r="M3646" s="86">
        <v>107.565775325584</v>
      </c>
      <c r="N3646" s="86">
        <v>116.869466095313</v>
      </c>
      <c r="O3646" s="86">
        <f t="shared" si="398"/>
        <v>112.32734312386134</v>
      </c>
      <c r="P3646" s="86">
        <f t="shared" si="394"/>
        <v>4.6557257767936209</v>
      </c>
      <c r="Q3646" s="86">
        <f t="shared" si="395"/>
        <v>6.8115653462536363</v>
      </c>
      <c r="S3646" s="86">
        <f t="shared" si="396"/>
        <v>3.8559144110311222E-2</v>
      </c>
      <c r="T3646" s="87">
        <v>1</v>
      </c>
      <c r="U3646" s="87">
        <v>0</v>
      </c>
    </row>
    <row r="3647" spans="2:21">
      <c r="B3647" s="87" t="s">
        <v>9413</v>
      </c>
      <c r="C3647" s="87" t="s">
        <v>832</v>
      </c>
      <c r="D3647" s="87" t="s">
        <v>4782</v>
      </c>
      <c r="E3647" s="87">
        <v>201.935853355577</v>
      </c>
      <c r="F3647" s="86">
        <v>180.27888934301001</v>
      </c>
      <c r="G3647" s="86">
        <v>162.44022030345101</v>
      </c>
      <c r="H3647" s="86">
        <f t="shared" si="397"/>
        <v>181.55165433401268</v>
      </c>
      <c r="I3647" s="86">
        <f t="shared" si="392"/>
        <v>19.778554183478327</v>
      </c>
      <c r="J3647" s="86">
        <f t="shared" si="393"/>
        <v>7.5042362660907687</v>
      </c>
      <c r="L3647" s="87">
        <v>178.11411528641801</v>
      </c>
      <c r="M3647" s="86">
        <v>176.130244019147</v>
      </c>
      <c r="N3647" s="86">
        <v>160.532211596732</v>
      </c>
      <c r="O3647" s="86">
        <f t="shared" si="398"/>
        <v>171.59219030076565</v>
      </c>
      <c r="P3647" s="86">
        <f t="shared" si="394"/>
        <v>9.629448738195487</v>
      </c>
      <c r="Q3647" s="86">
        <f t="shared" si="395"/>
        <v>7.4228400825262222</v>
      </c>
      <c r="S3647" s="86">
        <f t="shared" si="396"/>
        <v>-8.1396183564546282E-2</v>
      </c>
      <c r="T3647" s="87">
        <v>0.59504868399999999</v>
      </c>
      <c r="U3647" s="87">
        <v>0</v>
      </c>
    </row>
    <row r="3648" spans="2:21">
      <c r="B3648" s="87" t="s">
        <v>9414</v>
      </c>
      <c r="C3648" s="87" t="s">
        <v>4783</v>
      </c>
      <c r="D3648" s="87" t="s">
        <v>4784</v>
      </c>
      <c r="E3648" s="87">
        <v>678.50640849899798</v>
      </c>
      <c r="F3648" s="86">
        <v>743.91542673543699</v>
      </c>
      <c r="G3648" s="86">
        <v>801.18960178033399</v>
      </c>
      <c r="H3648" s="86">
        <f t="shared" si="397"/>
        <v>741.20381233825628</v>
      </c>
      <c r="I3648" s="86">
        <f t="shared" si="392"/>
        <v>61.386530427331202</v>
      </c>
      <c r="J3648" s="86">
        <f t="shared" si="393"/>
        <v>9.533726491576159</v>
      </c>
      <c r="L3648" s="87">
        <v>713.78357621356702</v>
      </c>
      <c r="M3648" s="86">
        <v>686.02282201160995</v>
      </c>
      <c r="N3648" s="86">
        <v>758.25274555371504</v>
      </c>
      <c r="O3648" s="86">
        <f t="shared" si="398"/>
        <v>719.35304792629734</v>
      </c>
      <c r="P3648" s="86">
        <f t="shared" si="394"/>
        <v>36.435624395552281</v>
      </c>
      <c r="Q3648" s="86">
        <f t="shared" si="395"/>
        <v>9.4905561878156419</v>
      </c>
      <c r="S3648" s="86">
        <f t="shared" si="396"/>
        <v>-4.3170303760517011E-2</v>
      </c>
      <c r="T3648" s="87">
        <v>0.73143567600000003</v>
      </c>
      <c r="U3648" s="87">
        <v>0</v>
      </c>
    </row>
    <row r="3649" spans="2:21">
      <c r="B3649" s="87" t="s">
        <v>9415</v>
      </c>
      <c r="C3649" s="87" t="s">
        <v>4785</v>
      </c>
      <c r="D3649" s="87" t="s">
        <v>4786</v>
      </c>
      <c r="E3649" s="87">
        <v>826.15110221461896</v>
      </c>
      <c r="F3649" s="86">
        <v>806.53792082111897</v>
      </c>
      <c r="G3649" s="86">
        <v>795.41546097466505</v>
      </c>
      <c r="H3649" s="86">
        <f t="shared" si="397"/>
        <v>809.36816133680111</v>
      </c>
      <c r="I3649" s="86">
        <f t="shared" si="392"/>
        <v>15.562056632728364</v>
      </c>
      <c r="J3649" s="86">
        <f t="shared" si="393"/>
        <v>9.6606522876269434</v>
      </c>
      <c r="L3649" s="87">
        <v>793.48937860692899</v>
      </c>
      <c r="M3649" s="86">
        <v>783.70187599821702</v>
      </c>
      <c r="N3649" s="86">
        <v>807.23561726200205</v>
      </c>
      <c r="O3649" s="86">
        <f t="shared" si="398"/>
        <v>794.80895728904943</v>
      </c>
      <c r="P3649" s="86">
        <f t="shared" si="394"/>
        <v>11.822233731043573</v>
      </c>
      <c r="Q3649" s="86">
        <f t="shared" si="395"/>
        <v>9.6344643212496681</v>
      </c>
      <c r="S3649" s="86">
        <f t="shared" si="396"/>
        <v>-2.6187966377276242E-2</v>
      </c>
      <c r="T3649" s="87">
        <v>0.77763871399999995</v>
      </c>
      <c r="U3649" s="87">
        <v>0</v>
      </c>
    </row>
    <row r="3650" spans="2:21">
      <c r="B3650" s="87" t="s">
        <v>9416</v>
      </c>
      <c r="C3650" s="87" t="s">
        <v>4787</v>
      </c>
      <c r="D3650" s="87" t="s">
        <v>4213</v>
      </c>
      <c r="E3650" s="87">
        <v>45.366410890842097</v>
      </c>
      <c r="F3650" s="86">
        <v>39.7496597676123</v>
      </c>
      <c r="G3650" s="86">
        <v>49.578968151533097</v>
      </c>
      <c r="H3650" s="86">
        <f t="shared" si="397"/>
        <v>44.898346269995834</v>
      </c>
      <c r="I3650" s="86">
        <f t="shared" si="392"/>
        <v>4.9313425345964239</v>
      </c>
      <c r="J3650" s="86">
        <f t="shared" si="393"/>
        <v>5.4885904023924539</v>
      </c>
      <c r="L3650" s="87">
        <v>65.820466332539596</v>
      </c>
      <c r="M3650" s="86">
        <v>51.2107379595504</v>
      </c>
      <c r="N3650" s="86">
        <v>43.533302105444598</v>
      </c>
      <c r="O3650" s="86">
        <f t="shared" si="398"/>
        <v>53.521502132511529</v>
      </c>
      <c r="P3650" s="86">
        <f t="shared" si="394"/>
        <v>11.321843737601075</v>
      </c>
      <c r="Q3650" s="86">
        <f t="shared" si="395"/>
        <v>5.7420467020609394</v>
      </c>
      <c r="S3650" s="86">
        <f t="shared" si="396"/>
        <v>0.25345629966848499</v>
      </c>
      <c r="T3650" s="87">
        <v>0.59299716599999996</v>
      </c>
      <c r="U3650" s="87">
        <v>0</v>
      </c>
    </row>
    <row r="3651" spans="2:21">
      <c r="B3651" s="87" t="s">
        <v>9417</v>
      </c>
      <c r="C3651" s="87" t="s">
        <v>4788</v>
      </c>
      <c r="D3651" s="87" t="s">
        <v>4789</v>
      </c>
      <c r="E3651" s="87">
        <v>141.05940729686901</v>
      </c>
      <c r="F3651" s="86">
        <v>139.33932355302201</v>
      </c>
      <c r="G3651" s="86">
        <v>153.238152878883</v>
      </c>
      <c r="H3651" s="86">
        <f t="shared" si="397"/>
        <v>144.54562790959133</v>
      </c>
      <c r="I3651" s="86">
        <f t="shared" si="392"/>
        <v>7.5769165745559643</v>
      </c>
      <c r="J3651" s="86">
        <f t="shared" si="393"/>
        <v>7.1753811618650714</v>
      </c>
      <c r="L3651" s="87">
        <v>145.71847282036299</v>
      </c>
      <c r="M3651" s="86">
        <v>157.56655176439</v>
      </c>
      <c r="N3651" s="86">
        <v>161.40871880261199</v>
      </c>
      <c r="O3651" s="86">
        <f t="shared" si="398"/>
        <v>154.89791446245499</v>
      </c>
      <c r="P3651" s="86">
        <f t="shared" si="394"/>
        <v>8.1784578945440209</v>
      </c>
      <c r="Q3651" s="86">
        <f t="shared" si="395"/>
        <v>7.2751739096612198</v>
      </c>
      <c r="S3651" s="86">
        <f t="shared" si="396"/>
        <v>9.9792747796148537E-2</v>
      </c>
      <c r="T3651" s="87">
        <v>0.82262595800000005</v>
      </c>
      <c r="U3651" s="87">
        <v>0</v>
      </c>
    </row>
    <row r="3652" spans="2:21">
      <c r="B3652" s="87" t="s">
        <v>9418</v>
      </c>
      <c r="C3652" s="87" t="s">
        <v>4790</v>
      </c>
      <c r="D3652" s="87" t="s">
        <v>2120</v>
      </c>
      <c r="E3652" s="87">
        <v>346.96117986609698</v>
      </c>
      <c r="F3652" s="86">
        <v>373.53571206358998</v>
      </c>
      <c r="G3652" s="86">
        <v>424.39442286098102</v>
      </c>
      <c r="H3652" s="86">
        <f t="shared" si="397"/>
        <v>381.63043826355602</v>
      </c>
      <c r="I3652" s="86">
        <f t="shared" si="392"/>
        <v>39.34615895313673</v>
      </c>
      <c r="J3652" s="86">
        <f t="shared" si="393"/>
        <v>8.5760324328702886</v>
      </c>
      <c r="L3652" s="87">
        <v>554.95033011946202</v>
      </c>
      <c r="M3652" s="86">
        <v>596.37513647082005</v>
      </c>
      <c r="N3652" s="86">
        <v>600.78669260784898</v>
      </c>
      <c r="O3652" s="86">
        <f t="shared" si="398"/>
        <v>584.03738639937694</v>
      </c>
      <c r="P3652" s="86">
        <f t="shared" si="394"/>
        <v>25.28651991003796</v>
      </c>
      <c r="Q3652" s="86">
        <f t="shared" si="395"/>
        <v>9.1899169140967665</v>
      </c>
      <c r="S3652" s="86">
        <f t="shared" si="396"/>
        <v>0.61388448122647754</v>
      </c>
      <c r="T3652" s="91">
        <v>2.0100000000000001E-8</v>
      </c>
      <c r="U3652" s="87">
        <v>0</v>
      </c>
    </row>
    <row r="3653" spans="2:21">
      <c r="B3653" s="87" t="s">
        <v>9419</v>
      </c>
      <c r="C3653" s="87" t="s">
        <v>4791</v>
      </c>
      <c r="D3653" s="87" t="s">
        <v>866</v>
      </c>
      <c r="E3653" s="87">
        <v>133.75027631264501</v>
      </c>
      <c r="F3653" s="86">
        <v>134.706568716894</v>
      </c>
      <c r="G3653" s="86">
        <v>174.83482884131999</v>
      </c>
      <c r="H3653" s="86">
        <f t="shared" si="397"/>
        <v>147.76389129028632</v>
      </c>
      <c r="I3653" s="86">
        <f t="shared" si="392"/>
        <v>23.448995046900858</v>
      </c>
      <c r="J3653" s="86">
        <f t="shared" si="393"/>
        <v>7.2071499543809532</v>
      </c>
      <c r="L3653" s="87">
        <v>197.817940119816</v>
      </c>
      <c r="M3653" s="86">
        <v>222.786963484361</v>
      </c>
      <c r="N3653" s="86">
        <v>206.05987279431901</v>
      </c>
      <c r="O3653" s="86">
        <f t="shared" si="398"/>
        <v>208.88825879949869</v>
      </c>
      <c r="P3653" s="86">
        <f t="shared" si="394"/>
        <v>12.722533454093197</v>
      </c>
      <c r="Q3653" s="86">
        <f t="shared" si="395"/>
        <v>7.7065875933918981</v>
      </c>
      <c r="S3653" s="86">
        <f t="shared" si="396"/>
        <v>0.49943763901094412</v>
      </c>
      <c r="T3653" s="87">
        <v>2.6178399999999999E-4</v>
      </c>
      <c r="U3653" s="87">
        <v>0</v>
      </c>
    </row>
    <row r="3654" spans="2:21">
      <c r="B3654" s="87" t="s">
        <v>9420</v>
      </c>
      <c r="C3654" s="87" t="s">
        <v>4792</v>
      </c>
      <c r="D3654" s="87" t="s">
        <v>3593</v>
      </c>
      <c r="E3654" s="87">
        <v>206.24914580929101</v>
      </c>
      <c r="F3654" s="86">
        <v>207.91769691119401</v>
      </c>
      <c r="G3654" s="86">
        <v>191.838472230039</v>
      </c>
      <c r="H3654" s="86">
        <f t="shared" si="397"/>
        <v>202.00177165017467</v>
      </c>
      <c r="I3654" s="86">
        <f t="shared" ref="I3654:I3717" si="399">STDEV(E3654:G3654)</f>
        <v>8.8411258911075912</v>
      </c>
      <c r="J3654" s="86">
        <f t="shared" ref="J3654:J3717" si="400">LOG(H3654,2)</f>
        <v>7.6582241359186902</v>
      </c>
      <c r="L3654" s="87">
        <v>240.26655027694801</v>
      </c>
      <c r="M3654" s="86">
        <v>237.37074677507599</v>
      </c>
      <c r="N3654" s="86">
        <v>231.102714880755</v>
      </c>
      <c r="O3654" s="86">
        <f t="shared" si="398"/>
        <v>236.24667064425967</v>
      </c>
      <c r="P3654" s="86">
        <f t="shared" ref="P3654:P3717" si="401">STDEV(L3654:N3654)</f>
        <v>4.6841893805687667</v>
      </c>
      <c r="Q3654" s="86">
        <f t="shared" ref="Q3654:Q3717" si="402">LOG(O3654,2)</f>
        <v>7.8841501877693396</v>
      </c>
      <c r="S3654" s="86">
        <f t="shared" ref="S3654:S3717" si="403">LOG(O3654/H3654,2)</f>
        <v>0.22592605185065096</v>
      </c>
      <c r="T3654" s="87">
        <v>0.15595176199999999</v>
      </c>
      <c r="U3654" s="87">
        <v>0</v>
      </c>
    </row>
    <row r="3655" spans="2:21">
      <c r="B3655" s="87" t="s">
        <v>9421</v>
      </c>
      <c r="C3655" s="87" t="s">
        <v>4793</v>
      </c>
      <c r="D3655" s="87" t="s">
        <v>3185</v>
      </c>
      <c r="E3655" s="87">
        <v>66.068178775918199</v>
      </c>
      <c r="F3655" s="86">
        <v>68.185704776729196</v>
      </c>
      <c r="G3655" s="86">
        <v>82.753833978973702</v>
      </c>
      <c r="H3655" s="86">
        <f t="shared" ref="H3655:H3718" si="404">AVERAGE(E3655:G3655)</f>
        <v>72.335905843873704</v>
      </c>
      <c r="I3655" s="86">
        <f t="shared" si="399"/>
        <v>9.084101444948173</v>
      </c>
      <c r="J3655" s="86">
        <f t="shared" si="400"/>
        <v>6.1766400397722325</v>
      </c>
      <c r="L3655" s="87">
        <v>67.166185992435601</v>
      </c>
      <c r="M3655" s="86">
        <v>79.736925031934007</v>
      </c>
      <c r="N3655" s="86">
        <v>74.655180459497799</v>
      </c>
      <c r="O3655" s="86">
        <f t="shared" ref="O3655:O3718" si="405">AVERAGE(L3655:N3655)</f>
        <v>73.852763827955798</v>
      </c>
      <c r="P3655" s="86">
        <f t="shared" si="401"/>
        <v>6.323667791537102</v>
      </c>
      <c r="Q3655" s="86">
        <f t="shared" si="402"/>
        <v>6.2065800075669912</v>
      </c>
      <c r="S3655" s="86">
        <f t="shared" si="403"/>
        <v>2.9939967794759419E-2</v>
      </c>
      <c r="T3655" s="87">
        <v>0.98945093900000003</v>
      </c>
      <c r="U3655" s="87">
        <v>0</v>
      </c>
    </row>
    <row r="3656" spans="2:21">
      <c r="B3656" s="87" t="s">
        <v>9422</v>
      </c>
      <c r="C3656" s="87" t="s">
        <v>4794</v>
      </c>
      <c r="D3656" s="87" t="s">
        <v>4795</v>
      </c>
      <c r="E3656" s="87">
        <v>105.471426286076</v>
      </c>
      <c r="F3656" s="86">
        <v>119.020877460324</v>
      </c>
      <c r="G3656" s="86">
        <v>115.561509159482</v>
      </c>
      <c r="H3656" s="86">
        <f t="shared" si="404"/>
        <v>113.35127096862733</v>
      </c>
      <c r="I3656" s="86">
        <f t="shared" si="399"/>
        <v>7.0399411521735784</v>
      </c>
      <c r="J3656" s="86">
        <f t="shared" si="400"/>
        <v>6.8246567573850152</v>
      </c>
      <c r="L3656" s="87">
        <v>105.587373043591</v>
      </c>
      <c r="M3656" s="86">
        <v>104.451569111871</v>
      </c>
      <c r="N3656" s="86">
        <v>115.66819399997399</v>
      </c>
      <c r="O3656" s="86">
        <f t="shared" si="405"/>
        <v>108.56904538514533</v>
      </c>
      <c r="P3656" s="86">
        <f t="shared" si="401"/>
        <v>6.1742162202497788</v>
      </c>
      <c r="Q3656" s="86">
        <f t="shared" si="402"/>
        <v>6.7624690181925864</v>
      </c>
      <c r="S3656" s="86">
        <f t="shared" si="403"/>
        <v>-6.2187739192428503E-2</v>
      </c>
      <c r="T3656" s="87">
        <v>0.631158942</v>
      </c>
      <c r="U3656" s="87">
        <v>0</v>
      </c>
    </row>
    <row r="3657" spans="2:21">
      <c r="B3657" s="87" t="s">
        <v>9423</v>
      </c>
      <c r="C3657" s="87" t="s">
        <v>2306</v>
      </c>
      <c r="D3657" s="87" t="s">
        <v>957</v>
      </c>
      <c r="E3657" s="87">
        <v>53.2360944127228</v>
      </c>
      <c r="F3657" s="86">
        <v>52.9489429501483</v>
      </c>
      <c r="G3657" s="86">
        <v>57.676655488017502</v>
      </c>
      <c r="H3657" s="86">
        <f t="shared" si="404"/>
        <v>54.620564283629534</v>
      </c>
      <c r="I3657" s="86">
        <f t="shared" si="399"/>
        <v>2.6505441097570506</v>
      </c>
      <c r="J3657" s="86">
        <f t="shared" si="400"/>
        <v>5.7713723135125097</v>
      </c>
      <c r="L3657" s="87">
        <v>59.201907335284801</v>
      </c>
      <c r="M3657" s="86">
        <v>57.638627296637303</v>
      </c>
      <c r="N3657" s="86">
        <v>58.257256962962103</v>
      </c>
      <c r="O3657" s="86">
        <f t="shared" si="405"/>
        <v>58.365930531628067</v>
      </c>
      <c r="P3657" s="86">
        <f t="shared" si="401"/>
        <v>0.78728557601633875</v>
      </c>
      <c r="Q3657" s="86">
        <f t="shared" si="402"/>
        <v>5.8670545770786049</v>
      </c>
      <c r="S3657" s="86">
        <f t="shared" si="403"/>
        <v>9.5682263566095105E-2</v>
      </c>
      <c r="T3657" s="87">
        <v>0.83839882200000004</v>
      </c>
      <c r="U3657" s="87">
        <v>0</v>
      </c>
    </row>
    <row r="3658" spans="2:21">
      <c r="B3658" s="87" t="s">
        <v>9424</v>
      </c>
      <c r="C3658" s="87" t="s">
        <v>2148</v>
      </c>
      <c r="D3658" s="87" t="s">
        <v>835</v>
      </c>
      <c r="E3658" s="87">
        <v>130.78900249599701</v>
      </c>
      <c r="F3658" s="86">
        <v>120.16937471260501</v>
      </c>
      <c r="G3658" s="86">
        <v>133.286464451885</v>
      </c>
      <c r="H3658" s="86">
        <f t="shared" si="404"/>
        <v>128.08161388682902</v>
      </c>
      <c r="I3658" s="86">
        <f t="shared" si="399"/>
        <v>6.9650538847786816</v>
      </c>
      <c r="J3658" s="86">
        <f t="shared" si="400"/>
        <v>7.0009195814724476</v>
      </c>
      <c r="L3658" s="87">
        <v>127.119320032163</v>
      </c>
      <c r="M3658" s="86">
        <v>128.99641545311599</v>
      </c>
      <c r="N3658" s="86">
        <v>125.923641205778</v>
      </c>
      <c r="O3658" s="86">
        <f t="shared" si="405"/>
        <v>127.34645889701899</v>
      </c>
      <c r="P3658" s="86">
        <f t="shared" si="401"/>
        <v>1.5489284817969931</v>
      </c>
      <c r="Q3658" s="86">
        <f t="shared" si="402"/>
        <v>6.9926150331501766</v>
      </c>
      <c r="S3658" s="86">
        <f t="shared" si="403"/>
        <v>-8.304548322271281E-3</v>
      </c>
      <c r="T3658" s="87">
        <v>0.858845886</v>
      </c>
      <c r="U3658" s="87">
        <v>0</v>
      </c>
    </row>
    <row r="3659" spans="2:21">
      <c r="B3659" s="87" t="s">
        <v>9425</v>
      </c>
      <c r="C3659" s="87" t="s">
        <v>3390</v>
      </c>
      <c r="D3659" s="87" t="s">
        <v>2890</v>
      </c>
      <c r="E3659" s="87">
        <v>395.32755746801701</v>
      </c>
      <c r="F3659" s="86">
        <v>447.66706642505301</v>
      </c>
      <c r="G3659" s="86">
        <v>464.79329200366999</v>
      </c>
      <c r="H3659" s="86">
        <f t="shared" si="404"/>
        <v>435.92930529891328</v>
      </c>
      <c r="I3659" s="86">
        <f t="shared" si="399"/>
        <v>36.189823788396509</v>
      </c>
      <c r="J3659" s="86">
        <f t="shared" si="400"/>
        <v>8.7679503817398512</v>
      </c>
      <c r="L3659" s="87">
        <v>414.24143922034301</v>
      </c>
      <c r="M3659" s="86">
        <v>435.57565972423799</v>
      </c>
      <c r="N3659" s="86">
        <v>397.604159229728</v>
      </c>
      <c r="O3659" s="86">
        <f t="shared" si="405"/>
        <v>415.80708605810304</v>
      </c>
      <c r="P3659" s="86">
        <f t="shared" si="401"/>
        <v>19.034104916349079</v>
      </c>
      <c r="Q3659" s="86">
        <f t="shared" si="402"/>
        <v>8.6997705341513232</v>
      </c>
      <c r="S3659" s="86">
        <f t="shared" si="403"/>
        <v>-6.8179847588527159E-2</v>
      </c>
      <c r="T3659" s="87">
        <v>0.62218993600000005</v>
      </c>
      <c r="U3659" s="87">
        <v>0</v>
      </c>
    </row>
    <row r="3660" spans="2:21">
      <c r="B3660" s="87" t="s">
        <v>9426</v>
      </c>
      <c r="C3660" s="87" t="s">
        <v>4796</v>
      </c>
      <c r="D3660" s="87" t="s">
        <v>4797</v>
      </c>
      <c r="E3660" s="87">
        <v>386.35215778989499</v>
      </c>
      <c r="F3660" s="86">
        <v>437.82347652678402</v>
      </c>
      <c r="G3660" s="86">
        <v>395.65528138830501</v>
      </c>
      <c r="H3660" s="86">
        <f t="shared" si="404"/>
        <v>406.61030523499466</v>
      </c>
      <c r="I3660" s="86">
        <f t="shared" si="399"/>
        <v>27.428699818616273</v>
      </c>
      <c r="J3660" s="86">
        <f t="shared" si="400"/>
        <v>8.6675029694507799</v>
      </c>
      <c r="L3660" s="87">
        <v>358.50269527706598</v>
      </c>
      <c r="M3660" s="86">
        <v>359.60731911246302</v>
      </c>
      <c r="N3660" s="86">
        <v>384.54416859809402</v>
      </c>
      <c r="O3660" s="86">
        <f t="shared" si="405"/>
        <v>367.55139432920765</v>
      </c>
      <c r="P3660" s="86">
        <f t="shared" si="401"/>
        <v>14.726534944426886</v>
      </c>
      <c r="Q3660" s="86">
        <f t="shared" si="402"/>
        <v>8.5218021843760621</v>
      </c>
      <c r="S3660" s="86">
        <f t="shared" si="403"/>
        <v>-0.14570078507471726</v>
      </c>
      <c r="T3660" s="87">
        <v>0.222052149</v>
      </c>
      <c r="U3660" s="87">
        <v>0</v>
      </c>
    </row>
    <row r="3661" spans="2:21">
      <c r="B3661" s="87" t="s">
        <v>9427</v>
      </c>
      <c r="C3661" s="87" t="s">
        <v>841</v>
      </c>
      <c r="D3661" s="87" t="s">
        <v>955</v>
      </c>
      <c r="E3661" s="87">
        <v>190.14521329988</v>
      </c>
      <c r="F3661" s="86">
        <v>218.03375643643301</v>
      </c>
      <c r="G3661" s="86">
        <v>204.395896954893</v>
      </c>
      <c r="H3661" s="86">
        <f t="shared" si="404"/>
        <v>204.191622230402</v>
      </c>
      <c r="I3661" s="86">
        <f t="shared" si="399"/>
        <v>13.945393708753581</v>
      </c>
      <c r="J3661" s="86">
        <f t="shared" si="400"/>
        <v>7.6737798649297204</v>
      </c>
      <c r="L3661" s="87">
        <v>200.58634633578001</v>
      </c>
      <c r="M3661" s="86">
        <v>162.12493538122999</v>
      </c>
      <c r="N3661" s="86">
        <v>210.36802792571899</v>
      </c>
      <c r="O3661" s="86">
        <f t="shared" si="405"/>
        <v>191.02643654757631</v>
      </c>
      <c r="P3661" s="86">
        <f t="shared" si="401"/>
        <v>25.502801825152083</v>
      </c>
      <c r="Q3661" s="86">
        <f t="shared" si="402"/>
        <v>7.577628499432798</v>
      </c>
      <c r="S3661" s="86">
        <f t="shared" si="403"/>
        <v>-9.6151365496922256E-2</v>
      </c>
      <c r="T3661" s="87">
        <v>0.60643830799999998</v>
      </c>
      <c r="U3661" s="87">
        <v>0</v>
      </c>
    </row>
    <row r="3662" spans="2:21">
      <c r="B3662" s="87" t="s">
        <v>9428</v>
      </c>
      <c r="C3662" s="87" t="s">
        <v>841</v>
      </c>
      <c r="D3662" s="87" t="s">
        <v>1680</v>
      </c>
      <c r="E3662" s="87">
        <v>178.14035690121199</v>
      </c>
      <c r="F3662" s="86">
        <v>185.41941737375299</v>
      </c>
      <c r="G3662" s="86">
        <v>175.01894908990101</v>
      </c>
      <c r="H3662" s="86">
        <f t="shared" si="404"/>
        <v>179.52624112162198</v>
      </c>
      <c r="I3662" s="86">
        <f t="shared" si="399"/>
        <v>5.3369412058911445</v>
      </c>
      <c r="J3662" s="86">
        <f t="shared" si="400"/>
        <v>7.4880509261298673</v>
      </c>
      <c r="L3662" s="87">
        <v>178.89636032371001</v>
      </c>
      <c r="M3662" s="86">
        <v>176.02182705249999</v>
      </c>
      <c r="N3662" s="86">
        <v>179.67933591514199</v>
      </c>
      <c r="O3662" s="86">
        <f t="shared" si="405"/>
        <v>178.19917443045065</v>
      </c>
      <c r="P3662" s="86">
        <f t="shared" si="401"/>
        <v>1.9258488770918862</v>
      </c>
      <c r="Q3662" s="86">
        <f t="shared" si="402"/>
        <v>7.4773468428643364</v>
      </c>
      <c r="S3662" s="86">
        <f t="shared" si="403"/>
        <v>-1.0704083265530627E-2</v>
      </c>
      <c r="T3662" s="87">
        <v>0.84178788000000004</v>
      </c>
      <c r="U3662" s="87">
        <v>0</v>
      </c>
    </row>
    <row r="3663" spans="2:21">
      <c r="B3663" s="87" t="s">
        <v>9429</v>
      </c>
      <c r="C3663" s="87" t="s">
        <v>4798</v>
      </c>
      <c r="D3663" s="87" t="s">
        <v>1038</v>
      </c>
      <c r="E3663" s="87">
        <v>70.281497996555501</v>
      </c>
      <c r="F3663" s="86">
        <v>56.236121133028803</v>
      </c>
      <c r="G3663" s="86">
        <v>54.003741724816003</v>
      </c>
      <c r="H3663" s="86">
        <f t="shared" si="404"/>
        <v>60.173786951466774</v>
      </c>
      <c r="I3663" s="86">
        <f t="shared" si="399"/>
        <v>8.8244119568280013</v>
      </c>
      <c r="J3663" s="86">
        <f t="shared" si="400"/>
        <v>5.9110632484671859</v>
      </c>
      <c r="L3663" s="87">
        <v>69.860367653245603</v>
      </c>
      <c r="M3663" s="86">
        <v>67.457221672766394</v>
      </c>
      <c r="N3663" s="86">
        <v>50.745144321707997</v>
      </c>
      <c r="O3663" s="86">
        <f t="shared" si="405"/>
        <v>62.687577882573329</v>
      </c>
      <c r="P3663" s="86">
        <f t="shared" si="401"/>
        <v>10.412015518987475</v>
      </c>
      <c r="Q3663" s="86">
        <f t="shared" si="402"/>
        <v>5.9701076830067175</v>
      </c>
      <c r="S3663" s="86">
        <f t="shared" si="403"/>
        <v>5.9044434539531648E-2</v>
      </c>
      <c r="T3663" s="87">
        <v>0.98103776399999998</v>
      </c>
      <c r="U3663" s="87">
        <v>0</v>
      </c>
    </row>
    <row r="3664" spans="2:21">
      <c r="B3664" s="87" t="s">
        <v>9430</v>
      </c>
      <c r="C3664" s="87" t="s">
        <v>841</v>
      </c>
      <c r="D3664" s="87" t="s">
        <v>916</v>
      </c>
      <c r="E3664" s="87">
        <v>98.242454423478804</v>
      </c>
      <c r="F3664" s="86">
        <v>96.152334067845601</v>
      </c>
      <c r="G3664" s="86">
        <v>90.228662957407394</v>
      </c>
      <c r="H3664" s="86">
        <f t="shared" si="404"/>
        <v>94.874483816243924</v>
      </c>
      <c r="I3664" s="86">
        <f t="shared" si="399"/>
        <v>4.1569086307686121</v>
      </c>
      <c r="J3664" s="86">
        <f t="shared" si="400"/>
        <v>6.5679482261635993</v>
      </c>
      <c r="L3664" s="87">
        <v>105.656168280237</v>
      </c>
      <c r="M3664" s="86">
        <v>105.68769972962799</v>
      </c>
      <c r="N3664" s="86">
        <v>96.555580775256303</v>
      </c>
      <c r="O3664" s="86">
        <f t="shared" si="405"/>
        <v>102.63314959504044</v>
      </c>
      <c r="P3664" s="86">
        <f t="shared" si="401"/>
        <v>5.2633526033778466</v>
      </c>
      <c r="Q3664" s="86">
        <f t="shared" si="402"/>
        <v>6.6813529736636985</v>
      </c>
      <c r="S3664" s="86">
        <f t="shared" si="403"/>
        <v>0.1134047475000988</v>
      </c>
      <c r="T3664" s="87">
        <v>0.76674184700000003</v>
      </c>
      <c r="U3664" s="87">
        <v>0</v>
      </c>
    </row>
    <row r="3665" spans="2:21">
      <c r="B3665" s="87" t="s">
        <v>9431</v>
      </c>
      <c r="C3665" s="87" t="s">
        <v>841</v>
      </c>
      <c r="D3665" s="87" t="s">
        <v>4799</v>
      </c>
      <c r="E3665" s="87">
        <v>94.7737233945507</v>
      </c>
      <c r="F3665" s="86">
        <v>100.040346602193</v>
      </c>
      <c r="G3665" s="86">
        <v>103.57633745926999</v>
      </c>
      <c r="H3665" s="86">
        <f t="shared" si="404"/>
        <v>99.463469152004564</v>
      </c>
      <c r="I3665" s="86">
        <f t="shared" si="399"/>
        <v>4.4295704405168239</v>
      </c>
      <c r="J3665" s="86">
        <f t="shared" si="400"/>
        <v>6.6360948461678877</v>
      </c>
      <c r="L3665" s="87">
        <v>96.610410813867801</v>
      </c>
      <c r="M3665" s="86">
        <v>116.391812913767</v>
      </c>
      <c r="N3665" s="86">
        <v>85.5475358178618</v>
      </c>
      <c r="O3665" s="86">
        <f t="shared" si="405"/>
        <v>99.516586515165542</v>
      </c>
      <c r="P3665" s="86">
        <f t="shared" si="401"/>
        <v>15.626155966755048</v>
      </c>
      <c r="Q3665" s="86">
        <f t="shared" si="402"/>
        <v>6.6368650958090472</v>
      </c>
      <c r="S3665" s="86">
        <f t="shared" si="403"/>
        <v>7.7024964115936451E-4</v>
      </c>
      <c r="T3665" s="87">
        <v>0.92569185200000004</v>
      </c>
      <c r="U3665" s="87">
        <v>0</v>
      </c>
    </row>
    <row r="3666" spans="2:21">
      <c r="B3666" s="87" t="s">
        <v>9432</v>
      </c>
      <c r="C3666" s="87" t="s">
        <v>841</v>
      </c>
      <c r="D3666" s="87"/>
      <c r="E3666" s="87">
        <v>92.822873231939695</v>
      </c>
      <c r="F3666" s="86">
        <v>103.46978967658499</v>
      </c>
      <c r="G3666" s="86">
        <v>95.852671759630695</v>
      </c>
      <c r="H3666" s="86">
        <f t="shared" si="404"/>
        <v>97.381778222718467</v>
      </c>
      <c r="I3666" s="86">
        <f t="shared" si="399"/>
        <v>5.4856934271254358</v>
      </c>
      <c r="J3666" s="86">
        <f t="shared" si="400"/>
        <v>6.6055799398122765</v>
      </c>
      <c r="L3666" s="87">
        <v>81.253290813178793</v>
      </c>
      <c r="M3666" s="86">
        <v>121.709273099379</v>
      </c>
      <c r="N3666" s="86">
        <v>104.999021338335</v>
      </c>
      <c r="O3666" s="86">
        <f t="shared" si="405"/>
        <v>102.65386175029761</v>
      </c>
      <c r="P3666" s="86">
        <f t="shared" si="401"/>
        <v>20.329693942736949</v>
      </c>
      <c r="Q3666" s="86">
        <f t="shared" si="402"/>
        <v>6.681644091193065</v>
      </c>
      <c r="S3666" s="86">
        <f t="shared" si="403"/>
        <v>7.6064151380788494E-2</v>
      </c>
      <c r="T3666" s="87">
        <v>0.95528714000000003</v>
      </c>
      <c r="U3666" s="87">
        <v>0</v>
      </c>
    </row>
    <row r="3667" spans="2:21">
      <c r="B3667" s="87" t="s">
        <v>9433</v>
      </c>
      <c r="C3667" s="87" t="s">
        <v>2119</v>
      </c>
      <c r="D3667" s="87" t="s">
        <v>2120</v>
      </c>
      <c r="E3667" s="87">
        <v>92.215793776734699</v>
      </c>
      <c r="F3667" s="86">
        <v>98.568061405987194</v>
      </c>
      <c r="G3667" s="86">
        <v>98.599830515172499</v>
      </c>
      <c r="H3667" s="86">
        <f t="shared" si="404"/>
        <v>96.461228565964802</v>
      </c>
      <c r="I3667" s="86">
        <f t="shared" si="399"/>
        <v>3.6766886911021599</v>
      </c>
      <c r="J3667" s="86">
        <f t="shared" si="400"/>
        <v>6.5918772798030272</v>
      </c>
      <c r="L3667" s="87">
        <v>88.420736168992704</v>
      </c>
      <c r="M3667" s="86">
        <v>90.057941625471599</v>
      </c>
      <c r="N3667" s="86">
        <v>95.905548146663193</v>
      </c>
      <c r="O3667" s="86">
        <f t="shared" si="405"/>
        <v>91.461408647042504</v>
      </c>
      <c r="P3667" s="86">
        <f t="shared" si="401"/>
        <v>3.9348306629063114</v>
      </c>
      <c r="Q3667" s="86">
        <f t="shared" si="402"/>
        <v>6.5150912339365981</v>
      </c>
      <c r="S3667" s="86">
        <f t="shared" si="403"/>
        <v>-7.6786045866429939E-2</v>
      </c>
      <c r="T3667" s="87">
        <v>0.55950919899999996</v>
      </c>
      <c r="U3667" s="87">
        <v>0</v>
      </c>
    </row>
    <row r="3668" spans="2:21">
      <c r="B3668" s="87" t="s">
        <v>9434</v>
      </c>
      <c r="C3668" s="87" t="s">
        <v>3091</v>
      </c>
      <c r="D3668" s="87" t="s">
        <v>4800</v>
      </c>
      <c r="E3668" s="87">
        <v>209.61181995376</v>
      </c>
      <c r="F3668" s="86">
        <v>223.096363895607</v>
      </c>
      <c r="G3668" s="86">
        <v>213.033817601902</v>
      </c>
      <c r="H3668" s="86">
        <f t="shared" si="404"/>
        <v>215.2473338170897</v>
      </c>
      <c r="I3668" s="86">
        <f t="shared" si="399"/>
        <v>7.0094915547473677</v>
      </c>
      <c r="J3668" s="86">
        <f t="shared" si="400"/>
        <v>7.7498515574192126</v>
      </c>
      <c r="L3668" s="87">
        <v>202.466368271497</v>
      </c>
      <c r="M3668" s="86">
        <v>200.207503289241</v>
      </c>
      <c r="N3668" s="86">
        <v>227.16330418024299</v>
      </c>
      <c r="O3668" s="86">
        <f t="shared" si="405"/>
        <v>209.94572524699367</v>
      </c>
      <c r="P3668" s="86">
        <f t="shared" si="401"/>
        <v>14.953574355117201</v>
      </c>
      <c r="Q3668" s="86">
        <f t="shared" si="402"/>
        <v>7.7138726032024856</v>
      </c>
      <c r="S3668" s="86">
        <f t="shared" si="403"/>
        <v>-3.5978954216727393E-2</v>
      </c>
      <c r="T3668" s="87">
        <v>0.76456006499999996</v>
      </c>
      <c r="U3668" s="87">
        <v>0</v>
      </c>
    </row>
    <row r="3669" spans="2:21">
      <c r="B3669" s="87" t="s">
        <v>9435</v>
      </c>
      <c r="C3669" s="87" t="s">
        <v>4801</v>
      </c>
      <c r="D3669" s="87" t="s">
        <v>4802</v>
      </c>
      <c r="E3669" s="87">
        <v>192.46356135508799</v>
      </c>
      <c r="F3669" s="86">
        <v>183.888055189483</v>
      </c>
      <c r="G3669" s="86">
        <v>187.192798907201</v>
      </c>
      <c r="H3669" s="86">
        <f t="shared" si="404"/>
        <v>187.848138483924</v>
      </c>
      <c r="I3669" s="86">
        <f t="shared" si="399"/>
        <v>4.3251507453147706</v>
      </c>
      <c r="J3669" s="86">
        <f t="shared" si="400"/>
        <v>7.553423009170336</v>
      </c>
      <c r="L3669" s="87">
        <v>163.11976019865801</v>
      </c>
      <c r="M3669" s="86">
        <v>185.65181759070299</v>
      </c>
      <c r="N3669" s="86">
        <v>195.994087401136</v>
      </c>
      <c r="O3669" s="86">
        <f t="shared" si="405"/>
        <v>181.588555063499</v>
      </c>
      <c r="P3669" s="86">
        <f t="shared" si="401"/>
        <v>16.809608086675642</v>
      </c>
      <c r="Q3669" s="86">
        <f t="shared" si="402"/>
        <v>7.5045294668889211</v>
      </c>
      <c r="S3669" s="86">
        <f t="shared" si="403"/>
        <v>-4.8893542281415001E-2</v>
      </c>
      <c r="T3669" s="87">
        <v>0.79890662899999998</v>
      </c>
      <c r="U3669" s="87">
        <v>0</v>
      </c>
    </row>
    <row r="3670" spans="2:21">
      <c r="B3670" s="87" t="s">
        <v>9436</v>
      </c>
      <c r="C3670" s="87" t="s">
        <v>4803</v>
      </c>
      <c r="D3670" s="87" t="s">
        <v>4804</v>
      </c>
      <c r="E3670" s="87">
        <v>116.710988262755</v>
      </c>
      <c r="F3670" s="86">
        <v>117.982099867066</v>
      </c>
      <c r="G3670" s="86">
        <v>104.701456251202</v>
      </c>
      <c r="H3670" s="86">
        <f t="shared" si="404"/>
        <v>113.13151479367433</v>
      </c>
      <c r="I3670" s="86">
        <f t="shared" si="399"/>
        <v>7.3282567128742517</v>
      </c>
      <c r="J3670" s="86">
        <f t="shared" si="400"/>
        <v>6.8218570634282445</v>
      </c>
      <c r="L3670" s="87">
        <v>106.351551916704</v>
      </c>
      <c r="M3670" s="86">
        <v>116.212171138645</v>
      </c>
      <c r="N3670" s="86">
        <v>127.63777796206401</v>
      </c>
      <c r="O3670" s="86">
        <f t="shared" si="405"/>
        <v>116.73383367247099</v>
      </c>
      <c r="P3670" s="86">
        <f t="shared" si="401"/>
        <v>10.652697013570744</v>
      </c>
      <c r="Q3670" s="86">
        <f t="shared" si="402"/>
        <v>6.8670789564507881</v>
      </c>
      <c r="S3670" s="86">
        <f t="shared" si="403"/>
        <v>4.5221893022543418E-2</v>
      </c>
      <c r="T3670" s="87">
        <v>1</v>
      </c>
      <c r="U3670" s="87">
        <v>0</v>
      </c>
    </row>
    <row r="3671" spans="2:21">
      <c r="B3671" s="87" t="s">
        <v>9437</v>
      </c>
      <c r="C3671" s="87" t="s">
        <v>2416</v>
      </c>
      <c r="D3671" s="87" t="s">
        <v>3969</v>
      </c>
      <c r="E3671" s="87">
        <v>120.715959905773</v>
      </c>
      <c r="F3671" s="86">
        <v>119.61400916359</v>
      </c>
      <c r="G3671" s="86">
        <v>128.20482941790499</v>
      </c>
      <c r="H3671" s="86">
        <f t="shared" si="404"/>
        <v>122.84493282908933</v>
      </c>
      <c r="I3671" s="86">
        <f t="shared" si="399"/>
        <v>4.6743922002382003</v>
      </c>
      <c r="J3671" s="86">
        <f t="shared" si="400"/>
        <v>6.9406945396757527</v>
      </c>
      <c r="L3671" s="87">
        <v>114.560969085126</v>
      </c>
      <c r="M3671" s="86">
        <v>125.048626585972</v>
      </c>
      <c r="N3671" s="86">
        <v>130.87327085074801</v>
      </c>
      <c r="O3671" s="86">
        <f t="shared" si="405"/>
        <v>123.49428884061535</v>
      </c>
      <c r="P3671" s="86">
        <f t="shared" si="401"/>
        <v>8.2664848389844074</v>
      </c>
      <c r="Q3671" s="86">
        <f t="shared" si="402"/>
        <v>6.9483005137560019</v>
      </c>
      <c r="S3671" s="86">
        <f t="shared" si="403"/>
        <v>7.6059740802490875E-3</v>
      </c>
      <c r="T3671" s="87">
        <v>0.91764953500000002</v>
      </c>
      <c r="U3671" s="87">
        <v>0</v>
      </c>
    </row>
    <row r="3672" spans="2:21">
      <c r="B3672" s="87" t="s">
        <v>9438</v>
      </c>
      <c r="C3672" s="87" t="s">
        <v>4290</v>
      </c>
      <c r="D3672" s="87" t="s">
        <v>4291</v>
      </c>
      <c r="E3672" s="87">
        <v>95.986291441121494</v>
      </c>
      <c r="F3672" s="86">
        <v>111.63086644443899</v>
      </c>
      <c r="G3672" s="86">
        <v>95.074646826516798</v>
      </c>
      <c r="H3672" s="86">
        <f t="shared" si="404"/>
        <v>100.89726823735909</v>
      </c>
      <c r="I3672" s="86">
        <f t="shared" si="399"/>
        <v>9.3067379800393031</v>
      </c>
      <c r="J3672" s="86">
        <f t="shared" si="400"/>
        <v>6.6567433042213091</v>
      </c>
      <c r="L3672" s="87">
        <v>111.474913779728</v>
      </c>
      <c r="M3672" s="86">
        <v>103.569648239258</v>
      </c>
      <c r="N3672" s="86">
        <v>102.15877712695401</v>
      </c>
      <c r="O3672" s="86">
        <f t="shared" si="405"/>
        <v>105.73444638197999</v>
      </c>
      <c r="P3672" s="86">
        <f t="shared" si="401"/>
        <v>5.0211914703921838</v>
      </c>
      <c r="Q3672" s="86">
        <f t="shared" si="402"/>
        <v>6.7243016471822594</v>
      </c>
      <c r="S3672" s="86">
        <f t="shared" si="403"/>
        <v>6.7558342960949397E-2</v>
      </c>
      <c r="T3672" s="87">
        <v>0.95320627300000005</v>
      </c>
      <c r="U3672" s="87">
        <v>0</v>
      </c>
    </row>
    <row r="3673" spans="2:21">
      <c r="B3673" s="87" t="s">
        <v>9439</v>
      </c>
      <c r="C3673" s="87" t="s">
        <v>841</v>
      </c>
      <c r="D3673" s="87" t="s">
        <v>916</v>
      </c>
      <c r="E3673" s="87">
        <v>431.625120060104</v>
      </c>
      <c r="F3673" s="86">
        <v>388.58926963000999</v>
      </c>
      <c r="G3673" s="86">
        <v>491.782233529091</v>
      </c>
      <c r="H3673" s="86">
        <f t="shared" si="404"/>
        <v>437.332207739735</v>
      </c>
      <c r="I3673" s="86">
        <f t="shared" si="399"/>
        <v>51.83266428524108</v>
      </c>
      <c r="J3673" s="86">
        <f t="shared" si="400"/>
        <v>8.7725857907329221</v>
      </c>
      <c r="L3673" s="87">
        <v>417.886728355017</v>
      </c>
      <c r="M3673" s="86">
        <v>416.319807094966</v>
      </c>
      <c r="N3673" s="86">
        <v>491.457793948237</v>
      </c>
      <c r="O3673" s="86">
        <f t="shared" si="405"/>
        <v>441.88810979940666</v>
      </c>
      <c r="P3673" s="86">
        <f t="shared" si="401"/>
        <v>42.935754337380644</v>
      </c>
      <c r="Q3673" s="86">
        <f t="shared" si="402"/>
        <v>8.787537301760759</v>
      </c>
      <c r="S3673" s="86">
        <f t="shared" si="403"/>
        <v>1.4951511027838274E-2</v>
      </c>
      <c r="T3673" s="87">
        <v>0.95498737899999997</v>
      </c>
      <c r="U3673" s="87">
        <v>0</v>
      </c>
    </row>
    <row r="3674" spans="2:21">
      <c r="B3674" s="87" t="s">
        <v>9440</v>
      </c>
      <c r="C3674" s="87" t="s">
        <v>4805</v>
      </c>
      <c r="D3674" s="87" t="s">
        <v>4806</v>
      </c>
      <c r="E3674" s="87">
        <v>365.65273553419502</v>
      </c>
      <c r="F3674" s="86">
        <v>358.91695618068502</v>
      </c>
      <c r="G3674" s="86">
        <v>392.84299782338002</v>
      </c>
      <c r="H3674" s="86">
        <f t="shared" si="404"/>
        <v>372.47089651275337</v>
      </c>
      <c r="I3674" s="86">
        <f t="shared" si="399"/>
        <v>17.961335271427355</v>
      </c>
      <c r="J3674" s="86">
        <f t="shared" si="400"/>
        <v>8.5409838929413304</v>
      </c>
      <c r="L3674" s="87">
        <v>393.43483532548601</v>
      </c>
      <c r="M3674" s="86">
        <v>312.108831108294</v>
      </c>
      <c r="N3674" s="86">
        <v>348.43365470625503</v>
      </c>
      <c r="O3674" s="86">
        <f t="shared" si="405"/>
        <v>351.32577371334497</v>
      </c>
      <c r="P3674" s="86">
        <f t="shared" si="401"/>
        <v>40.740066332138703</v>
      </c>
      <c r="Q3674" s="86">
        <f t="shared" si="402"/>
        <v>8.4566656081923277</v>
      </c>
      <c r="S3674" s="86">
        <f t="shared" si="403"/>
        <v>-8.4318284749002742E-2</v>
      </c>
      <c r="T3674" s="87">
        <v>0.60400119600000002</v>
      </c>
      <c r="U3674" s="87">
        <v>0</v>
      </c>
    </row>
    <row r="3675" spans="2:21">
      <c r="B3675" s="87" t="s">
        <v>9441</v>
      </c>
      <c r="C3675" s="87" t="s">
        <v>4807</v>
      </c>
      <c r="D3675" s="87" t="s">
        <v>974</v>
      </c>
      <c r="E3675" s="87">
        <v>69.583047316629603</v>
      </c>
      <c r="F3675" s="86">
        <v>66.589882506326205</v>
      </c>
      <c r="G3675" s="86">
        <v>71.476872739125099</v>
      </c>
      <c r="H3675" s="86">
        <f t="shared" si="404"/>
        <v>69.216600854026964</v>
      </c>
      <c r="I3675" s="86">
        <f t="shared" si="399"/>
        <v>2.4640171755353966</v>
      </c>
      <c r="J3675" s="86">
        <f t="shared" si="400"/>
        <v>6.1130461890713104</v>
      </c>
      <c r="L3675" s="87">
        <v>71.030804436224301</v>
      </c>
      <c r="M3675" s="86">
        <v>67.0593519690227</v>
      </c>
      <c r="N3675" s="86">
        <v>73.527229002499496</v>
      </c>
      <c r="O3675" s="86">
        <f t="shared" si="405"/>
        <v>70.539128469248837</v>
      </c>
      <c r="P3675" s="86">
        <f t="shared" si="401"/>
        <v>3.2618502835691427</v>
      </c>
      <c r="Q3675" s="86">
        <f t="shared" si="402"/>
        <v>6.1403518458590671</v>
      </c>
      <c r="S3675" s="86">
        <f t="shared" si="403"/>
        <v>2.7305656787756712E-2</v>
      </c>
      <c r="T3675" s="87">
        <v>0.96793640000000003</v>
      </c>
      <c r="U3675" s="87">
        <v>0</v>
      </c>
    </row>
    <row r="3676" spans="2:21">
      <c r="B3676" s="87" t="s">
        <v>9442</v>
      </c>
      <c r="C3676" s="87" t="s">
        <v>4808</v>
      </c>
      <c r="D3676" s="87" t="s">
        <v>4809</v>
      </c>
      <c r="E3676" s="87">
        <v>89.674272194231193</v>
      </c>
      <c r="F3676" s="86">
        <v>81.824559748220196</v>
      </c>
      <c r="G3676" s="86">
        <v>75.340200003069697</v>
      </c>
      <c r="H3676" s="86">
        <f t="shared" si="404"/>
        <v>82.279677315173686</v>
      </c>
      <c r="I3676" s="86">
        <f t="shared" si="399"/>
        <v>7.1778656573642827</v>
      </c>
      <c r="J3676" s="86">
        <f t="shared" si="400"/>
        <v>6.3624642307930932</v>
      </c>
      <c r="L3676" s="87">
        <v>94.899451600019106</v>
      </c>
      <c r="M3676" s="86">
        <v>87.677165054169194</v>
      </c>
      <c r="N3676" s="86">
        <v>79.085498824891104</v>
      </c>
      <c r="O3676" s="86">
        <f t="shared" si="405"/>
        <v>87.220705159693125</v>
      </c>
      <c r="P3676" s="86">
        <f t="shared" si="401"/>
        <v>7.9168517934810101</v>
      </c>
      <c r="Q3676" s="86">
        <f t="shared" si="402"/>
        <v>6.4465987492174506</v>
      </c>
      <c r="S3676" s="86">
        <f t="shared" si="403"/>
        <v>8.413451842435804E-2</v>
      </c>
      <c r="T3676" s="87">
        <v>0.92638575400000001</v>
      </c>
      <c r="U3676" s="87">
        <v>0</v>
      </c>
    </row>
    <row r="3677" spans="2:21">
      <c r="B3677" s="87" t="s">
        <v>9443</v>
      </c>
      <c r="C3677" s="87" t="s">
        <v>4810</v>
      </c>
      <c r="D3677" s="87" t="s">
        <v>4811</v>
      </c>
      <c r="E3677" s="87">
        <v>143.27164810152999</v>
      </c>
      <c r="F3677" s="86">
        <v>115.205512750927</v>
      </c>
      <c r="G3677" s="86">
        <v>126.14256394535499</v>
      </c>
      <c r="H3677" s="86">
        <f t="shared" si="404"/>
        <v>128.20657493260401</v>
      </c>
      <c r="I3677" s="86">
        <f t="shared" si="399"/>
        <v>14.146451653902655</v>
      </c>
      <c r="J3677" s="86">
        <f t="shared" si="400"/>
        <v>7.0023264406504744</v>
      </c>
      <c r="L3677" s="87">
        <v>122.434075864112</v>
      </c>
      <c r="M3677" s="86">
        <v>117.271028702414</v>
      </c>
      <c r="N3677" s="86">
        <v>104.25615574317899</v>
      </c>
      <c r="O3677" s="86">
        <f t="shared" si="405"/>
        <v>114.65375343656835</v>
      </c>
      <c r="P3677" s="86">
        <f t="shared" si="401"/>
        <v>9.3673257840037216</v>
      </c>
      <c r="Q3677" s="86">
        <f t="shared" si="402"/>
        <v>6.8411397751834944</v>
      </c>
      <c r="S3677" s="86">
        <f t="shared" si="403"/>
        <v>-0.16118666546698063</v>
      </c>
      <c r="T3677" s="87">
        <v>0.33409901800000003</v>
      </c>
      <c r="U3677" s="87">
        <v>0</v>
      </c>
    </row>
    <row r="3678" spans="2:21">
      <c r="B3678" s="87" t="s">
        <v>9444</v>
      </c>
      <c r="C3678" s="87" t="s">
        <v>832</v>
      </c>
      <c r="D3678" s="87" t="s">
        <v>1261</v>
      </c>
      <c r="E3678" s="87">
        <v>53.573087847286097</v>
      </c>
      <c r="F3678" s="86">
        <v>59.082896434105798</v>
      </c>
      <c r="G3678" s="86">
        <v>67.167697329100804</v>
      </c>
      <c r="H3678" s="86">
        <f t="shared" si="404"/>
        <v>59.941227203497569</v>
      </c>
      <c r="I3678" s="86">
        <f t="shared" si="399"/>
        <v>6.8378286409521181</v>
      </c>
      <c r="J3678" s="86">
        <f t="shared" si="400"/>
        <v>5.9054767159806936</v>
      </c>
      <c r="L3678" s="87">
        <v>52.632717911914</v>
      </c>
      <c r="M3678" s="86">
        <v>65.268587595505394</v>
      </c>
      <c r="N3678" s="86">
        <v>65.407178040200094</v>
      </c>
      <c r="O3678" s="86">
        <f t="shared" si="405"/>
        <v>61.102827849206498</v>
      </c>
      <c r="P3678" s="86">
        <f t="shared" si="401"/>
        <v>7.3356576794590129</v>
      </c>
      <c r="Q3678" s="86">
        <f t="shared" si="402"/>
        <v>5.9331672446469153</v>
      </c>
      <c r="S3678" s="86">
        <f t="shared" si="403"/>
        <v>2.7690528666222326E-2</v>
      </c>
      <c r="T3678" s="87">
        <v>0.98511591399999998</v>
      </c>
      <c r="U3678" s="87">
        <v>0</v>
      </c>
    </row>
    <row r="3679" spans="2:21">
      <c r="B3679" s="87" t="s">
        <v>9445</v>
      </c>
      <c r="C3679" s="87" t="s">
        <v>4812</v>
      </c>
      <c r="D3679" s="87" t="s">
        <v>1804</v>
      </c>
      <c r="E3679" s="87">
        <v>180.448391378065</v>
      </c>
      <c r="F3679" s="86">
        <v>163.77114505550099</v>
      </c>
      <c r="G3679" s="86">
        <v>178.78544273238299</v>
      </c>
      <c r="H3679" s="86">
        <f t="shared" si="404"/>
        <v>174.33499305531632</v>
      </c>
      <c r="I3679" s="86">
        <f t="shared" si="399"/>
        <v>9.1862676301066752</v>
      </c>
      <c r="J3679" s="86">
        <f t="shared" si="400"/>
        <v>7.445718370485304</v>
      </c>
      <c r="L3679" s="87">
        <v>165.88221356587201</v>
      </c>
      <c r="M3679" s="86">
        <v>147.35336365398601</v>
      </c>
      <c r="N3679" s="86">
        <v>161.501557509657</v>
      </c>
      <c r="O3679" s="86">
        <f t="shared" si="405"/>
        <v>158.24571157650499</v>
      </c>
      <c r="P3679" s="86">
        <f t="shared" si="401"/>
        <v>9.6840058508664821</v>
      </c>
      <c r="Q3679" s="86">
        <f t="shared" si="402"/>
        <v>7.3060225932442</v>
      </c>
      <c r="S3679" s="86">
        <f t="shared" si="403"/>
        <v>-0.13969577724110349</v>
      </c>
      <c r="T3679" s="87">
        <v>0.219185555</v>
      </c>
      <c r="U3679" s="87">
        <v>0</v>
      </c>
    </row>
    <row r="3680" spans="2:21">
      <c r="B3680" s="87" t="s">
        <v>9446</v>
      </c>
      <c r="C3680" s="87" t="s">
        <v>832</v>
      </c>
      <c r="D3680" s="87" t="s">
        <v>4813</v>
      </c>
      <c r="E3680" s="87">
        <v>115.959505921291</v>
      </c>
      <c r="F3680" s="86">
        <v>127.66111496842301</v>
      </c>
      <c r="G3680" s="86">
        <v>136.52410358424501</v>
      </c>
      <c r="H3680" s="86">
        <f t="shared" si="404"/>
        <v>126.71490815798636</v>
      </c>
      <c r="I3680" s="86">
        <f t="shared" si="399"/>
        <v>10.314899405999119</v>
      </c>
      <c r="J3680" s="86">
        <f t="shared" si="400"/>
        <v>6.9854424590074302</v>
      </c>
      <c r="L3680" s="87">
        <v>99.674464191189301</v>
      </c>
      <c r="M3680" s="86">
        <v>114.390663754027</v>
      </c>
      <c r="N3680" s="86">
        <v>115.37878233858901</v>
      </c>
      <c r="O3680" s="86">
        <f t="shared" si="405"/>
        <v>109.81463676126845</v>
      </c>
      <c r="P3680" s="86">
        <f t="shared" si="401"/>
        <v>8.7955340598242344</v>
      </c>
      <c r="Q3680" s="86">
        <f t="shared" si="402"/>
        <v>6.7789265480848151</v>
      </c>
      <c r="S3680" s="86">
        <f t="shared" si="403"/>
        <v>-0.20651591092261531</v>
      </c>
      <c r="T3680" s="87">
        <v>8.7071026999999995E-2</v>
      </c>
      <c r="U3680" s="87">
        <v>0</v>
      </c>
    </row>
    <row r="3681" spans="2:21">
      <c r="B3681" s="87" t="s">
        <v>9447</v>
      </c>
      <c r="C3681" s="87" t="s">
        <v>841</v>
      </c>
      <c r="D3681" s="87" t="s">
        <v>4814</v>
      </c>
      <c r="E3681" s="87">
        <v>115.064515994941</v>
      </c>
      <c r="F3681" s="86">
        <v>111.570492801149</v>
      </c>
      <c r="G3681" s="86">
        <v>116.61146259129499</v>
      </c>
      <c r="H3681" s="86">
        <f t="shared" si="404"/>
        <v>114.41549046246166</v>
      </c>
      <c r="I3681" s="86">
        <f t="shared" si="399"/>
        <v>2.5823961184622126</v>
      </c>
      <c r="J3681" s="86">
        <f t="shared" si="400"/>
        <v>6.8381385784337025</v>
      </c>
      <c r="L3681" s="87">
        <v>119.744547645208</v>
      </c>
      <c r="M3681" s="86">
        <v>115.43273542057599</v>
      </c>
      <c r="N3681" s="86">
        <v>126.97213114087999</v>
      </c>
      <c r="O3681" s="86">
        <f t="shared" si="405"/>
        <v>120.71647140222133</v>
      </c>
      <c r="P3681" s="86">
        <f t="shared" si="401"/>
        <v>5.8307709815707689</v>
      </c>
      <c r="Q3681" s="86">
        <f t="shared" si="402"/>
        <v>6.9154787307311061</v>
      </c>
      <c r="S3681" s="86">
        <f t="shared" si="403"/>
        <v>7.7340152297403167E-2</v>
      </c>
      <c r="T3681" s="87">
        <v>0.91422976600000005</v>
      </c>
      <c r="U3681" s="87">
        <v>0</v>
      </c>
    </row>
    <row r="3682" spans="2:21">
      <c r="B3682" s="87" t="s">
        <v>9448</v>
      </c>
      <c r="C3682" s="87" t="s">
        <v>2904</v>
      </c>
      <c r="D3682" s="87" t="s">
        <v>4815</v>
      </c>
      <c r="E3682" s="87">
        <v>212.735147115248</v>
      </c>
      <c r="F3682" s="86">
        <v>191.42691543812899</v>
      </c>
      <c r="G3682" s="86">
        <v>197.08690242102</v>
      </c>
      <c r="H3682" s="86">
        <f t="shared" si="404"/>
        <v>200.41632165813235</v>
      </c>
      <c r="I3682" s="86">
        <f t="shared" si="399"/>
        <v>11.037389122604345</v>
      </c>
      <c r="J3682" s="86">
        <f t="shared" si="400"/>
        <v>7.6468561943976381</v>
      </c>
      <c r="L3682" s="87">
        <v>181.98243339822901</v>
      </c>
      <c r="M3682" s="86">
        <v>160.51802279399499</v>
      </c>
      <c r="N3682" s="86">
        <v>220.740896269133</v>
      </c>
      <c r="O3682" s="86">
        <f t="shared" si="405"/>
        <v>187.747117487119</v>
      </c>
      <c r="P3682" s="86">
        <f t="shared" si="401"/>
        <v>30.522488584388842</v>
      </c>
      <c r="Q3682" s="86">
        <f t="shared" si="402"/>
        <v>7.5526469477461644</v>
      </c>
      <c r="S3682" s="86">
        <f t="shared" si="403"/>
        <v>-9.4209246651473413E-2</v>
      </c>
      <c r="T3682" s="87">
        <v>0.67281709999999995</v>
      </c>
      <c r="U3682" s="87">
        <v>0</v>
      </c>
    </row>
    <row r="3683" spans="2:21">
      <c r="B3683" s="87" t="s">
        <v>9449</v>
      </c>
      <c r="C3683" s="87" t="s">
        <v>4816</v>
      </c>
      <c r="D3683" s="87" t="s">
        <v>1637</v>
      </c>
      <c r="E3683" s="87">
        <v>74.172438095987204</v>
      </c>
      <c r="F3683" s="86">
        <v>71.611699344155198</v>
      </c>
      <c r="G3683" s="86">
        <v>79.8989322344204</v>
      </c>
      <c r="H3683" s="86">
        <f t="shared" si="404"/>
        <v>75.227689891520924</v>
      </c>
      <c r="I3683" s="86">
        <f t="shared" si="399"/>
        <v>4.2431974392380338</v>
      </c>
      <c r="J3683" s="86">
        <f t="shared" si="400"/>
        <v>6.2331918833356603</v>
      </c>
      <c r="L3683" s="87">
        <v>67.283405840084498</v>
      </c>
      <c r="M3683" s="86">
        <v>77.907058779721694</v>
      </c>
      <c r="N3683" s="86">
        <v>70.485305718733898</v>
      </c>
      <c r="O3683" s="86">
        <f t="shared" si="405"/>
        <v>71.89192344618003</v>
      </c>
      <c r="P3683" s="86">
        <f t="shared" si="401"/>
        <v>5.4497183889481668</v>
      </c>
      <c r="Q3683" s="86">
        <f t="shared" si="402"/>
        <v>6.1677577979771163</v>
      </c>
      <c r="S3683" s="86">
        <f t="shared" si="403"/>
        <v>-6.5434085358544503E-2</v>
      </c>
      <c r="T3683" s="87">
        <v>0.66776613500000004</v>
      </c>
      <c r="U3683" s="87">
        <v>0</v>
      </c>
    </row>
    <row r="3684" spans="2:21">
      <c r="B3684" s="87" t="s">
        <v>9450</v>
      </c>
      <c r="C3684" s="87" t="s">
        <v>4817</v>
      </c>
      <c r="D3684" s="87" t="s">
        <v>1106</v>
      </c>
      <c r="E3684" s="87">
        <v>65.416640254770996</v>
      </c>
      <c r="F3684" s="86">
        <v>62.884948085735601</v>
      </c>
      <c r="G3684" s="86">
        <v>73.440278940641505</v>
      </c>
      <c r="H3684" s="86">
        <f t="shared" si="404"/>
        <v>67.247289093716049</v>
      </c>
      <c r="I3684" s="86">
        <f t="shared" si="399"/>
        <v>5.5106450387209902</v>
      </c>
      <c r="J3684" s="86">
        <f t="shared" si="400"/>
        <v>6.071404205086254</v>
      </c>
      <c r="L3684" s="87">
        <v>70.753604751741506</v>
      </c>
      <c r="M3684" s="86">
        <v>72.381483119991003</v>
      </c>
      <c r="N3684" s="86">
        <v>80.828396050941095</v>
      </c>
      <c r="O3684" s="86">
        <f t="shared" si="405"/>
        <v>74.654494640891201</v>
      </c>
      <c r="P3684" s="86">
        <f t="shared" si="401"/>
        <v>5.4083538125029982</v>
      </c>
      <c r="Q3684" s="86">
        <f t="shared" si="402"/>
        <v>6.2221572166124961</v>
      </c>
      <c r="S3684" s="86">
        <f t="shared" si="403"/>
        <v>0.15075301152624293</v>
      </c>
      <c r="T3684" s="87">
        <v>0.61405825400000003</v>
      </c>
      <c r="U3684" s="87">
        <v>0</v>
      </c>
    </row>
    <row r="3685" spans="2:21">
      <c r="B3685" s="87" t="s">
        <v>9451</v>
      </c>
      <c r="C3685" s="87" t="s">
        <v>4818</v>
      </c>
      <c r="D3685" s="87" t="s">
        <v>4819</v>
      </c>
      <c r="E3685" s="87">
        <v>59.8120762688811</v>
      </c>
      <c r="F3685" s="86">
        <v>52.898410791887301</v>
      </c>
      <c r="G3685" s="86">
        <v>61.061299960127101</v>
      </c>
      <c r="H3685" s="86">
        <f t="shared" si="404"/>
        <v>57.92392900696516</v>
      </c>
      <c r="I3685" s="86">
        <f t="shared" si="399"/>
        <v>4.3968187312251272</v>
      </c>
      <c r="J3685" s="86">
        <f t="shared" si="400"/>
        <v>5.8560875593011641</v>
      </c>
      <c r="L3685" s="87">
        <v>62.557150086293397</v>
      </c>
      <c r="M3685" s="86">
        <v>66.736069876854202</v>
      </c>
      <c r="N3685" s="86">
        <v>62.941693870839103</v>
      </c>
      <c r="O3685" s="86">
        <f t="shared" si="405"/>
        <v>64.078304611328903</v>
      </c>
      <c r="P3685" s="86">
        <f t="shared" si="401"/>
        <v>2.3097089936900632</v>
      </c>
      <c r="Q3685" s="86">
        <f t="shared" si="402"/>
        <v>6.0017640722035051</v>
      </c>
      <c r="S3685" s="86">
        <f t="shared" si="403"/>
        <v>0.14567651290234149</v>
      </c>
      <c r="T3685" s="87">
        <v>0.59883800099999995</v>
      </c>
      <c r="U3685" s="87">
        <v>0</v>
      </c>
    </row>
    <row r="3686" spans="2:21">
      <c r="B3686" s="87" t="s">
        <v>9452</v>
      </c>
      <c r="C3686" s="87" t="s">
        <v>4820</v>
      </c>
      <c r="D3686" s="87"/>
      <c r="E3686" s="87">
        <v>89.849060530563804</v>
      </c>
      <c r="F3686" s="86">
        <v>99.948566467695699</v>
      </c>
      <c r="G3686" s="86">
        <v>88.228027415114596</v>
      </c>
      <c r="H3686" s="86">
        <f t="shared" si="404"/>
        <v>92.675218137791362</v>
      </c>
      <c r="I3686" s="86">
        <f t="shared" si="399"/>
        <v>6.3508372705051537</v>
      </c>
      <c r="J3686" s="86">
        <f t="shared" si="400"/>
        <v>6.5341117007336766</v>
      </c>
      <c r="L3686" s="87">
        <v>125.116948682841</v>
      </c>
      <c r="M3686" s="86">
        <v>97.982903728426507</v>
      </c>
      <c r="N3686" s="86">
        <v>110.717813796315</v>
      </c>
      <c r="O3686" s="86">
        <f t="shared" si="405"/>
        <v>111.27255540252752</v>
      </c>
      <c r="P3686" s="86">
        <f t="shared" si="401"/>
        <v>13.575525867689032</v>
      </c>
      <c r="Q3686" s="86">
        <f t="shared" si="402"/>
        <v>6.7979539956883288</v>
      </c>
      <c r="S3686" s="86">
        <f t="shared" si="403"/>
        <v>0.26384229495465256</v>
      </c>
      <c r="T3686" s="87">
        <v>0.44462105499999999</v>
      </c>
      <c r="U3686" s="87">
        <v>0</v>
      </c>
    </row>
    <row r="3687" spans="2:21">
      <c r="B3687" s="87" t="s">
        <v>9453</v>
      </c>
      <c r="C3687" s="87" t="s">
        <v>4821</v>
      </c>
      <c r="D3687" s="87" t="s">
        <v>957</v>
      </c>
      <c r="E3687" s="87">
        <v>77.518293838709496</v>
      </c>
      <c r="F3687" s="86">
        <v>80.335825341262094</v>
      </c>
      <c r="G3687" s="86">
        <v>78.100141382130204</v>
      </c>
      <c r="H3687" s="86">
        <f t="shared" si="404"/>
        <v>78.651420187367265</v>
      </c>
      <c r="I3687" s="86">
        <f t="shared" si="399"/>
        <v>1.4874650190161702</v>
      </c>
      <c r="J3687" s="86">
        <f t="shared" si="400"/>
        <v>6.2974009111166733</v>
      </c>
      <c r="L3687" s="87">
        <v>75.513043658656599</v>
      </c>
      <c r="M3687" s="86">
        <v>77.565856128327596</v>
      </c>
      <c r="N3687" s="86">
        <v>74.469238119978897</v>
      </c>
      <c r="O3687" s="86">
        <f t="shared" si="405"/>
        <v>75.84937930232104</v>
      </c>
      <c r="P3687" s="86">
        <f t="shared" si="401"/>
        <v>1.5754688258758855</v>
      </c>
      <c r="Q3687" s="86">
        <f t="shared" si="402"/>
        <v>6.2450654694120482</v>
      </c>
      <c r="S3687" s="86">
        <f t="shared" si="403"/>
        <v>-5.2335441704625535E-2</v>
      </c>
      <c r="T3687" s="87">
        <v>0.62194823899999996</v>
      </c>
      <c r="U3687" s="87">
        <v>0</v>
      </c>
    </row>
    <row r="3688" spans="2:21">
      <c r="B3688" s="87" t="s">
        <v>9454</v>
      </c>
      <c r="C3688" s="87" t="s">
        <v>832</v>
      </c>
      <c r="D3688" s="87" t="s">
        <v>4621</v>
      </c>
      <c r="E3688" s="87">
        <v>107.508942475693</v>
      </c>
      <c r="F3688" s="86">
        <v>141.17735013562</v>
      </c>
      <c r="G3688" s="86">
        <v>148.047446928742</v>
      </c>
      <c r="H3688" s="86">
        <f t="shared" si="404"/>
        <v>132.24457984668501</v>
      </c>
      <c r="I3688" s="86">
        <f t="shared" si="399"/>
        <v>21.695353756014917</v>
      </c>
      <c r="J3688" s="86">
        <f t="shared" si="400"/>
        <v>7.0470647832780857</v>
      </c>
      <c r="L3688" s="87">
        <v>99.041173396604407</v>
      </c>
      <c r="M3688" s="86">
        <v>135.01012734790601</v>
      </c>
      <c r="N3688" s="86">
        <v>160.755787462293</v>
      </c>
      <c r="O3688" s="86">
        <f t="shared" si="405"/>
        <v>131.60236273560113</v>
      </c>
      <c r="P3688" s="86">
        <f t="shared" si="401"/>
        <v>30.998113524194899</v>
      </c>
      <c r="Q3688" s="86">
        <f t="shared" si="402"/>
        <v>7.0400415806437397</v>
      </c>
      <c r="S3688" s="86">
        <f t="shared" si="403"/>
        <v>-7.0232026343454677E-3</v>
      </c>
      <c r="T3688" s="87">
        <v>0.94946940999999996</v>
      </c>
      <c r="U3688" s="87">
        <v>0</v>
      </c>
    </row>
    <row r="3689" spans="2:21">
      <c r="B3689" s="87" t="s">
        <v>9455</v>
      </c>
      <c r="C3689" s="87" t="s">
        <v>4822</v>
      </c>
      <c r="D3689" s="87" t="s">
        <v>4823</v>
      </c>
      <c r="E3689" s="87">
        <v>183.99362561250501</v>
      </c>
      <c r="F3689" s="86">
        <v>193.94961359944199</v>
      </c>
      <c r="G3689" s="86">
        <v>174.01392755152301</v>
      </c>
      <c r="H3689" s="86">
        <f t="shared" si="404"/>
        <v>183.98572225449001</v>
      </c>
      <c r="I3689" s="86">
        <f t="shared" si="399"/>
        <v>9.9678453738808965</v>
      </c>
      <c r="J3689" s="86">
        <f t="shared" si="400"/>
        <v>7.5234500037099146</v>
      </c>
      <c r="L3689" s="87">
        <v>180.279181667454</v>
      </c>
      <c r="M3689" s="86">
        <v>184.12656417252401</v>
      </c>
      <c r="N3689" s="86">
        <v>165.91171490766399</v>
      </c>
      <c r="O3689" s="86">
        <f t="shared" si="405"/>
        <v>176.77248691588068</v>
      </c>
      <c r="P3689" s="86">
        <f t="shared" si="401"/>
        <v>9.6004096004247064</v>
      </c>
      <c r="Q3689" s="86">
        <f t="shared" si="402"/>
        <v>7.4657499391715421</v>
      </c>
      <c r="S3689" s="86">
        <f t="shared" si="403"/>
        <v>-5.7700064538371711E-2</v>
      </c>
      <c r="T3689" s="87">
        <v>0.65255363499999997</v>
      </c>
      <c r="U3689" s="87">
        <v>0</v>
      </c>
    </row>
    <row r="3690" spans="2:21">
      <c r="B3690" s="87" t="s">
        <v>9456</v>
      </c>
      <c r="C3690" s="87" t="s">
        <v>841</v>
      </c>
      <c r="D3690" s="87"/>
      <c r="E3690" s="87">
        <v>122.311401911584</v>
      </c>
      <c r="F3690" s="86">
        <v>124.38043827091001</v>
      </c>
      <c r="G3690" s="86">
        <v>121.36639762506201</v>
      </c>
      <c r="H3690" s="86">
        <f t="shared" si="404"/>
        <v>122.68607926918533</v>
      </c>
      <c r="I3690" s="86">
        <f t="shared" si="399"/>
        <v>1.5415568738876602</v>
      </c>
      <c r="J3690" s="86">
        <f t="shared" si="400"/>
        <v>6.938827750848394</v>
      </c>
      <c r="L3690" s="87">
        <v>126.75857842916599</v>
      </c>
      <c r="M3690" s="86">
        <v>135.944453488721</v>
      </c>
      <c r="N3690" s="86">
        <v>127.61232676007801</v>
      </c>
      <c r="O3690" s="86">
        <f t="shared" si="405"/>
        <v>130.10511955932165</v>
      </c>
      <c r="P3690" s="86">
        <f t="shared" si="401"/>
        <v>5.0749962667384727</v>
      </c>
      <c r="Q3690" s="86">
        <f t="shared" si="402"/>
        <v>7.0235339221419357</v>
      </c>
      <c r="S3690" s="86">
        <f t="shared" si="403"/>
        <v>8.470617129354123E-2</v>
      </c>
      <c r="T3690" s="87">
        <v>0.89971220399999996</v>
      </c>
      <c r="U3690" s="87">
        <v>0</v>
      </c>
    </row>
    <row r="3691" spans="2:21">
      <c r="B3691" s="87" t="s">
        <v>9457</v>
      </c>
      <c r="C3691" s="87" t="s">
        <v>4824</v>
      </c>
      <c r="D3691" s="87" t="s">
        <v>1029</v>
      </c>
      <c r="E3691" s="87">
        <v>34.218681718947103</v>
      </c>
      <c r="F3691" s="86">
        <v>28.8740303128899</v>
      </c>
      <c r="G3691" s="86">
        <v>36.9585782457807</v>
      </c>
      <c r="H3691" s="86">
        <f t="shared" si="404"/>
        <v>33.350430092539234</v>
      </c>
      <c r="I3691" s="86">
        <f t="shared" si="399"/>
        <v>4.1116145836972917</v>
      </c>
      <c r="J3691" s="86">
        <f t="shared" si="400"/>
        <v>5.0596334616457233</v>
      </c>
      <c r="L3691" s="87">
        <v>34.168050495798298</v>
      </c>
      <c r="M3691" s="86">
        <v>31.258000826400501</v>
      </c>
      <c r="N3691" s="86">
        <v>33.394135589432899</v>
      </c>
      <c r="O3691" s="86">
        <f t="shared" si="405"/>
        <v>32.940062303877234</v>
      </c>
      <c r="P3691" s="86">
        <f t="shared" si="401"/>
        <v>1.5072273156634486</v>
      </c>
      <c r="Q3691" s="86">
        <f t="shared" si="402"/>
        <v>5.0417713787133094</v>
      </c>
      <c r="S3691" s="86">
        <f t="shared" si="403"/>
        <v>-1.7862082932413415E-2</v>
      </c>
      <c r="T3691" s="87">
        <v>0.90400246699999998</v>
      </c>
      <c r="U3691" s="87">
        <v>0</v>
      </c>
    </row>
    <row r="3692" spans="2:21">
      <c r="B3692" s="87" t="s">
        <v>9458</v>
      </c>
      <c r="C3692" s="87" t="s">
        <v>4825</v>
      </c>
      <c r="D3692" s="87" t="s">
        <v>4826</v>
      </c>
      <c r="E3692" s="87">
        <v>54.314756958903402</v>
      </c>
      <c r="F3692" s="86">
        <v>50.760716875582197</v>
      </c>
      <c r="G3692" s="86">
        <v>54.881311124176896</v>
      </c>
      <c r="H3692" s="86">
        <f t="shared" si="404"/>
        <v>53.318928319554168</v>
      </c>
      <c r="I3692" s="86">
        <f t="shared" si="399"/>
        <v>2.233512983978164</v>
      </c>
      <c r="J3692" s="86">
        <f t="shared" si="400"/>
        <v>5.7365758782474359</v>
      </c>
      <c r="L3692" s="87">
        <v>57.384370852109903</v>
      </c>
      <c r="M3692" s="86">
        <v>56.793896665854</v>
      </c>
      <c r="N3692" s="86">
        <v>50.173843360084099</v>
      </c>
      <c r="O3692" s="86">
        <f t="shared" si="405"/>
        <v>54.784036959349329</v>
      </c>
      <c r="P3692" s="86">
        <f t="shared" si="401"/>
        <v>4.0034458542845623</v>
      </c>
      <c r="Q3692" s="86">
        <f t="shared" si="402"/>
        <v>5.7756836750351326</v>
      </c>
      <c r="S3692" s="86">
        <f t="shared" si="403"/>
        <v>3.9107796787696311E-2</v>
      </c>
      <c r="T3692" s="87">
        <v>1</v>
      </c>
      <c r="U3692" s="87">
        <v>0</v>
      </c>
    </row>
    <row r="3693" spans="2:21">
      <c r="B3693" s="87" t="s">
        <v>9459</v>
      </c>
      <c r="C3693" s="87" t="s">
        <v>4827</v>
      </c>
      <c r="D3693" s="87" t="s">
        <v>1134</v>
      </c>
      <c r="E3693" s="87">
        <v>52.110066563805098</v>
      </c>
      <c r="F3693" s="86">
        <v>48.323481084981999</v>
      </c>
      <c r="G3693" s="86">
        <v>36.268578503644001</v>
      </c>
      <c r="H3693" s="86">
        <f t="shared" si="404"/>
        <v>45.567375384143702</v>
      </c>
      <c r="I3693" s="86">
        <f t="shared" si="399"/>
        <v>8.272561572191643</v>
      </c>
      <c r="J3693" s="86">
        <f t="shared" si="400"/>
        <v>5.5099293706640706</v>
      </c>
      <c r="L3693" s="87">
        <v>51.102325339771298</v>
      </c>
      <c r="M3693" s="86">
        <v>47.936823170692499</v>
      </c>
      <c r="N3693" s="86">
        <v>46.409376118416901</v>
      </c>
      <c r="O3693" s="86">
        <f t="shared" si="405"/>
        <v>48.482841542960237</v>
      </c>
      <c r="P3693" s="86">
        <f t="shared" si="401"/>
        <v>2.3936468297752573</v>
      </c>
      <c r="Q3693" s="86">
        <f t="shared" si="402"/>
        <v>5.5994023514498998</v>
      </c>
      <c r="S3693" s="86">
        <f t="shared" si="403"/>
        <v>8.947298078582902E-2</v>
      </c>
      <c r="T3693" s="87">
        <v>0.95372317600000001</v>
      </c>
      <c r="U3693" s="87">
        <v>0</v>
      </c>
    </row>
    <row r="3694" spans="2:21">
      <c r="B3694" s="87" t="s">
        <v>9460</v>
      </c>
      <c r="C3694" s="87" t="s">
        <v>832</v>
      </c>
      <c r="D3694" s="87" t="s">
        <v>938</v>
      </c>
      <c r="E3694" s="87">
        <v>101.949791507442</v>
      </c>
      <c r="F3694" s="86">
        <v>116.13071532437</v>
      </c>
      <c r="G3694" s="86">
        <v>124.02914395270901</v>
      </c>
      <c r="H3694" s="86">
        <f t="shared" si="404"/>
        <v>114.036550261507</v>
      </c>
      <c r="I3694" s="86">
        <f t="shared" si="399"/>
        <v>11.187653756863702</v>
      </c>
      <c r="J3694" s="86">
        <f t="shared" si="400"/>
        <v>6.8333524916176804</v>
      </c>
      <c r="L3694" s="87">
        <v>113.189912453262</v>
      </c>
      <c r="M3694" s="86">
        <v>136.319210677071</v>
      </c>
      <c r="N3694" s="86">
        <v>134.34727847559401</v>
      </c>
      <c r="O3694" s="86">
        <f t="shared" si="405"/>
        <v>127.95213386864232</v>
      </c>
      <c r="P3694" s="86">
        <f t="shared" si="401"/>
        <v>12.822422352634501</v>
      </c>
      <c r="Q3694" s="86">
        <f t="shared" si="402"/>
        <v>6.999460397300874</v>
      </c>
      <c r="S3694" s="86">
        <f t="shared" si="403"/>
        <v>0.16610790568319378</v>
      </c>
      <c r="T3694" s="87">
        <v>0.58867546699999995</v>
      </c>
      <c r="U3694" s="87">
        <v>0</v>
      </c>
    </row>
    <row r="3695" spans="2:21">
      <c r="B3695" s="87" t="s">
        <v>9461</v>
      </c>
      <c r="C3695" s="87" t="s">
        <v>841</v>
      </c>
      <c r="D3695" s="87"/>
      <c r="E3695" s="87">
        <v>122.70717070051199</v>
      </c>
      <c r="F3695" s="86">
        <v>131.57071179080799</v>
      </c>
      <c r="G3695" s="86">
        <v>127.83740862857501</v>
      </c>
      <c r="H3695" s="86">
        <f t="shared" si="404"/>
        <v>127.37176370663167</v>
      </c>
      <c r="I3695" s="86">
        <f t="shared" si="399"/>
        <v>4.4500796689317932</v>
      </c>
      <c r="J3695" s="86">
        <f t="shared" si="400"/>
        <v>6.9929016802780168</v>
      </c>
      <c r="L3695" s="87">
        <v>122.21182284814699</v>
      </c>
      <c r="M3695" s="86">
        <v>120.921333733003</v>
      </c>
      <c r="N3695" s="86">
        <v>128.81676258602599</v>
      </c>
      <c r="O3695" s="86">
        <f t="shared" si="405"/>
        <v>123.98330638905865</v>
      </c>
      <c r="P3695" s="86">
        <f t="shared" si="401"/>
        <v>4.2353352458899503</v>
      </c>
      <c r="Q3695" s="86">
        <f t="shared" si="402"/>
        <v>6.9540020732012628</v>
      </c>
      <c r="S3695" s="86">
        <f t="shared" si="403"/>
        <v>-3.8899607076753946E-2</v>
      </c>
      <c r="T3695" s="87">
        <v>0.71926385000000004</v>
      </c>
      <c r="U3695" s="87">
        <v>0</v>
      </c>
    </row>
    <row r="3696" spans="2:21">
      <c r="B3696" s="87" t="s">
        <v>9462</v>
      </c>
      <c r="C3696" s="87" t="s">
        <v>841</v>
      </c>
      <c r="D3696" s="87" t="s">
        <v>2852</v>
      </c>
      <c r="E3696" s="87">
        <v>65.074769720470201</v>
      </c>
      <c r="F3696" s="86">
        <v>56.473670889397503</v>
      </c>
      <c r="G3696" s="86">
        <v>58.925822803051602</v>
      </c>
      <c r="H3696" s="86">
        <f t="shared" si="404"/>
        <v>60.158087804306433</v>
      </c>
      <c r="I3696" s="86">
        <f t="shared" si="399"/>
        <v>4.4309799198888511</v>
      </c>
      <c r="J3696" s="86">
        <f t="shared" si="400"/>
        <v>5.9106868048701937</v>
      </c>
      <c r="L3696" s="87">
        <v>70.258716150199305</v>
      </c>
      <c r="M3696" s="86">
        <v>71.475949772420606</v>
      </c>
      <c r="N3696" s="86">
        <v>73.863881441205194</v>
      </c>
      <c r="O3696" s="86">
        <f t="shared" si="405"/>
        <v>71.866182454608364</v>
      </c>
      <c r="P3696" s="86">
        <f t="shared" si="401"/>
        <v>1.8339889186017417</v>
      </c>
      <c r="Q3696" s="86">
        <f t="shared" si="402"/>
        <v>6.1672411467447947</v>
      </c>
      <c r="S3696" s="86">
        <f t="shared" si="403"/>
        <v>0.2565543418746008</v>
      </c>
      <c r="T3696" s="87">
        <v>0.22061076299999999</v>
      </c>
      <c r="U3696" s="87">
        <v>0</v>
      </c>
    </row>
    <row r="3697" spans="2:21">
      <c r="B3697" s="87" t="s">
        <v>9463</v>
      </c>
      <c r="C3697" s="87" t="s">
        <v>841</v>
      </c>
      <c r="D3697" s="87"/>
      <c r="E3697" s="87">
        <v>7.56106848180701</v>
      </c>
      <c r="F3697" s="86">
        <v>9.8750142409330106</v>
      </c>
      <c r="G3697" s="86">
        <v>9.2577130818204392</v>
      </c>
      <c r="H3697" s="86">
        <f t="shared" si="404"/>
        <v>8.8979319348534869</v>
      </c>
      <c r="I3697" s="86">
        <f t="shared" si="399"/>
        <v>1.1981936818932639</v>
      </c>
      <c r="J3697" s="86">
        <f t="shared" si="400"/>
        <v>3.1534700625927163</v>
      </c>
      <c r="L3697" s="87">
        <v>11.2060974477518</v>
      </c>
      <c r="M3697" s="86">
        <v>8.2274474558182007</v>
      </c>
      <c r="N3697" s="86">
        <v>9.7088659371854895</v>
      </c>
      <c r="O3697" s="86">
        <f t="shared" si="405"/>
        <v>9.7141369469184973</v>
      </c>
      <c r="P3697" s="86">
        <f t="shared" si="401"/>
        <v>1.4893319916221568</v>
      </c>
      <c r="Q3697" s="86">
        <f t="shared" si="402"/>
        <v>3.2800858251764917</v>
      </c>
      <c r="S3697" s="86">
        <f t="shared" si="403"/>
        <v>0.12661576258377544</v>
      </c>
      <c r="T3697" s="87">
        <v>0.89661569900000004</v>
      </c>
      <c r="U3697" s="87">
        <v>0</v>
      </c>
    </row>
    <row r="3698" spans="2:21">
      <c r="B3698" s="87" t="s">
        <v>9464</v>
      </c>
      <c r="C3698" s="87" t="s">
        <v>841</v>
      </c>
      <c r="D3698" s="87"/>
      <c r="E3698" s="87">
        <v>8.6985743596009897</v>
      </c>
      <c r="F3698" s="86">
        <v>17.8374285288956</v>
      </c>
      <c r="G3698" s="86">
        <v>13.9961865843708</v>
      </c>
      <c r="H3698" s="86">
        <f t="shared" si="404"/>
        <v>13.510729824289129</v>
      </c>
      <c r="I3698" s="86">
        <f t="shared" si="399"/>
        <v>4.5887269565033133</v>
      </c>
      <c r="J3698" s="86">
        <f t="shared" si="400"/>
        <v>3.7560337033365943</v>
      </c>
      <c r="L3698" s="87">
        <v>12.3502669963586</v>
      </c>
      <c r="M3698" s="86">
        <v>17.043183696963599</v>
      </c>
      <c r="N3698" s="86">
        <v>16.373144597180499</v>
      </c>
      <c r="O3698" s="86">
        <f t="shared" si="405"/>
        <v>15.255531763500899</v>
      </c>
      <c r="P3698" s="86">
        <f t="shared" si="401"/>
        <v>2.5382396703637573</v>
      </c>
      <c r="Q3698" s="86">
        <f t="shared" si="402"/>
        <v>3.931260563836696</v>
      </c>
      <c r="S3698" s="86">
        <f t="shared" si="403"/>
        <v>0.17522686050010153</v>
      </c>
      <c r="T3698" s="87">
        <v>0.86262815400000004</v>
      </c>
      <c r="U3698" s="87">
        <v>0</v>
      </c>
    </row>
    <row r="3699" spans="2:21">
      <c r="B3699" s="87" t="s">
        <v>9465</v>
      </c>
      <c r="C3699" s="87" t="s">
        <v>832</v>
      </c>
      <c r="D3699" s="87" t="s">
        <v>4828</v>
      </c>
      <c r="E3699" s="87">
        <v>38.4384462292821</v>
      </c>
      <c r="F3699" s="86">
        <v>37.221675072100403</v>
      </c>
      <c r="G3699" s="86">
        <v>42.738138036366401</v>
      </c>
      <c r="H3699" s="86">
        <f t="shared" si="404"/>
        <v>39.466086445916297</v>
      </c>
      <c r="I3699" s="86">
        <f t="shared" si="399"/>
        <v>2.8982536500731939</v>
      </c>
      <c r="J3699" s="86">
        <f t="shared" si="400"/>
        <v>5.3025415600267038</v>
      </c>
      <c r="L3699" s="87">
        <v>39.095200024975398</v>
      </c>
      <c r="M3699" s="86">
        <v>45.218702939489901</v>
      </c>
      <c r="N3699" s="86">
        <v>47.299939488571198</v>
      </c>
      <c r="O3699" s="86">
        <f t="shared" si="405"/>
        <v>43.871280817678837</v>
      </c>
      <c r="P3699" s="86">
        <f t="shared" si="401"/>
        <v>4.2651022493172377</v>
      </c>
      <c r="Q3699" s="86">
        <f t="shared" si="402"/>
        <v>5.4552049211975415</v>
      </c>
      <c r="S3699" s="86">
        <f t="shared" si="403"/>
        <v>0.15266336117083762</v>
      </c>
      <c r="T3699" s="87">
        <v>0.71017020099999995</v>
      </c>
      <c r="U3699" s="87">
        <v>0</v>
      </c>
    </row>
    <row r="3700" spans="2:21">
      <c r="B3700" s="87" t="s">
        <v>9466</v>
      </c>
      <c r="C3700" s="87" t="s">
        <v>4829</v>
      </c>
      <c r="D3700" s="87" t="s">
        <v>2854</v>
      </c>
      <c r="E3700" s="87">
        <v>48.375275192350202</v>
      </c>
      <c r="F3700" s="86">
        <v>36.1163487750621</v>
      </c>
      <c r="G3700" s="86">
        <v>33.231940444966298</v>
      </c>
      <c r="H3700" s="86">
        <f t="shared" si="404"/>
        <v>39.241188137459531</v>
      </c>
      <c r="I3700" s="86">
        <f t="shared" si="399"/>
        <v>8.0407470174370346</v>
      </c>
      <c r="J3700" s="86">
        <f t="shared" si="400"/>
        <v>5.2942968187602792</v>
      </c>
      <c r="L3700" s="87">
        <v>39.458942465043599</v>
      </c>
      <c r="M3700" s="86">
        <v>40.321862269175703</v>
      </c>
      <c r="N3700" s="86">
        <v>38.206757422445698</v>
      </c>
      <c r="O3700" s="86">
        <f t="shared" si="405"/>
        <v>39.329187385555002</v>
      </c>
      <c r="P3700" s="86">
        <f t="shared" si="401"/>
        <v>1.0635057186752734</v>
      </c>
      <c r="Q3700" s="86">
        <f t="shared" si="402"/>
        <v>5.2975284727028571</v>
      </c>
      <c r="S3700" s="86">
        <f t="shared" si="403"/>
        <v>3.2316539425785553E-3</v>
      </c>
      <c r="T3700" s="87">
        <v>0.94911303899999999</v>
      </c>
      <c r="U3700" s="87">
        <v>0</v>
      </c>
    </row>
    <row r="3701" spans="2:21">
      <c r="B3701" s="87" t="s">
        <v>9467</v>
      </c>
      <c r="C3701" s="87" t="s">
        <v>841</v>
      </c>
      <c r="D3701" s="87" t="s">
        <v>4830</v>
      </c>
      <c r="E3701" s="87">
        <v>61.468686361357001</v>
      </c>
      <c r="F3701" s="86">
        <v>61.449859383842501</v>
      </c>
      <c r="G3701" s="86">
        <v>71.889503819723004</v>
      </c>
      <c r="H3701" s="86">
        <f t="shared" si="404"/>
        <v>64.936016521640838</v>
      </c>
      <c r="I3701" s="86">
        <f t="shared" si="399"/>
        <v>6.0219040026567283</v>
      </c>
      <c r="J3701" s="86">
        <f t="shared" si="400"/>
        <v>6.0209469805778424</v>
      </c>
      <c r="L3701" s="87">
        <v>63.859881163130503</v>
      </c>
      <c r="M3701" s="86">
        <v>71.181810061422993</v>
      </c>
      <c r="N3701" s="86">
        <v>70.808796943115198</v>
      </c>
      <c r="O3701" s="86">
        <f t="shared" si="405"/>
        <v>68.6168293892229</v>
      </c>
      <c r="P3701" s="86">
        <f t="shared" si="401"/>
        <v>4.1238576619350136</v>
      </c>
      <c r="Q3701" s="86">
        <f t="shared" si="402"/>
        <v>6.1004905590206917</v>
      </c>
      <c r="S3701" s="86">
        <f t="shared" si="403"/>
        <v>7.95435784428494E-2</v>
      </c>
      <c r="T3701" s="87">
        <v>0.92847786200000004</v>
      </c>
      <c r="U3701" s="87">
        <v>0</v>
      </c>
    </row>
    <row r="3702" spans="2:21">
      <c r="B3702" s="87" t="s">
        <v>9468</v>
      </c>
      <c r="C3702" s="87" t="s">
        <v>4831</v>
      </c>
      <c r="D3702" s="87" t="s">
        <v>4832</v>
      </c>
      <c r="E3702" s="87">
        <v>146.21527759186699</v>
      </c>
      <c r="F3702" s="86">
        <v>146.46309163150801</v>
      </c>
      <c r="G3702" s="86">
        <v>136.392558620606</v>
      </c>
      <c r="H3702" s="86">
        <f t="shared" si="404"/>
        <v>143.02364261466033</v>
      </c>
      <c r="I3702" s="86">
        <f t="shared" si="399"/>
        <v>5.7440237770846236</v>
      </c>
      <c r="J3702" s="86">
        <f t="shared" si="400"/>
        <v>7.1601098421179481</v>
      </c>
      <c r="L3702" s="87">
        <v>148.04231338128801</v>
      </c>
      <c r="M3702" s="86">
        <v>152.48638979226101</v>
      </c>
      <c r="N3702" s="86">
        <v>158.56566769634199</v>
      </c>
      <c r="O3702" s="86">
        <f t="shared" si="405"/>
        <v>153.03145695663034</v>
      </c>
      <c r="P3702" s="86">
        <f t="shared" si="401"/>
        <v>5.2828089280511099</v>
      </c>
      <c r="Q3702" s="86">
        <f t="shared" si="402"/>
        <v>7.2576844317815201</v>
      </c>
      <c r="S3702" s="86">
        <f t="shared" si="403"/>
        <v>9.7574589663571826E-2</v>
      </c>
      <c r="T3702" s="87">
        <v>0.84476576299999995</v>
      </c>
      <c r="U3702" s="87">
        <v>0</v>
      </c>
    </row>
    <row r="3703" spans="2:21">
      <c r="B3703" s="87" t="s">
        <v>9469</v>
      </c>
      <c r="C3703" s="87" t="s">
        <v>4833</v>
      </c>
      <c r="D3703" s="87" t="s">
        <v>4834</v>
      </c>
      <c r="E3703" s="87">
        <v>196.50376865496199</v>
      </c>
      <c r="F3703" s="86">
        <v>196.63955002829599</v>
      </c>
      <c r="G3703" s="86">
        <v>193.70227418092</v>
      </c>
      <c r="H3703" s="86">
        <f t="shared" si="404"/>
        <v>195.61519762139267</v>
      </c>
      <c r="I3703" s="86">
        <f t="shared" si="399"/>
        <v>1.6580308236484718</v>
      </c>
      <c r="J3703" s="86">
        <f t="shared" si="400"/>
        <v>7.6118746494374765</v>
      </c>
      <c r="L3703" s="87">
        <v>207.58629777571099</v>
      </c>
      <c r="M3703" s="86">
        <v>247.07735723799701</v>
      </c>
      <c r="N3703" s="86">
        <v>189.93418474153199</v>
      </c>
      <c r="O3703" s="86">
        <f t="shared" si="405"/>
        <v>214.86594658508</v>
      </c>
      <c r="P3703" s="86">
        <f t="shared" si="401"/>
        <v>29.258853460636612</v>
      </c>
      <c r="Q3703" s="86">
        <f t="shared" si="402"/>
        <v>7.7472930425462421</v>
      </c>
      <c r="S3703" s="86">
        <f t="shared" si="403"/>
        <v>0.13541839310876441</v>
      </c>
      <c r="T3703" s="87">
        <v>0.72632090299999996</v>
      </c>
      <c r="U3703" s="87">
        <v>0</v>
      </c>
    </row>
    <row r="3704" spans="2:21">
      <c r="B3704" s="87" t="s">
        <v>9470</v>
      </c>
      <c r="C3704" s="87" t="s">
        <v>841</v>
      </c>
      <c r="D3704" s="87"/>
      <c r="E3704" s="87">
        <v>99.730835404830003</v>
      </c>
      <c r="F3704" s="86">
        <v>103.86811809388</v>
      </c>
      <c r="G3704" s="86">
        <v>112.71363381689601</v>
      </c>
      <c r="H3704" s="86">
        <f t="shared" si="404"/>
        <v>105.43752910520199</v>
      </c>
      <c r="I3704" s="86">
        <f t="shared" si="399"/>
        <v>6.6321604205515072</v>
      </c>
      <c r="J3704" s="86">
        <f t="shared" si="400"/>
        <v>6.7202446565322589</v>
      </c>
      <c r="L3704" s="87">
        <v>129.14871232712301</v>
      </c>
      <c r="M3704" s="86">
        <v>115.35334276997</v>
      </c>
      <c r="N3704" s="86">
        <v>109.81817160083899</v>
      </c>
      <c r="O3704" s="86">
        <f t="shared" si="405"/>
        <v>118.10674223264401</v>
      </c>
      <c r="P3704" s="86">
        <f t="shared" si="401"/>
        <v>9.955066933146222</v>
      </c>
      <c r="Q3704" s="86">
        <f t="shared" si="402"/>
        <v>6.8839475144416982</v>
      </c>
      <c r="S3704" s="86">
        <f t="shared" si="403"/>
        <v>0.16370285790943964</v>
      </c>
      <c r="T3704" s="87">
        <v>0.622437507</v>
      </c>
      <c r="U3704" s="87">
        <v>0</v>
      </c>
    </row>
    <row r="3705" spans="2:21">
      <c r="B3705" s="87" t="s">
        <v>9471</v>
      </c>
      <c r="C3705" s="87" t="s">
        <v>841</v>
      </c>
      <c r="D3705" s="87"/>
      <c r="E3705" s="87">
        <v>211.382509924402</v>
      </c>
      <c r="F3705" s="86">
        <v>211.34816400566399</v>
      </c>
      <c r="G3705" s="86">
        <v>250.39727040861601</v>
      </c>
      <c r="H3705" s="86">
        <f t="shared" si="404"/>
        <v>224.37598144622734</v>
      </c>
      <c r="I3705" s="86">
        <f t="shared" si="399"/>
        <v>22.535103824003819</v>
      </c>
      <c r="J3705" s="86">
        <f t="shared" si="400"/>
        <v>7.8097744392374713</v>
      </c>
      <c r="L3705" s="87">
        <v>243.30818461436701</v>
      </c>
      <c r="M3705" s="86">
        <v>236.318769432496</v>
      </c>
      <c r="N3705" s="86">
        <v>252.373371813364</v>
      </c>
      <c r="O3705" s="86">
        <f t="shared" si="405"/>
        <v>244.00010862007568</v>
      </c>
      <c r="P3705" s="86">
        <f t="shared" si="401"/>
        <v>8.0496356143741128</v>
      </c>
      <c r="Q3705" s="86">
        <f t="shared" si="402"/>
        <v>7.9307379797989919</v>
      </c>
      <c r="S3705" s="86">
        <f t="shared" si="403"/>
        <v>0.12096354056152096</v>
      </c>
      <c r="T3705" s="87">
        <v>0.76355952500000002</v>
      </c>
      <c r="U3705" s="87">
        <v>0</v>
      </c>
    </row>
    <row r="3706" spans="2:21">
      <c r="B3706" s="87" t="s">
        <v>9472</v>
      </c>
      <c r="C3706" s="87" t="s">
        <v>841</v>
      </c>
      <c r="D3706" s="87" t="s">
        <v>2297</v>
      </c>
      <c r="E3706" s="87">
        <v>202.97961161469499</v>
      </c>
      <c r="F3706" s="86">
        <v>180.31957867883199</v>
      </c>
      <c r="G3706" s="86">
        <v>187.06093571235101</v>
      </c>
      <c r="H3706" s="86">
        <f t="shared" si="404"/>
        <v>190.12004200195932</v>
      </c>
      <c r="I3706" s="86">
        <f t="shared" si="399"/>
        <v>11.635629404202415</v>
      </c>
      <c r="J3706" s="86">
        <f t="shared" si="400"/>
        <v>7.5707668152526892</v>
      </c>
      <c r="L3706" s="87">
        <v>223.701244504046</v>
      </c>
      <c r="M3706" s="86">
        <v>204.52110255613599</v>
      </c>
      <c r="N3706" s="86">
        <v>201.50982108602699</v>
      </c>
      <c r="O3706" s="86">
        <f t="shared" si="405"/>
        <v>209.91072271540301</v>
      </c>
      <c r="P3706" s="86">
        <f t="shared" si="401"/>
        <v>12.037475749729827</v>
      </c>
      <c r="Q3706" s="86">
        <f t="shared" si="402"/>
        <v>7.7136320544191745</v>
      </c>
      <c r="S3706" s="86">
        <f t="shared" si="403"/>
        <v>0.14286523916648519</v>
      </c>
      <c r="T3706" s="87">
        <v>0.63172100600000003</v>
      </c>
      <c r="U3706" s="87">
        <v>0</v>
      </c>
    </row>
    <row r="3707" spans="2:21">
      <c r="B3707" s="87" t="s">
        <v>9473</v>
      </c>
      <c r="C3707" s="87" t="s">
        <v>832</v>
      </c>
      <c r="D3707" s="87" t="s">
        <v>4835</v>
      </c>
      <c r="E3707" s="87">
        <v>48.728996622700997</v>
      </c>
      <c r="F3707" s="86">
        <v>50.476537336700602</v>
      </c>
      <c r="G3707" s="86">
        <v>61.322830519587797</v>
      </c>
      <c r="H3707" s="86">
        <f t="shared" si="404"/>
        <v>53.509454826329801</v>
      </c>
      <c r="I3707" s="86">
        <f t="shared" si="399"/>
        <v>6.8227636944106456</v>
      </c>
      <c r="J3707" s="86">
        <f t="shared" si="400"/>
        <v>5.7417219252028833</v>
      </c>
      <c r="L3707" s="87">
        <v>51.0136697143314</v>
      </c>
      <c r="M3707" s="86">
        <v>56.669932259540602</v>
      </c>
      <c r="N3707" s="86">
        <v>56.513080622645901</v>
      </c>
      <c r="O3707" s="86">
        <f t="shared" si="405"/>
        <v>54.732227532172637</v>
      </c>
      <c r="P3707" s="86">
        <f t="shared" si="401"/>
        <v>3.2213203492466036</v>
      </c>
      <c r="Q3707" s="86">
        <f t="shared" si="402"/>
        <v>5.7743186684841481</v>
      </c>
      <c r="S3707" s="86">
        <f t="shared" si="403"/>
        <v>3.2596743281264308E-2</v>
      </c>
      <c r="T3707" s="87">
        <v>0.99728423799999999</v>
      </c>
      <c r="U3707" s="87">
        <v>0</v>
      </c>
    </row>
    <row r="3708" spans="2:21">
      <c r="B3708" s="87" t="s">
        <v>9474</v>
      </c>
      <c r="C3708" s="87" t="s">
        <v>2088</v>
      </c>
      <c r="D3708" s="87" t="s">
        <v>4836</v>
      </c>
      <c r="E3708" s="87">
        <v>95.226664369927903</v>
      </c>
      <c r="F3708" s="86">
        <v>81.718953715726101</v>
      </c>
      <c r="G3708" s="86">
        <v>79.519286064740797</v>
      </c>
      <c r="H3708" s="86">
        <f t="shared" si="404"/>
        <v>85.488301383464943</v>
      </c>
      <c r="I3708" s="86">
        <f t="shared" si="399"/>
        <v>8.5050819917142348</v>
      </c>
      <c r="J3708" s="86">
        <f t="shared" si="400"/>
        <v>6.4176551032975011</v>
      </c>
      <c r="L3708" s="87">
        <v>85.153324468349894</v>
      </c>
      <c r="M3708" s="86">
        <v>84.287676618420505</v>
      </c>
      <c r="N3708" s="86">
        <v>91.207743797963801</v>
      </c>
      <c r="O3708" s="86">
        <f t="shared" si="405"/>
        <v>86.882914961578066</v>
      </c>
      <c r="P3708" s="86">
        <f t="shared" si="401"/>
        <v>3.7703375045275496</v>
      </c>
      <c r="Q3708" s="86">
        <f t="shared" si="402"/>
        <v>6.4410006019208161</v>
      </c>
      <c r="S3708" s="86">
        <f t="shared" si="403"/>
        <v>2.3345498623316127E-2</v>
      </c>
      <c r="T3708" s="87">
        <v>0.97463738600000005</v>
      </c>
      <c r="U3708" s="87">
        <v>0</v>
      </c>
    </row>
    <row r="3709" spans="2:21">
      <c r="B3709" s="87" t="s">
        <v>9475</v>
      </c>
      <c r="C3709" s="87" t="s">
        <v>841</v>
      </c>
      <c r="D3709" s="87"/>
      <c r="E3709" s="87">
        <v>91.290319918591507</v>
      </c>
      <c r="F3709" s="86">
        <v>95.342641745682101</v>
      </c>
      <c r="G3709" s="86">
        <v>81.993788918808505</v>
      </c>
      <c r="H3709" s="86">
        <f t="shared" si="404"/>
        <v>89.542250194360705</v>
      </c>
      <c r="I3709" s="86">
        <f t="shared" si="399"/>
        <v>6.8439592904226174</v>
      </c>
      <c r="J3709" s="86">
        <f t="shared" si="400"/>
        <v>6.4844966684722927</v>
      </c>
      <c r="L3709" s="87">
        <v>102.796190653577</v>
      </c>
      <c r="M3709" s="86">
        <v>109.336610314955</v>
      </c>
      <c r="N3709" s="86">
        <v>89.774897199015996</v>
      </c>
      <c r="O3709" s="86">
        <f t="shared" si="405"/>
        <v>100.63589938918267</v>
      </c>
      <c r="P3709" s="86">
        <f t="shared" si="401"/>
        <v>9.9581774822423625</v>
      </c>
      <c r="Q3709" s="86">
        <f t="shared" si="402"/>
        <v>6.6530012328098778</v>
      </c>
      <c r="S3709" s="86">
        <f t="shared" si="403"/>
        <v>0.16850456433758401</v>
      </c>
      <c r="T3709" s="87">
        <v>0.59972641000000004</v>
      </c>
      <c r="U3709" s="87">
        <v>0</v>
      </c>
    </row>
    <row r="3710" spans="2:21">
      <c r="B3710" s="87" t="s">
        <v>9476</v>
      </c>
      <c r="C3710" s="87" t="s">
        <v>4837</v>
      </c>
      <c r="D3710" s="87" t="s">
        <v>1364</v>
      </c>
      <c r="E3710" s="87">
        <v>107.820290625046</v>
      </c>
      <c r="F3710" s="86">
        <v>103.115809448421</v>
      </c>
      <c r="G3710" s="86">
        <v>103.98457712552</v>
      </c>
      <c r="H3710" s="86">
        <f t="shared" si="404"/>
        <v>104.973559066329</v>
      </c>
      <c r="I3710" s="86">
        <f t="shared" si="399"/>
        <v>2.5033177474582549</v>
      </c>
      <c r="J3710" s="86">
        <f t="shared" si="400"/>
        <v>6.7138821747361384</v>
      </c>
      <c r="L3710" s="87">
        <v>108.456639940927</v>
      </c>
      <c r="M3710" s="86">
        <v>99.6305356835786</v>
      </c>
      <c r="N3710" s="86">
        <v>115.032341604339</v>
      </c>
      <c r="O3710" s="86">
        <f t="shared" si="405"/>
        <v>107.70650574294821</v>
      </c>
      <c r="P3710" s="86">
        <f t="shared" si="401"/>
        <v>7.7282554558855949</v>
      </c>
      <c r="Q3710" s="86">
        <f t="shared" si="402"/>
        <v>6.7509615846858146</v>
      </c>
      <c r="S3710" s="86">
        <f t="shared" si="403"/>
        <v>3.7079409949676179E-2</v>
      </c>
      <c r="T3710" s="87">
        <v>0.99919958799999997</v>
      </c>
      <c r="U3710" s="87">
        <v>0</v>
      </c>
    </row>
    <row r="3711" spans="2:21">
      <c r="B3711" s="87" t="s">
        <v>9477</v>
      </c>
      <c r="C3711" s="87" t="s">
        <v>4838</v>
      </c>
      <c r="D3711" s="87" t="s">
        <v>4839</v>
      </c>
      <c r="E3711" s="87">
        <v>44.2943190911828</v>
      </c>
      <c r="F3711" s="86">
        <v>49.104084272064398</v>
      </c>
      <c r="G3711" s="86">
        <v>53.380639030316701</v>
      </c>
      <c r="H3711" s="86">
        <f t="shared" si="404"/>
        <v>48.926347464521292</v>
      </c>
      <c r="I3711" s="86">
        <f t="shared" si="399"/>
        <v>4.5457667437564684</v>
      </c>
      <c r="J3711" s="86">
        <f t="shared" si="400"/>
        <v>5.6125396790784947</v>
      </c>
      <c r="L3711" s="87">
        <v>50.058123595977101</v>
      </c>
      <c r="M3711" s="86">
        <v>51.858587106855701</v>
      </c>
      <c r="N3711" s="86">
        <v>57.800746265624497</v>
      </c>
      <c r="O3711" s="86">
        <f t="shared" si="405"/>
        <v>53.239152322819102</v>
      </c>
      <c r="P3711" s="86">
        <f t="shared" si="401"/>
        <v>4.0517307027714082</v>
      </c>
      <c r="Q3711" s="86">
        <f t="shared" si="402"/>
        <v>5.7344156956375247</v>
      </c>
      <c r="S3711" s="86">
        <f t="shared" si="403"/>
        <v>0.12187601655903074</v>
      </c>
      <c r="T3711" s="87">
        <v>0.82929222899999999</v>
      </c>
      <c r="U3711" s="87">
        <v>0</v>
      </c>
    </row>
    <row r="3712" spans="2:21">
      <c r="B3712" s="87" t="s">
        <v>9478</v>
      </c>
      <c r="C3712" s="87" t="s">
        <v>4840</v>
      </c>
      <c r="D3712" s="87" t="s">
        <v>4841</v>
      </c>
      <c r="E3712" s="87">
        <v>185.87626684442199</v>
      </c>
      <c r="F3712" s="86">
        <v>167.655659881296</v>
      </c>
      <c r="G3712" s="86">
        <v>132.1839263782</v>
      </c>
      <c r="H3712" s="86">
        <f t="shared" si="404"/>
        <v>161.90528436797265</v>
      </c>
      <c r="I3712" s="86">
        <f t="shared" si="399"/>
        <v>27.304156644975276</v>
      </c>
      <c r="J3712" s="86">
        <f t="shared" si="400"/>
        <v>7.3390062637848938</v>
      </c>
      <c r="L3712" s="87">
        <v>172.32970542126699</v>
      </c>
      <c r="M3712" s="86">
        <v>181.144992180104</v>
      </c>
      <c r="N3712" s="86">
        <v>157.106070098278</v>
      </c>
      <c r="O3712" s="86">
        <f t="shared" si="405"/>
        <v>170.19358923321633</v>
      </c>
      <c r="P3712" s="86">
        <f t="shared" si="401"/>
        <v>12.160990419808106</v>
      </c>
      <c r="Q3712" s="86">
        <f t="shared" si="402"/>
        <v>7.4110328851086225</v>
      </c>
      <c r="S3712" s="86">
        <f t="shared" si="403"/>
        <v>7.2026621323728598E-2</v>
      </c>
      <c r="T3712" s="87">
        <v>0.95497988300000003</v>
      </c>
      <c r="U3712" s="87">
        <v>0</v>
      </c>
    </row>
    <row r="3713" spans="2:21">
      <c r="B3713" s="87" t="s">
        <v>9479</v>
      </c>
      <c r="C3713" s="87" t="s">
        <v>832</v>
      </c>
      <c r="D3713" s="87" t="s">
        <v>3098</v>
      </c>
      <c r="E3713" s="87">
        <v>140.390649918957</v>
      </c>
      <c r="F3713" s="86">
        <v>134.79549910102699</v>
      </c>
      <c r="G3713" s="86">
        <v>117.160461630521</v>
      </c>
      <c r="H3713" s="86">
        <f t="shared" si="404"/>
        <v>130.78220355016833</v>
      </c>
      <c r="I3713" s="86">
        <f t="shared" si="399"/>
        <v>12.123956361805073</v>
      </c>
      <c r="J3713" s="86">
        <f t="shared" si="400"/>
        <v>7.0310224263544772</v>
      </c>
      <c r="L3713" s="87">
        <v>138.462967230142</v>
      </c>
      <c r="M3713" s="86">
        <v>151.32295672539499</v>
      </c>
      <c r="N3713" s="86">
        <v>143.15004746384901</v>
      </c>
      <c r="O3713" s="86">
        <f t="shared" si="405"/>
        <v>144.31199047312865</v>
      </c>
      <c r="P3713" s="86">
        <f t="shared" si="401"/>
        <v>6.5082575334811938</v>
      </c>
      <c r="Q3713" s="86">
        <f t="shared" si="402"/>
        <v>7.1730473640144741</v>
      </c>
      <c r="S3713" s="86">
        <f t="shared" si="403"/>
        <v>0.14202493765999702</v>
      </c>
      <c r="T3713" s="87">
        <v>0.67522612100000001</v>
      </c>
      <c r="U3713" s="87">
        <v>0</v>
      </c>
    </row>
    <row r="3714" spans="2:21">
      <c r="B3714" s="87" t="s">
        <v>9480</v>
      </c>
      <c r="C3714" s="87" t="s">
        <v>4842</v>
      </c>
      <c r="D3714" s="87" t="s">
        <v>994</v>
      </c>
      <c r="E3714" s="87">
        <v>101.28850699194901</v>
      </c>
      <c r="F3714" s="86">
        <v>99.829153604532394</v>
      </c>
      <c r="G3714" s="86">
        <v>90.441633837715997</v>
      </c>
      <c r="H3714" s="86">
        <f t="shared" si="404"/>
        <v>97.186431478065799</v>
      </c>
      <c r="I3714" s="86">
        <f t="shared" si="399"/>
        <v>5.8865651686099829</v>
      </c>
      <c r="J3714" s="86">
        <f t="shared" si="400"/>
        <v>6.6026830033097221</v>
      </c>
      <c r="L3714" s="87">
        <v>90.440823865749095</v>
      </c>
      <c r="M3714" s="86">
        <v>87.459122132920101</v>
      </c>
      <c r="N3714" s="86">
        <v>90.564351602276503</v>
      </c>
      <c r="O3714" s="86">
        <f t="shared" si="405"/>
        <v>89.488099200315219</v>
      </c>
      <c r="P3714" s="86">
        <f t="shared" si="401"/>
        <v>1.7582308524293417</v>
      </c>
      <c r="Q3714" s="86">
        <f t="shared" si="402"/>
        <v>6.4836239295962841</v>
      </c>
      <c r="S3714" s="86">
        <f t="shared" si="403"/>
        <v>-0.11905907371343741</v>
      </c>
      <c r="T3714" s="87">
        <v>0.296668235</v>
      </c>
      <c r="U3714" s="87">
        <v>0</v>
      </c>
    </row>
    <row r="3715" spans="2:21">
      <c r="B3715" s="87" t="s">
        <v>9481</v>
      </c>
      <c r="C3715" s="87" t="s">
        <v>4162</v>
      </c>
      <c r="D3715" s="87" t="s">
        <v>1769</v>
      </c>
      <c r="E3715" s="87">
        <v>1066.73915784889</v>
      </c>
      <c r="F3715" s="86">
        <v>1169.08772414901</v>
      </c>
      <c r="G3715" s="86">
        <v>983.546196465555</v>
      </c>
      <c r="H3715" s="86">
        <f t="shared" si="404"/>
        <v>1073.1243594878185</v>
      </c>
      <c r="I3715" s="86">
        <f t="shared" si="399"/>
        <v>92.935422330535005</v>
      </c>
      <c r="J3715" s="86">
        <f t="shared" si="400"/>
        <v>10.067601557793145</v>
      </c>
      <c r="L3715" s="87">
        <v>980.77296623223197</v>
      </c>
      <c r="M3715" s="86">
        <v>935.10866837721801</v>
      </c>
      <c r="N3715" s="86">
        <v>983.33724592084297</v>
      </c>
      <c r="O3715" s="86">
        <f t="shared" si="405"/>
        <v>966.40629351009773</v>
      </c>
      <c r="P3715" s="86">
        <f t="shared" si="401"/>
        <v>27.134846356650893</v>
      </c>
      <c r="Q3715" s="86">
        <f t="shared" si="402"/>
        <v>9.9164860397049388</v>
      </c>
      <c r="S3715" s="86">
        <f t="shared" si="403"/>
        <v>-0.15111551808820531</v>
      </c>
      <c r="T3715" s="87">
        <v>0.244129028</v>
      </c>
      <c r="U3715" s="87">
        <v>0</v>
      </c>
    </row>
    <row r="3716" spans="2:21">
      <c r="B3716" s="87" t="s">
        <v>9482</v>
      </c>
      <c r="C3716" s="87" t="s">
        <v>4843</v>
      </c>
      <c r="D3716" s="87" t="s">
        <v>1490</v>
      </c>
      <c r="E3716" s="87">
        <v>329.453173861089</v>
      </c>
      <c r="F3716" s="86">
        <v>314.87064730345998</v>
      </c>
      <c r="G3716" s="86">
        <v>335.74865080510301</v>
      </c>
      <c r="H3716" s="86">
        <f t="shared" si="404"/>
        <v>326.690823989884</v>
      </c>
      <c r="I3716" s="86">
        <f t="shared" si="399"/>
        <v>10.709607376643854</v>
      </c>
      <c r="J3716" s="86">
        <f t="shared" si="400"/>
        <v>8.3517821230624758</v>
      </c>
      <c r="L3716" s="87">
        <v>350.43980248174699</v>
      </c>
      <c r="M3716" s="86">
        <v>332.12374536817202</v>
      </c>
      <c r="N3716" s="86">
        <v>314.54055595998801</v>
      </c>
      <c r="O3716" s="86">
        <f t="shared" si="405"/>
        <v>332.36803460330231</v>
      </c>
      <c r="P3716" s="86">
        <f t="shared" si="401"/>
        <v>17.950869982546987</v>
      </c>
      <c r="Q3716" s="86">
        <f t="shared" si="402"/>
        <v>8.3766378277890094</v>
      </c>
      <c r="S3716" s="86">
        <f t="shared" si="403"/>
        <v>2.4855704726534433E-2</v>
      </c>
      <c r="T3716" s="87">
        <v>0.964956178</v>
      </c>
      <c r="U3716" s="87">
        <v>0</v>
      </c>
    </row>
    <row r="3717" spans="2:21">
      <c r="B3717" s="87" t="s">
        <v>9483</v>
      </c>
      <c r="C3717" s="87" t="s">
        <v>832</v>
      </c>
      <c r="D3717" s="87" t="s">
        <v>3388</v>
      </c>
      <c r="E3717" s="87">
        <v>213.18012525094801</v>
      </c>
      <c r="F3717" s="86">
        <v>191.32129914587901</v>
      </c>
      <c r="G3717" s="86">
        <v>188.97620494832699</v>
      </c>
      <c r="H3717" s="86">
        <f t="shared" si="404"/>
        <v>197.82587644838466</v>
      </c>
      <c r="I3717" s="86">
        <f t="shared" si="399"/>
        <v>13.348767130979224</v>
      </c>
      <c r="J3717" s="86">
        <f t="shared" si="400"/>
        <v>7.6280873387336028</v>
      </c>
      <c r="L3717" s="87">
        <v>210.670913445471</v>
      </c>
      <c r="M3717" s="86">
        <v>206.55961204807599</v>
      </c>
      <c r="N3717" s="86">
        <v>196.90757480101601</v>
      </c>
      <c r="O3717" s="86">
        <f t="shared" si="405"/>
        <v>204.7127000981877</v>
      </c>
      <c r="P3717" s="86">
        <f t="shared" si="401"/>
        <v>7.0651033590080798</v>
      </c>
      <c r="Q3717" s="86">
        <f t="shared" si="402"/>
        <v>7.6774567977555641</v>
      </c>
      <c r="S3717" s="86">
        <f t="shared" si="403"/>
        <v>4.9369459021961042E-2</v>
      </c>
      <c r="T3717" s="87">
        <v>0.99402886899999998</v>
      </c>
      <c r="U3717" s="87">
        <v>0</v>
      </c>
    </row>
    <row r="3718" spans="2:21">
      <c r="B3718" s="87" t="s">
        <v>9484</v>
      </c>
      <c r="C3718" s="87" t="s">
        <v>4844</v>
      </c>
      <c r="D3718" s="87" t="s">
        <v>4845</v>
      </c>
      <c r="E3718" s="87">
        <v>72.594301115221597</v>
      </c>
      <c r="F3718" s="86">
        <v>68.094391250376006</v>
      </c>
      <c r="G3718" s="86">
        <v>71.507112841958502</v>
      </c>
      <c r="H3718" s="86">
        <f t="shared" si="404"/>
        <v>70.731935069185369</v>
      </c>
      <c r="I3718" s="86">
        <f t="shared" ref="I3718:I3781" si="406">STDEV(E3718:G3718)</f>
        <v>2.3479720254902539</v>
      </c>
      <c r="J3718" s="86">
        <f t="shared" ref="J3718:J3781" si="407">LOG(H3718,2)</f>
        <v>6.1442898256734777</v>
      </c>
      <c r="L3718" s="87">
        <v>76.926926870549295</v>
      </c>
      <c r="M3718" s="86">
        <v>72.341940889639602</v>
      </c>
      <c r="N3718" s="86">
        <v>74.533412846755198</v>
      </c>
      <c r="O3718" s="86">
        <f t="shared" si="405"/>
        <v>74.600760202314703</v>
      </c>
      <c r="P3718" s="86">
        <f t="shared" ref="P3718:P3781" si="408">STDEV(L3718:N3718)</f>
        <v>2.293234802851694</v>
      </c>
      <c r="Q3718" s="86">
        <f t="shared" ref="Q3718:Q3781" si="409">LOG(O3718,2)</f>
        <v>6.2211184269030149</v>
      </c>
      <c r="S3718" s="86">
        <f t="shared" ref="S3718:S3781" si="410">LOG(O3718/H3718,2)</f>
        <v>7.6828601229537677E-2</v>
      </c>
      <c r="T3718" s="87">
        <v>0.908319875</v>
      </c>
      <c r="U3718" s="87">
        <v>0</v>
      </c>
    </row>
    <row r="3719" spans="2:21">
      <c r="B3719" s="87" t="s">
        <v>9485</v>
      </c>
      <c r="C3719" s="87" t="s">
        <v>832</v>
      </c>
      <c r="D3719" s="87" t="s">
        <v>1326</v>
      </c>
      <c r="E3719" s="87">
        <v>40.701719448436897</v>
      </c>
      <c r="F3719" s="86">
        <v>42.518442590088299</v>
      </c>
      <c r="G3719" s="86">
        <v>45.945509497685798</v>
      </c>
      <c r="H3719" s="86">
        <f t="shared" ref="H3719:H3782" si="411">AVERAGE(E3719:G3719)</f>
        <v>43.055223845403667</v>
      </c>
      <c r="I3719" s="86">
        <f t="shared" si="406"/>
        <v>2.6627869060805263</v>
      </c>
      <c r="J3719" s="86">
        <f t="shared" si="407"/>
        <v>5.428116383813709</v>
      </c>
      <c r="L3719" s="87">
        <v>54.276596124605398</v>
      </c>
      <c r="M3719" s="86">
        <v>58.442476852449602</v>
      </c>
      <c r="N3719" s="86">
        <v>52.807533803983603</v>
      </c>
      <c r="O3719" s="86">
        <f t="shared" ref="O3719:O3782" si="412">AVERAGE(L3719:N3719)</f>
        <v>55.175535593679534</v>
      </c>
      <c r="P3719" s="86">
        <f t="shared" si="408"/>
        <v>2.9230489076747057</v>
      </c>
      <c r="Q3719" s="86">
        <f t="shared" si="409"/>
        <v>5.7859568238253294</v>
      </c>
      <c r="S3719" s="86">
        <f t="shared" si="410"/>
        <v>0.35784044001161969</v>
      </c>
      <c r="T3719" s="87">
        <v>1.3428803E-2</v>
      </c>
      <c r="U3719" s="87">
        <v>0</v>
      </c>
    </row>
    <row r="3720" spans="2:21">
      <c r="B3720" s="87" t="s">
        <v>9486</v>
      </c>
      <c r="C3720" s="87" t="s">
        <v>832</v>
      </c>
      <c r="D3720" s="87" t="s">
        <v>4846</v>
      </c>
      <c r="E3720" s="87">
        <v>108.13501487284999</v>
      </c>
      <c r="F3720" s="86">
        <v>126.542420073291</v>
      </c>
      <c r="G3720" s="86">
        <v>123.21637794378201</v>
      </c>
      <c r="H3720" s="86">
        <f t="shared" si="411"/>
        <v>119.29793762997433</v>
      </c>
      <c r="I3720" s="86">
        <f t="shared" si="406"/>
        <v>9.8093716630047485</v>
      </c>
      <c r="J3720" s="86">
        <f t="shared" si="407"/>
        <v>6.8984252923491329</v>
      </c>
      <c r="L3720" s="87">
        <v>102.714540843687</v>
      </c>
      <c r="M3720" s="86">
        <v>129.075809763943</v>
      </c>
      <c r="N3720" s="86">
        <v>124.67963463311</v>
      </c>
      <c r="O3720" s="86">
        <f t="shared" si="412"/>
        <v>118.82332841358</v>
      </c>
      <c r="P3720" s="86">
        <f t="shared" si="408"/>
        <v>14.122725185819943</v>
      </c>
      <c r="Q3720" s="86">
        <f t="shared" si="409"/>
        <v>6.8926742959687175</v>
      </c>
      <c r="S3720" s="86">
        <f t="shared" si="410"/>
        <v>-5.7509963804155025E-3</v>
      </c>
      <c r="T3720" s="87">
        <v>0.90375330300000001</v>
      </c>
      <c r="U3720" s="87">
        <v>0</v>
      </c>
    </row>
    <row r="3721" spans="2:21">
      <c r="B3721" s="87" t="s">
        <v>9487</v>
      </c>
      <c r="C3721" s="87" t="s">
        <v>841</v>
      </c>
      <c r="D3721" s="87" t="s">
        <v>4847</v>
      </c>
      <c r="E3721" s="87">
        <v>43.608546981509903</v>
      </c>
      <c r="F3721" s="86">
        <v>33.8127043042726</v>
      </c>
      <c r="G3721" s="86">
        <v>40.176697365716997</v>
      </c>
      <c r="H3721" s="86">
        <f t="shared" si="411"/>
        <v>39.199316217166505</v>
      </c>
      <c r="I3721" s="86">
        <f t="shared" si="406"/>
        <v>4.9705219918487247</v>
      </c>
      <c r="J3721" s="86">
        <f t="shared" si="407"/>
        <v>5.2927565834445067</v>
      </c>
      <c r="L3721" s="87">
        <v>45.622542954674898</v>
      </c>
      <c r="M3721" s="86">
        <v>39.412967832780403</v>
      </c>
      <c r="N3721" s="86">
        <v>34.7098608441325</v>
      </c>
      <c r="O3721" s="86">
        <f t="shared" si="412"/>
        <v>39.915123877195931</v>
      </c>
      <c r="P3721" s="86">
        <f t="shared" si="408"/>
        <v>5.4736439627678992</v>
      </c>
      <c r="Q3721" s="86">
        <f t="shared" si="409"/>
        <v>5.3188635834016704</v>
      </c>
      <c r="S3721" s="86">
        <f t="shared" si="410"/>
        <v>2.610699995716366E-2</v>
      </c>
      <c r="T3721" s="87">
        <v>0.98293344500000002</v>
      </c>
      <c r="U3721" s="87">
        <v>0</v>
      </c>
    </row>
    <row r="3722" spans="2:21">
      <c r="B3722" s="87" t="s">
        <v>9488</v>
      </c>
      <c r="C3722" s="87" t="s">
        <v>4848</v>
      </c>
      <c r="D3722" s="87" t="s">
        <v>4839</v>
      </c>
      <c r="E3722" s="87">
        <v>62.1644547859906</v>
      </c>
      <c r="F3722" s="86">
        <v>73.501694928133603</v>
      </c>
      <c r="G3722" s="86">
        <v>69.851399329988595</v>
      </c>
      <c r="H3722" s="86">
        <f t="shared" si="411"/>
        <v>68.505849681370933</v>
      </c>
      <c r="I3722" s="86">
        <f t="shared" si="406"/>
        <v>5.7871522705754002</v>
      </c>
      <c r="J3722" s="86">
        <f t="shared" si="407"/>
        <v>6.0981552792522091</v>
      </c>
      <c r="L3722" s="87">
        <v>72.401232661060405</v>
      </c>
      <c r="M3722" s="86">
        <v>65.703836990111697</v>
      </c>
      <c r="N3722" s="86">
        <v>77.978466400216504</v>
      </c>
      <c r="O3722" s="86">
        <f t="shared" si="412"/>
        <v>72.027845350462869</v>
      </c>
      <c r="P3722" s="86">
        <f t="shared" si="408"/>
        <v>6.1458274749328039</v>
      </c>
      <c r="Q3722" s="86">
        <f t="shared" si="409"/>
        <v>6.170482842871202</v>
      </c>
      <c r="S3722" s="86">
        <f t="shared" si="410"/>
        <v>7.2327563618993201E-2</v>
      </c>
      <c r="T3722" s="87">
        <v>0.95393430400000001</v>
      </c>
      <c r="U3722" s="87">
        <v>0</v>
      </c>
    </row>
    <row r="3723" spans="2:21">
      <c r="B3723" s="87" t="s">
        <v>9489</v>
      </c>
      <c r="C3723" s="87" t="s">
        <v>4849</v>
      </c>
      <c r="D3723" s="87" t="s">
        <v>4850</v>
      </c>
      <c r="E3723" s="87">
        <v>158.55673458117701</v>
      </c>
      <c r="F3723" s="86">
        <v>153.353919893718</v>
      </c>
      <c r="G3723" s="86">
        <v>128.97191580792099</v>
      </c>
      <c r="H3723" s="86">
        <f t="shared" si="411"/>
        <v>146.96085676093867</v>
      </c>
      <c r="I3723" s="86">
        <f t="shared" si="406"/>
        <v>15.794581907299007</v>
      </c>
      <c r="J3723" s="86">
        <f t="shared" si="407"/>
        <v>7.1992881320684869</v>
      </c>
      <c r="L3723" s="87">
        <v>164.217522239689</v>
      </c>
      <c r="M3723" s="86">
        <v>157.88717263161601</v>
      </c>
      <c r="N3723" s="86">
        <v>139.69641720403899</v>
      </c>
      <c r="O3723" s="86">
        <f t="shared" si="412"/>
        <v>153.93370402511468</v>
      </c>
      <c r="P3723" s="86">
        <f t="shared" si="408"/>
        <v>12.729634070125064</v>
      </c>
      <c r="Q3723" s="86">
        <f t="shared" si="409"/>
        <v>7.2661653363614658</v>
      </c>
      <c r="S3723" s="86">
        <f t="shared" si="410"/>
        <v>6.6877204292978623E-2</v>
      </c>
      <c r="T3723" s="87">
        <v>0.95528714000000003</v>
      </c>
      <c r="U3723" s="87">
        <v>0</v>
      </c>
    </row>
    <row r="3724" spans="2:21">
      <c r="B3724" s="87" t="s">
        <v>9490</v>
      </c>
      <c r="C3724" s="87" t="s">
        <v>4851</v>
      </c>
      <c r="D3724" s="87" t="s">
        <v>1326</v>
      </c>
      <c r="E3724" s="87">
        <v>47.558024943539699</v>
      </c>
      <c r="F3724" s="86">
        <v>39.786289260570697</v>
      </c>
      <c r="G3724" s="86">
        <v>28.026487721022399</v>
      </c>
      <c r="H3724" s="86">
        <f t="shared" si="411"/>
        <v>38.456933975044258</v>
      </c>
      <c r="I3724" s="86">
        <f t="shared" si="406"/>
        <v>9.8333933957211919</v>
      </c>
      <c r="J3724" s="86">
        <f t="shared" si="407"/>
        <v>5.2651718415661559</v>
      </c>
      <c r="L3724" s="87">
        <v>45.932138386830999</v>
      </c>
      <c r="M3724" s="86">
        <v>38.097486915734599</v>
      </c>
      <c r="N3724" s="86">
        <v>36.277751754537199</v>
      </c>
      <c r="O3724" s="86">
        <f t="shared" si="412"/>
        <v>40.102459019034264</v>
      </c>
      <c r="P3724" s="86">
        <f t="shared" si="408"/>
        <v>5.1299834466312291</v>
      </c>
      <c r="Q3724" s="86">
        <f t="shared" si="409"/>
        <v>5.3256187980462846</v>
      </c>
      <c r="S3724" s="86">
        <f t="shared" si="410"/>
        <v>6.0446956480128468E-2</v>
      </c>
      <c r="T3724" s="87">
        <v>0.99307507900000003</v>
      </c>
      <c r="U3724" s="87">
        <v>0</v>
      </c>
    </row>
    <row r="3725" spans="2:21">
      <c r="B3725" s="87" t="s">
        <v>9491</v>
      </c>
      <c r="C3725" s="87" t="s">
        <v>841</v>
      </c>
      <c r="D3725" s="87"/>
      <c r="E3725" s="87">
        <v>26.5098437624331</v>
      </c>
      <c r="F3725" s="86">
        <v>36.769696200514097</v>
      </c>
      <c r="G3725" s="86">
        <v>35.652518154496804</v>
      </c>
      <c r="H3725" s="86">
        <f t="shared" si="411"/>
        <v>32.977352705814667</v>
      </c>
      <c r="I3725" s="86">
        <f t="shared" si="406"/>
        <v>5.6288120990281678</v>
      </c>
      <c r="J3725" s="86">
        <f t="shared" si="407"/>
        <v>5.0434036843393439</v>
      </c>
      <c r="L3725" s="87">
        <v>27.816441900007199</v>
      </c>
      <c r="M3725" s="86">
        <v>37.5700707080643</v>
      </c>
      <c r="N3725" s="86">
        <v>36.093413585052801</v>
      </c>
      <c r="O3725" s="86">
        <f t="shared" si="412"/>
        <v>33.826642064374767</v>
      </c>
      <c r="P3725" s="86">
        <f t="shared" si="408"/>
        <v>5.2570912657626723</v>
      </c>
      <c r="Q3725" s="86">
        <f t="shared" si="409"/>
        <v>5.0800880642888675</v>
      </c>
      <c r="S3725" s="86">
        <f t="shared" si="410"/>
        <v>3.6684379949523685E-2</v>
      </c>
      <c r="T3725" s="87">
        <v>1</v>
      </c>
      <c r="U3725" s="87">
        <v>0</v>
      </c>
    </row>
    <row r="3726" spans="2:21">
      <c r="B3726" s="87" t="s">
        <v>9492</v>
      </c>
      <c r="C3726" s="87" t="s">
        <v>4852</v>
      </c>
      <c r="D3726" s="87" t="s">
        <v>2421</v>
      </c>
      <c r="E3726" s="87">
        <v>73.665068261083405</v>
      </c>
      <c r="F3726" s="86">
        <v>68.110469429627599</v>
      </c>
      <c r="G3726" s="86">
        <v>75.334076318627197</v>
      </c>
      <c r="H3726" s="86">
        <f t="shared" si="411"/>
        <v>72.369871336446067</v>
      </c>
      <c r="I3726" s="86">
        <f t="shared" si="406"/>
        <v>3.7819671372042785</v>
      </c>
      <c r="J3726" s="86">
        <f t="shared" si="407"/>
        <v>6.177317301586517</v>
      </c>
      <c r="L3726" s="87">
        <v>70.504021555621094</v>
      </c>
      <c r="M3726" s="86">
        <v>77.656015625759096</v>
      </c>
      <c r="N3726" s="86">
        <v>74.744400686810394</v>
      </c>
      <c r="O3726" s="86">
        <f t="shared" si="412"/>
        <v>74.301479289396852</v>
      </c>
      <c r="P3726" s="86">
        <f t="shared" si="408"/>
        <v>3.5965107142948085</v>
      </c>
      <c r="Q3726" s="86">
        <f t="shared" si="409"/>
        <v>6.2153190289652569</v>
      </c>
      <c r="S3726" s="86">
        <f t="shared" si="410"/>
        <v>3.8001727378739455E-2</v>
      </c>
      <c r="T3726" s="87">
        <v>1</v>
      </c>
      <c r="U3726" s="87">
        <v>0</v>
      </c>
    </row>
    <row r="3727" spans="2:21">
      <c r="B3727" s="87" t="s">
        <v>9493</v>
      </c>
      <c r="C3727" s="87" t="s">
        <v>4853</v>
      </c>
      <c r="D3727" s="87" t="s">
        <v>4854</v>
      </c>
      <c r="E3727" s="87">
        <v>110.919448011414</v>
      </c>
      <c r="F3727" s="86">
        <v>80.147435375038995</v>
      </c>
      <c r="G3727" s="86">
        <v>99.695821334898895</v>
      </c>
      <c r="H3727" s="86">
        <f t="shared" si="411"/>
        <v>96.920901573783965</v>
      </c>
      <c r="I3727" s="86">
        <f t="shared" si="406"/>
        <v>15.572550375059771</v>
      </c>
      <c r="J3727" s="86">
        <f t="shared" si="407"/>
        <v>6.5987359199198892</v>
      </c>
      <c r="L3727" s="87">
        <v>83.242152597489195</v>
      </c>
      <c r="M3727" s="86">
        <v>88.033795579239197</v>
      </c>
      <c r="N3727" s="86">
        <v>76.320175860960305</v>
      </c>
      <c r="O3727" s="86">
        <f t="shared" si="412"/>
        <v>82.532041345896232</v>
      </c>
      <c r="P3727" s="86">
        <f t="shared" si="408"/>
        <v>5.889007999514198</v>
      </c>
      <c r="Q3727" s="86">
        <f t="shared" si="409"/>
        <v>6.3668824192948685</v>
      </c>
      <c r="S3727" s="86">
        <f t="shared" si="410"/>
        <v>-0.23185350062502039</v>
      </c>
      <c r="T3727" s="87">
        <v>0.30050702200000001</v>
      </c>
      <c r="U3727" s="87">
        <v>0</v>
      </c>
    </row>
    <row r="3728" spans="2:21">
      <c r="B3728" s="87" t="s">
        <v>9494</v>
      </c>
      <c r="C3728" s="87" t="s">
        <v>4855</v>
      </c>
      <c r="D3728" s="87" t="s">
        <v>4856</v>
      </c>
      <c r="E3728" s="87">
        <v>91.901802764068805</v>
      </c>
      <c r="F3728" s="86">
        <v>95.089955597738296</v>
      </c>
      <c r="G3728" s="86">
        <v>103.380574846016</v>
      </c>
      <c r="H3728" s="86">
        <f t="shared" si="411"/>
        <v>96.790777735941035</v>
      </c>
      <c r="I3728" s="86">
        <f t="shared" si="406"/>
        <v>5.9253817671668214</v>
      </c>
      <c r="J3728" s="86">
        <f t="shared" si="407"/>
        <v>6.5967976883742949</v>
      </c>
      <c r="L3728" s="87">
        <v>100.946570771559</v>
      </c>
      <c r="M3728" s="86">
        <v>98.706127030992604</v>
      </c>
      <c r="N3728" s="86">
        <v>99.286478486101799</v>
      </c>
      <c r="O3728" s="86">
        <f t="shared" si="412"/>
        <v>99.646392096217781</v>
      </c>
      <c r="P3728" s="86">
        <f t="shared" si="408"/>
        <v>1.1627770180566994</v>
      </c>
      <c r="Q3728" s="86">
        <f t="shared" si="409"/>
        <v>6.6387456651386065</v>
      </c>
      <c r="S3728" s="86">
        <f t="shared" si="410"/>
        <v>4.1947976764312118E-2</v>
      </c>
      <c r="T3728" s="87">
        <v>1</v>
      </c>
      <c r="U3728" s="87">
        <v>0</v>
      </c>
    </row>
    <row r="3729" spans="2:21">
      <c r="B3729" s="87" t="s">
        <v>9495</v>
      </c>
      <c r="C3729" s="87" t="s">
        <v>4857</v>
      </c>
      <c r="D3729" s="87" t="s">
        <v>4858</v>
      </c>
      <c r="E3729" s="87">
        <v>103.173064826405</v>
      </c>
      <c r="F3729" s="86">
        <v>106.79136708529499</v>
      </c>
      <c r="G3729" s="86">
        <v>113.489074675346</v>
      </c>
      <c r="H3729" s="86">
        <f t="shared" si="411"/>
        <v>107.81783552901533</v>
      </c>
      <c r="I3729" s="86">
        <f t="shared" si="406"/>
        <v>5.2340465130076179</v>
      </c>
      <c r="J3729" s="86">
        <f t="shared" si="407"/>
        <v>6.7524520422703249</v>
      </c>
      <c r="L3729" s="87">
        <v>112.005776442694</v>
      </c>
      <c r="M3729" s="86">
        <v>113.284492699916</v>
      </c>
      <c r="N3729" s="86">
        <v>109.810878581105</v>
      </c>
      <c r="O3729" s="86">
        <f t="shared" si="412"/>
        <v>111.70038257457166</v>
      </c>
      <c r="P3729" s="86">
        <f t="shared" si="408"/>
        <v>1.7568289110257207</v>
      </c>
      <c r="Q3729" s="86">
        <f t="shared" si="409"/>
        <v>6.8034903168447629</v>
      </c>
      <c r="S3729" s="86">
        <f t="shared" si="410"/>
        <v>5.1038274574438068E-2</v>
      </c>
      <c r="T3729" s="87">
        <v>0.98293344500000002</v>
      </c>
      <c r="U3729" s="87">
        <v>0</v>
      </c>
    </row>
    <row r="3730" spans="2:21">
      <c r="B3730" s="87" t="s">
        <v>9496</v>
      </c>
      <c r="C3730" s="87" t="s">
        <v>1676</v>
      </c>
      <c r="D3730" s="87" t="s">
        <v>2062</v>
      </c>
      <c r="E3730" s="87">
        <v>140.97293344092</v>
      </c>
      <c r="F3730" s="86">
        <v>141.19240263057</v>
      </c>
      <c r="G3730" s="86">
        <v>154.93054211750501</v>
      </c>
      <c r="H3730" s="86">
        <f t="shared" si="411"/>
        <v>145.69862606299833</v>
      </c>
      <c r="I3730" s="86">
        <f t="shared" si="406"/>
        <v>7.9958268621447131</v>
      </c>
      <c r="J3730" s="86">
        <f t="shared" si="407"/>
        <v>7.1868434626373796</v>
      </c>
      <c r="L3730" s="87">
        <v>128.005021476444</v>
      </c>
      <c r="M3730" s="86">
        <v>135.87128336926</v>
      </c>
      <c r="N3730" s="86">
        <v>151.77649755136201</v>
      </c>
      <c r="O3730" s="86">
        <f t="shared" si="412"/>
        <v>138.55093413235534</v>
      </c>
      <c r="P3730" s="86">
        <f t="shared" si="408"/>
        <v>12.110167829316731</v>
      </c>
      <c r="Q3730" s="86">
        <f t="shared" si="409"/>
        <v>7.1142726275054482</v>
      </c>
      <c r="S3730" s="86">
        <f t="shared" si="410"/>
        <v>-7.2570835131931383E-2</v>
      </c>
      <c r="T3730" s="87">
        <v>0.59883800099999995</v>
      </c>
      <c r="U3730" s="87">
        <v>0</v>
      </c>
    </row>
    <row r="3731" spans="2:21">
      <c r="B3731" s="87" t="s">
        <v>9497</v>
      </c>
      <c r="C3731" s="87" t="s">
        <v>841</v>
      </c>
      <c r="D3731" s="87"/>
      <c r="E3731" s="87">
        <v>98.837496494209304</v>
      </c>
      <c r="F3731" s="86">
        <v>134.78902536711001</v>
      </c>
      <c r="G3731" s="86">
        <v>111.593184033884</v>
      </c>
      <c r="H3731" s="86">
        <f t="shared" si="411"/>
        <v>115.07323529840112</v>
      </c>
      <c r="I3731" s="86">
        <f t="shared" si="406"/>
        <v>18.226661095151368</v>
      </c>
      <c r="J3731" s="86">
        <f t="shared" si="407"/>
        <v>6.8464085081065287</v>
      </c>
      <c r="L3731" s="87">
        <v>100.335829257998</v>
      </c>
      <c r="M3731" s="86">
        <v>130.54612467511799</v>
      </c>
      <c r="N3731" s="86">
        <v>129.69889025968499</v>
      </c>
      <c r="O3731" s="86">
        <f t="shared" si="412"/>
        <v>120.19361473093367</v>
      </c>
      <c r="P3731" s="86">
        <f t="shared" si="408"/>
        <v>17.202563310609236</v>
      </c>
      <c r="Q3731" s="86">
        <f t="shared" si="409"/>
        <v>6.9092164448861739</v>
      </c>
      <c r="S3731" s="86">
        <f t="shared" si="410"/>
        <v>6.2807936779645732E-2</v>
      </c>
      <c r="T3731" s="87">
        <v>0.97666326199999998</v>
      </c>
      <c r="U3731" s="87">
        <v>0</v>
      </c>
    </row>
    <row r="3732" spans="2:21">
      <c r="B3732" s="87" t="s">
        <v>9498</v>
      </c>
      <c r="C3732" s="87" t="s">
        <v>4859</v>
      </c>
      <c r="D3732" s="87" t="s">
        <v>957</v>
      </c>
      <c r="E3732" s="87">
        <v>66.3791477181895</v>
      </c>
      <c r="F3732" s="86">
        <v>48.203323030655</v>
      </c>
      <c r="G3732" s="86">
        <v>55.350141229969402</v>
      </c>
      <c r="H3732" s="86">
        <f t="shared" si="411"/>
        <v>56.644203992937967</v>
      </c>
      <c r="I3732" s="86">
        <f t="shared" si="406"/>
        <v>9.1567515852442494</v>
      </c>
      <c r="J3732" s="86">
        <f t="shared" si="407"/>
        <v>5.8238564375450377</v>
      </c>
      <c r="L3732" s="87">
        <v>59.376843609863997</v>
      </c>
      <c r="M3732" s="86">
        <v>56.990790516215696</v>
      </c>
      <c r="N3732" s="86">
        <v>57.429729936999898</v>
      </c>
      <c r="O3732" s="86">
        <f t="shared" si="412"/>
        <v>57.932454687693195</v>
      </c>
      <c r="P3732" s="86">
        <f t="shared" si="408"/>
        <v>1.2699848316601603</v>
      </c>
      <c r="Q3732" s="86">
        <f t="shared" si="409"/>
        <v>5.856299890412088</v>
      </c>
      <c r="S3732" s="86">
        <f t="shared" si="410"/>
        <v>3.2443452867049992E-2</v>
      </c>
      <c r="T3732" s="87">
        <v>0.99607025699999996</v>
      </c>
      <c r="U3732" s="87">
        <v>0</v>
      </c>
    </row>
    <row r="3733" spans="2:21">
      <c r="B3733" s="87" t="s">
        <v>9499</v>
      </c>
      <c r="C3733" s="87" t="s">
        <v>4860</v>
      </c>
      <c r="D3733" s="87" t="s">
        <v>4861</v>
      </c>
      <c r="E3733" s="87">
        <v>127.030139451965</v>
      </c>
      <c r="F3733" s="86">
        <v>146.923469821396</v>
      </c>
      <c r="G3733" s="86">
        <v>139.696639694005</v>
      </c>
      <c r="H3733" s="86">
        <f t="shared" si="411"/>
        <v>137.88341632245533</v>
      </c>
      <c r="I3733" s="86">
        <f t="shared" si="406"/>
        <v>10.069855140128972</v>
      </c>
      <c r="J3733" s="86">
        <f t="shared" si="407"/>
        <v>7.1073051395339775</v>
      </c>
      <c r="L3733" s="87">
        <v>130.06792225215099</v>
      </c>
      <c r="M3733" s="86">
        <v>137.16606550662999</v>
      </c>
      <c r="N3733" s="86">
        <v>146.01543850233401</v>
      </c>
      <c r="O3733" s="86">
        <f t="shared" si="412"/>
        <v>137.749808753705</v>
      </c>
      <c r="P3733" s="86">
        <f t="shared" si="408"/>
        <v>7.9897675667907935</v>
      </c>
      <c r="Q3733" s="86">
        <f t="shared" si="409"/>
        <v>7.1059065055927695</v>
      </c>
      <c r="S3733" s="86">
        <f t="shared" si="410"/>
        <v>-1.3986339412081826E-3</v>
      </c>
      <c r="T3733" s="87">
        <v>0.90146501800000001</v>
      </c>
      <c r="U3733" s="87">
        <v>0</v>
      </c>
    </row>
    <row r="3734" spans="2:21">
      <c r="B3734" s="87" t="s">
        <v>9500</v>
      </c>
      <c r="C3734" s="87" t="s">
        <v>2911</v>
      </c>
      <c r="D3734" s="87" t="s">
        <v>4862</v>
      </c>
      <c r="E3734" s="87">
        <v>95.820455627155297</v>
      </c>
      <c r="F3734" s="86">
        <v>90.910664180723202</v>
      </c>
      <c r="G3734" s="86">
        <v>94.546169252268697</v>
      </c>
      <c r="H3734" s="86">
        <f t="shared" si="411"/>
        <v>93.75909635338239</v>
      </c>
      <c r="I3734" s="86">
        <f t="shared" si="406"/>
        <v>2.5477687930786423</v>
      </c>
      <c r="J3734" s="86">
        <f t="shared" si="407"/>
        <v>6.5508867600743965</v>
      </c>
      <c r="L3734" s="87">
        <v>94.587194128768701</v>
      </c>
      <c r="M3734" s="86">
        <v>99.800195825853194</v>
      </c>
      <c r="N3734" s="86">
        <v>97.351732766829798</v>
      </c>
      <c r="O3734" s="86">
        <f t="shared" si="412"/>
        <v>97.246374240483888</v>
      </c>
      <c r="P3734" s="86">
        <f t="shared" si="408"/>
        <v>2.6080973884724448</v>
      </c>
      <c r="Q3734" s="86">
        <f t="shared" si="409"/>
        <v>6.6035725561657639</v>
      </c>
      <c r="S3734" s="86">
        <f t="shared" si="410"/>
        <v>5.2685796091367414E-2</v>
      </c>
      <c r="T3734" s="87">
        <v>0.98088526799999998</v>
      </c>
      <c r="U3734" s="87">
        <v>0</v>
      </c>
    </row>
    <row r="3735" spans="2:21">
      <c r="B3735" s="87" t="s">
        <v>9501</v>
      </c>
      <c r="C3735" s="87" t="s">
        <v>4863</v>
      </c>
      <c r="D3735" s="87" t="s">
        <v>2790</v>
      </c>
      <c r="E3735" s="87">
        <v>79.252817998131306</v>
      </c>
      <c r="F3735" s="86">
        <v>83.450954661531398</v>
      </c>
      <c r="G3735" s="86">
        <v>83.247768392395997</v>
      </c>
      <c r="H3735" s="86">
        <f t="shared" si="411"/>
        <v>81.9838470173529</v>
      </c>
      <c r="I3735" s="86">
        <f t="shared" si="406"/>
        <v>2.3673214384329264</v>
      </c>
      <c r="J3735" s="86">
        <f t="shared" si="407"/>
        <v>6.3572677835992488</v>
      </c>
      <c r="L3735" s="87">
        <v>84.746213354775406</v>
      </c>
      <c r="M3735" s="86">
        <v>89.593595786239007</v>
      </c>
      <c r="N3735" s="86">
        <v>80.244429699824096</v>
      </c>
      <c r="O3735" s="86">
        <f t="shared" si="412"/>
        <v>84.861412946946174</v>
      </c>
      <c r="P3735" s="86">
        <f t="shared" si="408"/>
        <v>4.6756475313447128</v>
      </c>
      <c r="Q3735" s="86">
        <f t="shared" si="409"/>
        <v>6.4070367946635729</v>
      </c>
      <c r="S3735" s="86">
        <f t="shared" si="410"/>
        <v>4.9769011064324228E-2</v>
      </c>
      <c r="T3735" s="87">
        <v>0.99307507900000003</v>
      </c>
      <c r="U3735" s="87">
        <v>0</v>
      </c>
    </row>
    <row r="3736" spans="2:21">
      <c r="B3736" s="87" t="s">
        <v>9502</v>
      </c>
      <c r="C3736" s="87" t="s">
        <v>841</v>
      </c>
      <c r="D3736" s="87"/>
      <c r="E3736" s="87">
        <v>34.685844607110702</v>
      </c>
      <c r="F3736" s="86">
        <v>38.4870707812738</v>
      </c>
      <c r="G3736" s="86">
        <v>33.684963970538199</v>
      </c>
      <c r="H3736" s="86">
        <f t="shared" si="411"/>
        <v>35.619293119640901</v>
      </c>
      <c r="I3736" s="86">
        <f t="shared" si="406"/>
        <v>2.5334861455289119</v>
      </c>
      <c r="J3736" s="86">
        <f t="shared" si="407"/>
        <v>5.1545869807006222</v>
      </c>
      <c r="L3736" s="87">
        <v>39.9773266433874</v>
      </c>
      <c r="M3736" s="86">
        <v>39.318793587972003</v>
      </c>
      <c r="N3736" s="86">
        <v>36.135206561002697</v>
      </c>
      <c r="O3736" s="86">
        <f t="shared" si="412"/>
        <v>38.477108930787359</v>
      </c>
      <c r="P3736" s="86">
        <f t="shared" si="408"/>
        <v>2.0547010679101168</v>
      </c>
      <c r="Q3736" s="86">
        <f t="shared" si="409"/>
        <v>5.2659284977399006</v>
      </c>
      <c r="S3736" s="86">
        <f t="shared" si="410"/>
        <v>0.11134151703927836</v>
      </c>
      <c r="T3736" s="87">
        <v>0.84775306900000003</v>
      </c>
      <c r="U3736" s="87">
        <v>0</v>
      </c>
    </row>
    <row r="3737" spans="2:21">
      <c r="B3737" s="87" t="s">
        <v>9503</v>
      </c>
      <c r="C3737" s="87" t="s">
        <v>4864</v>
      </c>
      <c r="D3737" s="87" t="s">
        <v>2312</v>
      </c>
      <c r="E3737" s="87">
        <v>464.31561411096601</v>
      </c>
      <c r="F3737" s="86">
        <v>445.93454324806601</v>
      </c>
      <c r="G3737" s="86">
        <v>417.21587038232099</v>
      </c>
      <c r="H3737" s="86">
        <f t="shared" si="411"/>
        <v>442.48867591378439</v>
      </c>
      <c r="I3737" s="86">
        <f t="shared" si="406"/>
        <v>23.738196352926884</v>
      </c>
      <c r="J3737" s="86">
        <f t="shared" si="407"/>
        <v>8.7894967242651099</v>
      </c>
      <c r="L3737" s="87">
        <v>439.289764397998</v>
      </c>
      <c r="M3737" s="86">
        <v>444.51863824514601</v>
      </c>
      <c r="N3737" s="86">
        <v>440.803475684099</v>
      </c>
      <c r="O3737" s="86">
        <f t="shared" si="412"/>
        <v>441.53729277574774</v>
      </c>
      <c r="P3737" s="86">
        <f t="shared" si="408"/>
        <v>2.6905661245068644</v>
      </c>
      <c r="Q3737" s="86">
        <f t="shared" si="409"/>
        <v>8.7863914845691298</v>
      </c>
      <c r="S3737" s="86">
        <f t="shared" si="410"/>
        <v>-3.1052396959800285E-3</v>
      </c>
      <c r="T3737" s="87">
        <v>0.88107078100000003</v>
      </c>
      <c r="U3737" s="87">
        <v>0</v>
      </c>
    </row>
    <row r="3738" spans="2:21">
      <c r="B3738" s="87" t="s">
        <v>9504</v>
      </c>
      <c r="C3738" s="87" t="s">
        <v>3087</v>
      </c>
      <c r="D3738" s="87" t="s">
        <v>1169</v>
      </c>
      <c r="E3738" s="87">
        <v>52.996926614732303</v>
      </c>
      <c r="F3738" s="86">
        <v>55.845735569397497</v>
      </c>
      <c r="G3738" s="86">
        <v>54.350445769560899</v>
      </c>
      <c r="H3738" s="86">
        <f t="shared" si="411"/>
        <v>54.39770265123024</v>
      </c>
      <c r="I3738" s="86">
        <f t="shared" si="406"/>
        <v>1.4249922893454483</v>
      </c>
      <c r="J3738" s="86">
        <f t="shared" si="407"/>
        <v>5.7654738190897525</v>
      </c>
      <c r="L3738" s="87">
        <v>55.407649452645799</v>
      </c>
      <c r="M3738" s="86">
        <v>63.142103861973801</v>
      </c>
      <c r="N3738" s="86">
        <v>61.184864899443298</v>
      </c>
      <c r="O3738" s="86">
        <f t="shared" si="412"/>
        <v>59.91153940468763</v>
      </c>
      <c r="P3738" s="86">
        <f t="shared" si="408"/>
        <v>4.0213759603137591</v>
      </c>
      <c r="Q3738" s="86">
        <f t="shared" si="409"/>
        <v>5.9047619983783193</v>
      </c>
      <c r="S3738" s="86">
        <f t="shared" si="410"/>
        <v>0.13928817928856727</v>
      </c>
      <c r="T3738" s="87">
        <v>0.63374451099999995</v>
      </c>
      <c r="U3738" s="87">
        <v>0</v>
      </c>
    </row>
    <row r="3739" spans="2:21">
      <c r="B3739" s="87" t="s">
        <v>9505</v>
      </c>
      <c r="C3739" s="87" t="s">
        <v>1578</v>
      </c>
      <c r="D3739" s="87" t="s">
        <v>1579</v>
      </c>
      <c r="E3739" s="87">
        <v>154.43524661945901</v>
      </c>
      <c r="F3739" s="86">
        <v>168.74239707894299</v>
      </c>
      <c r="G3739" s="86">
        <v>169.35044188404501</v>
      </c>
      <c r="H3739" s="86">
        <f t="shared" si="411"/>
        <v>164.17602852748234</v>
      </c>
      <c r="I3739" s="86">
        <f t="shared" si="406"/>
        <v>8.4412412449833951</v>
      </c>
      <c r="J3739" s="86">
        <f t="shared" si="407"/>
        <v>7.3590996832169644</v>
      </c>
      <c r="L3739" s="87">
        <v>172.823524047766</v>
      </c>
      <c r="M3739" s="86">
        <v>182.37649127862201</v>
      </c>
      <c r="N3739" s="86">
        <v>189.09879549904201</v>
      </c>
      <c r="O3739" s="86">
        <f t="shared" si="412"/>
        <v>181.43293694181</v>
      </c>
      <c r="P3739" s="86">
        <f t="shared" si="408"/>
        <v>8.1785595487877671</v>
      </c>
      <c r="Q3739" s="86">
        <f t="shared" si="409"/>
        <v>7.5032925731449991</v>
      </c>
      <c r="S3739" s="86">
        <f t="shared" si="410"/>
        <v>0.14419288992803478</v>
      </c>
      <c r="T3739" s="87">
        <v>0.59299716599999996</v>
      </c>
      <c r="U3739" s="87">
        <v>0</v>
      </c>
    </row>
    <row r="3740" spans="2:21">
      <c r="B3740" s="87" t="s">
        <v>9506</v>
      </c>
      <c r="C3740" s="87" t="s">
        <v>3088</v>
      </c>
      <c r="D3740" s="87" t="s">
        <v>1243</v>
      </c>
      <c r="E3740" s="87">
        <v>181.105592683282</v>
      </c>
      <c r="F3740" s="86">
        <v>174.513370022961</v>
      </c>
      <c r="G3740" s="86">
        <v>154.39126772711899</v>
      </c>
      <c r="H3740" s="86">
        <f t="shared" si="411"/>
        <v>170.00341014445399</v>
      </c>
      <c r="I3740" s="86">
        <f t="shared" si="406"/>
        <v>13.916486375704741</v>
      </c>
      <c r="J3740" s="86">
        <f t="shared" si="407"/>
        <v>7.4094198758385748</v>
      </c>
      <c r="L3740" s="87">
        <v>198.08234679320901</v>
      </c>
      <c r="M3740" s="86">
        <v>172.07173093360501</v>
      </c>
      <c r="N3740" s="86">
        <v>185.88028994229501</v>
      </c>
      <c r="O3740" s="86">
        <f t="shared" si="412"/>
        <v>185.34478922303637</v>
      </c>
      <c r="P3740" s="86">
        <f t="shared" si="408"/>
        <v>13.013573879385159</v>
      </c>
      <c r="Q3740" s="86">
        <f t="shared" si="409"/>
        <v>7.5340677456236858</v>
      </c>
      <c r="S3740" s="86">
        <f t="shared" si="410"/>
        <v>0.12464786978511051</v>
      </c>
      <c r="T3740" s="87">
        <v>0.82262595800000005</v>
      </c>
      <c r="U3740" s="87">
        <v>0</v>
      </c>
    </row>
    <row r="3741" spans="2:21">
      <c r="B3741" s="87" t="s">
        <v>9507</v>
      </c>
      <c r="C3741" s="87" t="s">
        <v>841</v>
      </c>
      <c r="D3741" s="87"/>
      <c r="E3741" s="87">
        <v>71.200061537015998</v>
      </c>
      <c r="F3741" s="86">
        <v>69.170753936373501</v>
      </c>
      <c r="G3741" s="86">
        <v>72.060669305008005</v>
      </c>
      <c r="H3741" s="86">
        <f t="shared" si="411"/>
        <v>70.810494926132492</v>
      </c>
      <c r="I3741" s="86">
        <f t="shared" si="406"/>
        <v>1.483820850946608</v>
      </c>
      <c r="J3741" s="86">
        <f t="shared" si="407"/>
        <v>6.1458912949667832</v>
      </c>
      <c r="L3741" s="87">
        <v>65.813074096877799</v>
      </c>
      <c r="M3741" s="86">
        <v>64.668716460761502</v>
      </c>
      <c r="N3741" s="86">
        <v>73.332883903814405</v>
      </c>
      <c r="O3741" s="86">
        <f t="shared" si="412"/>
        <v>67.938224820484564</v>
      </c>
      <c r="P3741" s="86">
        <f t="shared" si="408"/>
        <v>4.7068193686234929</v>
      </c>
      <c r="Q3741" s="86">
        <f t="shared" si="409"/>
        <v>6.0861516169587242</v>
      </c>
      <c r="S3741" s="86">
        <f t="shared" si="410"/>
        <v>-5.9739678008059807E-2</v>
      </c>
      <c r="T3741" s="87">
        <v>0.68125519199999995</v>
      </c>
      <c r="U3741" s="87">
        <v>0</v>
      </c>
    </row>
    <row r="3742" spans="2:21">
      <c r="B3742" s="87" t="s">
        <v>9508</v>
      </c>
      <c r="C3742" s="87" t="s">
        <v>3089</v>
      </c>
      <c r="D3742" s="87" t="s">
        <v>3090</v>
      </c>
      <c r="E3742" s="87">
        <v>43.063980262923401</v>
      </c>
      <c r="F3742" s="86">
        <v>46.2168183290473</v>
      </c>
      <c r="G3742" s="86">
        <v>51.214514939238697</v>
      </c>
      <c r="H3742" s="86">
        <f t="shared" si="411"/>
        <v>46.83177117706979</v>
      </c>
      <c r="I3742" s="86">
        <f t="shared" si="406"/>
        <v>4.1099183850075125</v>
      </c>
      <c r="J3742" s="86">
        <f t="shared" si="407"/>
        <v>5.5494156966666939</v>
      </c>
      <c r="L3742" s="87">
        <v>45.187958470426203</v>
      </c>
      <c r="M3742" s="86">
        <v>55.681974237913302</v>
      </c>
      <c r="N3742" s="86">
        <v>56.189600461914701</v>
      </c>
      <c r="O3742" s="86">
        <f t="shared" si="412"/>
        <v>52.353177723418071</v>
      </c>
      <c r="P3742" s="86">
        <f t="shared" si="408"/>
        <v>6.2104505716902256</v>
      </c>
      <c r="Q3742" s="86">
        <f t="shared" si="409"/>
        <v>5.7102052031357022</v>
      </c>
      <c r="S3742" s="86">
        <f t="shared" si="410"/>
        <v>0.16078950646900891</v>
      </c>
      <c r="T3742" s="87">
        <v>0.71905732099999997</v>
      </c>
      <c r="U3742" s="87">
        <v>0</v>
      </c>
    </row>
    <row r="3743" spans="2:21">
      <c r="B3743" s="87" t="s">
        <v>9509</v>
      </c>
      <c r="C3743" s="87" t="s">
        <v>4865</v>
      </c>
      <c r="D3743" s="87" t="s">
        <v>3092</v>
      </c>
      <c r="E3743" s="87">
        <v>63.205806840105502</v>
      </c>
      <c r="F3743" s="86">
        <v>66.632377645130504</v>
      </c>
      <c r="G3743" s="86">
        <v>66.460348583337606</v>
      </c>
      <c r="H3743" s="86">
        <f t="shared" si="411"/>
        <v>65.432844356191211</v>
      </c>
      <c r="I3743" s="86">
        <f t="shared" si="406"/>
        <v>1.9305881417498696</v>
      </c>
      <c r="J3743" s="86">
        <f t="shared" si="407"/>
        <v>6.0319430806930994</v>
      </c>
      <c r="L3743" s="87">
        <v>71.514104843665606</v>
      </c>
      <c r="M3743" s="86">
        <v>82.519976733784205</v>
      </c>
      <c r="N3743" s="86">
        <v>68.398677787200299</v>
      </c>
      <c r="O3743" s="86">
        <f t="shared" si="412"/>
        <v>74.144253121550037</v>
      </c>
      <c r="P3743" s="86">
        <f t="shared" si="408"/>
        <v>7.4189642779461984</v>
      </c>
      <c r="Q3743" s="86">
        <f t="shared" si="409"/>
        <v>6.2122629694371652</v>
      </c>
      <c r="S3743" s="86">
        <f t="shared" si="410"/>
        <v>0.18031988874406601</v>
      </c>
      <c r="T3743" s="87">
        <v>0.61577467900000005</v>
      </c>
      <c r="U3743" s="87">
        <v>0</v>
      </c>
    </row>
    <row r="3744" spans="2:21">
      <c r="B3744" s="87" t="s">
        <v>9510</v>
      </c>
      <c r="C3744" s="87" t="s">
        <v>832</v>
      </c>
      <c r="D3744" s="87" t="s">
        <v>4866</v>
      </c>
      <c r="E3744" s="87">
        <v>46.721696750788603</v>
      </c>
      <c r="F3744" s="86">
        <v>47.774157556886003</v>
      </c>
      <c r="G3744" s="86">
        <v>54.256229297904099</v>
      </c>
      <c r="H3744" s="86">
        <f t="shared" si="411"/>
        <v>49.584027868526242</v>
      </c>
      <c r="I3744" s="86">
        <f t="shared" si="406"/>
        <v>4.0803208310870867</v>
      </c>
      <c r="J3744" s="86">
        <f t="shared" si="407"/>
        <v>5.6318035657859653</v>
      </c>
      <c r="L3744" s="87">
        <v>57.193587839091201</v>
      </c>
      <c r="M3744" s="86">
        <v>47.325969538342797</v>
      </c>
      <c r="N3744" s="86">
        <v>56.013761356848299</v>
      </c>
      <c r="O3744" s="86">
        <f t="shared" si="412"/>
        <v>53.511106244760761</v>
      </c>
      <c r="P3744" s="86">
        <f t="shared" si="408"/>
        <v>5.3888713744029566</v>
      </c>
      <c r="Q3744" s="86">
        <f t="shared" si="409"/>
        <v>5.7417664492299885</v>
      </c>
      <c r="S3744" s="86">
        <f t="shared" si="410"/>
        <v>0.10996288344402365</v>
      </c>
      <c r="T3744" s="87">
        <v>0.86406071100000004</v>
      </c>
      <c r="U3744" s="87">
        <v>0</v>
      </c>
    </row>
    <row r="3745" spans="2:21">
      <c r="B3745" s="87" t="s">
        <v>9511</v>
      </c>
      <c r="C3745" s="87" t="s">
        <v>4867</v>
      </c>
      <c r="D3745" s="87" t="s">
        <v>4868</v>
      </c>
      <c r="E3745" s="87">
        <v>893.28825435904196</v>
      </c>
      <c r="F3745" s="86">
        <v>746.94957671695101</v>
      </c>
      <c r="G3745" s="86">
        <v>611.497902930534</v>
      </c>
      <c r="H3745" s="86">
        <f t="shared" si="411"/>
        <v>750.57857800217562</v>
      </c>
      <c r="I3745" s="86">
        <f t="shared" si="406"/>
        <v>140.9302230797098</v>
      </c>
      <c r="J3745" s="86">
        <f t="shared" si="407"/>
        <v>9.5518593051381</v>
      </c>
      <c r="L3745" s="87">
        <v>751.29455455201298</v>
      </c>
      <c r="M3745" s="86">
        <v>659.07794242389502</v>
      </c>
      <c r="N3745" s="86">
        <v>517.79788238608796</v>
      </c>
      <c r="O3745" s="86">
        <f t="shared" si="412"/>
        <v>642.72345978733199</v>
      </c>
      <c r="P3745" s="86">
        <f t="shared" si="408"/>
        <v>117.6043188189649</v>
      </c>
      <c r="Q3745" s="86">
        <f t="shared" si="409"/>
        <v>9.3280543223346459</v>
      </c>
      <c r="S3745" s="86">
        <f t="shared" si="410"/>
        <v>-0.22380498280345332</v>
      </c>
      <c r="T3745" s="87">
        <v>0.36735064000000001</v>
      </c>
      <c r="U3745" s="87">
        <v>0</v>
      </c>
    </row>
    <row r="3746" spans="2:21">
      <c r="B3746" s="87" t="s">
        <v>9512</v>
      </c>
      <c r="C3746" s="87" t="s">
        <v>4869</v>
      </c>
      <c r="D3746" s="87" t="s">
        <v>1032</v>
      </c>
      <c r="E3746" s="87">
        <v>66.452868955011894</v>
      </c>
      <c r="F3746" s="86">
        <v>61.707375819186097</v>
      </c>
      <c r="G3746" s="86">
        <v>63.003782540142304</v>
      </c>
      <c r="H3746" s="86">
        <f t="shared" si="411"/>
        <v>63.721342438113432</v>
      </c>
      <c r="I3746" s="86">
        <f t="shared" si="406"/>
        <v>2.4527730084385491</v>
      </c>
      <c r="J3746" s="86">
        <f t="shared" si="407"/>
        <v>5.9937047557933969</v>
      </c>
      <c r="L3746" s="87">
        <v>81.872545371331995</v>
      </c>
      <c r="M3746" s="86">
        <v>75.767466425423095</v>
      </c>
      <c r="N3746" s="86">
        <v>66.111132700504399</v>
      </c>
      <c r="O3746" s="86">
        <f t="shared" si="412"/>
        <v>74.58371483241983</v>
      </c>
      <c r="P3746" s="86">
        <f t="shared" si="408"/>
        <v>7.9471053359373878</v>
      </c>
      <c r="Q3746" s="86">
        <f t="shared" si="409"/>
        <v>6.22078875089995</v>
      </c>
      <c r="S3746" s="86">
        <f t="shared" si="410"/>
        <v>0.22708399510655256</v>
      </c>
      <c r="T3746" s="87">
        <v>0.26505315699999998</v>
      </c>
      <c r="U3746" s="87">
        <v>0</v>
      </c>
    </row>
    <row r="3747" spans="2:21">
      <c r="B3747" s="87" t="s">
        <v>9513</v>
      </c>
      <c r="C3747" s="87" t="s">
        <v>4870</v>
      </c>
      <c r="D3747" s="87" t="s">
        <v>4871</v>
      </c>
      <c r="E3747" s="87">
        <v>100.72967071400601</v>
      </c>
      <c r="F3747" s="86">
        <v>128.569185053524</v>
      </c>
      <c r="G3747" s="86">
        <v>139.67792856248201</v>
      </c>
      <c r="H3747" s="86">
        <f t="shared" si="411"/>
        <v>122.99226144333734</v>
      </c>
      <c r="I3747" s="86">
        <f t="shared" si="406"/>
        <v>20.06410364489863</v>
      </c>
      <c r="J3747" s="86">
        <f t="shared" si="407"/>
        <v>6.9424237351885125</v>
      </c>
      <c r="L3747" s="87">
        <v>108.770050099993</v>
      </c>
      <c r="M3747" s="86">
        <v>135.64973316242401</v>
      </c>
      <c r="N3747" s="86">
        <v>144.137107642188</v>
      </c>
      <c r="O3747" s="86">
        <f t="shared" si="412"/>
        <v>129.51896363486833</v>
      </c>
      <c r="P3747" s="86">
        <f t="shared" si="408"/>
        <v>18.463394624181078</v>
      </c>
      <c r="Q3747" s="86">
        <f t="shared" si="409"/>
        <v>7.017019536636413</v>
      </c>
      <c r="S3747" s="86">
        <f t="shared" si="410"/>
        <v>7.4595801447900123E-2</v>
      </c>
      <c r="T3747" s="87">
        <v>0.95510654299999997</v>
      </c>
      <c r="U3747" s="87">
        <v>0</v>
      </c>
    </row>
    <row r="3748" spans="2:21">
      <c r="B3748" s="87" t="s">
        <v>9514</v>
      </c>
      <c r="C3748" s="87" t="s">
        <v>832</v>
      </c>
      <c r="D3748" s="87" t="s">
        <v>4872</v>
      </c>
      <c r="E3748" s="87">
        <v>122.90173132246299</v>
      </c>
      <c r="F3748" s="86">
        <v>116.90953532282001</v>
      </c>
      <c r="G3748" s="86">
        <v>127.179067666528</v>
      </c>
      <c r="H3748" s="86">
        <f t="shared" si="411"/>
        <v>122.33011143727033</v>
      </c>
      <c r="I3748" s="86">
        <f t="shared" si="406"/>
        <v>5.1585739899197822</v>
      </c>
      <c r="J3748" s="86">
        <f t="shared" si="407"/>
        <v>6.934635755326279</v>
      </c>
      <c r="L3748" s="87">
        <v>107.71750759498499</v>
      </c>
      <c r="M3748" s="86">
        <v>113.206352770864</v>
      </c>
      <c r="N3748" s="86">
        <v>125.323142424765</v>
      </c>
      <c r="O3748" s="86">
        <f t="shared" si="412"/>
        <v>115.41566759687134</v>
      </c>
      <c r="P3748" s="86">
        <f t="shared" si="408"/>
        <v>9.0083515939489462</v>
      </c>
      <c r="Q3748" s="86">
        <f t="shared" si="409"/>
        <v>6.8506952719039651</v>
      </c>
      <c r="S3748" s="86">
        <f t="shared" si="410"/>
        <v>-8.3940483422314555E-2</v>
      </c>
      <c r="T3748" s="87">
        <v>0.56723537300000004</v>
      </c>
      <c r="U3748" s="87">
        <v>0</v>
      </c>
    </row>
    <row r="3749" spans="2:21">
      <c r="B3749" s="87" t="s">
        <v>9515</v>
      </c>
      <c r="C3749" s="87" t="s">
        <v>4873</v>
      </c>
      <c r="D3749" s="87" t="s">
        <v>4874</v>
      </c>
      <c r="E3749" s="87">
        <v>648.28071594014602</v>
      </c>
      <c r="F3749" s="86">
        <v>679.93544892745001</v>
      </c>
      <c r="G3749" s="86">
        <v>668.54441295384402</v>
      </c>
      <c r="H3749" s="86">
        <f t="shared" si="411"/>
        <v>665.58685927381339</v>
      </c>
      <c r="I3749" s="86">
        <f t="shared" si="406"/>
        <v>16.03327393117435</v>
      </c>
      <c r="J3749" s="86">
        <f t="shared" si="407"/>
        <v>9.3784831403095499</v>
      </c>
      <c r="L3749" s="87">
        <v>730.98481886103696</v>
      </c>
      <c r="M3749" s="86">
        <v>751.68719334808895</v>
      </c>
      <c r="N3749" s="86">
        <v>754.21022421981399</v>
      </c>
      <c r="O3749" s="86">
        <f t="shared" si="412"/>
        <v>745.62741214298001</v>
      </c>
      <c r="P3749" s="86">
        <f t="shared" si="408"/>
        <v>12.743452228898628</v>
      </c>
      <c r="Q3749" s="86">
        <f t="shared" si="409"/>
        <v>9.5423110897827055</v>
      </c>
      <c r="S3749" s="86">
        <f t="shared" si="410"/>
        <v>0.16382794947315726</v>
      </c>
      <c r="T3749" s="87">
        <v>0.48882434200000002</v>
      </c>
      <c r="U3749" s="87">
        <v>0</v>
      </c>
    </row>
    <row r="3750" spans="2:21">
      <c r="B3750" s="87" t="s">
        <v>9516</v>
      </c>
      <c r="C3750" s="87" t="s">
        <v>4875</v>
      </c>
      <c r="D3750" s="87" t="s">
        <v>4876</v>
      </c>
      <c r="E3750" s="87">
        <v>74.191717542663994</v>
      </c>
      <c r="F3750" s="86">
        <v>76.993444410324997</v>
      </c>
      <c r="G3750" s="86">
        <v>81.71889978435</v>
      </c>
      <c r="H3750" s="86">
        <f t="shared" si="411"/>
        <v>77.634687245779674</v>
      </c>
      <c r="I3750" s="86">
        <f t="shared" si="406"/>
        <v>3.8043412577481464</v>
      </c>
      <c r="J3750" s="86">
        <f t="shared" si="407"/>
        <v>6.2786294887449818</v>
      </c>
      <c r="L3750" s="87">
        <v>74.347261530963095</v>
      </c>
      <c r="M3750" s="86">
        <v>86.018122454744997</v>
      </c>
      <c r="N3750" s="86">
        <v>80.433513943705805</v>
      </c>
      <c r="O3750" s="86">
        <f t="shared" si="412"/>
        <v>80.266299309804637</v>
      </c>
      <c r="P3750" s="86">
        <f t="shared" si="408"/>
        <v>5.8372270151081036</v>
      </c>
      <c r="Q3750" s="86">
        <f t="shared" si="409"/>
        <v>6.3267224783463352</v>
      </c>
      <c r="S3750" s="86">
        <f t="shared" si="410"/>
        <v>4.8092989601352221E-2</v>
      </c>
      <c r="T3750" s="87">
        <v>0.99607025699999996</v>
      </c>
      <c r="U3750" s="87">
        <v>0</v>
      </c>
    </row>
    <row r="3751" spans="2:21">
      <c r="B3751" s="87" t="s">
        <v>9517</v>
      </c>
      <c r="C3751" s="87" t="s">
        <v>3367</v>
      </c>
      <c r="D3751" s="87" t="s">
        <v>3368</v>
      </c>
      <c r="E3751" s="87">
        <v>551.76829494476999</v>
      </c>
      <c r="F3751" s="86">
        <v>569.12170583636498</v>
      </c>
      <c r="G3751" s="86">
        <v>564.29395471395503</v>
      </c>
      <c r="H3751" s="86">
        <f t="shared" si="411"/>
        <v>561.72798516502996</v>
      </c>
      <c r="I3751" s="86">
        <f t="shared" si="406"/>
        <v>8.9567498116024105</v>
      </c>
      <c r="J3751" s="86">
        <f t="shared" si="407"/>
        <v>9.1337278692322439</v>
      </c>
      <c r="L3751" s="87">
        <v>534.89978789466204</v>
      </c>
      <c r="M3751" s="86">
        <v>518.49240346660304</v>
      </c>
      <c r="N3751" s="86">
        <v>543.38610961365896</v>
      </c>
      <c r="O3751" s="86">
        <f t="shared" si="412"/>
        <v>532.25943365830801</v>
      </c>
      <c r="P3751" s="86">
        <f t="shared" si="408"/>
        <v>12.655147344225865</v>
      </c>
      <c r="Q3751" s="86">
        <f t="shared" si="409"/>
        <v>9.0559858047133535</v>
      </c>
      <c r="S3751" s="86">
        <f t="shared" si="410"/>
        <v>-7.774206451889136E-2</v>
      </c>
      <c r="T3751" s="87">
        <v>0.50723224700000002</v>
      </c>
      <c r="U3751" s="87">
        <v>0</v>
      </c>
    </row>
    <row r="3752" spans="2:21">
      <c r="B3752" s="87" t="s">
        <v>9518</v>
      </c>
      <c r="C3752" s="87" t="s">
        <v>841</v>
      </c>
      <c r="D3752" s="87"/>
      <c r="E3752" s="87">
        <v>202.51858145509101</v>
      </c>
      <c r="F3752" s="86">
        <v>202.00261698737501</v>
      </c>
      <c r="G3752" s="86">
        <v>201.905279315244</v>
      </c>
      <c r="H3752" s="86">
        <f t="shared" si="411"/>
        <v>202.14215925257</v>
      </c>
      <c r="I3752" s="86">
        <f t="shared" si="406"/>
        <v>0.32960417399821162</v>
      </c>
      <c r="J3752" s="86">
        <f t="shared" si="407"/>
        <v>7.6592264348049897</v>
      </c>
      <c r="L3752" s="87">
        <v>178.23394671744501</v>
      </c>
      <c r="M3752" s="86">
        <v>181.71601439456799</v>
      </c>
      <c r="N3752" s="86">
        <v>205.528972765482</v>
      </c>
      <c r="O3752" s="86">
        <f t="shared" si="412"/>
        <v>188.49297795916502</v>
      </c>
      <c r="P3752" s="86">
        <f t="shared" si="408"/>
        <v>14.855976511413207</v>
      </c>
      <c r="Q3752" s="86">
        <f t="shared" si="409"/>
        <v>7.5583669686947177</v>
      </c>
      <c r="S3752" s="86">
        <f t="shared" si="410"/>
        <v>-0.10085946611027252</v>
      </c>
      <c r="T3752" s="87">
        <v>0.40473326199999998</v>
      </c>
      <c r="U3752" s="87">
        <v>0</v>
      </c>
    </row>
    <row r="3753" spans="2:21">
      <c r="B3753" s="87" t="s">
        <v>9519</v>
      </c>
      <c r="C3753" s="87" t="s">
        <v>4877</v>
      </c>
      <c r="D3753" s="87" t="s">
        <v>1469</v>
      </c>
      <c r="E3753" s="87">
        <v>84.402624913194501</v>
      </c>
      <c r="F3753" s="86">
        <v>82.321978195292004</v>
      </c>
      <c r="G3753" s="86">
        <v>93.832520973998896</v>
      </c>
      <c r="H3753" s="86">
        <f t="shared" si="411"/>
        <v>86.85237469416181</v>
      </c>
      <c r="I3753" s="86">
        <f t="shared" si="406"/>
        <v>6.1338490572496438</v>
      </c>
      <c r="J3753" s="86">
        <f t="shared" si="407"/>
        <v>6.440493390140297</v>
      </c>
      <c r="L3753" s="87">
        <v>81.661855443289099</v>
      </c>
      <c r="M3753" s="86">
        <v>87.4402970810862</v>
      </c>
      <c r="N3753" s="86">
        <v>84.788698868162498</v>
      </c>
      <c r="O3753" s="86">
        <f t="shared" si="412"/>
        <v>84.630283797512604</v>
      </c>
      <c r="P3753" s="86">
        <f t="shared" si="408"/>
        <v>2.8924761781756425</v>
      </c>
      <c r="Q3753" s="86">
        <f t="shared" si="409"/>
        <v>6.4031020994450074</v>
      </c>
      <c r="S3753" s="86">
        <f t="shared" si="410"/>
        <v>-3.7391290695289847E-2</v>
      </c>
      <c r="T3753" s="87">
        <v>0.71994902800000005</v>
      </c>
      <c r="U3753" s="87">
        <v>0</v>
      </c>
    </row>
    <row r="3754" spans="2:21">
      <c r="B3754" s="87" t="s">
        <v>9520</v>
      </c>
      <c r="C3754" s="87" t="s">
        <v>841</v>
      </c>
      <c r="D3754" s="87"/>
      <c r="E3754" s="87">
        <v>18.329862986198801</v>
      </c>
      <c r="F3754" s="86">
        <v>17.884014779212499</v>
      </c>
      <c r="G3754" s="86">
        <v>15.0936837024094</v>
      </c>
      <c r="H3754" s="86">
        <f t="shared" si="411"/>
        <v>17.102520489273566</v>
      </c>
      <c r="I3754" s="86">
        <f t="shared" si="406"/>
        <v>1.7539281864182146</v>
      </c>
      <c r="J3754" s="86">
        <f t="shared" si="407"/>
        <v>4.096137053297495</v>
      </c>
      <c r="L3754" s="87">
        <v>37.807925302914697</v>
      </c>
      <c r="M3754" s="86">
        <v>40.740259971293099</v>
      </c>
      <c r="N3754" s="86">
        <v>36.748891387713002</v>
      </c>
      <c r="O3754" s="86">
        <f t="shared" si="412"/>
        <v>38.432358887306933</v>
      </c>
      <c r="P3754" s="86">
        <f t="shared" si="408"/>
        <v>2.0676541704272622</v>
      </c>
      <c r="Q3754" s="86">
        <f t="shared" si="409"/>
        <v>5.264249623215707</v>
      </c>
      <c r="S3754" s="86">
        <f t="shared" si="410"/>
        <v>1.1681125699182129</v>
      </c>
      <c r="T3754" s="91">
        <v>2.3E-14</v>
      </c>
      <c r="U3754" s="87">
        <v>1</v>
      </c>
    </row>
    <row r="3755" spans="2:21">
      <c r="B3755" s="87" t="s">
        <v>9521</v>
      </c>
      <c r="C3755" s="87" t="s">
        <v>841</v>
      </c>
      <c r="D3755" s="87"/>
      <c r="E3755" s="87">
        <v>0</v>
      </c>
      <c r="F3755" s="86">
        <v>0.18983583374681001</v>
      </c>
      <c r="G3755" s="86">
        <v>0</v>
      </c>
      <c r="H3755" s="86">
        <f t="shared" si="411"/>
        <v>6.3278611248936675E-2</v>
      </c>
      <c r="I3755" s="86">
        <f t="shared" si="406"/>
        <v>0.1096017697155578</v>
      </c>
      <c r="J3755" s="86">
        <f t="shared" si="407"/>
        <v>-3.9821382518833852</v>
      </c>
      <c r="L3755" s="87">
        <v>0</v>
      </c>
      <c r="M3755" s="86">
        <v>0.113130658076006</v>
      </c>
      <c r="N3755" s="86">
        <v>0.103355418104095</v>
      </c>
      <c r="O3755" s="86">
        <f t="shared" si="412"/>
        <v>7.216202539336701E-2</v>
      </c>
      <c r="P3755" s="86">
        <f t="shared" si="408"/>
        <v>6.2684984332628008E-2</v>
      </c>
      <c r="Q3755" s="86">
        <f t="shared" si="409"/>
        <v>-3.792616358055608</v>
      </c>
      <c r="S3755" s="86">
        <f t="shared" si="410"/>
        <v>0.18952189382777718</v>
      </c>
      <c r="T3755" s="87">
        <v>1</v>
      </c>
      <c r="U3755" s="87">
        <v>0</v>
      </c>
    </row>
    <row r="3756" spans="2:21">
      <c r="B3756" s="87" t="s">
        <v>9522</v>
      </c>
      <c r="C3756" s="87" t="s">
        <v>841</v>
      </c>
      <c r="D3756" s="87" t="s">
        <v>4878</v>
      </c>
      <c r="E3756" s="87">
        <v>401.88032056663297</v>
      </c>
      <c r="F3756" s="86">
        <v>442.48938179885999</v>
      </c>
      <c r="G3756" s="86">
        <v>431.63907965707602</v>
      </c>
      <c r="H3756" s="86">
        <f t="shared" si="411"/>
        <v>425.33626067418965</v>
      </c>
      <c r="I3756" s="86">
        <f t="shared" si="406"/>
        <v>21.025415783973582</v>
      </c>
      <c r="J3756" s="86">
        <f t="shared" si="407"/>
        <v>8.7324600423045364</v>
      </c>
      <c r="L3756" s="87">
        <v>419.544160797686</v>
      </c>
      <c r="M3756" s="86">
        <v>441.13541362810503</v>
      </c>
      <c r="N3756" s="86">
        <v>423.13881878401401</v>
      </c>
      <c r="O3756" s="86">
        <f t="shared" si="412"/>
        <v>427.93946440326835</v>
      </c>
      <c r="P3756" s="86">
        <f t="shared" si="408"/>
        <v>11.568500268747837</v>
      </c>
      <c r="Q3756" s="86">
        <f t="shared" si="409"/>
        <v>8.741262919620775</v>
      </c>
      <c r="S3756" s="86">
        <f t="shared" si="410"/>
        <v>8.8028773162376842E-3</v>
      </c>
      <c r="T3756" s="87">
        <v>0.91764953500000002</v>
      </c>
      <c r="U3756" s="87">
        <v>0</v>
      </c>
    </row>
    <row r="3757" spans="2:21">
      <c r="B3757" s="87" t="s">
        <v>9523</v>
      </c>
      <c r="C3757" s="87" t="s">
        <v>4879</v>
      </c>
      <c r="D3757" s="87" t="s">
        <v>955</v>
      </c>
      <c r="E3757" s="87">
        <v>347.24609187192402</v>
      </c>
      <c r="F3757" s="86">
        <v>348.047844933607</v>
      </c>
      <c r="G3757" s="86">
        <v>308.66599725149098</v>
      </c>
      <c r="H3757" s="86">
        <f t="shared" si="411"/>
        <v>334.65331135234072</v>
      </c>
      <c r="I3757" s="86">
        <f t="shared" si="406"/>
        <v>22.509244159348071</v>
      </c>
      <c r="J3757" s="86">
        <f t="shared" si="407"/>
        <v>8.3865234794341728</v>
      </c>
      <c r="L3757" s="87">
        <v>330.26495732252602</v>
      </c>
      <c r="M3757" s="86">
        <v>285.05892970703002</v>
      </c>
      <c r="N3757" s="86">
        <v>314.22707955898102</v>
      </c>
      <c r="O3757" s="86">
        <f t="shared" si="412"/>
        <v>309.85032219617904</v>
      </c>
      <c r="P3757" s="86">
        <f t="shared" si="408"/>
        <v>22.918622056155073</v>
      </c>
      <c r="Q3757" s="86">
        <f t="shared" si="409"/>
        <v>8.2754276582636521</v>
      </c>
      <c r="S3757" s="86">
        <f t="shared" si="410"/>
        <v>-0.11109582117052247</v>
      </c>
      <c r="T3757" s="87">
        <v>0.43868193999999999</v>
      </c>
      <c r="U3757" s="87">
        <v>0</v>
      </c>
    </row>
    <row r="3758" spans="2:21">
      <c r="B3758" s="87" t="s">
        <v>9524</v>
      </c>
      <c r="C3758" s="87" t="s">
        <v>4880</v>
      </c>
      <c r="D3758" s="87" t="s">
        <v>4881</v>
      </c>
      <c r="E3758" s="87">
        <v>220.948441562738</v>
      </c>
      <c r="F3758" s="86">
        <v>222.45726741954601</v>
      </c>
      <c r="G3758" s="86">
        <v>170.20197096391399</v>
      </c>
      <c r="H3758" s="86">
        <f t="shared" si="411"/>
        <v>204.53589331539933</v>
      </c>
      <c r="I3758" s="86">
        <f t="shared" si="406"/>
        <v>29.743617918721959</v>
      </c>
      <c r="J3758" s="86">
        <f t="shared" si="407"/>
        <v>7.676210228854905</v>
      </c>
      <c r="L3758" s="87">
        <v>246.70852193163799</v>
      </c>
      <c r="M3758" s="86">
        <v>249.03504206947099</v>
      </c>
      <c r="N3758" s="86">
        <v>219.04794809403501</v>
      </c>
      <c r="O3758" s="86">
        <f t="shared" si="412"/>
        <v>238.26383736504803</v>
      </c>
      <c r="P3758" s="86">
        <f t="shared" si="408"/>
        <v>16.682055459229527</v>
      </c>
      <c r="Q3758" s="86">
        <f t="shared" si="409"/>
        <v>7.8964161920242599</v>
      </c>
      <c r="S3758" s="86">
        <f t="shared" si="410"/>
        <v>0.22020596316935501</v>
      </c>
      <c r="T3758" s="87">
        <v>0.45992735299999998</v>
      </c>
      <c r="U3758" s="87">
        <v>0</v>
      </c>
    </row>
    <row r="3759" spans="2:21">
      <c r="B3759" s="87" t="s">
        <v>9525</v>
      </c>
      <c r="C3759" s="87" t="s">
        <v>841</v>
      </c>
      <c r="D3759" s="87"/>
      <c r="E3759" s="87">
        <v>103.52304042847901</v>
      </c>
      <c r="F3759" s="86">
        <v>92.475776451419406</v>
      </c>
      <c r="G3759" s="86">
        <v>104.306966990766</v>
      </c>
      <c r="H3759" s="86">
        <f t="shared" si="411"/>
        <v>100.10192795688813</v>
      </c>
      <c r="I3759" s="86">
        <f t="shared" si="406"/>
        <v>6.6160619179415958</v>
      </c>
      <c r="J3759" s="86">
        <f t="shared" si="407"/>
        <v>6.6453259504327074</v>
      </c>
      <c r="L3759" s="87">
        <v>104.02689091890601</v>
      </c>
      <c r="M3759" s="86">
        <v>111.333255097228</v>
      </c>
      <c r="N3759" s="86">
        <v>96.203851031307707</v>
      </c>
      <c r="O3759" s="86">
        <f t="shared" si="412"/>
        <v>103.85466568248057</v>
      </c>
      <c r="P3759" s="86">
        <f t="shared" si="408"/>
        <v>7.5661722817100694</v>
      </c>
      <c r="Q3759" s="86">
        <f t="shared" si="409"/>
        <v>6.6984222206493982</v>
      </c>
      <c r="S3759" s="86">
        <f t="shared" si="410"/>
        <v>5.3096270216689452E-2</v>
      </c>
      <c r="T3759" s="87">
        <v>0.98103776399999998</v>
      </c>
      <c r="U3759" s="87">
        <v>0</v>
      </c>
    </row>
    <row r="3760" spans="2:21">
      <c r="B3760" s="87" t="s">
        <v>9526</v>
      </c>
      <c r="C3760" s="87" t="s">
        <v>4882</v>
      </c>
      <c r="D3760" s="87" t="s">
        <v>4883</v>
      </c>
      <c r="E3760" s="87">
        <v>104.713665389554</v>
      </c>
      <c r="F3760" s="86">
        <v>91.650949628868105</v>
      </c>
      <c r="G3760" s="86">
        <v>97.796853309472198</v>
      </c>
      <c r="H3760" s="86">
        <f t="shared" si="411"/>
        <v>98.053822775964775</v>
      </c>
      <c r="I3760" s="86">
        <f t="shared" si="406"/>
        <v>6.5351481039950423</v>
      </c>
      <c r="J3760" s="86">
        <f t="shared" si="407"/>
        <v>6.6155019720403105</v>
      </c>
      <c r="L3760" s="87">
        <v>130.978978882988</v>
      </c>
      <c r="M3760" s="86">
        <v>131.71354266238501</v>
      </c>
      <c r="N3760" s="86">
        <v>117.594674555273</v>
      </c>
      <c r="O3760" s="86">
        <f t="shared" si="412"/>
        <v>126.76239870021533</v>
      </c>
      <c r="P3760" s="86">
        <f t="shared" si="408"/>
        <v>7.9479727279866479</v>
      </c>
      <c r="Q3760" s="86">
        <f t="shared" si="409"/>
        <v>6.9859830547034623</v>
      </c>
      <c r="S3760" s="86">
        <f t="shared" si="410"/>
        <v>0.37048108266315055</v>
      </c>
      <c r="T3760" s="87">
        <v>8.7801460000000008E-3</v>
      </c>
      <c r="U3760" s="87">
        <v>0</v>
      </c>
    </row>
    <row r="3761" spans="2:21">
      <c r="B3761" s="87" t="s">
        <v>9527</v>
      </c>
      <c r="C3761" s="87" t="s">
        <v>832</v>
      </c>
      <c r="D3761" s="87" t="s">
        <v>4884</v>
      </c>
      <c r="E3761" s="87">
        <v>106.58240848261499</v>
      </c>
      <c r="F3761" s="86">
        <v>107.136315659736</v>
      </c>
      <c r="G3761" s="86">
        <v>105.319171047845</v>
      </c>
      <c r="H3761" s="86">
        <f t="shared" si="411"/>
        <v>106.34596506339865</v>
      </c>
      <c r="I3761" s="86">
        <f t="shared" si="406"/>
        <v>0.93136069972870905</v>
      </c>
      <c r="J3761" s="86">
        <f t="shared" si="407"/>
        <v>6.7326214859463125</v>
      </c>
      <c r="L3761" s="87">
        <v>111.562413712051</v>
      </c>
      <c r="M3761" s="86">
        <v>101.76119185286301</v>
      </c>
      <c r="N3761" s="86">
        <v>101.00656829616</v>
      </c>
      <c r="O3761" s="86">
        <f t="shared" si="412"/>
        <v>104.776724620358</v>
      </c>
      <c r="P3761" s="86">
        <f t="shared" si="408"/>
        <v>5.888679522178446</v>
      </c>
      <c r="Q3761" s="86">
        <f t="shared" si="409"/>
        <v>6.7111744581367025</v>
      </c>
      <c r="S3761" s="86">
        <f t="shared" si="410"/>
        <v>-2.1447027809609925E-2</v>
      </c>
      <c r="T3761" s="87">
        <v>0.82262595800000005</v>
      </c>
      <c r="U3761" s="87">
        <v>0</v>
      </c>
    </row>
    <row r="3762" spans="2:21">
      <c r="B3762" s="87" t="s">
        <v>9528</v>
      </c>
      <c r="C3762" s="87" t="s">
        <v>4885</v>
      </c>
      <c r="D3762" s="87" t="s">
        <v>957</v>
      </c>
      <c r="E3762" s="87">
        <v>149.87438593985601</v>
      </c>
      <c r="F3762" s="86">
        <v>144.66031631270599</v>
      </c>
      <c r="G3762" s="86">
        <v>144.803561138064</v>
      </c>
      <c r="H3762" s="86">
        <f t="shared" si="411"/>
        <v>146.44608779687533</v>
      </c>
      <c r="I3762" s="86">
        <f t="shared" si="406"/>
        <v>2.9698570483899629</v>
      </c>
      <c r="J3762" s="86">
        <f t="shared" si="407"/>
        <v>7.1942258429344044</v>
      </c>
      <c r="L3762" s="87">
        <v>134.093750204429</v>
      </c>
      <c r="M3762" s="86">
        <v>140.82025997654301</v>
      </c>
      <c r="N3762" s="86">
        <v>135.63225952884</v>
      </c>
      <c r="O3762" s="86">
        <f t="shared" si="412"/>
        <v>136.84875656993734</v>
      </c>
      <c r="P3762" s="86">
        <f t="shared" si="408"/>
        <v>3.5243981354034437</v>
      </c>
      <c r="Q3762" s="86">
        <f t="shared" si="409"/>
        <v>7.09643851597533</v>
      </c>
      <c r="S3762" s="86">
        <f t="shared" si="410"/>
        <v>-9.7787326959074758E-2</v>
      </c>
      <c r="T3762" s="87">
        <v>0.33704780600000001</v>
      </c>
      <c r="U3762" s="87">
        <v>0</v>
      </c>
    </row>
    <row r="3763" spans="2:21">
      <c r="B3763" s="87" t="s">
        <v>9529</v>
      </c>
      <c r="C3763" s="87" t="s">
        <v>4886</v>
      </c>
      <c r="D3763" s="87" t="s">
        <v>4887</v>
      </c>
      <c r="E3763" s="87">
        <v>100.191237036079</v>
      </c>
      <c r="F3763" s="86">
        <v>96.429777985312398</v>
      </c>
      <c r="G3763" s="86">
        <v>115.346305005129</v>
      </c>
      <c r="H3763" s="86">
        <f t="shared" si="411"/>
        <v>103.98910667550679</v>
      </c>
      <c r="I3763" s="86">
        <f t="shared" si="406"/>
        <v>10.013820897710746</v>
      </c>
      <c r="J3763" s="86">
        <f t="shared" si="407"/>
        <v>6.7002885972916335</v>
      </c>
      <c r="L3763" s="87">
        <v>107.741419476388</v>
      </c>
      <c r="M3763" s="86">
        <v>120.46508388610199</v>
      </c>
      <c r="N3763" s="86">
        <v>106.822353668229</v>
      </c>
      <c r="O3763" s="86">
        <f t="shared" si="412"/>
        <v>111.67628567690633</v>
      </c>
      <c r="P3763" s="86">
        <f t="shared" si="408"/>
        <v>7.6251820280831586</v>
      </c>
      <c r="Q3763" s="86">
        <f t="shared" si="409"/>
        <v>6.803179053585537</v>
      </c>
      <c r="S3763" s="86">
        <f t="shared" si="410"/>
        <v>0.10289045629390423</v>
      </c>
      <c r="T3763" s="87">
        <v>0.84093967999999997</v>
      </c>
      <c r="U3763" s="87">
        <v>0</v>
      </c>
    </row>
    <row r="3764" spans="2:21">
      <c r="B3764" s="87" t="s">
        <v>9530</v>
      </c>
      <c r="C3764" s="87" t="s">
        <v>841</v>
      </c>
      <c r="D3764" s="87"/>
      <c r="E3764" s="87">
        <v>85.147785716175093</v>
      </c>
      <c r="F3764" s="86">
        <v>85.255583012372</v>
      </c>
      <c r="G3764" s="86">
        <v>79.326349042452904</v>
      </c>
      <c r="H3764" s="86">
        <f t="shared" si="411"/>
        <v>83.243239256999999</v>
      </c>
      <c r="I3764" s="86">
        <f t="shared" si="406"/>
        <v>3.3925546095645882</v>
      </c>
      <c r="J3764" s="86">
        <f t="shared" si="407"/>
        <v>6.3792612008674245</v>
      </c>
      <c r="L3764" s="87">
        <v>104.74408867715501</v>
      </c>
      <c r="M3764" s="86">
        <v>103.92046740454801</v>
      </c>
      <c r="N3764" s="86">
        <v>101.129994001759</v>
      </c>
      <c r="O3764" s="86">
        <f t="shared" si="412"/>
        <v>103.26485002782067</v>
      </c>
      <c r="P3764" s="86">
        <f t="shared" si="408"/>
        <v>1.8941477474530757</v>
      </c>
      <c r="Q3764" s="86">
        <f t="shared" si="409"/>
        <v>6.6902054534627755</v>
      </c>
      <c r="S3764" s="86">
        <f t="shared" si="410"/>
        <v>0.31094425259535063</v>
      </c>
      <c r="T3764" s="87">
        <v>1.0088061000000001E-2</v>
      </c>
      <c r="U3764" s="87">
        <v>0</v>
      </c>
    </row>
    <row r="3765" spans="2:21">
      <c r="B3765" s="87" t="s">
        <v>9531</v>
      </c>
      <c r="C3765" s="87" t="s">
        <v>4888</v>
      </c>
      <c r="D3765" s="87" t="s">
        <v>835</v>
      </c>
      <c r="E3765" s="87">
        <v>77.3328370753146</v>
      </c>
      <c r="F3765" s="86">
        <v>74.943357503254106</v>
      </c>
      <c r="G3765" s="86">
        <v>76.021980720422903</v>
      </c>
      <c r="H3765" s="86">
        <f t="shared" si="411"/>
        <v>76.099391766330541</v>
      </c>
      <c r="I3765" s="86">
        <f t="shared" si="406"/>
        <v>1.1966191995973432</v>
      </c>
      <c r="J3765" s="86">
        <f t="shared" si="407"/>
        <v>6.249813017746205</v>
      </c>
      <c r="L3765" s="87">
        <v>72.069006080353006</v>
      </c>
      <c r="M3765" s="86">
        <v>73.129767843799797</v>
      </c>
      <c r="N3765" s="86">
        <v>79.087072696984507</v>
      </c>
      <c r="O3765" s="86">
        <f t="shared" si="412"/>
        <v>74.761948873712441</v>
      </c>
      <c r="P3765" s="86">
        <f t="shared" si="408"/>
        <v>3.7830313169037333</v>
      </c>
      <c r="Q3765" s="86">
        <f t="shared" si="409"/>
        <v>6.2242322722341239</v>
      </c>
      <c r="S3765" s="86">
        <f t="shared" si="410"/>
        <v>-2.5580745512080155E-2</v>
      </c>
      <c r="T3765" s="87">
        <v>0.81268156499999999</v>
      </c>
      <c r="U3765" s="87">
        <v>0</v>
      </c>
    </row>
    <row r="3766" spans="2:21">
      <c r="B3766" s="87" t="s">
        <v>9532</v>
      </c>
      <c r="C3766" s="87" t="s">
        <v>4889</v>
      </c>
      <c r="D3766" s="87" t="s">
        <v>1032</v>
      </c>
      <c r="E3766" s="87">
        <v>173.724549641518</v>
      </c>
      <c r="F3766" s="86">
        <v>161.33333927996799</v>
      </c>
      <c r="G3766" s="86">
        <v>156.15558888313501</v>
      </c>
      <c r="H3766" s="86">
        <f t="shared" si="411"/>
        <v>163.73782593487365</v>
      </c>
      <c r="I3766" s="86">
        <f t="shared" si="406"/>
        <v>9.0279157388411058</v>
      </c>
      <c r="J3766" s="86">
        <f t="shared" si="407"/>
        <v>7.3552438346458855</v>
      </c>
      <c r="L3766" s="87">
        <v>170.09818574525099</v>
      </c>
      <c r="M3766" s="86">
        <v>158.25362912575</v>
      </c>
      <c r="N3766" s="86">
        <v>152.751925427987</v>
      </c>
      <c r="O3766" s="86">
        <f t="shared" si="412"/>
        <v>160.367913432996</v>
      </c>
      <c r="P3766" s="86">
        <f t="shared" si="408"/>
        <v>8.8643011764871691</v>
      </c>
      <c r="Q3766" s="86">
        <f t="shared" si="409"/>
        <v>7.3252417046238296</v>
      </c>
      <c r="S3766" s="86">
        <f t="shared" si="410"/>
        <v>-3.0002130022056688E-2</v>
      </c>
      <c r="T3766" s="87">
        <v>0.774981472</v>
      </c>
      <c r="U3766" s="87">
        <v>0</v>
      </c>
    </row>
    <row r="3767" spans="2:21">
      <c r="B3767" s="87" t="s">
        <v>9533</v>
      </c>
      <c r="C3767" s="87" t="s">
        <v>832</v>
      </c>
      <c r="D3767" s="87" t="s">
        <v>4890</v>
      </c>
      <c r="E3767" s="87">
        <v>98.988918842598693</v>
      </c>
      <c r="F3767" s="86">
        <v>106.259153765563</v>
      </c>
      <c r="G3767" s="86">
        <v>111.739117357675</v>
      </c>
      <c r="H3767" s="86">
        <f t="shared" si="411"/>
        <v>105.6623966552789</v>
      </c>
      <c r="I3767" s="86">
        <f t="shared" si="406"/>
        <v>6.3960128072080566</v>
      </c>
      <c r="J3767" s="86">
        <f t="shared" si="407"/>
        <v>6.7233182286416548</v>
      </c>
      <c r="L3767" s="87">
        <v>89.5358290772038</v>
      </c>
      <c r="M3767" s="86">
        <v>106.627693563314</v>
      </c>
      <c r="N3767" s="86">
        <v>95.393308234771894</v>
      </c>
      <c r="O3767" s="86">
        <f t="shared" si="412"/>
        <v>97.185610291763226</v>
      </c>
      <c r="P3767" s="86">
        <f t="shared" si="408"/>
        <v>8.685747975880389</v>
      </c>
      <c r="Q3767" s="86">
        <f t="shared" si="409"/>
        <v>6.6026708130647096</v>
      </c>
      <c r="S3767" s="86">
        <f t="shared" si="410"/>
        <v>-0.12064741557694539</v>
      </c>
      <c r="T3767" s="87">
        <v>0.38970304900000002</v>
      </c>
      <c r="U3767" s="87">
        <v>0</v>
      </c>
    </row>
    <row r="3768" spans="2:21">
      <c r="B3768" s="87" t="s">
        <v>9534</v>
      </c>
      <c r="C3768" s="87" t="s">
        <v>4891</v>
      </c>
      <c r="D3768" s="87" t="s">
        <v>4892</v>
      </c>
      <c r="E3768" s="87">
        <v>151.22136963614</v>
      </c>
      <c r="F3768" s="86">
        <v>159.92756320891201</v>
      </c>
      <c r="G3768" s="86">
        <v>165.68616412888801</v>
      </c>
      <c r="H3768" s="86">
        <f t="shared" si="411"/>
        <v>158.94503232464669</v>
      </c>
      <c r="I3768" s="86">
        <f t="shared" si="406"/>
        <v>7.2822795286407214</v>
      </c>
      <c r="J3768" s="86">
        <f t="shared" si="407"/>
        <v>7.3123841168980368</v>
      </c>
      <c r="L3768" s="87">
        <v>155.634226888021</v>
      </c>
      <c r="M3768" s="86">
        <v>164.180867532804</v>
      </c>
      <c r="N3768" s="86">
        <v>165.39649542527201</v>
      </c>
      <c r="O3768" s="86">
        <f t="shared" si="412"/>
        <v>161.73719661536566</v>
      </c>
      <c r="P3768" s="86">
        <f t="shared" si="408"/>
        <v>5.320161408538338</v>
      </c>
      <c r="Q3768" s="86">
        <f t="shared" si="409"/>
        <v>7.3375077003813072</v>
      </c>
      <c r="S3768" s="86">
        <f t="shared" si="410"/>
        <v>2.5123583483270248E-2</v>
      </c>
      <c r="T3768" s="87">
        <v>0.96355523499999995</v>
      </c>
      <c r="U3768" s="87">
        <v>0</v>
      </c>
    </row>
    <row r="3769" spans="2:21">
      <c r="B3769" s="87" t="s">
        <v>9535</v>
      </c>
      <c r="C3769" s="87" t="s">
        <v>841</v>
      </c>
      <c r="D3769" s="87" t="s">
        <v>4893</v>
      </c>
      <c r="E3769" s="87">
        <v>68.406519918446307</v>
      </c>
      <c r="F3769" s="86">
        <v>75.2526502775425</v>
      </c>
      <c r="G3769" s="86">
        <v>77.859348979577604</v>
      </c>
      <c r="H3769" s="86">
        <f t="shared" si="411"/>
        <v>73.839506391855465</v>
      </c>
      <c r="I3769" s="86">
        <f t="shared" si="406"/>
        <v>4.8822869688275263</v>
      </c>
      <c r="J3769" s="86">
        <f t="shared" si="407"/>
        <v>6.2063210036619152</v>
      </c>
      <c r="L3769" s="87">
        <v>75.398477522208395</v>
      </c>
      <c r="M3769" s="86">
        <v>81.569775624120197</v>
      </c>
      <c r="N3769" s="86">
        <v>88.347741598024996</v>
      </c>
      <c r="O3769" s="86">
        <f t="shared" si="412"/>
        <v>81.771998248117868</v>
      </c>
      <c r="P3769" s="86">
        <f t="shared" si="408"/>
        <v>6.4770001172264129</v>
      </c>
      <c r="Q3769" s="86">
        <f t="shared" si="409"/>
        <v>6.3535349905645493</v>
      </c>
      <c r="S3769" s="86">
        <f t="shared" si="410"/>
        <v>0.14721398690263385</v>
      </c>
      <c r="T3769" s="87">
        <v>0.63902150999999996</v>
      </c>
      <c r="U3769" s="87">
        <v>0</v>
      </c>
    </row>
    <row r="3770" spans="2:21">
      <c r="B3770" s="87" t="s">
        <v>9536</v>
      </c>
      <c r="C3770" s="87" t="s">
        <v>4894</v>
      </c>
      <c r="D3770" s="87" t="s">
        <v>4895</v>
      </c>
      <c r="E3770" s="87">
        <v>4119.8602410626499</v>
      </c>
      <c r="F3770" s="86">
        <v>4332.7297268760503</v>
      </c>
      <c r="G3770" s="86">
        <v>4519.9794942262397</v>
      </c>
      <c r="H3770" s="86">
        <f t="shared" si="411"/>
        <v>4324.1898207216464</v>
      </c>
      <c r="I3770" s="86">
        <f t="shared" si="406"/>
        <v>200.1962828972899</v>
      </c>
      <c r="J3770" s="86">
        <f t="shared" si="407"/>
        <v>12.078214139696483</v>
      </c>
      <c r="L3770" s="87">
        <v>3990.9274010220802</v>
      </c>
      <c r="M3770" s="86">
        <v>4032.5478256879201</v>
      </c>
      <c r="N3770" s="86">
        <v>4522.9213264701402</v>
      </c>
      <c r="O3770" s="86">
        <f t="shared" si="412"/>
        <v>4182.1321843933802</v>
      </c>
      <c r="P3770" s="86">
        <f t="shared" si="408"/>
        <v>295.86482463348335</v>
      </c>
      <c r="Q3770" s="86">
        <f t="shared" si="409"/>
        <v>12.030022946483179</v>
      </c>
      <c r="S3770" s="86">
        <f t="shared" si="410"/>
        <v>-4.8191193213303923E-2</v>
      </c>
      <c r="T3770" s="87">
        <v>0.71017020099999995</v>
      </c>
      <c r="U3770" s="87">
        <v>0</v>
      </c>
    </row>
    <row r="3771" spans="2:21">
      <c r="B3771" s="87" t="s">
        <v>9537</v>
      </c>
      <c r="C3771" s="87" t="s">
        <v>841</v>
      </c>
      <c r="D3771" s="87" t="s">
        <v>4896</v>
      </c>
      <c r="E3771" s="87">
        <v>502.47100598675098</v>
      </c>
      <c r="F3771" s="86">
        <v>405.96393046755401</v>
      </c>
      <c r="G3771" s="86">
        <v>416.12231311522203</v>
      </c>
      <c r="H3771" s="86">
        <f t="shared" si="411"/>
        <v>441.51908318984232</v>
      </c>
      <c r="I3771" s="86">
        <f t="shared" si="406"/>
        <v>53.029716706619737</v>
      </c>
      <c r="J3771" s="86">
        <f t="shared" si="407"/>
        <v>8.7863319846776129</v>
      </c>
      <c r="L3771" s="87">
        <v>495.80135263355498</v>
      </c>
      <c r="M3771" s="86">
        <v>390.78561603968899</v>
      </c>
      <c r="N3771" s="86">
        <v>412.49147365344101</v>
      </c>
      <c r="O3771" s="86">
        <f t="shared" si="412"/>
        <v>433.02614744222836</v>
      </c>
      <c r="P3771" s="86">
        <f t="shared" si="408"/>
        <v>55.437630304667351</v>
      </c>
      <c r="Q3771" s="86">
        <f t="shared" si="409"/>
        <v>8.7583103316927833</v>
      </c>
      <c r="S3771" s="86">
        <f t="shared" si="410"/>
        <v>-2.8021652984830031E-2</v>
      </c>
      <c r="T3771" s="87">
        <v>0.858845886</v>
      </c>
      <c r="U3771" s="87">
        <v>0</v>
      </c>
    </row>
    <row r="3772" spans="2:21">
      <c r="B3772" s="87" t="s">
        <v>9538</v>
      </c>
      <c r="C3772" s="87" t="s">
        <v>841</v>
      </c>
      <c r="D3772" s="87"/>
      <c r="E3772" s="87">
        <v>93.235553074030506</v>
      </c>
      <c r="F3772" s="86">
        <v>95.677260208392497</v>
      </c>
      <c r="G3772" s="86">
        <v>107.58289382811699</v>
      </c>
      <c r="H3772" s="86">
        <f t="shared" si="411"/>
        <v>98.831902370180003</v>
      </c>
      <c r="I3772" s="86">
        <f t="shared" si="406"/>
        <v>7.6762863453080783</v>
      </c>
      <c r="J3772" s="86">
        <f t="shared" si="407"/>
        <v>6.6269049055443396</v>
      </c>
      <c r="L3772" s="87">
        <v>91.401633850860804</v>
      </c>
      <c r="M3772" s="86">
        <v>103.206013981156</v>
      </c>
      <c r="N3772" s="86">
        <v>98.939322966919605</v>
      </c>
      <c r="O3772" s="86">
        <f t="shared" si="412"/>
        <v>97.848990266312128</v>
      </c>
      <c r="P3772" s="86">
        <f t="shared" si="408"/>
        <v>5.9772457381002422</v>
      </c>
      <c r="Q3772" s="86">
        <f t="shared" si="409"/>
        <v>6.6124850582044354</v>
      </c>
      <c r="S3772" s="86">
        <f t="shared" si="410"/>
        <v>-1.4419847339903957E-2</v>
      </c>
      <c r="T3772" s="87">
        <v>0.851844771</v>
      </c>
      <c r="U3772" s="87">
        <v>0</v>
      </c>
    </row>
    <row r="3773" spans="2:21">
      <c r="B3773" s="87" t="s">
        <v>9539</v>
      </c>
      <c r="C3773" s="87" t="s">
        <v>4897</v>
      </c>
      <c r="D3773" s="87" t="s">
        <v>4898</v>
      </c>
      <c r="E3773" s="87">
        <v>353.08322879549399</v>
      </c>
      <c r="F3773" s="86">
        <v>346.94080582510799</v>
      </c>
      <c r="G3773" s="86">
        <v>354.12237066752402</v>
      </c>
      <c r="H3773" s="86">
        <f t="shared" si="411"/>
        <v>351.38213509604202</v>
      </c>
      <c r="I3773" s="86">
        <f t="shared" si="406"/>
        <v>3.8812379761092943</v>
      </c>
      <c r="J3773" s="86">
        <f t="shared" si="407"/>
        <v>8.456897033757544</v>
      </c>
      <c r="L3773" s="87">
        <v>373.210706710549</v>
      </c>
      <c r="M3773" s="86">
        <v>364.97835806287497</v>
      </c>
      <c r="N3773" s="86">
        <v>382.93182407567002</v>
      </c>
      <c r="O3773" s="86">
        <f t="shared" si="412"/>
        <v>373.70696294969798</v>
      </c>
      <c r="P3773" s="86">
        <f t="shared" si="408"/>
        <v>8.9870149749133859</v>
      </c>
      <c r="Q3773" s="86">
        <f t="shared" si="409"/>
        <v>8.5457636341982663</v>
      </c>
      <c r="S3773" s="86">
        <f t="shared" si="410"/>
        <v>8.8866600440722435E-2</v>
      </c>
      <c r="T3773" s="87">
        <v>0.84989082199999999</v>
      </c>
      <c r="U3773" s="87">
        <v>0</v>
      </c>
    </row>
    <row r="3774" spans="2:21">
      <c r="B3774" s="87" t="s">
        <v>9540</v>
      </c>
      <c r="C3774" s="87" t="s">
        <v>4899</v>
      </c>
      <c r="D3774" s="87" t="s">
        <v>4900</v>
      </c>
      <c r="E3774" s="87">
        <v>202.23825643542901</v>
      </c>
      <c r="F3774" s="86">
        <v>252.379086295669</v>
      </c>
      <c r="G3774" s="86">
        <v>288.33102069630797</v>
      </c>
      <c r="H3774" s="86">
        <f t="shared" si="411"/>
        <v>247.649454475802</v>
      </c>
      <c r="I3774" s="86">
        <f t="shared" si="406"/>
        <v>43.240814948188053</v>
      </c>
      <c r="J3774" s="86">
        <f t="shared" si="407"/>
        <v>7.9521556327703831</v>
      </c>
      <c r="L3774" s="87">
        <v>231.386514582487</v>
      </c>
      <c r="M3774" s="86">
        <v>284.58017039019302</v>
      </c>
      <c r="N3774" s="86">
        <v>302.11955627837699</v>
      </c>
      <c r="O3774" s="86">
        <f t="shared" si="412"/>
        <v>272.69541375035232</v>
      </c>
      <c r="P3774" s="86">
        <f t="shared" si="408"/>
        <v>36.833766806821536</v>
      </c>
      <c r="Q3774" s="86">
        <f t="shared" si="409"/>
        <v>8.0911466266789382</v>
      </c>
      <c r="S3774" s="86">
        <f t="shared" si="410"/>
        <v>0.13899099390855521</v>
      </c>
      <c r="T3774" s="87">
        <v>0.80220591100000005</v>
      </c>
      <c r="U3774" s="87">
        <v>0</v>
      </c>
    </row>
    <row r="3775" spans="2:21">
      <c r="B3775" s="87" t="s">
        <v>9541</v>
      </c>
      <c r="C3775" s="87" t="s">
        <v>841</v>
      </c>
      <c r="D3775" s="87"/>
      <c r="E3775" s="87">
        <v>1026.5234056669799</v>
      </c>
      <c r="F3775" s="86">
        <v>1117.0472481654999</v>
      </c>
      <c r="G3775" s="86">
        <v>1120.0109958155599</v>
      </c>
      <c r="H3775" s="86">
        <f t="shared" si="411"/>
        <v>1087.8605498826798</v>
      </c>
      <c r="I3775" s="86">
        <f t="shared" si="406"/>
        <v>53.140190961611111</v>
      </c>
      <c r="J3775" s="86">
        <f t="shared" si="407"/>
        <v>10.087277917641154</v>
      </c>
      <c r="L3775" s="87">
        <v>864.81812091534198</v>
      </c>
      <c r="M3775" s="86">
        <v>936.31976665782395</v>
      </c>
      <c r="N3775" s="86">
        <v>1180.0667401937701</v>
      </c>
      <c r="O3775" s="86">
        <f t="shared" si="412"/>
        <v>993.73487592231197</v>
      </c>
      <c r="P3775" s="86">
        <f t="shared" si="408"/>
        <v>165.28095494680738</v>
      </c>
      <c r="Q3775" s="86">
        <f t="shared" si="409"/>
        <v>9.9567171882309875</v>
      </c>
      <c r="S3775" s="86">
        <f t="shared" si="410"/>
        <v>-0.13056072941016655</v>
      </c>
      <c r="T3775" s="87">
        <v>0.475202287</v>
      </c>
      <c r="U3775" s="87">
        <v>0</v>
      </c>
    </row>
    <row r="3776" spans="2:21">
      <c r="B3776" s="87" t="s">
        <v>9542</v>
      </c>
      <c r="C3776" s="87" t="s">
        <v>841</v>
      </c>
      <c r="D3776" s="87"/>
      <c r="E3776" s="87">
        <v>0.12435967897708899</v>
      </c>
      <c r="F3776" s="86">
        <v>0.65755635834010295</v>
      </c>
      <c r="G3776" s="86">
        <v>0</v>
      </c>
      <c r="H3776" s="86">
        <f t="shared" si="411"/>
        <v>0.26063867910573063</v>
      </c>
      <c r="I3776" s="86">
        <f t="shared" si="406"/>
        <v>0.3493194319035533</v>
      </c>
      <c r="J3776" s="86">
        <f t="shared" si="407"/>
        <v>-1.93987689734638</v>
      </c>
      <c r="L3776" s="87">
        <v>0.14808787888248301</v>
      </c>
      <c r="M3776" s="86">
        <v>0</v>
      </c>
      <c r="N3776" s="86">
        <v>0.238669419437745</v>
      </c>
      <c r="O3776" s="86">
        <f t="shared" si="412"/>
        <v>0.12891909944007598</v>
      </c>
      <c r="P3776" s="86">
        <f t="shared" si="408"/>
        <v>0.12048383510940919</v>
      </c>
      <c r="Q3776" s="86">
        <f t="shared" si="409"/>
        <v>-2.955462079238532</v>
      </c>
      <c r="S3776" s="86">
        <f t="shared" si="410"/>
        <v>-1.0155851818921517</v>
      </c>
      <c r="T3776" s="87">
        <v>0.89971220399999996</v>
      </c>
      <c r="U3776" s="87">
        <v>0</v>
      </c>
    </row>
    <row r="3777" spans="2:21">
      <c r="B3777" s="87" t="s">
        <v>9543</v>
      </c>
      <c r="C3777" s="87" t="s">
        <v>841</v>
      </c>
      <c r="D3777" s="87"/>
      <c r="E3777" s="87">
        <v>64.037620815304294</v>
      </c>
      <c r="F3777" s="86">
        <v>53.373894338191199</v>
      </c>
      <c r="G3777" s="86">
        <v>48.048596940733198</v>
      </c>
      <c r="H3777" s="86">
        <f t="shared" si="411"/>
        <v>55.15337069807623</v>
      </c>
      <c r="I3777" s="86">
        <f t="shared" si="406"/>
        <v>8.141690438842744</v>
      </c>
      <c r="J3777" s="86">
        <f t="shared" si="407"/>
        <v>5.7853771537012673</v>
      </c>
      <c r="L3777" s="87">
        <v>55.584332008298396</v>
      </c>
      <c r="M3777" s="86">
        <v>52.675019673552598</v>
      </c>
      <c r="N3777" s="86">
        <v>45.902461403700102</v>
      </c>
      <c r="O3777" s="86">
        <f t="shared" si="412"/>
        <v>51.387271028517034</v>
      </c>
      <c r="P3777" s="86">
        <f t="shared" si="408"/>
        <v>4.9677335909486269</v>
      </c>
      <c r="Q3777" s="86">
        <f t="shared" si="409"/>
        <v>5.6833391333280678</v>
      </c>
      <c r="S3777" s="86">
        <f t="shared" si="410"/>
        <v>-0.10203802037319938</v>
      </c>
      <c r="T3777" s="87">
        <v>0.74246365299999995</v>
      </c>
      <c r="U3777" s="87">
        <v>0</v>
      </c>
    </row>
    <row r="3778" spans="2:21">
      <c r="B3778" s="87" t="s">
        <v>9544</v>
      </c>
      <c r="C3778" s="87" t="s">
        <v>841</v>
      </c>
      <c r="D3778" s="87"/>
      <c r="E3778" s="87">
        <v>15.314912080713899</v>
      </c>
      <c r="F3778" s="86">
        <v>16.327763927206199</v>
      </c>
      <c r="G3778" s="86">
        <v>18.226942186586999</v>
      </c>
      <c r="H3778" s="86">
        <f t="shared" si="411"/>
        <v>16.623206064835699</v>
      </c>
      <c r="I3778" s="86">
        <f t="shared" si="406"/>
        <v>1.4783248549940371</v>
      </c>
      <c r="J3778" s="86">
        <f t="shared" si="407"/>
        <v>4.0551267518313594</v>
      </c>
      <c r="L3778" s="87">
        <v>15.9414713811171</v>
      </c>
      <c r="M3778" s="86">
        <v>17.773371205606601</v>
      </c>
      <c r="N3778" s="86">
        <v>20.553966999737799</v>
      </c>
      <c r="O3778" s="86">
        <f t="shared" si="412"/>
        <v>18.089603195487168</v>
      </c>
      <c r="P3778" s="86">
        <f t="shared" si="408"/>
        <v>2.3224514982054196</v>
      </c>
      <c r="Q3778" s="86">
        <f t="shared" si="409"/>
        <v>4.1770888569547804</v>
      </c>
      <c r="S3778" s="86">
        <f t="shared" si="410"/>
        <v>0.12196210512342097</v>
      </c>
      <c r="T3778" s="87">
        <v>0.87233317700000002</v>
      </c>
      <c r="U3778" s="87">
        <v>0</v>
      </c>
    </row>
    <row r="3779" spans="2:21">
      <c r="B3779" s="87" t="s">
        <v>9545</v>
      </c>
      <c r="C3779" s="87" t="s">
        <v>4901</v>
      </c>
      <c r="D3779" s="87" t="s">
        <v>4773</v>
      </c>
      <c r="E3779" s="87">
        <v>75.610684818070098</v>
      </c>
      <c r="F3779" s="86">
        <v>79.792272230043693</v>
      </c>
      <c r="G3779" s="86">
        <v>85.7282333050197</v>
      </c>
      <c r="H3779" s="86">
        <f t="shared" si="411"/>
        <v>80.377063451044492</v>
      </c>
      <c r="I3779" s="86">
        <f t="shared" si="406"/>
        <v>5.0840616071762694</v>
      </c>
      <c r="J3779" s="86">
        <f t="shared" si="407"/>
        <v>6.3287119648691803</v>
      </c>
      <c r="L3779" s="87">
        <v>74.055786471551997</v>
      </c>
      <c r="M3779" s="86">
        <v>76.042468785658599</v>
      </c>
      <c r="N3779" s="86">
        <v>88.880491798616106</v>
      </c>
      <c r="O3779" s="86">
        <f t="shared" si="412"/>
        <v>79.659582351942234</v>
      </c>
      <c r="P3779" s="86">
        <f t="shared" si="408"/>
        <v>8.0470867350933641</v>
      </c>
      <c r="Q3779" s="86">
        <f t="shared" si="409"/>
        <v>6.3157760106883654</v>
      </c>
      <c r="S3779" s="86">
        <f t="shared" si="410"/>
        <v>-1.2935954180814824E-2</v>
      </c>
      <c r="T3779" s="87">
        <v>0.908319875</v>
      </c>
      <c r="U3779" s="87">
        <v>0</v>
      </c>
    </row>
    <row r="3780" spans="2:21">
      <c r="B3780" s="87" t="s">
        <v>9546</v>
      </c>
      <c r="C3780" s="87" t="s">
        <v>841</v>
      </c>
      <c r="D3780" s="87"/>
      <c r="E3780" s="87">
        <v>0.78887552378403802</v>
      </c>
      <c r="F3780" s="86">
        <v>0.16043108582294699</v>
      </c>
      <c r="G3780" s="86">
        <v>0.86544346492443402</v>
      </c>
      <c r="H3780" s="86">
        <f t="shared" si="411"/>
        <v>0.604916691510473</v>
      </c>
      <c r="I3780" s="86">
        <f t="shared" si="406"/>
        <v>0.38683491653439844</v>
      </c>
      <c r="J3780" s="86">
        <f t="shared" si="407"/>
        <v>-0.72519162526121828</v>
      </c>
      <c r="L3780" s="87">
        <v>1.51748478135758</v>
      </c>
      <c r="M3780" s="86">
        <v>0.38242883773365699</v>
      </c>
      <c r="N3780" s="86">
        <v>0.58230741179032397</v>
      </c>
      <c r="O3780" s="86">
        <f t="shared" si="412"/>
        <v>0.82740701029385377</v>
      </c>
      <c r="P3780" s="86">
        <f t="shared" si="408"/>
        <v>0.60592355844523971</v>
      </c>
      <c r="Q3780" s="86">
        <f t="shared" si="409"/>
        <v>-0.27333091387542824</v>
      </c>
      <c r="S3780" s="86">
        <f t="shared" si="410"/>
        <v>0.45186071138579015</v>
      </c>
      <c r="T3780" s="87">
        <v>0.74897560699999999</v>
      </c>
      <c r="U3780" s="87">
        <v>0</v>
      </c>
    </row>
    <row r="3781" spans="2:21">
      <c r="B3781" s="87" t="s">
        <v>9547</v>
      </c>
      <c r="C3781" s="87" t="s">
        <v>841</v>
      </c>
      <c r="D3781" s="87"/>
      <c r="E3781" s="87">
        <v>0.60976358724250102</v>
      </c>
      <c r="F3781" s="86">
        <v>0.21494315369396899</v>
      </c>
      <c r="G3781" s="86">
        <v>0.23190162522491301</v>
      </c>
      <c r="H3781" s="86">
        <f t="shared" si="411"/>
        <v>0.35220278872046101</v>
      </c>
      <c r="I3781" s="86">
        <f t="shared" si="406"/>
        <v>0.2232153022098835</v>
      </c>
      <c r="J3781" s="86">
        <f t="shared" si="407"/>
        <v>-1.5055217625006048</v>
      </c>
      <c r="L3781" s="87">
        <v>0.87132997123112399</v>
      </c>
      <c r="M3781" s="86">
        <v>0.89665169965402103</v>
      </c>
      <c r="N3781" s="86">
        <v>0.81917503961858196</v>
      </c>
      <c r="O3781" s="86">
        <f t="shared" si="412"/>
        <v>0.86238557016790907</v>
      </c>
      <c r="P3781" s="86">
        <f t="shared" si="408"/>
        <v>3.9505188840790031E-2</v>
      </c>
      <c r="Q3781" s="86">
        <f t="shared" si="409"/>
        <v>-0.21359505643210669</v>
      </c>
      <c r="S3781" s="86">
        <f t="shared" si="410"/>
        <v>1.2919267060684982</v>
      </c>
      <c r="T3781" s="87">
        <v>0.296668235</v>
      </c>
      <c r="U3781" s="87">
        <v>0</v>
      </c>
    </row>
    <row r="3782" spans="2:21">
      <c r="B3782" s="87" t="s">
        <v>9548</v>
      </c>
      <c r="C3782" s="87" t="s">
        <v>4902</v>
      </c>
      <c r="D3782" s="87" t="s">
        <v>2542</v>
      </c>
      <c r="E3782" s="87">
        <v>61.2086496146282</v>
      </c>
      <c r="F3782" s="86">
        <v>68.277621537602798</v>
      </c>
      <c r="G3782" s="86">
        <v>68.149220993123606</v>
      </c>
      <c r="H3782" s="86">
        <f t="shared" si="411"/>
        <v>65.878497381784868</v>
      </c>
      <c r="I3782" s="86">
        <f t="shared" ref="I3782:I3845" si="413">STDEV(E3782:G3782)</f>
        <v>4.0447163437340352</v>
      </c>
      <c r="J3782" s="86">
        <f t="shared" ref="J3782:J3845" si="414">LOG(H3782,2)</f>
        <v>6.0417357439927661</v>
      </c>
      <c r="L3782" s="87">
        <v>64.630042604486107</v>
      </c>
      <c r="M3782" s="86">
        <v>74.515393452729299</v>
      </c>
      <c r="N3782" s="86">
        <v>63.662015865545897</v>
      </c>
      <c r="O3782" s="86">
        <f t="shared" si="412"/>
        <v>67.602483974253772</v>
      </c>
      <c r="P3782" s="86">
        <f t="shared" ref="P3782:P3845" si="415">STDEV(L3782:N3782)</f>
        <v>6.0062889570036031</v>
      </c>
      <c r="Q3782" s="86">
        <f t="shared" ref="Q3782:Q3845" si="416">LOG(O3782,2)</f>
        <v>6.079004352511669</v>
      </c>
      <c r="S3782" s="86">
        <f t="shared" ref="S3782:S3845" si="417">LOG(O3782/H3782,2)</f>
        <v>3.7268608518903387E-2</v>
      </c>
      <c r="T3782" s="87">
        <v>0.99919958799999997</v>
      </c>
      <c r="U3782" s="87">
        <v>0</v>
      </c>
    </row>
    <row r="3783" spans="2:21">
      <c r="B3783" s="87" t="s">
        <v>9549</v>
      </c>
      <c r="C3783" s="87" t="s">
        <v>832</v>
      </c>
      <c r="D3783" s="87" t="s">
        <v>2449</v>
      </c>
      <c r="E3783" s="87">
        <v>140.29982627352999</v>
      </c>
      <c r="F3783" s="86">
        <v>139.92799305477399</v>
      </c>
      <c r="G3783" s="86">
        <v>138.986374051464</v>
      </c>
      <c r="H3783" s="86">
        <f t="shared" ref="H3783:H3846" si="418">AVERAGE(E3783:G3783)</f>
        <v>139.73806445992267</v>
      </c>
      <c r="I3783" s="86">
        <f t="shared" si="413"/>
        <v>0.67701095875116624</v>
      </c>
      <c r="J3783" s="86">
        <f t="shared" si="414"/>
        <v>7.1265812522360878</v>
      </c>
      <c r="L3783" s="87">
        <v>143.39294464828299</v>
      </c>
      <c r="M3783" s="86">
        <v>150.59953203077899</v>
      </c>
      <c r="N3783" s="86">
        <v>146.992075627643</v>
      </c>
      <c r="O3783" s="86">
        <f t="shared" ref="O3783:O3846" si="419">AVERAGE(L3783:N3783)</f>
        <v>146.99485076890164</v>
      </c>
      <c r="P3783" s="86">
        <f t="shared" si="415"/>
        <v>3.603294492744713</v>
      </c>
      <c r="Q3783" s="86">
        <f t="shared" si="416"/>
        <v>7.1996218080997432</v>
      </c>
      <c r="S3783" s="86">
        <f t="shared" si="417"/>
        <v>7.3040555863655307E-2</v>
      </c>
      <c r="T3783" s="87">
        <v>0.94178289299999995</v>
      </c>
      <c r="U3783" s="87">
        <v>0</v>
      </c>
    </row>
    <row r="3784" spans="2:21">
      <c r="B3784" s="87" t="s">
        <v>9550</v>
      </c>
      <c r="C3784" s="87" t="s">
        <v>4903</v>
      </c>
      <c r="D3784" s="87" t="s">
        <v>4904</v>
      </c>
      <c r="E3784" s="87">
        <v>82.338754229847495</v>
      </c>
      <c r="F3784" s="86">
        <v>96.419309177169794</v>
      </c>
      <c r="G3784" s="86">
        <v>104.331165501081</v>
      </c>
      <c r="H3784" s="86">
        <f t="shared" si="418"/>
        <v>94.363076302699426</v>
      </c>
      <c r="I3784" s="86">
        <f t="shared" si="413"/>
        <v>11.139461773636514</v>
      </c>
      <c r="J3784" s="86">
        <f t="shared" si="414"/>
        <v>6.5601505471050974</v>
      </c>
      <c r="L3784" s="87">
        <v>91.754245769966801</v>
      </c>
      <c r="M3784" s="86">
        <v>97.084799949827399</v>
      </c>
      <c r="N3784" s="86">
        <v>102.53076449269599</v>
      </c>
      <c r="O3784" s="86">
        <f t="shared" si="419"/>
        <v>97.12327007083006</v>
      </c>
      <c r="P3784" s="86">
        <f t="shared" si="415"/>
        <v>5.3883623586383536</v>
      </c>
      <c r="Q3784" s="86">
        <f t="shared" si="416"/>
        <v>6.6017450918057925</v>
      </c>
      <c r="S3784" s="86">
        <f t="shared" si="417"/>
        <v>4.1594544700695277E-2</v>
      </c>
      <c r="T3784" s="87">
        <v>1</v>
      </c>
      <c r="U3784" s="87">
        <v>0</v>
      </c>
    </row>
    <row r="3785" spans="2:21">
      <c r="B3785" s="87" t="s">
        <v>9551</v>
      </c>
      <c r="C3785" s="87" t="s">
        <v>4901</v>
      </c>
      <c r="D3785" s="87" t="s">
        <v>4773</v>
      </c>
      <c r="E3785" s="87">
        <v>74.476524545799094</v>
      </c>
      <c r="F3785" s="86">
        <v>77.7933009006898</v>
      </c>
      <c r="G3785" s="86">
        <v>95.0738688015836</v>
      </c>
      <c r="H3785" s="86">
        <f t="shared" si="418"/>
        <v>82.447898082690827</v>
      </c>
      <c r="I3785" s="86">
        <f t="shared" si="413"/>
        <v>11.059457662690555</v>
      </c>
      <c r="J3785" s="86">
        <f t="shared" si="414"/>
        <v>6.3654108091161188</v>
      </c>
      <c r="L3785" s="87">
        <v>68.878634225820406</v>
      </c>
      <c r="M3785" s="86">
        <v>70.880316857650399</v>
      </c>
      <c r="N3785" s="86">
        <v>81.443552688935995</v>
      </c>
      <c r="O3785" s="86">
        <f t="shared" si="419"/>
        <v>73.734167924135605</v>
      </c>
      <c r="P3785" s="86">
        <f t="shared" si="415"/>
        <v>6.7511216422491449</v>
      </c>
      <c r="Q3785" s="86">
        <f t="shared" si="416"/>
        <v>6.2042614044615947</v>
      </c>
      <c r="S3785" s="86">
        <f t="shared" si="417"/>
        <v>-0.16114940465452468</v>
      </c>
      <c r="T3785" s="87">
        <v>0.44322480399999997</v>
      </c>
      <c r="U3785" s="87">
        <v>0</v>
      </c>
    </row>
    <row r="3786" spans="2:21">
      <c r="B3786" s="87" t="s">
        <v>9552</v>
      </c>
      <c r="C3786" s="87" t="s">
        <v>841</v>
      </c>
      <c r="D3786" s="87" t="s">
        <v>4905</v>
      </c>
      <c r="E3786" s="87">
        <v>55.171067450194599</v>
      </c>
      <c r="F3786" s="86">
        <v>62.818141074322803</v>
      </c>
      <c r="G3786" s="86">
        <v>67.791130237477105</v>
      </c>
      <c r="H3786" s="86">
        <f t="shared" si="418"/>
        <v>61.926779587331509</v>
      </c>
      <c r="I3786" s="86">
        <f t="shared" si="413"/>
        <v>6.3570740253757219</v>
      </c>
      <c r="J3786" s="86">
        <f t="shared" si="414"/>
        <v>5.9524915176230779</v>
      </c>
      <c r="L3786" s="87">
        <v>87.3447221628508</v>
      </c>
      <c r="M3786" s="86">
        <v>107.084035861017</v>
      </c>
      <c r="N3786" s="86">
        <v>98.729731877768501</v>
      </c>
      <c r="O3786" s="86">
        <f t="shared" si="419"/>
        <v>97.719496633878762</v>
      </c>
      <c r="P3786" s="86">
        <f t="shared" si="415"/>
        <v>9.9083579746924091</v>
      </c>
      <c r="Q3786" s="86">
        <f t="shared" si="416"/>
        <v>6.6105745269976763</v>
      </c>
      <c r="S3786" s="86">
        <f t="shared" si="417"/>
        <v>0.65808300937459863</v>
      </c>
      <c r="T3786" s="91">
        <v>6.1399999999999994E-8</v>
      </c>
      <c r="U3786" s="87">
        <v>0</v>
      </c>
    </row>
    <row r="3787" spans="2:21">
      <c r="B3787" s="87" t="s">
        <v>9553</v>
      </c>
      <c r="C3787" s="87" t="s">
        <v>841</v>
      </c>
      <c r="D3787" s="87" t="s">
        <v>1958</v>
      </c>
      <c r="E3787" s="87">
        <v>1478.2660419532899</v>
      </c>
      <c r="F3787" s="86">
        <v>1411.88115570784</v>
      </c>
      <c r="G3787" s="86">
        <v>1723.53862797177</v>
      </c>
      <c r="H3787" s="86">
        <f t="shared" si="418"/>
        <v>1537.8952752109665</v>
      </c>
      <c r="I3787" s="86">
        <f t="shared" si="413"/>
        <v>164.16250820043956</v>
      </c>
      <c r="J3787" s="86">
        <f t="shared" si="414"/>
        <v>10.586741549289613</v>
      </c>
      <c r="L3787" s="87">
        <v>1540.6200584074199</v>
      </c>
      <c r="M3787" s="86">
        <v>1329.19334259325</v>
      </c>
      <c r="N3787" s="86">
        <v>1597.5537293048999</v>
      </c>
      <c r="O3787" s="86">
        <f t="shared" si="419"/>
        <v>1489.1223767685233</v>
      </c>
      <c r="P3787" s="86">
        <f t="shared" si="415"/>
        <v>141.39778180594783</v>
      </c>
      <c r="Q3787" s="86">
        <f t="shared" si="416"/>
        <v>10.540246604802579</v>
      </c>
      <c r="S3787" s="86">
        <f t="shared" si="417"/>
        <v>-4.6494944487032813E-2</v>
      </c>
      <c r="T3787" s="87">
        <v>0.77848596199999998</v>
      </c>
      <c r="U3787" s="87">
        <v>0</v>
      </c>
    </row>
    <row r="3788" spans="2:21">
      <c r="B3788" s="87" t="s">
        <v>9554</v>
      </c>
      <c r="C3788" s="87" t="s">
        <v>4906</v>
      </c>
      <c r="D3788" s="87" t="s">
        <v>4907</v>
      </c>
      <c r="E3788" s="87">
        <v>649.37193750001995</v>
      </c>
      <c r="F3788" s="86">
        <v>670.48830005412503</v>
      </c>
      <c r="G3788" s="86">
        <v>580.15139451067398</v>
      </c>
      <c r="H3788" s="86">
        <f t="shared" si="418"/>
        <v>633.33721068827299</v>
      </c>
      <c r="I3788" s="86">
        <f t="shared" si="413"/>
        <v>47.254877777189492</v>
      </c>
      <c r="J3788" s="86">
        <f t="shared" si="414"/>
        <v>9.306830034850238</v>
      </c>
      <c r="L3788" s="87">
        <v>606.7824240031</v>
      </c>
      <c r="M3788" s="86">
        <v>630.54932701531902</v>
      </c>
      <c r="N3788" s="86">
        <v>637.20619999887504</v>
      </c>
      <c r="O3788" s="86">
        <f t="shared" si="419"/>
        <v>624.84598367243132</v>
      </c>
      <c r="P3788" s="86">
        <f t="shared" si="415"/>
        <v>15.993674700500197</v>
      </c>
      <c r="Q3788" s="86">
        <f t="shared" si="416"/>
        <v>9.2873568179906236</v>
      </c>
      <c r="S3788" s="86">
        <f t="shared" si="417"/>
        <v>-1.9473216859615818E-2</v>
      </c>
      <c r="T3788" s="87">
        <v>0.83550034299999998</v>
      </c>
      <c r="U3788" s="87">
        <v>0</v>
      </c>
    </row>
    <row r="3789" spans="2:21">
      <c r="B3789" s="87" t="s">
        <v>9555</v>
      </c>
      <c r="C3789" s="87" t="s">
        <v>4908</v>
      </c>
      <c r="D3789" s="87" t="s">
        <v>992</v>
      </c>
      <c r="E3789" s="87">
        <v>69.958723328347205</v>
      </c>
      <c r="F3789" s="86">
        <v>76.040603724592401</v>
      </c>
      <c r="G3789" s="86">
        <v>66.635121480739897</v>
      </c>
      <c r="H3789" s="86">
        <f t="shared" si="418"/>
        <v>70.878149511226511</v>
      </c>
      <c r="I3789" s="86">
        <f t="shared" si="413"/>
        <v>4.7696732004592493</v>
      </c>
      <c r="J3789" s="86">
        <f t="shared" si="414"/>
        <v>6.147269033348203</v>
      </c>
      <c r="L3789" s="87">
        <v>83.157493821371304</v>
      </c>
      <c r="M3789" s="86">
        <v>76.383490066872497</v>
      </c>
      <c r="N3789" s="86">
        <v>77.617515381800501</v>
      </c>
      <c r="O3789" s="86">
        <f t="shared" si="419"/>
        <v>79.052833090014772</v>
      </c>
      <c r="P3789" s="86">
        <f t="shared" si="415"/>
        <v>3.6078919619531393</v>
      </c>
      <c r="Q3789" s="86">
        <f t="shared" si="416"/>
        <v>6.3047452616035056</v>
      </c>
      <c r="S3789" s="86">
        <f t="shared" si="417"/>
        <v>0.15747622825530308</v>
      </c>
      <c r="T3789" s="87">
        <v>0.65610700499999997</v>
      </c>
      <c r="U3789" s="87">
        <v>0</v>
      </c>
    </row>
    <row r="3790" spans="2:21">
      <c r="B3790" s="87" t="s">
        <v>9556</v>
      </c>
      <c r="C3790" s="87" t="s">
        <v>4909</v>
      </c>
      <c r="D3790" s="87" t="s">
        <v>4910</v>
      </c>
      <c r="E3790" s="87">
        <v>43.590856550787102</v>
      </c>
      <c r="F3790" s="86">
        <v>49.051275364093399</v>
      </c>
      <c r="G3790" s="86">
        <v>55.956210097145899</v>
      </c>
      <c r="H3790" s="86">
        <f t="shared" si="418"/>
        <v>49.532780670675471</v>
      </c>
      <c r="I3790" s="86">
        <f t="shared" si="413"/>
        <v>6.1967231341904414</v>
      </c>
      <c r="J3790" s="86">
        <f t="shared" si="414"/>
        <v>5.6303117081308081</v>
      </c>
      <c r="L3790" s="87">
        <v>49.294899207952596</v>
      </c>
      <c r="M3790" s="86">
        <v>53.9579509422407</v>
      </c>
      <c r="N3790" s="86">
        <v>51.305738629107999</v>
      </c>
      <c r="O3790" s="86">
        <f t="shared" si="419"/>
        <v>51.51952959310043</v>
      </c>
      <c r="P3790" s="86">
        <f t="shared" si="415"/>
        <v>2.3388657082815665</v>
      </c>
      <c r="Q3790" s="86">
        <f t="shared" si="416"/>
        <v>5.6870475156535676</v>
      </c>
      <c r="S3790" s="86">
        <f t="shared" si="417"/>
        <v>5.6735807522759384E-2</v>
      </c>
      <c r="T3790" s="87">
        <v>0.97896873200000001</v>
      </c>
      <c r="U3790" s="87">
        <v>0</v>
      </c>
    </row>
    <row r="3791" spans="2:21">
      <c r="B3791" s="87" t="s">
        <v>9557</v>
      </c>
      <c r="C3791" s="87" t="s">
        <v>832</v>
      </c>
      <c r="D3791" s="87" t="s">
        <v>4911</v>
      </c>
      <c r="E3791" s="87">
        <v>53.843972521959003</v>
      </c>
      <c r="F3791" s="86">
        <v>51.993446192791197</v>
      </c>
      <c r="G3791" s="86">
        <v>64.718707352856697</v>
      </c>
      <c r="H3791" s="86">
        <f t="shared" si="418"/>
        <v>56.852042022535635</v>
      </c>
      <c r="I3791" s="86">
        <f t="shared" si="413"/>
        <v>6.8752766844827695</v>
      </c>
      <c r="J3791" s="86">
        <f t="shared" si="414"/>
        <v>5.8291402639323646</v>
      </c>
      <c r="L3791" s="87">
        <v>61.843891560781501</v>
      </c>
      <c r="M3791" s="86">
        <v>60.866865196211101</v>
      </c>
      <c r="N3791" s="86">
        <v>66.600822034213493</v>
      </c>
      <c r="O3791" s="86">
        <f t="shared" si="419"/>
        <v>63.103859597068698</v>
      </c>
      <c r="P3791" s="86">
        <f t="shared" si="415"/>
        <v>3.0676057185315817</v>
      </c>
      <c r="Q3791" s="86">
        <f t="shared" si="416"/>
        <v>5.9796563417950894</v>
      </c>
      <c r="S3791" s="86">
        <f t="shared" si="417"/>
        <v>0.15051607786272586</v>
      </c>
      <c r="T3791" s="87">
        <v>0.69427988299999999</v>
      </c>
      <c r="U3791" s="87">
        <v>0</v>
      </c>
    </row>
    <row r="3792" spans="2:21">
      <c r="B3792" s="87" t="s">
        <v>9558</v>
      </c>
      <c r="C3792" s="87" t="s">
        <v>4912</v>
      </c>
      <c r="D3792" s="87" t="s">
        <v>1912</v>
      </c>
      <c r="E3792" s="87">
        <v>302.50293886210397</v>
      </c>
      <c r="F3792" s="86">
        <v>274.00973768877299</v>
      </c>
      <c r="G3792" s="86">
        <v>247.43497214384001</v>
      </c>
      <c r="H3792" s="86">
        <f t="shared" si="418"/>
        <v>274.64921623157232</v>
      </c>
      <c r="I3792" s="86">
        <f t="shared" si="413"/>
        <v>27.539552269889619</v>
      </c>
      <c r="J3792" s="86">
        <f t="shared" si="414"/>
        <v>8.1014463646078756</v>
      </c>
      <c r="L3792" s="87">
        <v>238.71388781897301</v>
      </c>
      <c r="M3792" s="86">
        <v>217.38704469000501</v>
      </c>
      <c r="N3792" s="86">
        <v>226.21604438020299</v>
      </c>
      <c r="O3792" s="86">
        <f t="shared" si="419"/>
        <v>227.43899229639365</v>
      </c>
      <c r="P3792" s="86">
        <f t="shared" si="415"/>
        <v>10.715888235054932</v>
      </c>
      <c r="Q3792" s="86">
        <f t="shared" si="416"/>
        <v>7.8293358018336141</v>
      </c>
      <c r="S3792" s="86">
        <f t="shared" si="417"/>
        <v>-0.27211056277426088</v>
      </c>
      <c r="T3792" s="87">
        <v>1.6832870999999999E-2</v>
      </c>
      <c r="U3792" s="87">
        <v>0</v>
      </c>
    </row>
    <row r="3793" spans="2:21">
      <c r="B3793" s="87" t="s">
        <v>9559</v>
      </c>
      <c r="C3793" s="87" t="s">
        <v>4913</v>
      </c>
      <c r="D3793" s="87" t="s">
        <v>4914</v>
      </c>
      <c r="E3793" s="87">
        <v>78.570533689951802</v>
      </c>
      <c r="F3793" s="86">
        <v>74.931784113385206</v>
      </c>
      <c r="G3793" s="86">
        <v>81.483298813458205</v>
      </c>
      <c r="H3793" s="86">
        <f t="shared" si="418"/>
        <v>78.328538872265071</v>
      </c>
      <c r="I3793" s="86">
        <f t="shared" si="413"/>
        <v>3.2824544681013594</v>
      </c>
      <c r="J3793" s="86">
        <f t="shared" si="414"/>
        <v>6.2914661417132764</v>
      </c>
      <c r="L3793" s="87">
        <v>75.939042688434995</v>
      </c>
      <c r="M3793" s="86">
        <v>72.776026359819298</v>
      </c>
      <c r="N3793" s="86">
        <v>65.777631739988195</v>
      </c>
      <c r="O3793" s="86">
        <f t="shared" si="419"/>
        <v>71.497566929414162</v>
      </c>
      <c r="P3793" s="86">
        <f t="shared" si="415"/>
        <v>5.1999434614423929</v>
      </c>
      <c r="Q3793" s="86">
        <f t="shared" si="416"/>
        <v>6.1598222425323259</v>
      </c>
      <c r="S3793" s="86">
        <f t="shared" si="417"/>
        <v>-0.13164389918095032</v>
      </c>
      <c r="T3793" s="87">
        <v>0.27424445600000003</v>
      </c>
      <c r="U3793" s="87">
        <v>0</v>
      </c>
    </row>
    <row r="3794" spans="2:21">
      <c r="B3794" s="87" t="s">
        <v>9560</v>
      </c>
      <c r="C3794" s="87" t="s">
        <v>4915</v>
      </c>
      <c r="D3794" s="87" t="s">
        <v>4916</v>
      </c>
      <c r="E3794" s="87">
        <v>287.22240661409802</v>
      </c>
      <c r="F3794" s="86">
        <v>321.04691047199202</v>
      </c>
      <c r="G3794" s="86">
        <v>317.66758019039901</v>
      </c>
      <c r="H3794" s="86">
        <f t="shared" si="418"/>
        <v>308.64563242549633</v>
      </c>
      <c r="I3794" s="86">
        <f t="shared" si="413"/>
        <v>18.629839543395043</v>
      </c>
      <c r="J3794" s="86">
        <f t="shared" si="414"/>
        <v>8.2698075660290034</v>
      </c>
      <c r="L3794" s="87">
        <v>285.89807432667999</v>
      </c>
      <c r="M3794" s="86">
        <v>304.00485130477603</v>
      </c>
      <c r="N3794" s="86">
        <v>348.40775873350998</v>
      </c>
      <c r="O3794" s="86">
        <f t="shared" si="419"/>
        <v>312.77022812165529</v>
      </c>
      <c r="P3794" s="86">
        <f t="shared" si="415"/>
        <v>32.16347360309183</v>
      </c>
      <c r="Q3794" s="86">
        <f t="shared" si="416"/>
        <v>8.2889593821341219</v>
      </c>
      <c r="S3794" s="86">
        <f t="shared" si="417"/>
        <v>1.9151816105117535E-2</v>
      </c>
      <c r="T3794" s="87">
        <v>0.95642687100000001</v>
      </c>
      <c r="U3794" s="87">
        <v>0</v>
      </c>
    </row>
    <row r="3795" spans="2:21">
      <c r="B3795" s="87" t="s">
        <v>9561</v>
      </c>
      <c r="C3795" s="87" t="s">
        <v>841</v>
      </c>
      <c r="D3795" s="87"/>
      <c r="E3795" s="87">
        <v>80.294532550162899</v>
      </c>
      <c r="F3795" s="86">
        <v>73.855799115509697</v>
      </c>
      <c r="G3795" s="86">
        <v>72.684741693834994</v>
      </c>
      <c r="H3795" s="86">
        <f t="shared" si="418"/>
        <v>75.611691119835868</v>
      </c>
      <c r="I3795" s="86">
        <f t="shared" si="413"/>
        <v>4.097511045428111</v>
      </c>
      <c r="J3795" s="86">
        <f t="shared" si="414"/>
        <v>6.2405374168545009</v>
      </c>
      <c r="L3795" s="87">
        <v>73.304810559031395</v>
      </c>
      <c r="M3795" s="86">
        <v>77.836395646957499</v>
      </c>
      <c r="N3795" s="86">
        <v>74.802797865550104</v>
      </c>
      <c r="O3795" s="86">
        <f t="shared" si="419"/>
        <v>75.314668023846338</v>
      </c>
      <c r="P3795" s="86">
        <f t="shared" si="415"/>
        <v>2.3087494767718328</v>
      </c>
      <c r="Q3795" s="86">
        <f t="shared" si="416"/>
        <v>6.2348589614374239</v>
      </c>
      <c r="S3795" s="86">
        <f t="shared" si="417"/>
        <v>-5.6784554170776179E-3</v>
      </c>
      <c r="T3795" s="87">
        <v>0.91249186199999999</v>
      </c>
      <c r="U3795" s="87">
        <v>0</v>
      </c>
    </row>
    <row r="3796" spans="2:21">
      <c r="B3796" s="87" t="s">
        <v>9562</v>
      </c>
      <c r="C3796" s="87" t="s">
        <v>1946</v>
      </c>
      <c r="D3796" s="87" t="s">
        <v>1947</v>
      </c>
      <c r="E3796" s="87">
        <v>2.3022484159348302</v>
      </c>
      <c r="F3796" s="86">
        <v>2.6339721932370002</v>
      </c>
      <c r="G3796" s="86">
        <v>3.57143368335162</v>
      </c>
      <c r="H3796" s="86">
        <f t="shared" si="418"/>
        <v>2.8358847641744833</v>
      </c>
      <c r="I3796" s="86">
        <f t="shared" si="413"/>
        <v>0.65824336341804313</v>
      </c>
      <c r="J3796" s="86">
        <f t="shared" si="414"/>
        <v>1.5037989100345035</v>
      </c>
      <c r="L3796" s="87">
        <v>1.92387671710576</v>
      </c>
      <c r="M3796" s="86">
        <v>2.7151357938241398</v>
      </c>
      <c r="N3796" s="86">
        <v>2.4417717527092302</v>
      </c>
      <c r="O3796" s="86">
        <f t="shared" si="419"/>
        <v>2.3602614212130435</v>
      </c>
      <c r="P3796" s="86">
        <f t="shared" si="415"/>
        <v>0.401877695608713</v>
      </c>
      <c r="Q3796" s="86">
        <f t="shared" si="416"/>
        <v>1.2389466605194683</v>
      </c>
      <c r="S3796" s="86">
        <f t="shared" si="417"/>
        <v>-0.26485224951503517</v>
      </c>
      <c r="T3796" s="87">
        <v>0.50909314900000002</v>
      </c>
      <c r="U3796" s="87">
        <v>0</v>
      </c>
    </row>
    <row r="3797" spans="2:21">
      <c r="B3797" s="87" t="s">
        <v>9563</v>
      </c>
      <c r="C3797" s="87" t="s">
        <v>841</v>
      </c>
      <c r="D3797" s="87"/>
      <c r="E3797" s="87">
        <v>52.007889962699601</v>
      </c>
      <c r="F3797" s="86">
        <v>54.4764709125729</v>
      </c>
      <c r="G3797" s="86">
        <v>53.237092017848902</v>
      </c>
      <c r="H3797" s="86">
        <f t="shared" si="418"/>
        <v>53.240484297707134</v>
      </c>
      <c r="I3797" s="86">
        <f t="shared" si="413"/>
        <v>1.2342939711395005</v>
      </c>
      <c r="J3797" s="86">
        <f t="shared" si="414"/>
        <v>5.7344517895541953</v>
      </c>
      <c r="L3797" s="87">
        <v>55.969213467368597</v>
      </c>
      <c r="M3797" s="86">
        <v>61.280431411489701</v>
      </c>
      <c r="N3797" s="86">
        <v>53.043955943796298</v>
      </c>
      <c r="O3797" s="86">
        <f t="shared" si="419"/>
        <v>56.764533607551535</v>
      </c>
      <c r="P3797" s="86">
        <f t="shared" si="415"/>
        <v>4.1754380161264839</v>
      </c>
      <c r="Q3797" s="86">
        <f t="shared" si="416"/>
        <v>5.8269179124735597</v>
      </c>
      <c r="S3797" s="86">
        <f t="shared" si="417"/>
        <v>9.2466122919364513E-2</v>
      </c>
      <c r="T3797" s="87">
        <v>0.89971220399999996</v>
      </c>
      <c r="U3797" s="87">
        <v>0</v>
      </c>
    </row>
    <row r="3798" spans="2:21">
      <c r="B3798" s="87" t="s">
        <v>9564</v>
      </c>
      <c r="C3798" s="87" t="s">
        <v>832</v>
      </c>
      <c r="D3798" s="87" t="s">
        <v>4917</v>
      </c>
      <c r="E3798" s="87">
        <v>58.082078121542999</v>
      </c>
      <c r="F3798" s="86">
        <v>58.450602394009401</v>
      </c>
      <c r="G3798" s="86">
        <v>59.319433407237</v>
      </c>
      <c r="H3798" s="86">
        <f t="shared" si="418"/>
        <v>58.617371307596464</v>
      </c>
      <c r="I3798" s="86">
        <f t="shared" si="413"/>
        <v>0.63531167836187163</v>
      </c>
      <c r="J3798" s="86">
        <f t="shared" si="414"/>
        <v>5.8732563667952622</v>
      </c>
      <c r="L3798" s="87">
        <v>68.722085844938107</v>
      </c>
      <c r="M3798" s="86">
        <v>60.226406051417499</v>
      </c>
      <c r="N3798" s="86">
        <v>57.730803381483497</v>
      </c>
      <c r="O3798" s="86">
        <f t="shared" si="419"/>
        <v>62.226431759279706</v>
      </c>
      <c r="P3798" s="86">
        <f t="shared" si="415"/>
        <v>5.7621306538418136</v>
      </c>
      <c r="Q3798" s="86">
        <f t="shared" si="416"/>
        <v>5.9594556152443188</v>
      </c>
      <c r="S3798" s="86">
        <f t="shared" si="417"/>
        <v>8.6199248449058061E-2</v>
      </c>
      <c r="T3798" s="87">
        <v>0.908319875</v>
      </c>
      <c r="U3798" s="87">
        <v>0</v>
      </c>
    </row>
    <row r="3799" spans="2:21">
      <c r="B3799" s="87" t="s">
        <v>9565</v>
      </c>
      <c r="C3799" s="87" t="s">
        <v>832</v>
      </c>
      <c r="D3799" s="87" t="s">
        <v>957</v>
      </c>
      <c r="E3799" s="87">
        <v>69.079274036021403</v>
      </c>
      <c r="F3799" s="86">
        <v>67.038672630771501</v>
      </c>
      <c r="G3799" s="86">
        <v>64.948952129810706</v>
      </c>
      <c r="H3799" s="86">
        <f t="shared" si="418"/>
        <v>67.02229959886786</v>
      </c>
      <c r="I3799" s="86">
        <f t="shared" si="413"/>
        <v>2.0652096308513763</v>
      </c>
      <c r="J3799" s="86">
        <f t="shared" si="414"/>
        <v>6.0665692825184765</v>
      </c>
      <c r="L3799" s="87">
        <v>68.534588760215001</v>
      </c>
      <c r="M3799" s="86">
        <v>68.279870717556193</v>
      </c>
      <c r="N3799" s="86">
        <v>67.172828960128797</v>
      </c>
      <c r="O3799" s="86">
        <f t="shared" si="419"/>
        <v>67.995762812633345</v>
      </c>
      <c r="P3799" s="86">
        <f t="shared" si="415"/>
        <v>0.72397197080580999</v>
      </c>
      <c r="Q3799" s="86">
        <f t="shared" si="416"/>
        <v>6.0873729418435243</v>
      </c>
      <c r="S3799" s="86">
        <f t="shared" si="417"/>
        <v>2.0803659325046991E-2</v>
      </c>
      <c r="T3799" s="87">
        <v>0.95510654299999997</v>
      </c>
      <c r="U3799" s="87">
        <v>0</v>
      </c>
    </row>
    <row r="3800" spans="2:21">
      <c r="B3800" s="87" t="s">
        <v>9566</v>
      </c>
      <c r="C3800" s="87" t="s">
        <v>832</v>
      </c>
      <c r="D3800" s="87" t="s">
        <v>1259</v>
      </c>
      <c r="E3800" s="87">
        <v>81.966846188010194</v>
      </c>
      <c r="F3800" s="86">
        <v>78.322268460065601</v>
      </c>
      <c r="G3800" s="86">
        <v>88.390457181852398</v>
      </c>
      <c r="H3800" s="86">
        <f t="shared" si="418"/>
        <v>82.89319060997606</v>
      </c>
      <c r="I3800" s="86">
        <f t="shared" si="413"/>
        <v>5.0976162591410485</v>
      </c>
      <c r="J3800" s="86">
        <f t="shared" si="414"/>
        <v>6.3731816890485984</v>
      </c>
      <c r="L3800" s="87">
        <v>77.861315874656498</v>
      </c>
      <c r="M3800" s="86">
        <v>66.587812206762806</v>
      </c>
      <c r="N3800" s="86">
        <v>78.336607224344206</v>
      </c>
      <c r="O3800" s="86">
        <f t="shared" si="419"/>
        <v>74.261911768587836</v>
      </c>
      <c r="P3800" s="86">
        <f t="shared" si="415"/>
        <v>6.6502126680561382</v>
      </c>
      <c r="Q3800" s="86">
        <f t="shared" si="416"/>
        <v>6.2145505507150682</v>
      </c>
      <c r="S3800" s="86">
        <f t="shared" si="417"/>
        <v>-0.15863113833352929</v>
      </c>
      <c r="T3800" s="87">
        <v>0.197319774</v>
      </c>
      <c r="U3800" s="87">
        <v>0</v>
      </c>
    </row>
    <row r="3801" spans="2:21">
      <c r="B3801" s="87" t="s">
        <v>9567</v>
      </c>
      <c r="C3801" s="87" t="s">
        <v>841</v>
      </c>
      <c r="D3801" s="87"/>
      <c r="E3801" s="87">
        <v>17.214932704114201</v>
      </c>
      <c r="F3801" s="86">
        <v>23.499811758773699</v>
      </c>
      <c r="G3801" s="86">
        <v>19.8979876643876</v>
      </c>
      <c r="H3801" s="86">
        <f t="shared" si="418"/>
        <v>20.204244042425167</v>
      </c>
      <c r="I3801" s="86">
        <f t="shared" si="413"/>
        <v>3.1536123588261264</v>
      </c>
      <c r="J3801" s="86">
        <f t="shared" si="414"/>
        <v>4.3365864678565345</v>
      </c>
      <c r="L3801" s="87">
        <v>13.264442865616701</v>
      </c>
      <c r="M3801" s="86">
        <v>19.854430492338999</v>
      </c>
      <c r="N3801" s="86">
        <v>22.997503344394101</v>
      </c>
      <c r="O3801" s="86">
        <f t="shared" si="419"/>
        <v>18.705458900783267</v>
      </c>
      <c r="P3801" s="86">
        <f t="shared" si="415"/>
        <v>4.9672143460430851</v>
      </c>
      <c r="Q3801" s="86">
        <f t="shared" si="416"/>
        <v>4.2253874548291961</v>
      </c>
      <c r="S3801" s="86">
        <f t="shared" si="417"/>
        <v>-0.11119901302733806</v>
      </c>
      <c r="T3801" s="87">
        <v>0.84651602999999997</v>
      </c>
      <c r="U3801" s="87">
        <v>0</v>
      </c>
    </row>
    <row r="3802" spans="2:21">
      <c r="B3802" s="87" t="s">
        <v>9568</v>
      </c>
      <c r="C3802" s="87" t="s">
        <v>841</v>
      </c>
      <c r="D3802" s="87"/>
      <c r="E3802" s="87">
        <v>190.138633880735</v>
      </c>
      <c r="F3802" s="86">
        <v>185.78674708112899</v>
      </c>
      <c r="G3802" s="86">
        <v>228.98921363752899</v>
      </c>
      <c r="H3802" s="86">
        <f t="shared" si="418"/>
        <v>201.63819819979767</v>
      </c>
      <c r="I3802" s="86">
        <f t="shared" si="413"/>
        <v>23.786409224290441</v>
      </c>
      <c r="J3802" s="86">
        <f t="shared" si="414"/>
        <v>7.6556251576465089</v>
      </c>
      <c r="L3802" s="87">
        <v>201.260138452993</v>
      </c>
      <c r="M3802" s="86">
        <v>186.16448355757899</v>
      </c>
      <c r="N3802" s="86">
        <v>194.61946823610501</v>
      </c>
      <c r="O3802" s="86">
        <f t="shared" si="419"/>
        <v>194.01469674889233</v>
      </c>
      <c r="P3802" s="86">
        <f t="shared" si="415"/>
        <v>7.5659771737805519</v>
      </c>
      <c r="Q3802" s="86">
        <f t="shared" si="416"/>
        <v>7.6000221314843222</v>
      </c>
      <c r="S3802" s="86">
        <f t="shared" si="417"/>
        <v>-5.5603026162187395E-2</v>
      </c>
      <c r="T3802" s="87">
        <v>0.72381813500000003</v>
      </c>
      <c r="U3802" s="87">
        <v>0</v>
      </c>
    </row>
    <row r="3803" spans="2:21">
      <c r="B3803" s="87" t="s">
        <v>9569</v>
      </c>
      <c r="C3803" s="87" t="s">
        <v>841</v>
      </c>
      <c r="D3803" s="87" t="s">
        <v>845</v>
      </c>
      <c r="E3803" s="87">
        <v>63.301968684895897</v>
      </c>
      <c r="F3803" s="86">
        <v>64.501691150664101</v>
      </c>
      <c r="G3803" s="86">
        <v>45.139921003081902</v>
      </c>
      <c r="H3803" s="86">
        <f t="shared" si="418"/>
        <v>57.647860279547302</v>
      </c>
      <c r="I3803" s="86">
        <f t="shared" si="413"/>
        <v>10.848789895952738</v>
      </c>
      <c r="J3803" s="86">
        <f t="shared" si="414"/>
        <v>5.8491951551256438</v>
      </c>
      <c r="L3803" s="87">
        <v>56.273393975343403</v>
      </c>
      <c r="M3803" s="86">
        <v>63.026273539634403</v>
      </c>
      <c r="N3803" s="86">
        <v>63.064231247712897</v>
      </c>
      <c r="O3803" s="86">
        <f t="shared" si="419"/>
        <v>60.787966254230241</v>
      </c>
      <c r="P3803" s="86">
        <f t="shared" si="415"/>
        <v>3.9097803445808461</v>
      </c>
      <c r="Q3803" s="86">
        <f t="shared" si="416"/>
        <v>5.9257138471146265</v>
      </c>
      <c r="S3803" s="86">
        <f t="shared" si="417"/>
        <v>7.6518691988982118E-2</v>
      </c>
      <c r="T3803" s="87">
        <v>0.96113530899999999</v>
      </c>
      <c r="U3803" s="87">
        <v>0</v>
      </c>
    </row>
    <row r="3804" spans="2:21">
      <c r="B3804" s="87" t="s">
        <v>9570</v>
      </c>
      <c r="C3804" s="87" t="s">
        <v>832</v>
      </c>
      <c r="D3804" s="87" t="s">
        <v>844</v>
      </c>
      <c r="E3804" s="87">
        <v>68.995711375187099</v>
      </c>
      <c r="F3804" s="86">
        <v>70.733353074968093</v>
      </c>
      <c r="G3804" s="86">
        <v>73.132760752515793</v>
      </c>
      <c r="H3804" s="86">
        <f t="shared" si="418"/>
        <v>70.953941734223662</v>
      </c>
      <c r="I3804" s="86">
        <f t="shared" si="413"/>
        <v>2.0773273466302946</v>
      </c>
      <c r="J3804" s="86">
        <f t="shared" si="414"/>
        <v>6.1488109280450107</v>
      </c>
      <c r="L3804" s="87">
        <v>80.832179341998895</v>
      </c>
      <c r="M3804" s="86">
        <v>70.692275405072905</v>
      </c>
      <c r="N3804" s="86">
        <v>64.989949989562504</v>
      </c>
      <c r="O3804" s="86">
        <f t="shared" si="419"/>
        <v>72.171468245544759</v>
      </c>
      <c r="P3804" s="86">
        <f t="shared" si="415"/>
        <v>8.0240305525512987</v>
      </c>
      <c r="Q3804" s="86">
        <f t="shared" si="416"/>
        <v>6.1733566999214551</v>
      </c>
      <c r="S3804" s="86">
        <f t="shared" si="417"/>
        <v>2.4545771876445355E-2</v>
      </c>
      <c r="T3804" s="87">
        <v>0.96576678000000005</v>
      </c>
      <c r="U3804" s="87">
        <v>0</v>
      </c>
    </row>
    <row r="3805" spans="2:21">
      <c r="B3805" s="87" t="s">
        <v>9571</v>
      </c>
      <c r="C3805" s="87" t="s">
        <v>841</v>
      </c>
      <c r="D3805" s="87"/>
      <c r="E3805" s="87">
        <v>81.864200103775104</v>
      </c>
      <c r="F3805" s="86">
        <v>76.777532888092097</v>
      </c>
      <c r="G3805" s="86">
        <v>84.997176508657404</v>
      </c>
      <c r="H3805" s="86">
        <f t="shared" si="418"/>
        <v>81.212969833508211</v>
      </c>
      <c r="I3805" s="86">
        <f t="shared" si="413"/>
        <v>4.1483383373296494</v>
      </c>
      <c r="J3805" s="86">
        <f t="shared" si="414"/>
        <v>6.3436382412667234</v>
      </c>
      <c r="L3805" s="87">
        <v>87.3295377181269</v>
      </c>
      <c r="M3805" s="86">
        <v>84.344009234372606</v>
      </c>
      <c r="N3805" s="86">
        <v>82.511427862763099</v>
      </c>
      <c r="O3805" s="86">
        <f t="shared" si="419"/>
        <v>84.728324938420869</v>
      </c>
      <c r="P3805" s="86">
        <f t="shared" si="415"/>
        <v>2.4319374097357089</v>
      </c>
      <c r="Q3805" s="86">
        <f t="shared" si="416"/>
        <v>6.4047724424485004</v>
      </c>
      <c r="S3805" s="86">
        <f t="shared" si="417"/>
        <v>6.1134201181777835E-2</v>
      </c>
      <c r="T3805" s="87">
        <v>0.96158329600000003</v>
      </c>
      <c r="U3805" s="87">
        <v>0</v>
      </c>
    </row>
    <row r="3806" spans="2:21">
      <c r="B3806" s="87" t="s">
        <v>9572</v>
      </c>
      <c r="C3806" s="87" t="s">
        <v>832</v>
      </c>
      <c r="D3806" s="87" t="s">
        <v>3331</v>
      </c>
      <c r="E3806" s="87">
        <v>33.308932357256197</v>
      </c>
      <c r="F3806" s="86">
        <v>36.3401934418278</v>
      </c>
      <c r="G3806" s="86">
        <v>33.919695464235502</v>
      </c>
      <c r="H3806" s="86">
        <f t="shared" si="418"/>
        <v>34.522940421106505</v>
      </c>
      <c r="I3806" s="86">
        <f t="shared" si="413"/>
        <v>1.6031420084329</v>
      </c>
      <c r="J3806" s="86">
        <f t="shared" si="414"/>
        <v>5.1094834432479708</v>
      </c>
      <c r="L3806" s="87">
        <v>38.255340129716998</v>
      </c>
      <c r="M3806" s="86">
        <v>43.748103494856601</v>
      </c>
      <c r="N3806" s="86">
        <v>40.365385755048401</v>
      </c>
      <c r="O3806" s="86">
        <f t="shared" si="419"/>
        <v>40.78960979320734</v>
      </c>
      <c r="P3806" s="86">
        <f t="shared" si="415"/>
        <v>2.7708458766717494</v>
      </c>
      <c r="Q3806" s="86">
        <f t="shared" si="416"/>
        <v>5.3501298007896212</v>
      </c>
      <c r="S3806" s="86">
        <f t="shared" si="417"/>
        <v>0.24064635754165001</v>
      </c>
      <c r="T3806" s="87">
        <v>0.25914949700000001</v>
      </c>
      <c r="U3806" s="87">
        <v>0</v>
      </c>
    </row>
    <row r="3807" spans="2:21">
      <c r="B3807" s="87" t="s">
        <v>9573</v>
      </c>
      <c r="C3807" s="87" t="s">
        <v>4918</v>
      </c>
      <c r="D3807" s="87" t="s">
        <v>1025</v>
      </c>
      <c r="E3807" s="87">
        <v>44.106232810540902</v>
      </c>
      <c r="F3807" s="86">
        <v>41.870345412142797</v>
      </c>
      <c r="G3807" s="86">
        <v>39.506844441469397</v>
      </c>
      <c r="H3807" s="86">
        <f t="shared" si="418"/>
        <v>41.827807554717701</v>
      </c>
      <c r="I3807" s="86">
        <f t="shared" si="413"/>
        <v>2.2999892270124436</v>
      </c>
      <c r="J3807" s="86">
        <f t="shared" si="414"/>
        <v>5.3863904745850313</v>
      </c>
      <c r="L3807" s="87">
        <v>39.137892026094697</v>
      </c>
      <c r="M3807" s="86">
        <v>42.749629618639901</v>
      </c>
      <c r="N3807" s="86">
        <v>35.624098569770702</v>
      </c>
      <c r="O3807" s="86">
        <f t="shared" si="419"/>
        <v>39.170540071501762</v>
      </c>
      <c r="P3807" s="86">
        <f t="shared" si="415"/>
        <v>3.562877713766138</v>
      </c>
      <c r="Q3807" s="86">
        <f t="shared" si="416"/>
        <v>5.2916971147539105</v>
      </c>
      <c r="S3807" s="86">
        <f t="shared" si="417"/>
        <v>-9.4693359831121246E-2</v>
      </c>
      <c r="T3807" s="87">
        <v>0.68548876199999997</v>
      </c>
      <c r="U3807" s="87">
        <v>0</v>
      </c>
    </row>
    <row r="3808" spans="2:21">
      <c r="B3808" s="87" t="s">
        <v>9574</v>
      </c>
      <c r="C3808" s="87" t="s">
        <v>4919</v>
      </c>
      <c r="D3808" s="87" t="s">
        <v>3103</v>
      </c>
      <c r="E3808" s="87">
        <v>46.393441270103899</v>
      </c>
      <c r="F3808" s="86">
        <v>45.409887341294997</v>
      </c>
      <c r="G3808" s="86">
        <v>45.288703811488197</v>
      </c>
      <c r="H3808" s="86">
        <f t="shared" si="418"/>
        <v>45.697344140962365</v>
      </c>
      <c r="I3808" s="86">
        <f t="shared" si="413"/>
        <v>0.60587521146967538</v>
      </c>
      <c r="J3808" s="86">
        <f t="shared" si="414"/>
        <v>5.514038415400381</v>
      </c>
      <c r="L3808" s="87">
        <v>51.5553904523521</v>
      </c>
      <c r="M3808" s="86">
        <v>48.915365053725203</v>
      </c>
      <c r="N3808" s="86">
        <v>49.446490681828202</v>
      </c>
      <c r="O3808" s="86">
        <f t="shared" si="419"/>
        <v>49.972415395968504</v>
      </c>
      <c r="P3808" s="86">
        <f t="shared" si="415"/>
        <v>1.3963814414609079</v>
      </c>
      <c r="Q3808" s="86">
        <f t="shared" si="416"/>
        <v>5.6430600467127929</v>
      </c>
      <c r="S3808" s="86">
        <f t="shared" si="417"/>
        <v>0.12902163131241148</v>
      </c>
      <c r="T3808" s="87">
        <v>0.74897560699999999</v>
      </c>
      <c r="U3808" s="87">
        <v>0</v>
      </c>
    </row>
    <row r="3809" spans="2:21">
      <c r="B3809" s="87" t="s">
        <v>9575</v>
      </c>
      <c r="C3809" s="87" t="s">
        <v>4920</v>
      </c>
      <c r="D3809" s="87" t="s">
        <v>4921</v>
      </c>
      <c r="E3809" s="87">
        <v>79.550487685530499</v>
      </c>
      <c r="F3809" s="86">
        <v>77.787021796366304</v>
      </c>
      <c r="G3809" s="86">
        <v>92.372433400287093</v>
      </c>
      <c r="H3809" s="86">
        <f t="shared" si="418"/>
        <v>83.236647627394632</v>
      </c>
      <c r="I3809" s="86">
        <f t="shared" si="413"/>
        <v>7.9608033044222148</v>
      </c>
      <c r="J3809" s="86">
        <f t="shared" si="414"/>
        <v>6.3791469562997962</v>
      </c>
      <c r="L3809" s="87">
        <v>72.868430336143206</v>
      </c>
      <c r="M3809" s="86">
        <v>78.537259419806801</v>
      </c>
      <c r="N3809" s="86">
        <v>78.507950581880905</v>
      </c>
      <c r="O3809" s="86">
        <f t="shared" si="419"/>
        <v>76.63788011261029</v>
      </c>
      <c r="P3809" s="86">
        <f t="shared" si="415"/>
        <v>3.2644721571758022</v>
      </c>
      <c r="Q3809" s="86">
        <f t="shared" si="416"/>
        <v>6.2599857499943026</v>
      </c>
      <c r="S3809" s="86">
        <f t="shared" si="417"/>
        <v>-0.11916120630549372</v>
      </c>
      <c r="T3809" s="87">
        <v>0.39442602799999998</v>
      </c>
      <c r="U3809" s="87">
        <v>0</v>
      </c>
    </row>
    <row r="3810" spans="2:21">
      <c r="B3810" s="87" t="s">
        <v>9576</v>
      </c>
      <c r="C3810" s="87" t="s">
        <v>832</v>
      </c>
      <c r="D3810" s="87" t="s">
        <v>2469</v>
      </c>
      <c r="E3810" s="87">
        <v>84.375610572120095</v>
      </c>
      <c r="F3810" s="86">
        <v>79.009620978653302</v>
      </c>
      <c r="G3810" s="86">
        <v>82.933980663535195</v>
      </c>
      <c r="H3810" s="86">
        <f t="shared" si="418"/>
        <v>82.106404071436202</v>
      </c>
      <c r="I3810" s="86">
        <f t="shared" si="413"/>
        <v>2.7770710003781183</v>
      </c>
      <c r="J3810" s="86">
        <f t="shared" si="414"/>
        <v>6.3594228474845984</v>
      </c>
      <c r="L3810" s="87">
        <v>100.726231450838</v>
      </c>
      <c r="M3810" s="86">
        <v>101.71236179594899</v>
      </c>
      <c r="N3810" s="86">
        <v>87.654344323113605</v>
      </c>
      <c r="O3810" s="86">
        <f t="shared" si="419"/>
        <v>96.697645856633528</v>
      </c>
      <c r="P3810" s="86">
        <f t="shared" si="415"/>
        <v>7.8472345596401087</v>
      </c>
      <c r="Q3810" s="86">
        <f t="shared" si="416"/>
        <v>6.5954088620217197</v>
      </c>
      <c r="S3810" s="86">
        <f t="shared" si="417"/>
        <v>0.23598601453712129</v>
      </c>
      <c r="T3810" s="87">
        <v>0.244129028</v>
      </c>
      <c r="U3810" s="87">
        <v>0</v>
      </c>
    </row>
    <row r="3811" spans="2:21">
      <c r="B3811" s="87" t="s">
        <v>9577</v>
      </c>
      <c r="C3811" s="87" t="s">
        <v>3140</v>
      </c>
      <c r="D3811" s="87" t="s">
        <v>970</v>
      </c>
      <c r="E3811" s="87">
        <v>1256.07517492344</v>
      </c>
      <c r="F3811" s="86">
        <v>966.29860836920795</v>
      </c>
      <c r="G3811" s="86">
        <v>772.39420383051197</v>
      </c>
      <c r="H3811" s="86">
        <f t="shared" si="418"/>
        <v>998.2559957077201</v>
      </c>
      <c r="I3811" s="86">
        <f t="shared" si="413"/>
        <v>243.41893189207104</v>
      </c>
      <c r="J3811" s="86">
        <f t="shared" si="414"/>
        <v>9.9632660217488187</v>
      </c>
      <c r="L3811" s="87">
        <v>984.65352621042803</v>
      </c>
      <c r="M3811" s="86">
        <v>744.92591924745</v>
      </c>
      <c r="N3811" s="86">
        <v>680.981208322572</v>
      </c>
      <c r="O3811" s="86">
        <f t="shared" si="419"/>
        <v>803.52021792681671</v>
      </c>
      <c r="P3811" s="86">
        <f t="shared" si="415"/>
        <v>160.09118664417724</v>
      </c>
      <c r="Q3811" s="86">
        <f t="shared" si="416"/>
        <v>9.650190514777508</v>
      </c>
      <c r="S3811" s="86">
        <f t="shared" si="417"/>
        <v>-0.31307550697130926</v>
      </c>
      <c r="T3811" s="87">
        <v>0.221930079</v>
      </c>
      <c r="U3811" s="87">
        <v>0</v>
      </c>
    </row>
    <row r="3812" spans="2:21">
      <c r="B3812" s="87" t="s">
        <v>9578</v>
      </c>
      <c r="C3812" s="87" t="s">
        <v>4922</v>
      </c>
      <c r="D3812" s="87" t="s">
        <v>1189</v>
      </c>
      <c r="E3812" s="87">
        <v>51.267732632740199</v>
      </c>
      <c r="F3812" s="86">
        <v>42.904750483693803</v>
      </c>
      <c r="G3812" s="86">
        <v>50.322652673806097</v>
      </c>
      <c r="H3812" s="86">
        <f t="shared" si="418"/>
        <v>48.165045263413361</v>
      </c>
      <c r="I3812" s="86">
        <f t="shared" si="413"/>
        <v>4.5799912564712812</v>
      </c>
      <c r="J3812" s="86">
        <f t="shared" si="414"/>
        <v>5.589914616454851</v>
      </c>
      <c r="L3812" s="87">
        <v>56.657700080540899</v>
      </c>
      <c r="M3812" s="86">
        <v>51.912071921432798</v>
      </c>
      <c r="N3812" s="86">
        <v>49.491111743181598</v>
      </c>
      <c r="O3812" s="86">
        <f t="shared" si="419"/>
        <v>52.686961248385096</v>
      </c>
      <c r="P3812" s="86">
        <f t="shared" si="415"/>
        <v>3.6455914747900686</v>
      </c>
      <c r="Q3812" s="86">
        <f t="shared" si="416"/>
        <v>5.7193740687094463</v>
      </c>
      <c r="S3812" s="86">
        <f t="shared" si="417"/>
        <v>0.12945945225459576</v>
      </c>
      <c r="T3812" s="87">
        <v>0.76456006499999996</v>
      </c>
      <c r="U3812" s="87">
        <v>0</v>
      </c>
    </row>
    <row r="3813" spans="2:21">
      <c r="B3813" s="87" t="s">
        <v>9579</v>
      </c>
      <c r="C3813" s="87" t="s">
        <v>841</v>
      </c>
      <c r="D3813" s="87"/>
      <c r="E3813" s="87">
        <v>76.078959084077994</v>
      </c>
      <c r="F3813" s="86">
        <v>68.200521958001005</v>
      </c>
      <c r="G3813" s="86">
        <v>70.672546901222304</v>
      </c>
      <c r="H3813" s="86">
        <f t="shared" si="418"/>
        <v>71.650675981100434</v>
      </c>
      <c r="I3813" s="86">
        <f t="shared" si="413"/>
        <v>4.0292673353929356</v>
      </c>
      <c r="J3813" s="86">
        <f t="shared" si="414"/>
        <v>6.1629084104003384</v>
      </c>
      <c r="L3813" s="87">
        <v>80.074576794642297</v>
      </c>
      <c r="M3813" s="86">
        <v>71.679248647816905</v>
      </c>
      <c r="N3813" s="86">
        <v>68.810896597994997</v>
      </c>
      <c r="O3813" s="86">
        <f t="shared" si="419"/>
        <v>73.521574013484738</v>
      </c>
      <c r="P3813" s="86">
        <f t="shared" si="415"/>
        <v>5.8534814390944696</v>
      </c>
      <c r="Q3813" s="86">
        <f t="shared" si="416"/>
        <v>6.2000957483089332</v>
      </c>
      <c r="S3813" s="86">
        <f t="shared" si="417"/>
        <v>3.7187337908595651E-2</v>
      </c>
      <c r="T3813" s="87">
        <v>0.99919958799999997</v>
      </c>
      <c r="U3813" s="87">
        <v>0</v>
      </c>
    </row>
    <row r="3814" spans="2:21">
      <c r="B3814" s="87" t="s">
        <v>9580</v>
      </c>
      <c r="C3814" s="87" t="s">
        <v>832</v>
      </c>
      <c r="D3814" s="87" t="s">
        <v>3400</v>
      </c>
      <c r="E3814" s="87">
        <v>171.06917440088401</v>
      </c>
      <c r="F3814" s="86">
        <v>155.19791293178301</v>
      </c>
      <c r="G3814" s="86">
        <v>149.769799624423</v>
      </c>
      <c r="H3814" s="86">
        <f t="shared" si="418"/>
        <v>158.67896231903001</v>
      </c>
      <c r="I3814" s="86">
        <f t="shared" si="413"/>
        <v>11.068157935915776</v>
      </c>
      <c r="J3814" s="86">
        <f t="shared" si="414"/>
        <v>7.3099670578981311</v>
      </c>
      <c r="L3814" s="87">
        <v>179.69970476126301</v>
      </c>
      <c r="M3814" s="86">
        <v>156.35364012717</v>
      </c>
      <c r="N3814" s="86">
        <v>165.970714277008</v>
      </c>
      <c r="O3814" s="86">
        <f t="shared" si="419"/>
        <v>167.34135305514701</v>
      </c>
      <c r="P3814" s="86">
        <f t="shared" si="415"/>
        <v>11.733229370890008</v>
      </c>
      <c r="Q3814" s="86">
        <f t="shared" si="416"/>
        <v>7.3866501950760881</v>
      </c>
      <c r="S3814" s="86">
        <f t="shared" si="417"/>
        <v>7.6683137177956828E-2</v>
      </c>
      <c r="T3814" s="87">
        <v>0.92638575400000001</v>
      </c>
      <c r="U3814" s="87">
        <v>0</v>
      </c>
    </row>
    <row r="3815" spans="2:21">
      <c r="B3815" s="87" t="s">
        <v>9581</v>
      </c>
      <c r="C3815" s="87" t="s">
        <v>841</v>
      </c>
      <c r="D3815" s="87" t="s">
        <v>3540</v>
      </c>
      <c r="E3815" s="87">
        <v>55.245306913203002</v>
      </c>
      <c r="F3815" s="86">
        <v>45.809759631027198</v>
      </c>
      <c r="G3815" s="86">
        <v>47.926335879815298</v>
      </c>
      <c r="H3815" s="86">
        <f t="shared" si="418"/>
        <v>49.66046747468183</v>
      </c>
      <c r="I3815" s="86">
        <f t="shared" si="413"/>
        <v>4.9510400341523768</v>
      </c>
      <c r="J3815" s="86">
        <f t="shared" si="414"/>
        <v>5.6340259371558599</v>
      </c>
      <c r="L3815" s="87">
        <v>63.642528900686003</v>
      </c>
      <c r="M3815" s="86">
        <v>54.599683853932397</v>
      </c>
      <c r="N3815" s="86">
        <v>53.120993640572301</v>
      </c>
      <c r="O3815" s="86">
        <f t="shared" si="419"/>
        <v>57.121068798396898</v>
      </c>
      <c r="P3815" s="86">
        <f t="shared" si="415"/>
        <v>5.6959382533594214</v>
      </c>
      <c r="Q3815" s="86">
        <f t="shared" si="416"/>
        <v>5.835951068927363</v>
      </c>
      <c r="S3815" s="86">
        <f t="shared" si="417"/>
        <v>0.20192513177150276</v>
      </c>
      <c r="T3815" s="87">
        <v>0.56692578000000005</v>
      </c>
      <c r="U3815" s="87">
        <v>0</v>
      </c>
    </row>
    <row r="3816" spans="2:21">
      <c r="B3816" s="87" t="s">
        <v>9582</v>
      </c>
      <c r="C3816" s="87" t="s">
        <v>4923</v>
      </c>
      <c r="D3816" s="87" t="s">
        <v>878</v>
      </c>
      <c r="E3816" s="87">
        <v>198.065685710163</v>
      </c>
      <c r="F3816" s="86">
        <v>196.00152272402701</v>
      </c>
      <c r="G3816" s="86">
        <v>186.93780225373001</v>
      </c>
      <c r="H3816" s="86">
        <f t="shared" si="418"/>
        <v>193.66833689597334</v>
      </c>
      <c r="I3816" s="86">
        <f t="shared" si="413"/>
        <v>5.9194817878055508</v>
      </c>
      <c r="J3816" s="86">
        <f t="shared" si="414"/>
        <v>7.5974442947891241</v>
      </c>
      <c r="L3816" s="87">
        <v>230.278977649887</v>
      </c>
      <c r="M3816" s="86">
        <v>224.566429355758</v>
      </c>
      <c r="N3816" s="86">
        <v>200.38234607872599</v>
      </c>
      <c r="O3816" s="86">
        <f t="shared" si="419"/>
        <v>218.40925102812366</v>
      </c>
      <c r="P3816" s="86">
        <f t="shared" si="415"/>
        <v>15.870894068834081</v>
      </c>
      <c r="Q3816" s="86">
        <f t="shared" si="416"/>
        <v>7.770890154685147</v>
      </c>
      <c r="S3816" s="86">
        <f t="shared" si="417"/>
        <v>0.17344585989602193</v>
      </c>
      <c r="T3816" s="87">
        <v>0.50909314900000002</v>
      </c>
      <c r="U3816" s="87">
        <v>0</v>
      </c>
    </row>
    <row r="3817" spans="2:21">
      <c r="B3817" s="87" t="s">
        <v>9583</v>
      </c>
      <c r="C3817" s="87" t="s">
        <v>4924</v>
      </c>
      <c r="D3817" s="87" t="s">
        <v>4925</v>
      </c>
      <c r="E3817" s="87">
        <v>33.998554458125298</v>
      </c>
      <c r="F3817" s="86">
        <v>35.051406990407202</v>
      </c>
      <c r="G3817" s="86">
        <v>37.317641739751998</v>
      </c>
      <c r="H3817" s="86">
        <f t="shared" si="418"/>
        <v>35.455867729428171</v>
      </c>
      <c r="I3817" s="86">
        <f t="shared" si="413"/>
        <v>1.6961062651912668</v>
      </c>
      <c r="J3817" s="86">
        <f t="shared" si="414"/>
        <v>5.1479524993233046</v>
      </c>
      <c r="L3817" s="87">
        <v>41.970573006610302</v>
      </c>
      <c r="M3817" s="86">
        <v>49.0845642727271</v>
      </c>
      <c r="N3817" s="86">
        <v>44.213509950842202</v>
      </c>
      <c r="O3817" s="86">
        <f t="shared" si="419"/>
        <v>45.089549076726534</v>
      </c>
      <c r="P3817" s="86">
        <f t="shared" si="415"/>
        <v>3.6370044468156291</v>
      </c>
      <c r="Q3817" s="86">
        <f t="shared" si="416"/>
        <v>5.494721177095589</v>
      </c>
      <c r="S3817" s="86">
        <f t="shared" si="417"/>
        <v>0.34676867777228448</v>
      </c>
      <c r="T3817" s="87">
        <v>2.5140236999999999E-2</v>
      </c>
      <c r="U3817" s="87">
        <v>0</v>
      </c>
    </row>
    <row r="3818" spans="2:21">
      <c r="B3818" s="87" t="s">
        <v>9584</v>
      </c>
      <c r="C3818" s="87" t="s">
        <v>841</v>
      </c>
      <c r="D3818" s="87"/>
      <c r="E3818" s="87">
        <v>134.195559402284</v>
      </c>
      <c r="F3818" s="86">
        <v>118.496941095861</v>
      </c>
      <c r="G3818" s="86">
        <v>121.60033092910599</v>
      </c>
      <c r="H3818" s="86">
        <f t="shared" si="418"/>
        <v>124.76427714241701</v>
      </c>
      <c r="I3818" s="86">
        <f t="shared" si="413"/>
        <v>8.3138180707322213</v>
      </c>
      <c r="J3818" s="86">
        <f t="shared" si="414"/>
        <v>6.9630611066117964</v>
      </c>
      <c r="L3818" s="87">
        <v>119.73062547945401</v>
      </c>
      <c r="M3818" s="86">
        <v>116.591974806076</v>
      </c>
      <c r="N3818" s="86">
        <v>125.17110800413001</v>
      </c>
      <c r="O3818" s="86">
        <f t="shared" si="419"/>
        <v>120.49790276322</v>
      </c>
      <c r="P3818" s="86">
        <f t="shared" si="415"/>
        <v>4.3407277535138737</v>
      </c>
      <c r="Q3818" s="86">
        <f t="shared" si="416"/>
        <v>6.9128642266911031</v>
      </c>
      <c r="S3818" s="86">
        <f t="shared" si="417"/>
        <v>-5.0196879920693688E-2</v>
      </c>
      <c r="T3818" s="87">
        <v>0.71110456600000005</v>
      </c>
      <c r="U3818" s="87">
        <v>0</v>
      </c>
    </row>
    <row r="3819" spans="2:21">
      <c r="B3819" s="87" t="s">
        <v>9585</v>
      </c>
      <c r="C3819" s="87" t="s">
        <v>1904</v>
      </c>
      <c r="D3819" s="87" t="s">
        <v>1225</v>
      </c>
      <c r="E3819" s="87">
        <v>110.895671066503</v>
      </c>
      <c r="F3819" s="86">
        <v>113.023599062212</v>
      </c>
      <c r="G3819" s="86">
        <v>123.252067555072</v>
      </c>
      <c r="H3819" s="86">
        <f t="shared" si="418"/>
        <v>115.723779227929</v>
      </c>
      <c r="I3819" s="86">
        <f t="shared" si="413"/>
        <v>6.6059339416299592</v>
      </c>
      <c r="J3819" s="86">
        <f t="shared" si="414"/>
        <v>6.8545415334708295</v>
      </c>
      <c r="L3819" s="87">
        <v>110.508204621769</v>
      </c>
      <c r="M3819" s="86">
        <v>108.362734473282</v>
      </c>
      <c r="N3819" s="86">
        <v>102.741330912378</v>
      </c>
      <c r="O3819" s="86">
        <f t="shared" si="419"/>
        <v>107.20409000247633</v>
      </c>
      <c r="P3819" s="86">
        <f t="shared" si="415"/>
        <v>4.0109755124786863</v>
      </c>
      <c r="Q3819" s="86">
        <f t="shared" si="416"/>
        <v>6.7442161376760952</v>
      </c>
      <c r="S3819" s="86">
        <f t="shared" si="417"/>
        <v>-0.11032539579473512</v>
      </c>
      <c r="T3819" s="87">
        <v>0.36455948100000002</v>
      </c>
      <c r="U3819" s="87">
        <v>0</v>
      </c>
    </row>
    <row r="3820" spans="2:21">
      <c r="B3820" s="87" t="s">
        <v>9586</v>
      </c>
      <c r="C3820" s="87" t="s">
        <v>2416</v>
      </c>
      <c r="D3820" s="87" t="s">
        <v>4926</v>
      </c>
      <c r="E3820" s="87">
        <v>56.376387802947001</v>
      </c>
      <c r="F3820" s="86">
        <v>50.047345051441198</v>
      </c>
      <c r="G3820" s="86">
        <v>54.626563757749999</v>
      </c>
      <c r="H3820" s="86">
        <f t="shared" si="418"/>
        <v>53.683432204046063</v>
      </c>
      <c r="I3820" s="86">
        <f t="shared" si="413"/>
        <v>3.2682286308168575</v>
      </c>
      <c r="J3820" s="86">
        <f t="shared" si="414"/>
        <v>5.7464050068402193</v>
      </c>
      <c r="L3820" s="87">
        <v>60.123678826288</v>
      </c>
      <c r="M3820" s="86">
        <v>55.1221688668887</v>
      </c>
      <c r="N3820" s="86">
        <v>50.836586340239599</v>
      </c>
      <c r="O3820" s="86">
        <f t="shared" si="419"/>
        <v>55.360811344472097</v>
      </c>
      <c r="P3820" s="86">
        <f t="shared" si="415"/>
        <v>4.6481431115214731</v>
      </c>
      <c r="Q3820" s="86">
        <f t="shared" si="416"/>
        <v>5.790793181540991</v>
      </c>
      <c r="S3820" s="86">
        <f t="shared" si="417"/>
        <v>4.4388174700772887E-2</v>
      </c>
      <c r="T3820" s="87">
        <v>1</v>
      </c>
      <c r="U3820" s="87">
        <v>0</v>
      </c>
    </row>
    <row r="3821" spans="2:21">
      <c r="B3821" s="87" t="s">
        <v>9587</v>
      </c>
      <c r="C3821" s="87" t="s">
        <v>832</v>
      </c>
      <c r="D3821" s="87" t="s">
        <v>4927</v>
      </c>
      <c r="E3821" s="87">
        <v>89.600326942999402</v>
      </c>
      <c r="F3821" s="86">
        <v>82.483251622386206</v>
      </c>
      <c r="G3821" s="86">
        <v>85.507339345044997</v>
      </c>
      <c r="H3821" s="86">
        <f t="shared" si="418"/>
        <v>85.863639303476873</v>
      </c>
      <c r="I3821" s="86">
        <f t="shared" si="413"/>
        <v>3.5718906093418195</v>
      </c>
      <c r="J3821" s="86">
        <f t="shared" si="414"/>
        <v>6.4239754171467593</v>
      </c>
      <c r="L3821" s="87">
        <v>90.235750691740094</v>
      </c>
      <c r="M3821" s="86">
        <v>93.412034210652493</v>
      </c>
      <c r="N3821" s="86">
        <v>90.294844675389896</v>
      </c>
      <c r="O3821" s="86">
        <f t="shared" si="419"/>
        <v>91.314209859260814</v>
      </c>
      <c r="P3821" s="86">
        <f t="shared" si="415"/>
        <v>1.817009433573419</v>
      </c>
      <c r="Q3821" s="86">
        <f t="shared" si="416"/>
        <v>6.5127674775318276</v>
      </c>
      <c r="S3821" s="86">
        <f t="shared" si="417"/>
        <v>8.8792060385068858E-2</v>
      </c>
      <c r="T3821" s="87">
        <v>0.90146501800000001</v>
      </c>
      <c r="U3821" s="87">
        <v>0</v>
      </c>
    </row>
    <row r="3822" spans="2:21">
      <c r="B3822" s="87" t="s">
        <v>9588</v>
      </c>
      <c r="C3822" s="87" t="s">
        <v>832</v>
      </c>
      <c r="D3822" s="87"/>
      <c r="E3822" s="87">
        <v>10.8015264025814</v>
      </c>
      <c r="F3822" s="86">
        <v>12.2805704830972</v>
      </c>
      <c r="G3822" s="86">
        <v>13.756633446984001</v>
      </c>
      <c r="H3822" s="86">
        <f t="shared" si="418"/>
        <v>12.279576777554203</v>
      </c>
      <c r="I3822" s="86">
        <f t="shared" si="413"/>
        <v>1.4775537728142072</v>
      </c>
      <c r="J3822" s="86">
        <f t="shared" si="414"/>
        <v>3.6181889331650292</v>
      </c>
      <c r="L3822" s="87">
        <v>3.3347196429833099</v>
      </c>
      <c r="M3822" s="86">
        <v>3.9918960778247801</v>
      </c>
      <c r="N3822" s="86">
        <v>3.5190059021155999</v>
      </c>
      <c r="O3822" s="86">
        <f t="shared" si="419"/>
        <v>3.6152072076412303</v>
      </c>
      <c r="P3822" s="86">
        <f t="shared" si="415"/>
        <v>0.33898559706330145</v>
      </c>
      <c r="Q3822" s="86">
        <f t="shared" si="416"/>
        <v>1.8540783384265702</v>
      </c>
      <c r="S3822" s="86">
        <f t="shared" si="417"/>
        <v>-1.764110594738459</v>
      </c>
      <c r="T3822" s="91">
        <v>4.5700000000000003E-26</v>
      </c>
      <c r="U3822" s="87">
        <v>1</v>
      </c>
    </row>
    <row r="3823" spans="2:21">
      <c r="B3823" s="87" t="s">
        <v>9589</v>
      </c>
      <c r="C3823" s="87" t="s">
        <v>841</v>
      </c>
      <c r="D3823" s="87"/>
      <c r="E3823" s="87">
        <v>37.889729334055197</v>
      </c>
      <c r="F3823" s="86">
        <v>41.124670577853998</v>
      </c>
      <c r="G3823" s="86">
        <v>41.480885574550001</v>
      </c>
      <c r="H3823" s="86">
        <f t="shared" si="418"/>
        <v>40.165095162153065</v>
      </c>
      <c r="I3823" s="86">
        <f t="shared" si="413"/>
        <v>1.9785574340221734</v>
      </c>
      <c r="J3823" s="86">
        <f t="shared" si="414"/>
        <v>5.3278703895472788</v>
      </c>
      <c r="L3823" s="87">
        <v>35.874288659281397</v>
      </c>
      <c r="M3823" s="86">
        <v>39.265681732616997</v>
      </c>
      <c r="N3823" s="86">
        <v>37.654362870222698</v>
      </c>
      <c r="O3823" s="86">
        <f t="shared" si="419"/>
        <v>37.598111087373702</v>
      </c>
      <c r="P3823" s="86">
        <f t="shared" si="415"/>
        <v>1.6963961629797562</v>
      </c>
      <c r="Q3823" s="86">
        <f t="shared" si="416"/>
        <v>5.2325882782442106</v>
      </c>
      <c r="S3823" s="86">
        <f t="shared" si="417"/>
        <v>-9.5282111303067879E-2</v>
      </c>
      <c r="T3823" s="87">
        <v>0.57193994199999998</v>
      </c>
      <c r="U3823" s="87">
        <v>0</v>
      </c>
    </row>
    <row r="3824" spans="2:21">
      <c r="B3824" s="87" t="s">
        <v>9590</v>
      </c>
      <c r="C3824" s="87" t="s">
        <v>4928</v>
      </c>
      <c r="D3824" s="87" t="s">
        <v>1502</v>
      </c>
      <c r="E3824" s="87">
        <v>61.261211786903502</v>
      </c>
      <c r="F3824" s="86">
        <v>58.364126404493902</v>
      </c>
      <c r="G3824" s="86">
        <v>60.6075743881606</v>
      </c>
      <c r="H3824" s="86">
        <f t="shared" si="418"/>
        <v>60.077637526519332</v>
      </c>
      <c r="I3824" s="86">
        <f t="shared" si="413"/>
        <v>1.5195067410964289</v>
      </c>
      <c r="J3824" s="86">
        <f t="shared" si="414"/>
        <v>5.9087561767843546</v>
      </c>
      <c r="L3824" s="87">
        <v>59.970186280292999</v>
      </c>
      <c r="M3824" s="86">
        <v>66.084819740924104</v>
      </c>
      <c r="N3824" s="86">
        <v>64.876271385851197</v>
      </c>
      <c r="O3824" s="86">
        <f t="shared" si="419"/>
        <v>63.643759135689436</v>
      </c>
      <c r="P3824" s="86">
        <f t="shared" si="415"/>
        <v>3.2382866495365246</v>
      </c>
      <c r="Q3824" s="86">
        <f t="shared" si="416"/>
        <v>5.9919471462422145</v>
      </c>
      <c r="S3824" s="86">
        <f t="shared" si="417"/>
        <v>8.319096945785863E-2</v>
      </c>
      <c r="T3824" s="87">
        <v>0.91676302600000004</v>
      </c>
      <c r="U3824" s="87">
        <v>0</v>
      </c>
    </row>
    <row r="3825" spans="2:21">
      <c r="B3825" s="87" t="s">
        <v>9591</v>
      </c>
      <c r="C3825" s="87" t="s">
        <v>832</v>
      </c>
      <c r="D3825" s="87" t="s">
        <v>1444</v>
      </c>
      <c r="E3825" s="87">
        <v>203.057560774302</v>
      </c>
      <c r="F3825" s="86">
        <v>209.77177652970801</v>
      </c>
      <c r="G3825" s="86">
        <v>176.57396170153601</v>
      </c>
      <c r="H3825" s="86">
        <f t="shared" si="418"/>
        <v>196.46776633518198</v>
      </c>
      <c r="I3825" s="86">
        <f t="shared" si="413"/>
        <v>17.55257161796504</v>
      </c>
      <c r="J3825" s="86">
        <f t="shared" si="414"/>
        <v>7.6181488245844022</v>
      </c>
      <c r="L3825" s="87">
        <v>173.46128658379101</v>
      </c>
      <c r="M3825" s="86">
        <v>168.45563190922701</v>
      </c>
      <c r="N3825" s="86">
        <v>160.351402729462</v>
      </c>
      <c r="O3825" s="86">
        <f t="shared" si="419"/>
        <v>167.42277374082667</v>
      </c>
      <c r="P3825" s="86">
        <f t="shared" si="415"/>
        <v>6.6156904904569567</v>
      </c>
      <c r="Q3825" s="86">
        <f t="shared" si="416"/>
        <v>7.3873519741041838</v>
      </c>
      <c r="S3825" s="86">
        <f t="shared" si="417"/>
        <v>-0.23079685048021828</v>
      </c>
      <c r="T3825" s="87">
        <v>2.9638917000000001E-2</v>
      </c>
      <c r="U3825" s="87">
        <v>0</v>
      </c>
    </row>
    <row r="3826" spans="2:21">
      <c r="B3826" s="87" t="s">
        <v>9592</v>
      </c>
      <c r="C3826" s="87" t="s">
        <v>4929</v>
      </c>
      <c r="D3826" s="87" t="s">
        <v>1446</v>
      </c>
      <c r="E3826" s="87">
        <v>265.31249226340702</v>
      </c>
      <c r="F3826" s="86">
        <v>308.57136790423499</v>
      </c>
      <c r="G3826" s="86">
        <v>291.837152411018</v>
      </c>
      <c r="H3826" s="86">
        <f t="shared" si="418"/>
        <v>288.57367085955337</v>
      </c>
      <c r="I3826" s="86">
        <f t="shared" si="413"/>
        <v>21.813305900406693</v>
      </c>
      <c r="J3826" s="86">
        <f t="shared" si="414"/>
        <v>8.172795865719042</v>
      </c>
      <c r="L3826" s="87">
        <v>266.62870002603199</v>
      </c>
      <c r="M3826" s="86">
        <v>284.58017039019302</v>
      </c>
      <c r="N3826" s="86">
        <v>269.70780917510098</v>
      </c>
      <c r="O3826" s="86">
        <f t="shared" si="419"/>
        <v>273.63889319710864</v>
      </c>
      <c r="P3826" s="86">
        <f t="shared" si="415"/>
        <v>9.5996816744046765</v>
      </c>
      <c r="Q3826" s="86">
        <f t="shared" si="416"/>
        <v>8.0961294895701066</v>
      </c>
      <c r="S3826" s="86">
        <f t="shared" si="417"/>
        <v>-7.6666376148935733E-2</v>
      </c>
      <c r="T3826" s="87">
        <v>0.55344915800000005</v>
      </c>
      <c r="U3826" s="87">
        <v>0</v>
      </c>
    </row>
    <row r="3827" spans="2:21">
      <c r="B3827" s="87" t="s">
        <v>9593</v>
      </c>
      <c r="C3827" s="87" t="s">
        <v>832</v>
      </c>
      <c r="D3827" s="87" t="s">
        <v>921</v>
      </c>
      <c r="E3827" s="87">
        <v>91.709610532922397</v>
      </c>
      <c r="F3827" s="86">
        <v>89.905887540319597</v>
      </c>
      <c r="G3827" s="86">
        <v>92.183669969788298</v>
      </c>
      <c r="H3827" s="86">
        <f t="shared" si="418"/>
        <v>91.266389347676764</v>
      </c>
      <c r="I3827" s="86">
        <f t="shared" si="413"/>
        <v>1.2018348319494623</v>
      </c>
      <c r="J3827" s="86">
        <f t="shared" si="414"/>
        <v>6.512011751931273</v>
      </c>
      <c r="L3827" s="87">
        <v>74.636290956771305</v>
      </c>
      <c r="M3827" s="86">
        <v>74.002877289627406</v>
      </c>
      <c r="N3827" s="86">
        <v>80.887235969446493</v>
      </c>
      <c r="O3827" s="86">
        <f t="shared" si="419"/>
        <v>76.50880140528173</v>
      </c>
      <c r="P3827" s="86">
        <f t="shared" si="415"/>
        <v>3.8050387833681341</v>
      </c>
      <c r="Q3827" s="86">
        <f t="shared" si="416"/>
        <v>6.2575538167235605</v>
      </c>
      <c r="S3827" s="86">
        <f t="shared" si="417"/>
        <v>-0.25445793520771331</v>
      </c>
      <c r="T3827" s="87">
        <v>8.7801460000000008E-3</v>
      </c>
      <c r="U3827" s="87">
        <v>0</v>
      </c>
    </row>
    <row r="3828" spans="2:21">
      <c r="B3828" s="87" t="s">
        <v>9594</v>
      </c>
      <c r="C3828" s="87" t="s">
        <v>4930</v>
      </c>
      <c r="D3828" s="87" t="s">
        <v>4931</v>
      </c>
      <c r="E3828" s="87">
        <v>40.852494324517401</v>
      </c>
      <c r="F3828" s="86">
        <v>35.728426537860301</v>
      </c>
      <c r="G3828" s="86">
        <v>34.373396635113401</v>
      </c>
      <c r="H3828" s="86">
        <f t="shared" si="418"/>
        <v>36.984772499163704</v>
      </c>
      <c r="I3828" s="86">
        <f t="shared" si="413"/>
        <v>3.4173792002165326</v>
      </c>
      <c r="J3828" s="86">
        <f t="shared" si="414"/>
        <v>5.2088594963904633</v>
      </c>
      <c r="L3828" s="87">
        <v>46.740742536897301</v>
      </c>
      <c r="M3828" s="86">
        <v>41.390520397963598</v>
      </c>
      <c r="N3828" s="86">
        <v>35.286556351407803</v>
      </c>
      <c r="O3828" s="86">
        <f t="shared" si="419"/>
        <v>41.139273095422901</v>
      </c>
      <c r="P3828" s="86">
        <f t="shared" si="415"/>
        <v>5.7312249299988487</v>
      </c>
      <c r="Q3828" s="86">
        <f t="shared" si="416"/>
        <v>5.3624443974790994</v>
      </c>
      <c r="S3828" s="86">
        <f t="shared" si="417"/>
        <v>0.15358490108863676</v>
      </c>
      <c r="T3828" s="87">
        <v>0.73143567600000003</v>
      </c>
      <c r="U3828" s="87">
        <v>0</v>
      </c>
    </row>
    <row r="3829" spans="2:21">
      <c r="B3829" s="87" t="s">
        <v>9595</v>
      </c>
      <c r="C3829" s="87" t="s">
        <v>4216</v>
      </c>
      <c r="D3829" s="87" t="s">
        <v>1769</v>
      </c>
      <c r="E3829" s="87">
        <v>23.5366593834028</v>
      </c>
      <c r="F3829" s="86">
        <v>24.737417097530798</v>
      </c>
      <c r="G3829" s="86">
        <v>25.231060423500701</v>
      </c>
      <c r="H3829" s="86">
        <f t="shared" si="418"/>
        <v>24.501712301478097</v>
      </c>
      <c r="I3829" s="86">
        <f t="shared" si="413"/>
        <v>0.8714449405056498</v>
      </c>
      <c r="J3829" s="86">
        <f t="shared" si="414"/>
        <v>4.6148106703409031</v>
      </c>
      <c r="L3829" s="87">
        <v>26.757155230604202</v>
      </c>
      <c r="M3829" s="86">
        <v>29.554037628808</v>
      </c>
      <c r="N3829" s="86">
        <v>24.057203985372102</v>
      </c>
      <c r="O3829" s="86">
        <f t="shared" si="419"/>
        <v>26.789465614928101</v>
      </c>
      <c r="P3829" s="86">
        <f t="shared" si="415"/>
        <v>2.7485592583394602</v>
      </c>
      <c r="Q3829" s="86">
        <f t="shared" si="416"/>
        <v>4.7435938980765222</v>
      </c>
      <c r="S3829" s="86">
        <f t="shared" si="417"/>
        <v>0.12878322773561901</v>
      </c>
      <c r="T3829" s="87">
        <v>0.81345856800000005</v>
      </c>
      <c r="U3829" s="87">
        <v>0</v>
      </c>
    </row>
    <row r="3830" spans="2:21">
      <c r="B3830" s="87" t="s">
        <v>9596</v>
      </c>
      <c r="C3830" s="87" t="s">
        <v>4932</v>
      </c>
      <c r="D3830" s="87" t="s">
        <v>4933</v>
      </c>
      <c r="E3830" s="87">
        <v>51.581865490293602</v>
      </c>
      <c r="F3830" s="86">
        <v>56.3269463567946</v>
      </c>
      <c r="G3830" s="86">
        <v>57.267909822491198</v>
      </c>
      <c r="H3830" s="86">
        <f t="shared" si="418"/>
        <v>55.058907223193131</v>
      </c>
      <c r="I3830" s="86">
        <f t="shared" si="413"/>
        <v>3.0477397313726891</v>
      </c>
      <c r="J3830" s="86">
        <f t="shared" si="414"/>
        <v>5.7829040713423563</v>
      </c>
      <c r="L3830" s="87">
        <v>56.0826367076304</v>
      </c>
      <c r="M3830" s="86">
        <v>55.188586453281403</v>
      </c>
      <c r="N3830" s="86">
        <v>51.803399751182297</v>
      </c>
      <c r="O3830" s="86">
        <f t="shared" si="419"/>
        <v>54.3582076373647</v>
      </c>
      <c r="P3830" s="86">
        <f t="shared" si="415"/>
        <v>2.2572359127482051</v>
      </c>
      <c r="Q3830" s="86">
        <f t="shared" si="416"/>
        <v>5.7644259815423995</v>
      </c>
      <c r="S3830" s="86">
        <f t="shared" si="417"/>
        <v>-1.8478089799956545E-2</v>
      </c>
      <c r="T3830" s="87">
        <v>0.87715088399999996</v>
      </c>
      <c r="U3830" s="87">
        <v>0</v>
      </c>
    </row>
    <row r="3831" spans="2:21">
      <c r="B3831" s="87" t="s">
        <v>9597</v>
      </c>
      <c r="C3831" s="87" t="s">
        <v>1932</v>
      </c>
      <c r="D3831" s="87" t="s">
        <v>890</v>
      </c>
      <c r="E3831" s="87">
        <v>64.739998467625796</v>
      </c>
      <c r="F3831" s="86">
        <v>61.124928503332697</v>
      </c>
      <c r="G3831" s="86">
        <v>63.4368380621071</v>
      </c>
      <c r="H3831" s="86">
        <f t="shared" si="418"/>
        <v>63.100588344355195</v>
      </c>
      <c r="I3831" s="86">
        <f t="shared" si="413"/>
        <v>1.8308415049369244</v>
      </c>
      <c r="J3831" s="86">
        <f t="shared" si="414"/>
        <v>5.9795815517200124</v>
      </c>
      <c r="L3831" s="87">
        <v>70.803590463971105</v>
      </c>
      <c r="M3831" s="86">
        <v>69.663857396868295</v>
      </c>
      <c r="N3831" s="86">
        <v>62.546391558171798</v>
      </c>
      <c r="O3831" s="86">
        <f t="shared" si="419"/>
        <v>67.671279806337068</v>
      </c>
      <c r="P3831" s="86">
        <f t="shared" si="415"/>
        <v>4.4747187099524748</v>
      </c>
      <c r="Q3831" s="86">
        <f t="shared" si="416"/>
        <v>6.0804717680926865</v>
      </c>
      <c r="S3831" s="86">
        <f t="shared" si="417"/>
        <v>0.10089021637267442</v>
      </c>
      <c r="T3831" s="87">
        <v>0.82296477300000004</v>
      </c>
      <c r="U3831" s="87">
        <v>0</v>
      </c>
    </row>
    <row r="3832" spans="2:21">
      <c r="B3832" s="87" t="s">
        <v>9598</v>
      </c>
      <c r="C3832" s="87" t="s">
        <v>3940</v>
      </c>
      <c r="D3832" s="87" t="s">
        <v>1851</v>
      </c>
      <c r="E3832" s="87">
        <v>0</v>
      </c>
      <c r="F3832" s="86">
        <v>0</v>
      </c>
      <c r="G3832" s="86">
        <v>0</v>
      </c>
      <c r="H3832" s="86">
        <f t="shared" si="418"/>
        <v>0</v>
      </c>
      <c r="I3832" s="86">
        <f t="shared" si="413"/>
        <v>0</v>
      </c>
      <c r="J3832" s="86" t="e">
        <f t="shared" si="414"/>
        <v>#NUM!</v>
      </c>
      <c r="L3832" s="87">
        <v>0</v>
      </c>
      <c r="M3832" s="86">
        <v>0</v>
      </c>
      <c r="N3832" s="86">
        <v>0</v>
      </c>
      <c r="O3832" s="86">
        <f t="shared" si="419"/>
        <v>0</v>
      </c>
      <c r="P3832" s="86">
        <f t="shared" si="415"/>
        <v>0</v>
      </c>
      <c r="Q3832" s="86" t="e">
        <f t="shared" si="416"/>
        <v>#NUM!</v>
      </c>
      <c r="S3832" s="86" t="e">
        <f t="shared" si="417"/>
        <v>#DIV/0!</v>
      </c>
      <c r="T3832" s="87">
        <v>1</v>
      </c>
      <c r="U3832" s="87">
        <v>0</v>
      </c>
    </row>
    <row r="3833" spans="2:21">
      <c r="B3833" s="87" t="s">
        <v>9599</v>
      </c>
      <c r="C3833" s="87" t="s">
        <v>1107</v>
      </c>
      <c r="D3833" s="87" t="s">
        <v>4934</v>
      </c>
      <c r="E3833" s="87">
        <v>132.31869843162301</v>
      </c>
      <c r="F3833" s="86">
        <v>152.00511150295401</v>
      </c>
      <c r="G3833" s="86">
        <v>148.272101628179</v>
      </c>
      <c r="H3833" s="86">
        <f t="shared" si="418"/>
        <v>144.19863718758532</v>
      </c>
      <c r="I3833" s="86">
        <f t="shared" si="413"/>
        <v>10.456268422116651</v>
      </c>
      <c r="J3833" s="86">
        <f t="shared" si="414"/>
        <v>7.1719137195961569</v>
      </c>
      <c r="L3833" s="87">
        <v>140.68348493835899</v>
      </c>
      <c r="M3833" s="86">
        <v>175.27739419018101</v>
      </c>
      <c r="N3833" s="86">
        <v>153.04676521445401</v>
      </c>
      <c r="O3833" s="86">
        <f t="shared" si="419"/>
        <v>156.33588144766466</v>
      </c>
      <c r="P3833" s="86">
        <f t="shared" si="415"/>
        <v>17.529927368004174</v>
      </c>
      <c r="Q3833" s="86">
        <f t="shared" si="416"/>
        <v>7.288505126433563</v>
      </c>
      <c r="S3833" s="86">
        <f t="shared" si="417"/>
        <v>0.11659140683740585</v>
      </c>
      <c r="T3833" s="87">
        <v>0.84178788000000004</v>
      </c>
      <c r="U3833" s="87">
        <v>0</v>
      </c>
    </row>
    <row r="3834" spans="2:21">
      <c r="B3834" s="87" t="s">
        <v>9600</v>
      </c>
      <c r="C3834" s="87" t="s">
        <v>4935</v>
      </c>
      <c r="D3834" s="87" t="s">
        <v>4936</v>
      </c>
      <c r="E3834" s="87">
        <v>178.63024288269099</v>
      </c>
      <c r="F3834" s="86">
        <v>164.082229951134</v>
      </c>
      <c r="G3834" s="86">
        <v>156.808980206771</v>
      </c>
      <c r="H3834" s="86">
        <f t="shared" si="418"/>
        <v>166.50715101353202</v>
      </c>
      <c r="I3834" s="86">
        <f t="shared" si="413"/>
        <v>11.110898155055731</v>
      </c>
      <c r="J3834" s="86">
        <f t="shared" si="414"/>
        <v>7.3794403280936018</v>
      </c>
      <c r="L3834" s="87">
        <v>190.76680557641399</v>
      </c>
      <c r="M3834" s="86">
        <v>164.791773086414</v>
      </c>
      <c r="N3834" s="86">
        <v>166.42418617393901</v>
      </c>
      <c r="O3834" s="86">
        <f t="shared" si="419"/>
        <v>173.99425494558901</v>
      </c>
      <c r="P3834" s="86">
        <f t="shared" si="415"/>
        <v>14.548368778655961</v>
      </c>
      <c r="Q3834" s="86">
        <f t="shared" si="416"/>
        <v>7.4428958608007854</v>
      </c>
      <c r="S3834" s="86">
        <f t="shared" si="417"/>
        <v>6.3455532707183612E-2</v>
      </c>
      <c r="T3834" s="87">
        <v>0.96793640000000003</v>
      </c>
      <c r="U3834" s="87">
        <v>0</v>
      </c>
    </row>
    <row r="3835" spans="2:21">
      <c r="B3835" s="87" t="s">
        <v>9601</v>
      </c>
      <c r="C3835" s="87" t="s">
        <v>4937</v>
      </c>
      <c r="D3835" s="87" t="s">
        <v>1045</v>
      </c>
      <c r="E3835" s="87">
        <v>55.064303074029297</v>
      </c>
      <c r="F3835" s="86">
        <v>65.183847696323298</v>
      </c>
      <c r="G3835" s="86">
        <v>58.9181368261643</v>
      </c>
      <c r="H3835" s="86">
        <f t="shared" si="418"/>
        <v>59.722095865505629</v>
      </c>
      <c r="I3835" s="86">
        <f t="shared" si="413"/>
        <v>5.1074512668603935</v>
      </c>
      <c r="J3835" s="86">
        <f t="shared" si="414"/>
        <v>5.9001928906631411</v>
      </c>
      <c r="L3835" s="87">
        <v>82.208088590066893</v>
      </c>
      <c r="M3835" s="86">
        <v>66.987122008935202</v>
      </c>
      <c r="N3835" s="86">
        <v>77.287384172709693</v>
      </c>
      <c r="O3835" s="86">
        <f t="shared" si="419"/>
        <v>75.494198257237272</v>
      </c>
      <c r="P3835" s="86">
        <f t="shared" si="415"/>
        <v>7.7673092323898407</v>
      </c>
      <c r="Q3835" s="86">
        <f t="shared" si="416"/>
        <v>6.2382938722108054</v>
      </c>
      <c r="S3835" s="86">
        <f t="shared" si="417"/>
        <v>0.33810098154766483</v>
      </c>
      <c r="T3835" s="87">
        <v>0.130446963</v>
      </c>
      <c r="U3835" s="87">
        <v>0</v>
      </c>
    </row>
    <row r="3836" spans="2:21">
      <c r="B3836" s="87" t="s">
        <v>9602</v>
      </c>
      <c r="C3836" s="87" t="s">
        <v>832</v>
      </c>
      <c r="D3836" s="87" t="s">
        <v>4938</v>
      </c>
      <c r="E3836" s="87">
        <v>14.9274313374731</v>
      </c>
      <c r="F3836" s="86">
        <v>17.444528053016999</v>
      </c>
      <c r="G3836" s="86">
        <v>22.986128903731199</v>
      </c>
      <c r="H3836" s="86">
        <f t="shared" si="418"/>
        <v>18.452696098073766</v>
      </c>
      <c r="I3836" s="86">
        <f t="shared" si="413"/>
        <v>4.1228574704213035</v>
      </c>
      <c r="J3836" s="86">
        <f t="shared" si="414"/>
        <v>4.2057597167638967</v>
      </c>
      <c r="L3836" s="87">
        <v>14.104576000686899</v>
      </c>
      <c r="M3836" s="86">
        <v>15.3381866464422</v>
      </c>
      <c r="N3836" s="86">
        <v>19.773710183803502</v>
      </c>
      <c r="O3836" s="86">
        <f t="shared" si="419"/>
        <v>16.4054909436442</v>
      </c>
      <c r="P3836" s="86">
        <f t="shared" si="415"/>
        <v>2.9814634734748444</v>
      </c>
      <c r="Q3836" s="86">
        <f t="shared" si="416"/>
        <v>4.0361068628590786</v>
      </c>
      <c r="S3836" s="86">
        <f t="shared" si="417"/>
        <v>-0.16965285390481791</v>
      </c>
      <c r="T3836" s="87">
        <v>0.673413123</v>
      </c>
      <c r="U3836" s="87">
        <v>0</v>
      </c>
    </row>
    <row r="3837" spans="2:21">
      <c r="B3837" s="87" t="s">
        <v>9603</v>
      </c>
      <c r="C3837" s="87" t="s">
        <v>4939</v>
      </c>
      <c r="D3837" s="87" t="s">
        <v>1717</v>
      </c>
      <c r="E3837" s="87">
        <v>72.939655191344798</v>
      </c>
      <c r="F3837" s="86">
        <v>65.666691012592395</v>
      </c>
      <c r="G3837" s="86">
        <v>69.480163564895307</v>
      </c>
      <c r="H3837" s="86">
        <f t="shared" si="418"/>
        <v>69.362169922944176</v>
      </c>
      <c r="I3837" s="86">
        <f t="shared" si="413"/>
        <v>3.6379175170706626</v>
      </c>
      <c r="J3837" s="86">
        <f t="shared" si="414"/>
        <v>6.1160771273586221</v>
      </c>
      <c r="L3837" s="87">
        <v>78.782751565480794</v>
      </c>
      <c r="M3837" s="86">
        <v>79.849340023537493</v>
      </c>
      <c r="N3837" s="86">
        <v>66.049167596575899</v>
      </c>
      <c r="O3837" s="86">
        <f t="shared" si="419"/>
        <v>74.893753061864729</v>
      </c>
      <c r="P3837" s="86">
        <f t="shared" si="415"/>
        <v>7.6781782848742033</v>
      </c>
      <c r="Q3837" s="86">
        <f t="shared" si="416"/>
        <v>6.2267734824295422</v>
      </c>
      <c r="S3837" s="86">
        <f t="shared" si="417"/>
        <v>0.1106963550709212</v>
      </c>
      <c r="T3837" s="87">
        <v>0.82459503899999997</v>
      </c>
      <c r="U3837" s="87">
        <v>0</v>
      </c>
    </row>
    <row r="3838" spans="2:21">
      <c r="B3838" s="87" t="s">
        <v>9604</v>
      </c>
      <c r="C3838" s="87" t="s">
        <v>841</v>
      </c>
      <c r="D3838" s="87"/>
      <c r="E3838" s="87">
        <v>138.79221596741601</v>
      </c>
      <c r="F3838" s="86">
        <v>120.257750065013</v>
      </c>
      <c r="G3838" s="86">
        <v>124.575647030068</v>
      </c>
      <c r="H3838" s="86">
        <f t="shared" si="418"/>
        <v>127.87520435416566</v>
      </c>
      <c r="I3838" s="86">
        <f t="shared" si="413"/>
        <v>9.6977788938029477</v>
      </c>
      <c r="J3838" s="86">
        <f t="shared" si="414"/>
        <v>6.9985927352820321</v>
      </c>
      <c r="L3838" s="87">
        <v>133.20606135533399</v>
      </c>
      <c r="M3838" s="86">
        <v>131.365615449312</v>
      </c>
      <c r="N3838" s="86">
        <v>101.378922711309</v>
      </c>
      <c r="O3838" s="86">
        <f t="shared" si="419"/>
        <v>121.983533171985</v>
      </c>
      <c r="P3838" s="86">
        <f t="shared" si="415"/>
        <v>17.867828336437391</v>
      </c>
      <c r="Q3838" s="86">
        <f t="shared" si="416"/>
        <v>6.9305425980995823</v>
      </c>
      <c r="S3838" s="86">
        <f t="shared" si="417"/>
        <v>-6.8050137182448817E-2</v>
      </c>
      <c r="T3838" s="87">
        <v>0.76582078399999998</v>
      </c>
      <c r="U3838" s="87">
        <v>0</v>
      </c>
    </row>
    <row r="3839" spans="2:21">
      <c r="B3839" s="87" t="s">
        <v>9605</v>
      </c>
      <c r="C3839" s="87" t="s">
        <v>841</v>
      </c>
      <c r="D3839" s="87" t="s">
        <v>1549</v>
      </c>
      <c r="E3839" s="87">
        <v>265.66845165621902</v>
      </c>
      <c r="F3839" s="86">
        <v>287.17545183571798</v>
      </c>
      <c r="G3839" s="86">
        <v>275.90320178084602</v>
      </c>
      <c r="H3839" s="86">
        <f t="shared" si="418"/>
        <v>276.24903509092769</v>
      </c>
      <c r="I3839" s="86">
        <f t="shared" si="413"/>
        <v>10.757670039976761</v>
      </c>
      <c r="J3839" s="86">
        <f t="shared" si="414"/>
        <v>8.1098256151042616</v>
      </c>
      <c r="L3839" s="87">
        <v>255.78815443337899</v>
      </c>
      <c r="M3839" s="86">
        <v>254.798524651684</v>
      </c>
      <c r="N3839" s="86">
        <v>253.00983534262801</v>
      </c>
      <c r="O3839" s="86">
        <f t="shared" si="419"/>
        <v>254.532171475897</v>
      </c>
      <c r="P3839" s="86">
        <f t="shared" si="415"/>
        <v>1.4081804760742529</v>
      </c>
      <c r="Q3839" s="86">
        <f t="shared" si="416"/>
        <v>7.9917042063719492</v>
      </c>
      <c r="S3839" s="86">
        <f t="shared" si="417"/>
        <v>-0.11812140873231218</v>
      </c>
      <c r="T3839" s="87">
        <v>0.296668235</v>
      </c>
      <c r="U3839" s="87">
        <v>0</v>
      </c>
    </row>
    <row r="3840" spans="2:21">
      <c r="B3840" s="87" t="s">
        <v>9606</v>
      </c>
      <c r="C3840" s="87" t="s">
        <v>4940</v>
      </c>
      <c r="D3840" s="87" t="s">
        <v>4708</v>
      </c>
      <c r="E3840" s="87">
        <v>309.26626490947899</v>
      </c>
      <c r="F3840" s="86">
        <v>309.86045291113101</v>
      </c>
      <c r="G3840" s="86">
        <v>290.15786793859701</v>
      </c>
      <c r="H3840" s="86">
        <f t="shared" si="418"/>
        <v>303.09486191973565</v>
      </c>
      <c r="I3840" s="86">
        <f t="shared" si="413"/>
        <v>11.207703814624129</v>
      </c>
      <c r="J3840" s="86">
        <f t="shared" si="414"/>
        <v>8.2436255854609826</v>
      </c>
      <c r="L3840" s="87">
        <v>298.52157982514001</v>
      </c>
      <c r="M3840" s="86">
        <v>293.56099550782898</v>
      </c>
      <c r="N3840" s="86">
        <v>291.64231088667401</v>
      </c>
      <c r="O3840" s="86">
        <f t="shared" si="419"/>
        <v>294.57496207321429</v>
      </c>
      <c r="P3840" s="86">
        <f t="shared" si="415"/>
        <v>3.5499551305228221</v>
      </c>
      <c r="Q3840" s="86">
        <f t="shared" si="416"/>
        <v>8.2024910009091965</v>
      </c>
      <c r="S3840" s="86">
        <f t="shared" si="417"/>
        <v>-4.1134584551787381E-2</v>
      </c>
      <c r="T3840" s="87">
        <v>0.71461472400000003</v>
      </c>
      <c r="U3840" s="87">
        <v>0</v>
      </c>
    </row>
    <row r="3841" spans="2:21">
      <c r="B3841" s="87" t="s">
        <v>9607</v>
      </c>
      <c r="C3841" s="87" t="s">
        <v>832</v>
      </c>
      <c r="D3841" s="87" t="s">
        <v>4941</v>
      </c>
      <c r="E3841" s="87">
        <v>55.504156341309603</v>
      </c>
      <c r="F3841" s="86">
        <v>51.1468641812342</v>
      </c>
      <c r="G3841" s="86">
        <v>56.869015312138401</v>
      </c>
      <c r="H3841" s="86">
        <f t="shared" si="418"/>
        <v>54.506678611560737</v>
      </c>
      <c r="I3841" s="86">
        <f t="shared" si="413"/>
        <v>2.988640954888321</v>
      </c>
      <c r="J3841" s="86">
        <f t="shared" si="414"/>
        <v>5.7683611066019207</v>
      </c>
      <c r="L3841" s="87">
        <v>53.117053888681703</v>
      </c>
      <c r="M3841" s="86">
        <v>50.1352099583087</v>
      </c>
      <c r="N3841" s="86">
        <v>51.356325668154902</v>
      </c>
      <c r="O3841" s="86">
        <f t="shared" si="419"/>
        <v>51.53619650504843</v>
      </c>
      <c r="P3841" s="86">
        <f t="shared" si="415"/>
        <v>1.4990375061182308</v>
      </c>
      <c r="Q3841" s="86">
        <f t="shared" si="416"/>
        <v>5.687514161658294</v>
      </c>
      <c r="S3841" s="86">
        <f t="shared" si="417"/>
        <v>-8.0846944943626903E-2</v>
      </c>
      <c r="T3841" s="87">
        <v>0.49948518600000003</v>
      </c>
      <c r="U3841" s="87">
        <v>0</v>
      </c>
    </row>
    <row r="3842" spans="2:21">
      <c r="B3842" s="87" t="s">
        <v>9608</v>
      </c>
      <c r="C3842" s="87" t="s">
        <v>841</v>
      </c>
      <c r="D3842" s="87"/>
      <c r="E3842" s="87">
        <v>146.094266567255</v>
      </c>
      <c r="F3842" s="86">
        <v>142.00342776831101</v>
      </c>
      <c r="G3842" s="86">
        <v>141.95766402553301</v>
      </c>
      <c r="H3842" s="86">
        <f t="shared" si="418"/>
        <v>143.35178612036634</v>
      </c>
      <c r="I3842" s="86">
        <f t="shared" si="413"/>
        <v>2.3751679585269851</v>
      </c>
      <c r="J3842" s="86">
        <f t="shared" si="414"/>
        <v>7.1634160700137244</v>
      </c>
      <c r="L3842" s="87">
        <v>162.832223163229</v>
      </c>
      <c r="M3842" s="86">
        <v>152.089080075444</v>
      </c>
      <c r="N3842" s="86">
        <v>152.788265958751</v>
      </c>
      <c r="O3842" s="86">
        <f t="shared" si="419"/>
        <v>155.90318973247466</v>
      </c>
      <c r="P3842" s="86">
        <f t="shared" si="415"/>
        <v>6.0108937304062646</v>
      </c>
      <c r="Q3842" s="86">
        <f t="shared" si="416"/>
        <v>7.2845066352199597</v>
      </c>
      <c r="S3842" s="86">
        <f t="shared" si="417"/>
        <v>0.12109056520623532</v>
      </c>
      <c r="T3842" s="87">
        <v>0.71277141799999999</v>
      </c>
      <c r="U3842" s="87">
        <v>0</v>
      </c>
    </row>
    <row r="3843" spans="2:21">
      <c r="B3843" s="87" t="s">
        <v>9609</v>
      </c>
      <c r="C3843" s="87" t="s">
        <v>832</v>
      </c>
      <c r="D3843" s="87" t="s">
        <v>4942</v>
      </c>
      <c r="E3843" s="87">
        <v>124.015655939919</v>
      </c>
      <c r="F3843" s="86">
        <v>127.815845903393</v>
      </c>
      <c r="G3843" s="86">
        <v>139.915786639788</v>
      </c>
      <c r="H3843" s="86">
        <f t="shared" si="418"/>
        <v>130.58242949436666</v>
      </c>
      <c r="I3843" s="86">
        <f t="shared" si="413"/>
        <v>8.3032540393879728</v>
      </c>
      <c r="J3843" s="86">
        <f t="shared" si="414"/>
        <v>7.0288169780321574</v>
      </c>
      <c r="L3843" s="87">
        <v>138.63239861589301</v>
      </c>
      <c r="M3843" s="86">
        <v>113.93103104949699</v>
      </c>
      <c r="N3843" s="86">
        <v>126.124520118578</v>
      </c>
      <c r="O3843" s="86">
        <f t="shared" si="419"/>
        <v>126.229316594656</v>
      </c>
      <c r="P3843" s="86">
        <f t="shared" si="415"/>
        <v>12.351017230924707</v>
      </c>
      <c r="Q3843" s="86">
        <f t="shared" si="416"/>
        <v>6.9799032030577646</v>
      </c>
      <c r="S3843" s="86">
        <f t="shared" si="417"/>
        <v>-4.8913774974392366E-2</v>
      </c>
      <c r="T3843" s="87">
        <v>0.76456006499999996</v>
      </c>
      <c r="U3843" s="87">
        <v>0</v>
      </c>
    </row>
    <row r="3844" spans="2:21">
      <c r="B3844" s="87" t="s">
        <v>9610</v>
      </c>
      <c r="C3844" s="87" t="s">
        <v>4943</v>
      </c>
      <c r="D3844" s="87" t="s">
        <v>1333</v>
      </c>
      <c r="E3844" s="87">
        <v>56.594240012149598</v>
      </c>
      <c r="F3844" s="86">
        <v>56.777890151611601</v>
      </c>
      <c r="G3844" s="86">
        <v>56.436042121588201</v>
      </c>
      <c r="H3844" s="86">
        <f t="shared" si="418"/>
        <v>56.602724095116464</v>
      </c>
      <c r="I3844" s="86">
        <f t="shared" si="413"/>
        <v>0.17108186243889587</v>
      </c>
      <c r="J3844" s="86">
        <f t="shared" si="414"/>
        <v>5.8227995815831113</v>
      </c>
      <c r="L3844" s="87">
        <v>63.676514592907999</v>
      </c>
      <c r="M3844" s="86">
        <v>63.165428049573897</v>
      </c>
      <c r="N3844" s="86">
        <v>53.714779468025</v>
      </c>
      <c r="O3844" s="86">
        <f t="shared" si="419"/>
        <v>60.185574036835625</v>
      </c>
      <c r="P3844" s="86">
        <f t="shared" si="415"/>
        <v>5.6096959924318694</v>
      </c>
      <c r="Q3844" s="86">
        <f t="shared" si="416"/>
        <v>5.9113458217464538</v>
      </c>
      <c r="S3844" s="86">
        <f t="shared" si="417"/>
        <v>8.8546240163342338E-2</v>
      </c>
      <c r="T3844" s="87">
        <v>0.88594949199999995</v>
      </c>
      <c r="U3844" s="87">
        <v>0</v>
      </c>
    </row>
    <row r="3845" spans="2:21">
      <c r="B3845" s="87" t="s">
        <v>9611</v>
      </c>
      <c r="C3845" s="87" t="s">
        <v>841</v>
      </c>
      <c r="D3845" s="87"/>
      <c r="E3845" s="87">
        <v>203.00950992249</v>
      </c>
      <c r="F3845" s="86">
        <v>211.76317279000401</v>
      </c>
      <c r="G3845" s="86">
        <v>166.42912528127599</v>
      </c>
      <c r="H3845" s="86">
        <f t="shared" si="418"/>
        <v>193.73393599792334</v>
      </c>
      <c r="I3845" s="86">
        <f t="shared" si="413"/>
        <v>24.048309079922543</v>
      </c>
      <c r="J3845" s="86">
        <f t="shared" si="414"/>
        <v>7.5979328799451578</v>
      </c>
      <c r="L3845" s="87">
        <v>191.586495653041</v>
      </c>
      <c r="M3845" s="86">
        <v>240.791631907089</v>
      </c>
      <c r="N3845" s="86">
        <v>205.73957844354001</v>
      </c>
      <c r="O3845" s="86">
        <f t="shared" si="419"/>
        <v>212.70590200122334</v>
      </c>
      <c r="P3845" s="86">
        <f t="shared" si="415"/>
        <v>25.33147461909013</v>
      </c>
      <c r="Q3845" s="86">
        <f t="shared" si="416"/>
        <v>7.7327162544309234</v>
      </c>
      <c r="S3845" s="86">
        <f t="shared" si="417"/>
        <v>0.13478337448576572</v>
      </c>
      <c r="T3845" s="87">
        <v>0.79360449399999999</v>
      </c>
      <c r="U3845" s="87">
        <v>0</v>
      </c>
    </row>
    <row r="3846" spans="2:21">
      <c r="B3846" s="87" t="s">
        <v>9612</v>
      </c>
      <c r="C3846" s="87" t="s">
        <v>841</v>
      </c>
      <c r="D3846" s="87"/>
      <c r="E3846" s="87">
        <v>67.038543225323806</v>
      </c>
      <c r="F3846" s="86">
        <v>66.148130714569902</v>
      </c>
      <c r="G3846" s="86">
        <v>78.472408966005702</v>
      </c>
      <c r="H3846" s="86">
        <f t="shared" si="418"/>
        <v>70.553027635299799</v>
      </c>
      <c r="I3846" s="86">
        <f t="shared" ref="I3846:I3909" si="420">STDEV(E3846:G3846)</f>
        <v>6.8728203167023514</v>
      </c>
      <c r="J3846" s="86">
        <f t="shared" ref="J3846:J3909" si="421">LOG(H3846,2)</f>
        <v>6.1406360892720633</v>
      </c>
      <c r="L3846" s="87">
        <v>63.078548595617498</v>
      </c>
      <c r="M3846" s="86">
        <v>73.242070624355406</v>
      </c>
      <c r="N3846" s="86">
        <v>71.659105573279106</v>
      </c>
      <c r="O3846" s="86">
        <f t="shared" si="419"/>
        <v>69.326574931084011</v>
      </c>
      <c r="P3846" s="86">
        <f t="shared" ref="P3846:P3909" si="422">STDEV(L3846:N3846)</f>
        <v>5.4685299125765514</v>
      </c>
      <c r="Q3846" s="86">
        <f t="shared" ref="Q3846:Q3909" si="423">LOG(O3846,2)</f>
        <v>6.1153365810450939</v>
      </c>
      <c r="S3846" s="86">
        <f t="shared" ref="S3846:S3909" si="424">LOG(O3846/H3846,2)</f>
        <v>-2.5299508226969886E-2</v>
      </c>
      <c r="T3846" s="87">
        <v>0.82923165799999998</v>
      </c>
      <c r="U3846" s="87">
        <v>0</v>
      </c>
    </row>
    <row r="3847" spans="2:21">
      <c r="B3847" s="87" t="s">
        <v>9613</v>
      </c>
      <c r="C3847" s="87" t="s">
        <v>4944</v>
      </c>
      <c r="D3847" s="87" t="s">
        <v>2317</v>
      </c>
      <c r="E3847" s="87">
        <v>57.581404362276203</v>
      </c>
      <c r="F3847" s="86">
        <v>53.822687883319098</v>
      </c>
      <c r="G3847" s="86">
        <v>55.162738079490403</v>
      </c>
      <c r="H3847" s="86">
        <f t="shared" ref="H3847:H3910" si="425">AVERAGE(E3847:G3847)</f>
        <v>55.522276775028566</v>
      </c>
      <c r="I3847" s="86">
        <f t="shared" si="420"/>
        <v>1.9049772826697666</v>
      </c>
      <c r="J3847" s="86">
        <f t="shared" si="421"/>
        <v>5.7949948239111579</v>
      </c>
      <c r="L3847" s="87">
        <v>60.8421249713614</v>
      </c>
      <c r="M3847" s="86">
        <v>57.2043492403036</v>
      </c>
      <c r="N3847" s="86">
        <v>53.937713417224401</v>
      </c>
      <c r="O3847" s="86">
        <f t="shared" ref="O3847:O3910" si="426">AVERAGE(L3847:N3847)</f>
        <v>57.328062542963131</v>
      </c>
      <c r="P3847" s="86">
        <f t="shared" si="422"/>
        <v>3.4538678989165637</v>
      </c>
      <c r="Q3847" s="86">
        <f t="shared" si="423"/>
        <v>5.841169617480646</v>
      </c>
      <c r="S3847" s="86">
        <f t="shared" si="424"/>
        <v>4.6174793569488976E-2</v>
      </c>
      <c r="T3847" s="87">
        <v>1</v>
      </c>
      <c r="U3847" s="87">
        <v>0</v>
      </c>
    </row>
    <row r="3848" spans="2:21">
      <c r="B3848" s="87" t="s">
        <v>9614</v>
      </c>
      <c r="C3848" s="87" t="s">
        <v>4945</v>
      </c>
      <c r="D3848" s="87" t="s">
        <v>4946</v>
      </c>
      <c r="E3848" s="87">
        <v>907.12976457584898</v>
      </c>
      <c r="F3848" s="86">
        <v>873.82854305484102</v>
      </c>
      <c r="G3848" s="86">
        <v>662.66650240122601</v>
      </c>
      <c r="H3848" s="86">
        <f t="shared" si="425"/>
        <v>814.54160334397193</v>
      </c>
      <c r="I3848" s="86">
        <f t="shared" si="420"/>
        <v>132.57743983602521</v>
      </c>
      <c r="J3848" s="86">
        <f t="shared" si="421"/>
        <v>9.6698445771752404</v>
      </c>
      <c r="L3848" s="87">
        <v>791.31321669894999</v>
      </c>
      <c r="M3848" s="86">
        <v>749.25722209672097</v>
      </c>
      <c r="N3848" s="86">
        <v>616.05525945368902</v>
      </c>
      <c r="O3848" s="86">
        <f t="shared" si="426"/>
        <v>718.87523274978673</v>
      </c>
      <c r="P3848" s="86">
        <f t="shared" si="422"/>
        <v>91.493917021587976</v>
      </c>
      <c r="Q3848" s="86">
        <f t="shared" si="423"/>
        <v>9.4895975894898577</v>
      </c>
      <c r="S3848" s="86">
        <f t="shared" si="424"/>
        <v>-0.18024698768538186</v>
      </c>
      <c r="T3848" s="87">
        <v>0.39433707699999998</v>
      </c>
      <c r="U3848" s="87">
        <v>0</v>
      </c>
    </row>
    <row r="3849" spans="2:21">
      <c r="B3849" s="87" t="s">
        <v>9615</v>
      </c>
      <c r="C3849" s="87" t="s">
        <v>4947</v>
      </c>
      <c r="D3849" s="87" t="s">
        <v>1466</v>
      </c>
      <c r="E3849" s="87">
        <v>74.277685477496902</v>
      </c>
      <c r="F3849" s="86">
        <v>71.592280388548602</v>
      </c>
      <c r="G3849" s="86">
        <v>74.142651833661404</v>
      </c>
      <c r="H3849" s="86">
        <f t="shared" si="425"/>
        <v>73.337539233235631</v>
      </c>
      <c r="I3849" s="86">
        <f t="shared" si="420"/>
        <v>1.5129457516582061</v>
      </c>
      <c r="J3849" s="86">
        <f t="shared" si="421"/>
        <v>6.1964799535798685</v>
      </c>
      <c r="L3849" s="87">
        <v>78.793774757248798</v>
      </c>
      <c r="M3849" s="86">
        <v>79.223261337697593</v>
      </c>
      <c r="N3849" s="86">
        <v>72.342313978685297</v>
      </c>
      <c r="O3849" s="86">
        <f t="shared" si="426"/>
        <v>76.786450024543896</v>
      </c>
      <c r="P3849" s="86">
        <f t="shared" si="422"/>
        <v>3.8547209466148362</v>
      </c>
      <c r="Q3849" s="86">
        <f t="shared" si="423"/>
        <v>6.2627798458456931</v>
      </c>
      <c r="S3849" s="86">
        <f t="shared" si="424"/>
        <v>6.6299892265823224E-2</v>
      </c>
      <c r="T3849" s="87">
        <v>0.94203867699999999</v>
      </c>
      <c r="U3849" s="87">
        <v>0</v>
      </c>
    </row>
    <row r="3850" spans="2:21">
      <c r="B3850" s="87" t="s">
        <v>9616</v>
      </c>
      <c r="C3850" s="87" t="s">
        <v>841</v>
      </c>
      <c r="D3850" s="87"/>
      <c r="E3850" s="87">
        <v>188.13085085064799</v>
      </c>
      <c r="F3850" s="86">
        <v>199.10764978793699</v>
      </c>
      <c r="G3850" s="86">
        <v>188.58218182093199</v>
      </c>
      <c r="H3850" s="86">
        <f t="shared" si="425"/>
        <v>191.94022748650568</v>
      </c>
      <c r="I3850" s="86">
        <f t="shared" si="420"/>
        <v>6.2112705420449856</v>
      </c>
      <c r="J3850" s="86">
        <f t="shared" si="421"/>
        <v>7.5845132979373746</v>
      </c>
      <c r="L3850" s="87">
        <v>177.087836965062</v>
      </c>
      <c r="M3850" s="86">
        <v>180.28952048967599</v>
      </c>
      <c r="N3850" s="86">
        <v>189.46958499289099</v>
      </c>
      <c r="O3850" s="86">
        <f t="shared" si="426"/>
        <v>182.28231414920967</v>
      </c>
      <c r="P3850" s="86">
        <f t="shared" si="422"/>
        <v>6.4269231350055804</v>
      </c>
      <c r="Q3850" s="86">
        <f t="shared" si="423"/>
        <v>7.5100307811737519</v>
      </c>
      <c r="S3850" s="86">
        <f t="shared" si="424"/>
        <v>-7.4482516763623205E-2</v>
      </c>
      <c r="T3850" s="87">
        <v>0.54835290800000003</v>
      </c>
      <c r="U3850" s="87">
        <v>0</v>
      </c>
    </row>
    <row r="3851" spans="2:21">
      <c r="B3851" s="87" t="s">
        <v>9617</v>
      </c>
      <c r="C3851" s="87" t="s">
        <v>4948</v>
      </c>
      <c r="D3851" s="87" t="s">
        <v>4949</v>
      </c>
      <c r="E3851" s="87">
        <v>34.368493099122801</v>
      </c>
      <c r="F3851" s="86">
        <v>33.989243142212999</v>
      </c>
      <c r="G3851" s="86">
        <v>42.238109146604899</v>
      </c>
      <c r="H3851" s="86">
        <f t="shared" si="425"/>
        <v>36.865281795980231</v>
      </c>
      <c r="I3851" s="86">
        <f t="shared" si="420"/>
        <v>4.6568672879060315</v>
      </c>
      <c r="J3851" s="86">
        <f t="shared" si="421"/>
        <v>5.2041908797727103</v>
      </c>
      <c r="L3851" s="87">
        <v>42.745042696422502</v>
      </c>
      <c r="M3851" s="86">
        <v>35.296765319713899</v>
      </c>
      <c r="N3851" s="86">
        <v>37.987814126804899</v>
      </c>
      <c r="O3851" s="86">
        <f t="shared" si="426"/>
        <v>38.676540714313767</v>
      </c>
      <c r="P3851" s="86">
        <f t="shared" si="422"/>
        <v>3.7716000854217704</v>
      </c>
      <c r="Q3851" s="86">
        <f t="shared" si="423"/>
        <v>5.2733868587433435</v>
      </c>
      <c r="S3851" s="86">
        <f t="shared" si="424"/>
        <v>6.9195978970633898E-2</v>
      </c>
      <c r="T3851" s="87">
        <v>0.96158329600000003</v>
      </c>
      <c r="U3851" s="87">
        <v>0</v>
      </c>
    </row>
    <row r="3852" spans="2:21">
      <c r="B3852" s="87" t="s">
        <v>9618</v>
      </c>
      <c r="C3852" s="87" t="s">
        <v>841</v>
      </c>
      <c r="D3852" s="87"/>
      <c r="E3852" s="87">
        <v>71.984273076196203</v>
      </c>
      <c r="F3852" s="86">
        <v>63.915949779501702</v>
      </c>
      <c r="G3852" s="86">
        <v>67.881276088767194</v>
      </c>
      <c r="H3852" s="86">
        <f t="shared" si="425"/>
        <v>67.927166314821704</v>
      </c>
      <c r="I3852" s="86">
        <f t="shared" si="420"/>
        <v>4.0343574010778109</v>
      </c>
      <c r="J3852" s="86">
        <f t="shared" si="421"/>
        <v>6.0859167661084612</v>
      </c>
      <c r="L3852" s="87">
        <v>71.414580555759599</v>
      </c>
      <c r="M3852" s="86">
        <v>65.943372258728004</v>
      </c>
      <c r="N3852" s="86">
        <v>66.552710053287598</v>
      </c>
      <c r="O3852" s="86">
        <f t="shared" si="426"/>
        <v>67.970220955925058</v>
      </c>
      <c r="P3852" s="86">
        <f t="shared" si="422"/>
        <v>2.9984217392986783</v>
      </c>
      <c r="Q3852" s="86">
        <f t="shared" si="423"/>
        <v>6.0868309075873039</v>
      </c>
      <c r="S3852" s="86">
        <f t="shared" si="424"/>
        <v>9.1414147884288075E-4</v>
      </c>
      <c r="T3852" s="87">
        <v>0.90146501800000001</v>
      </c>
      <c r="U3852" s="87">
        <v>0</v>
      </c>
    </row>
    <row r="3853" spans="2:21">
      <c r="B3853" s="87" t="s">
        <v>9619</v>
      </c>
      <c r="C3853" s="87" t="s">
        <v>4950</v>
      </c>
      <c r="D3853" s="87" t="s">
        <v>4951</v>
      </c>
      <c r="E3853" s="87">
        <v>77.033944767586704</v>
      </c>
      <c r="F3853" s="86">
        <v>66.436400063821296</v>
      </c>
      <c r="G3853" s="86">
        <v>64.700553437750699</v>
      </c>
      <c r="H3853" s="86">
        <f t="shared" si="425"/>
        <v>69.390299423052895</v>
      </c>
      <c r="I3853" s="86">
        <f t="shared" si="420"/>
        <v>6.6762471862619153</v>
      </c>
      <c r="J3853" s="86">
        <f t="shared" si="421"/>
        <v>6.1166620869064667</v>
      </c>
      <c r="L3853" s="87">
        <v>78.332564413678099</v>
      </c>
      <c r="M3853" s="86">
        <v>67.878794130279104</v>
      </c>
      <c r="N3853" s="86">
        <v>68.927728333620607</v>
      </c>
      <c r="O3853" s="86">
        <f t="shared" si="426"/>
        <v>71.713028959192613</v>
      </c>
      <c r="P3853" s="86">
        <f t="shared" si="422"/>
        <v>5.7566268739278037</v>
      </c>
      <c r="Q3853" s="86">
        <f t="shared" si="423"/>
        <v>6.1641633492007522</v>
      </c>
      <c r="S3853" s="86">
        <f t="shared" si="424"/>
        <v>4.7501262294285945E-2</v>
      </c>
      <c r="T3853" s="87">
        <v>0.99734929699999997</v>
      </c>
      <c r="U3853" s="87">
        <v>0</v>
      </c>
    </row>
    <row r="3854" spans="2:21">
      <c r="B3854" s="87" t="s">
        <v>9620</v>
      </c>
      <c r="C3854" s="87" t="s">
        <v>1676</v>
      </c>
      <c r="D3854" s="87" t="s">
        <v>1677</v>
      </c>
      <c r="E3854" s="87">
        <v>34.735677854455297</v>
      </c>
      <c r="F3854" s="86">
        <v>33.316188822565202</v>
      </c>
      <c r="G3854" s="86">
        <v>27.188979008741399</v>
      </c>
      <c r="H3854" s="86">
        <f t="shared" si="425"/>
        <v>31.746948561920632</v>
      </c>
      <c r="I3854" s="86">
        <f t="shared" si="420"/>
        <v>4.010617423003076</v>
      </c>
      <c r="J3854" s="86">
        <f t="shared" si="421"/>
        <v>4.988546025161245</v>
      </c>
      <c r="L3854" s="87">
        <v>48.481693271065097</v>
      </c>
      <c r="M3854" s="86">
        <v>56.169371734736998</v>
      </c>
      <c r="N3854" s="86">
        <v>51.626031342995198</v>
      </c>
      <c r="O3854" s="86">
        <f t="shared" si="426"/>
        <v>52.0923654495991</v>
      </c>
      <c r="P3854" s="86">
        <f t="shared" si="422"/>
        <v>3.8649968518017883</v>
      </c>
      <c r="Q3854" s="86">
        <f t="shared" si="423"/>
        <v>5.703000044452911</v>
      </c>
      <c r="S3854" s="86">
        <f t="shared" si="424"/>
        <v>0.71445401929166574</v>
      </c>
      <c r="T3854" s="91">
        <v>9.7799999999999995E-6</v>
      </c>
      <c r="U3854" s="87">
        <v>0</v>
      </c>
    </row>
    <row r="3855" spans="2:21">
      <c r="B3855" s="87" t="s">
        <v>9621</v>
      </c>
      <c r="C3855" s="87" t="s">
        <v>4952</v>
      </c>
      <c r="D3855" s="87" t="s">
        <v>861</v>
      </c>
      <c r="E3855" s="87">
        <v>55.658390550170203</v>
      </c>
      <c r="F3855" s="86">
        <v>61.799113633852897</v>
      </c>
      <c r="G3855" s="86">
        <v>60.723075137369797</v>
      </c>
      <c r="H3855" s="86">
        <f t="shared" si="425"/>
        <v>59.393526440464292</v>
      </c>
      <c r="I3855" s="86">
        <f t="shared" si="420"/>
        <v>3.2791606854042246</v>
      </c>
      <c r="J3855" s="86">
        <f t="shared" si="421"/>
        <v>5.8922337888563314</v>
      </c>
      <c r="L3855" s="87">
        <v>65.872807354829206</v>
      </c>
      <c r="M3855" s="86">
        <v>67.777205442582101</v>
      </c>
      <c r="N3855" s="86">
        <v>63.572268332237996</v>
      </c>
      <c r="O3855" s="86">
        <f t="shared" si="426"/>
        <v>65.740760376549773</v>
      </c>
      <c r="P3855" s="86">
        <f t="shared" si="422"/>
        <v>2.1055762462665193</v>
      </c>
      <c r="Q3855" s="86">
        <f t="shared" si="423"/>
        <v>6.0387162380280301</v>
      </c>
      <c r="S3855" s="86">
        <f t="shared" si="424"/>
        <v>0.14648244917169756</v>
      </c>
      <c r="T3855" s="87">
        <v>0.60445039499999997</v>
      </c>
      <c r="U3855" s="87">
        <v>0</v>
      </c>
    </row>
    <row r="3856" spans="2:21">
      <c r="B3856" s="87" t="s">
        <v>9622</v>
      </c>
      <c r="C3856" s="87" t="s">
        <v>4953</v>
      </c>
      <c r="D3856" s="87" t="s">
        <v>1189</v>
      </c>
      <c r="E3856" s="87">
        <v>36.996278660981801</v>
      </c>
      <c r="F3856" s="86">
        <v>45.177789123206203</v>
      </c>
      <c r="G3856" s="86">
        <v>47.2386768776487</v>
      </c>
      <c r="H3856" s="86">
        <f t="shared" si="425"/>
        <v>43.137581553945573</v>
      </c>
      <c r="I3856" s="86">
        <f t="shared" si="420"/>
        <v>5.4174270185620355</v>
      </c>
      <c r="J3856" s="86">
        <f t="shared" si="421"/>
        <v>5.4308733910442211</v>
      </c>
      <c r="L3856" s="87">
        <v>38.099496310154699</v>
      </c>
      <c r="M3856" s="86">
        <v>49.018039484004397</v>
      </c>
      <c r="N3856" s="86">
        <v>43.159231902528198</v>
      </c>
      <c r="O3856" s="86">
        <f t="shared" si="426"/>
        <v>43.4255892322291</v>
      </c>
      <c r="P3856" s="86">
        <f t="shared" si="422"/>
        <v>5.4641427443029755</v>
      </c>
      <c r="Q3856" s="86">
        <f t="shared" si="423"/>
        <v>5.4404735195662095</v>
      </c>
      <c r="S3856" s="86">
        <f t="shared" si="424"/>
        <v>9.6001285219882403E-3</v>
      </c>
      <c r="T3856" s="87">
        <v>0.94946940999999996</v>
      </c>
      <c r="U3856" s="87">
        <v>0</v>
      </c>
    </row>
    <row r="3857" spans="2:21">
      <c r="B3857" s="87" t="s">
        <v>9623</v>
      </c>
      <c r="C3857" s="87" t="s">
        <v>832</v>
      </c>
      <c r="D3857" s="87" t="s">
        <v>2423</v>
      </c>
      <c r="E3857" s="87">
        <v>130.77462812686801</v>
      </c>
      <c r="F3857" s="86">
        <v>127.205964287705</v>
      </c>
      <c r="G3857" s="86">
        <v>133.59517638037499</v>
      </c>
      <c r="H3857" s="86">
        <f t="shared" si="425"/>
        <v>130.52525626498269</v>
      </c>
      <c r="I3857" s="86">
        <f t="shared" si="420"/>
        <v>3.2018974898339954</v>
      </c>
      <c r="J3857" s="86">
        <f t="shared" si="421"/>
        <v>7.0281851809589897</v>
      </c>
      <c r="L3857" s="87">
        <v>140.32058686887001</v>
      </c>
      <c r="M3857" s="86">
        <v>156.650261562943</v>
      </c>
      <c r="N3857" s="86">
        <v>135.89340113382701</v>
      </c>
      <c r="O3857" s="86">
        <f t="shared" si="426"/>
        <v>144.28808318854666</v>
      </c>
      <c r="P3857" s="86">
        <f t="shared" si="422"/>
        <v>10.932409798550191</v>
      </c>
      <c r="Q3857" s="86">
        <f t="shared" si="423"/>
        <v>7.172808341754024</v>
      </c>
      <c r="S3857" s="86">
        <f t="shared" si="424"/>
        <v>0.14462316079503434</v>
      </c>
      <c r="T3857" s="87">
        <v>0.63484263600000002</v>
      </c>
      <c r="U3857" s="87">
        <v>0</v>
      </c>
    </row>
    <row r="3858" spans="2:21">
      <c r="B3858" s="87" t="s">
        <v>9624</v>
      </c>
      <c r="C3858" s="87" t="s">
        <v>841</v>
      </c>
      <c r="D3858" s="87"/>
      <c r="E3858" s="87">
        <v>116.67979779479199</v>
      </c>
      <c r="F3858" s="86">
        <v>117.205872908161</v>
      </c>
      <c r="G3858" s="86">
        <v>124.125761990889</v>
      </c>
      <c r="H3858" s="86">
        <f t="shared" si="425"/>
        <v>119.33714423128067</v>
      </c>
      <c r="I3858" s="86">
        <f t="shared" si="420"/>
        <v>4.1553981508339053</v>
      </c>
      <c r="J3858" s="86">
        <f t="shared" si="421"/>
        <v>6.8988993481278769</v>
      </c>
      <c r="L3858" s="87">
        <v>122.101119589666</v>
      </c>
      <c r="M3858" s="86">
        <v>145.123031512349</v>
      </c>
      <c r="N3858" s="86">
        <v>132.061456027308</v>
      </c>
      <c r="O3858" s="86">
        <f t="shared" si="426"/>
        <v>133.09520237644099</v>
      </c>
      <c r="P3858" s="86">
        <f t="shared" si="422"/>
        <v>11.545716988550463</v>
      </c>
      <c r="Q3858" s="86">
        <f t="shared" si="423"/>
        <v>7.0563147577753691</v>
      </c>
      <c r="S3858" s="86">
        <f t="shared" si="424"/>
        <v>0.15741540964749084</v>
      </c>
      <c r="T3858" s="87">
        <v>0.67522612100000001</v>
      </c>
      <c r="U3858" s="87">
        <v>0</v>
      </c>
    </row>
    <row r="3859" spans="2:21">
      <c r="B3859" s="87" t="s">
        <v>9625</v>
      </c>
      <c r="C3859" s="87" t="s">
        <v>841</v>
      </c>
      <c r="D3859" s="87"/>
      <c r="E3859" s="87">
        <v>94.019168540116596</v>
      </c>
      <c r="F3859" s="86">
        <v>100.275195769878</v>
      </c>
      <c r="G3859" s="86">
        <v>105.01505950136</v>
      </c>
      <c r="H3859" s="86">
        <f t="shared" si="425"/>
        <v>99.769807937118188</v>
      </c>
      <c r="I3859" s="86">
        <f t="shared" si="420"/>
        <v>5.5153392601013076</v>
      </c>
      <c r="J3859" s="86">
        <f t="shared" si="421"/>
        <v>6.6405313921190308</v>
      </c>
      <c r="L3859" s="87">
        <v>97.393429573012696</v>
      </c>
      <c r="M3859" s="86">
        <v>109.913089065433</v>
      </c>
      <c r="N3859" s="86">
        <v>118.791853784465</v>
      </c>
      <c r="O3859" s="86">
        <f t="shared" si="426"/>
        <v>108.69945747430357</v>
      </c>
      <c r="P3859" s="86">
        <f t="shared" si="422"/>
        <v>10.750712344424327</v>
      </c>
      <c r="Q3859" s="86">
        <f t="shared" si="423"/>
        <v>6.7642009295779868</v>
      </c>
      <c r="S3859" s="86">
        <f t="shared" si="424"/>
        <v>0.12366953745895591</v>
      </c>
      <c r="T3859" s="87">
        <v>0.774981472</v>
      </c>
      <c r="U3859" s="87">
        <v>0</v>
      </c>
    </row>
    <row r="3860" spans="2:21">
      <c r="B3860" s="87" t="s">
        <v>9626</v>
      </c>
      <c r="C3860" s="87" t="s">
        <v>4954</v>
      </c>
      <c r="D3860" s="87" t="s">
        <v>1710</v>
      </c>
      <c r="E3860" s="87">
        <v>78.372718966675393</v>
      </c>
      <c r="F3860" s="86">
        <v>76.825001622810206</v>
      </c>
      <c r="G3860" s="86">
        <v>77.196415441118006</v>
      </c>
      <c r="H3860" s="86">
        <f t="shared" si="425"/>
        <v>77.464712010201197</v>
      </c>
      <c r="I3860" s="86">
        <f t="shared" si="420"/>
        <v>0.80798795217604458</v>
      </c>
      <c r="J3860" s="86">
        <f t="shared" si="421"/>
        <v>6.2754673549289661</v>
      </c>
      <c r="L3860" s="87">
        <v>68.590158136156802</v>
      </c>
      <c r="M3860" s="86">
        <v>67.631986973903807</v>
      </c>
      <c r="N3860" s="86">
        <v>69.794639600814307</v>
      </c>
      <c r="O3860" s="86">
        <f t="shared" si="426"/>
        <v>68.672261570291639</v>
      </c>
      <c r="P3860" s="86">
        <f t="shared" si="422"/>
        <v>1.0836615369169802</v>
      </c>
      <c r="Q3860" s="86">
        <f t="shared" si="423"/>
        <v>6.1016555712808858</v>
      </c>
      <c r="S3860" s="86">
        <f t="shared" si="424"/>
        <v>-0.17381178364808048</v>
      </c>
      <c r="T3860" s="87">
        <v>6.1838390999999999E-2</v>
      </c>
      <c r="U3860" s="87">
        <v>0</v>
      </c>
    </row>
    <row r="3861" spans="2:21">
      <c r="B3861" s="87" t="s">
        <v>9627</v>
      </c>
      <c r="C3861" s="87" t="s">
        <v>832</v>
      </c>
      <c r="D3861" s="87"/>
      <c r="E3861" s="87">
        <v>156.36764661328601</v>
      </c>
      <c r="F3861" s="86">
        <v>108.32122125033</v>
      </c>
      <c r="G3861" s="86">
        <v>108.775217821466</v>
      </c>
      <c r="H3861" s="86">
        <f t="shared" si="425"/>
        <v>124.48802856169401</v>
      </c>
      <c r="I3861" s="86">
        <f t="shared" si="420"/>
        <v>27.609492272734748</v>
      </c>
      <c r="J3861" s="86">
        <f t="shared" si="421"/>
        <v>6.9598632014247688</v>
      </c>
      <c r="L3861" s="87">
        <v>185.73166262856799</v>
      </c>
      <c r="M3861" s="86">
        <v>157.588045164325</v>
      </c>
      <c r="N3861" s="86">
        <v>144.73113527202801</v>
      </c>
      <c r="O3861" s="86">
        <f t="shared" si="426"/>
        <v>162.68361435497366</v>
      </c>
      <c r="P3861" s="86">
        <f t="shared" si="422"/>
        <v>20.96984572931126</v>
      </c>
      <c r="Q3861" s="86">
        <f t="shared" si="423"/>
        <v>7.3459251385154847</v>
      </c>
      <c r="S3861" s="86">
        <f t="shared" si="424"/>
        <v>0.3860619370907164</v>
      </c>
      <c r="T3861" s="87">
        <v>0.149685452</v>
      </c>
      <c r="U3861" s="87">
        <v>0</v>
      </c>
    </row>
    <row r="3862" spans="2:21">
      <c r="B3862" s="87" t="s">
        <v>9628</v>
      </c>
      <c r="C3862" s="87" t="s">
        <v>841</v>
      </c>
      <c r="D3862" s="87" t="s">
        <v>955</v>
      </c>
      <c r="E3862" s="87">
        <v>141.63691663103299</v>
      </c>
      <c r="F3862" s="86">
        <v>146.40353398085</v>
      </c>
      <c r="G3862" s="86">
        <v>154.41055397898199</v>
      </c>
      <c r="H3862" s="86">
        <f t="shared" si="425"/>
        <v>147.48366819695499</v>
      </c>
      <c r="I3862" s="86">
        <f t="shared" si="420"/>
        <v>6.4549570267996357</v>
      </c>
      <c r="J3862" s="86">
        <f t="shared" si="421"/>
        <v>7.2044113943116566</v>
      </c>
      <c r="L3862" s="87">
        <v>173.100130200211</v>
      </c>
      <c r="M3862" s="86">
        <v>149.048048625588</v>
      </c>
      <c r="N3862" s="86">
        <v>163.24988289541699</v>
      </c>
      <c r="O3862" s="86">
        <f t="shared" si="426"/>
        <v>161.799353907072</v>
      </c>
      <c r="P3862" s="86">
        <f t="shared" si="422"/>
        <v>12.091471489343293</v>
      </c>
      <c r="Q3862" s="86">
        <f t="shared" si="423"/>
        <v>7.3380620366221931</v>
      </c>
      <c r="S3862" s="86">
        <f t="shared" si="424"/>
        <v>0.13365064231053675</v>
      </c>
      <c r="T3862" s="87">
        <v>0.74553484400000003</v>
      </c>
      <c r="U3862" s="87">
        <v>0</v>
      </c>
    </row>
    <row r="3863" spans="2:21">
      <c r="B3863" s="87" t="s">
        <v>9629</v>
      </c>
      <c r="C3863" s="87" t="s">
        <v>841</v>
      </c>
      <c r="D3863" s="87" t="s">
        <v>4955</v>
      </c>
      <c r="E3863" s="87">
        <v>158.235030445056</v>
      </c>
      <c r="F3863" s="86">
        <v>141.556114499497</v>
      </c>
      <c r="G3863" s="86">
        <v>149.30896947173201</v>
      </c>
      <c r="H3863" s="86">
        <f t="shared" si="425"/>
        <v>149.70003813876167</v>
      </c>
      <c r="I3863" s="86">
        <f t="shared" si="420"/>
        <v>8.3463321469076952</v>
      </c>
      <c r="J3863" s="86">
        <f t="shared" si="421"/>
        <v>7.2259307787234617</v>
      </c>
      <c r="L3863" s="87">
        <v>162.759970267147</v>
      </c>
      <c r="M3863" s="86">
        <v>173.38937036296099</v>
      </c>
      <c r="N3863" s="86">
        <v>167.27162460576201</v>
      </c>
      <c r="O3863" s="86">
        <f t="shared" si="426"/>
        <v>167.80698841195667</v>
      </c>
      <c r="P3863" s="86">
        <f t="shared" si="422"/>
        <v>5.334884947490437</v>
      </c>
      <c r="Q3863" s="86">
        <f t="shared" si="423"/>
        <v>7.3906589886116532</v>
      </c>
      <c r="S3863" s="86">
        <f t="shared" si="424"/>
        <v>0.16472820988819178</v>
      </c>
      <c r="T3863" s="87">
        <v>0.53469791200000005</v>
      </c>
      <c r="U3863" s="87">
        <v>0</v>
      </c>
    </row>
    <row r="3864" spans="2:21">
      <c r="B3864" s="87" t="s">
        <v>9630</v>
      </c>
      <c r="C3864" s="87" t="s">
        <v>4956</v>
      </c>
      <c r="D3864" s="87" t="s">
        <v>4957</v>
      </c>
      <c r="E3864" s="87">
        <v>53.6045899829601</v>
      </c>
      <c r="F3864" s="86">
        <v>57.113466552969001</v>
      </c>
      <c r="G3864" s="86">
        <v>70.280037316296301</v>
      </c>
      <c r="H3864" s="86">
        <f t="shared" si="425"/>
        <v>60.332697950741796</v>
      </c>
      <c r="I3864" s="86">
        <f t="shared" si="420"/>
        <v>8.7914858832862688</v>
      </c>
      <c r="J3864" s="86">
        <f t="shared" si="421"/>
        <v>5.9148681929674529</v>
      </c>
      <c r="L3864" s="87">
        <v>67.096123477637605</v>
      </c>
      <c r="M3864" s="86">
        <v>62.907641176153099</v>
      </c>
      <c r="N3864" s="86">
        <v>75.958959963657804</v>
      </c>
      <c r="O3864" s="86">
        <f t="shared" si="426"/>
        <v>68.65424153914951</v>
      </c>
      <c r="P3864" s="86">
        <f t="shared" si="422"/>
        <v>6.6637098859025601</v>
      </c>
      <c r="Q3864" s="86">
        <f t="shared" si="423"/>
        <v>6.1012769493961656</v>
      </c>
      <c r="S3864" s="86">
        <f t="shared" si="424"/>
        <v>0.18640875642871318</v>
      </c>
      <c r="T3864" s="87">
        <v>0.59299716599999996</v>
      </c>
      <c r="U3864" s="87">
        <v>0</v>
      </c>
    </row>
    <row r="3865" spans="2:21">
      <c r="B3865" s="87" t="s">
        <v>9631</v>
      </c>
      <c r="C3865" s="87" t="s">
        <v>4958</v>
      </c>
      <c r="D3865" s="87" t="s">
        <v>4594</v>
      </c>
      <c r="E3865" s="87">
        <v>51.190610892862303</v>
      </c>
      <c r="F3865" s="86">
        <v>50.344947638287401</v>
      </c>
      <c r="G3865" s="86">
        <v>53.611315184930803</v>
      </c>
      <c r="H3865" s="86">
        <f t="shared" si="425"/>
        <v>51.715624572026833</v>
      </c>
      <c r="I3865" s="86">
        <f t="shared" si="420"/>
        <v>1.6952931191754768</v>
      </c>
      <c r="J3865" s="86">
        <f t="shared" si="421"/>
        <v>5.6925283152160508</v>
      </c>
      <c r="L3865" s="87">
        <v>49.172929081072397</v>
      </c>
      <c r="M3865" s="86">
        <v>49.168301690452203</v>
      </c>
      <c r="N3865" s="86">
        <v>49.335843027439999</v>
      </c>
      <c r="O3865" s="86">
        <f t="shared" si="426"/>
        <v>49.22569126632154</v>
      </c>
      <c r="P3865" s="86">
        <f t="shared" si="422"/>
        <v>9.5422277504326455E-2</v>
      </c>
      <c r="Q3865" s="86">
        <f t="shared" si="423"/>
        <v>5.621339560628039</v>
      </c>
      <c r="S3865" s="86">
        <f t="shared" si="424"/>
        <v>-7.1188754588011771E-2</v>
      </c>
      <c r="T3865" s="87">
        <v>0.49713454800000001</v>
      </c>
      <c r="U3865" s="87">
        <v>0</v>
      </c>
    </row>
    <row r="3866" spans="2:21">
      <c r="B3866" s="87" t="s">
        <v>9632</v>
      </c>
      <c r="C3866" s="87" t="s">
        <v>841</v>
      </c>
      <c r="D3866" s="87"/>
      <c r="E3866" s="87">
        <v>34.8155081400852</v>
      </c>
      <c r="F3866" s="86">
        <v>30.594277971048498</v>
      </c>
      <c r="G3866" s="86">
        <v>33.759874832987599</v>
      </c>
      <c r="H3866" s="86">
        <f t="shared" si="425"/>
        <v>33.056553648040428</v>
      </c>
      <c r="I3866" s="86">
        <f t="shared" si="420"/>
        <v>2.1967456730111063</v>
      </c>
      <c r="J3866" s="86">
        <f t="shared" si="421"/>
        <v>5.0468644173985613</v>
      </c>
      <c r="L3866" s="87">
        <v>34.514348304877302</v>
      </c>
      <c r="M3866" s="86">
        <v>31.974716819034899</v>
      </c>
      <c r="N3866" s="86">
        <v>35.092204311578499</v>
      </c>
      <c r="O3866" s="86">
        <f t="shared" si="426"/>
        <v>33.860423145163566</v>
      </c>
      <c r="P3866" s="86">
        <f t="shared" si="422"/>
        <v>1.6584316845807729</v>
      </c>
      <c r="Q3866" s="86">
        <f t="shared" si="423"/>
        <v>5.0815280972294401</v>
      </c>
      <c r="S3866" s="86">
        <f t="shared" si="424"/>
        <v>3.4663679830878688E-2</v>
      </c>
      <c r="T3866" s="87">
        <v>0.99607025699999996</v>
      </c>
      <c r="U3866" s="87">
        <v>0</v>
      </c>
    </row>
    <row r="3867" spans="2:21">
      <c r="B3867" s="87" t="s">
        <v>9633</v>
      </c>
      <c r="C3867" s="87" t="s">
        <v>832</v>
      </c>
      <c r="D3867" s="87" t="s">
        <v>4959</v>
      </c>
      <c r="E3867" s="87">
        <v>98.533924183548507</v>
      </c>
      <c r="F3867" s="86">
        <v>97.092893140047295</v>
      </c>
      <c r="G3867" s="86">
        <v>107.948366053108</v>
      </c>
      <c r="H3867" s="86">
        <f t="shared" si="425"/>
        <v>101.19172779223459</v>
      </c>
      <c r="I3867" s="86">
        <f t="shared" si="420"/>
        <v>5.8956138830750531</v>
      </c>
      <c r="J3867" s="86">
        <f t="shared" si="421"/>
        <v>6.6609475473869111</v>
      </c>
      <c r="L3867" s="87">
        <v>98.326590615965202</v>
      </c>
      <c r="M3867" s="86">
        <v>106.142415711425</v>
      </c>
      <c r="N3867" s="86">
        <v>115.397800819194</v>
      </c>
      <c r="O3867" s="86">
        <f t="shared" si="426"/>
        <v>106.62226904886141</v>
      </c>
      <c r="P3867" s="86">
        <f t="shared" si="422"/>
        <v>8.5457152345366865</v>
      </c>
      <c r="Q3867" s="86">
        <f t="shared" si="423"/>
        <v>6.7363649795703742</v>
      </c>
      <c r="S3867" s="86">
        <f t="shared" si="424"/>
        <v>7.5417432183464195E-2</v>
      </c>
      <c r="T3867" s="87">
        <v>0.92638575400000001</v>
      </c>
      <c r="U3867" s="87">
        <v>0</v>
      </c>
    </row>
    <row r="3868" spans="2:21">
      <c r="B3868" s="87" t="s">
        <v>9634</v>
      </c>
      <c r="C3868" s="87" t="s">
        <v>841</v>
      </c>
      <c r="D3868" s="87"/>
      <c r="E3868" s="87">
        <v>73.640679382363601</v>
      </c>
      <c r="F3868" s="86">
        <v>65.971014095302905</v>
      </c>
      <c r="G3868" s="86">
        <v>71.800310886944203</v>
      </c>
      <c r="H3868" s="86">
        <f t="shared" si="425"/>
        <v>70.470668121536903</v>
      </c>
      <c r="I3868" s="86">
        <f t="shared" si="420"/>
        <v>4.003985991057653</v>
      </c>
      <c r="J3868" s="86">
        <f t="shared" si="421"/>
        <v>6.1389509869926666</v>
      </c>
      <c r="L3868" s="87">
        <v>86.015907416405796</v>
      </c>
      <c r="M3868" s="86">
        <v>74.491064278949494</v>
      </c>
      <c r="N3868" s="86">
        <v>68.414618693419996</v>
      </c>
      <c r="O3868" s="86">
        <f t="shared" si="426"/>
        <v>76.307196796258424</v>
      </c>
      <c r="P3868" s="86">
        <f t="shared" si="422"/>
        <v>8.9400835660410323</v>
      </c>
      <c r="Q3868" s="86">
        <f t="shared" si="423"/>
        <v>6.2537472239345711</v>
      </c>
      <c r="S3868" s="86">
        <f t="shared" si="424"/>
        <v>0.11479623694190362</v>
      </c>
      <c r="T3868" s="87">
        <v>0.83216878100000002</v>
      </c>
      <c r="U3868" s="87">
        <v>0</v>
      </c>
    </row>
    <row r="3869" spans="2:21">
      <c r="B3869" s="87" t="s">
        <v>9635</v>
      </c>
      <c r="C3869" s="87" t="s">
        <v>4960</v>
      </c>
      <c r="D3869" s="87" t="s">
        <v>1235</v>
      </c>
      <c r="E3869" s="87">
        <v>48.032319534883399</v>
      </c>
      <c r="F3869" s="86">
        <v>47.290760425951298</v>
      </c>
      <c r="G3869" s="86">
        <v>44.466607985755701</v>
      </c>
      <c r="H3869" s="86">
        <f t="shared" si="425"/>
        <v>46.596562648863461</v>
      </c>
      <c r="I3869" s="86">
        <f t="shared" si="420"/>
        <v>1.8814907993877961</v>
      </c>
      <c r="J3869" s="86">
        <f t="shared" si="421"/>
        <v>5.5421516284719736</v>
      </c>
      <c r="L3869" s="87">
        <v>46.5239001863022</v>
      </c>
      <c r="M3869" s="86">
        <v>49.485206698231103</v>
      </c>
      <c r="N3869" s="86">
        <v>52.156159817313302</v>
      </c>
      <c r="O3869" s="86">
        <f t="shared" si="426"/>
        <v>49.388422233948866</v>
      </c>
      <c r="P3869" s="86">
        <f t="shared" si="422"/>
        <v>2.8173768938809252</v>
      </c>
      <c r="Q3869" s="86">
        <f t="shared" si="423"/>
        <v>5.6261009759014389</v>
      </c>
      <c r="S3869" s="86">
        <f t="shared" si="424"/>
        <v>8.394934742946504E-2</v>
      </c>
      <c r="T3869" s="87">
        <v>0.91869679900000001</v>
      </c>
      <c r="U3869" s="87">
        <v>0</v>
      </c>
    </row>
    <row r="3870" spans="2:21">
      <c r="B3870" s="87" t="s">
        <v>9636</v>
      </c>
      <c r="C3870" s="87" t="s">
        <v>4961</v>
      </c>
      <c r="D3870" s="87" t="s">
        <v>1745</v>
      </c>
      <c r="E3870" s="87">
        <v>232.30953304188299</v>
      </c>
      <c r="F3870" s="86">
        <v>224.41103323381299</v>
      </c>
      <c r="G3870" s="86">
        <v>248.85613751230801</v>
      </c>
      <c r="H3870" s="86">
        <f t="shared" si="425"/>
        <v>235.19223459600133</v>
      </c>
      <c r="I3870" s="86">
        <f t="shared" si="420"/>
        <v>12.474905089186496</v>
      </c>
      <c r="J3870" s="86">
        <f t="shared" si="421"/>
        <v>7.8776966168929423</v>
      </c>
      <c r="L3870" s="87">
        <v>218.059401654456</v>
      </c>
      <c r="M3870" s="86">
        <v>212.419844415196</v>
      </c>
      <c r="N3870" s="86">
        <v>222.61347667556899</v>
      </c>
      <c r="O3870" s="86">
        <f t="shared" si="426"/>
        <v>217.69757424840699</v>
      </c>
      <c r="P3870" s="86">
        <f t="shared" si="422"/>
        <v>5.1064394609899537</v>
      </c>
      <c r="Q3870" s="86">
        <f t="shared" si="423"/>
        <v>7.7661815217873338</v>
      </c>
      <c r="S3870" s="86">
        <f t="shared" si="424"/>
        <v>-0.11151509510560823</v>
      </c>
      <c r="T3870" s="87">
        <v>0.29757030400000001</v>
      </c>
      <c r="U3870" s="87">
        <v>0</v>
      </c>
    </row>
    <row r="3871" spans="2:21">
      <c r="B3871" s="87" t="s">
        <v>9637</v>
      </c>
      <c r="C3871" s="87" t="s">
        <v>4962</v>
      </c>
      <c r="D3871" s="87" t="s">
        <v>4963</v>
      </c>
      <c r="E3871" s="87">
        <v>317.316972351245</v>
      </c>
      <c r="F3871" s="86">
        <v>346.54298045766598</v>
      </c>
      <c r="G3871" s="86">
        <v>355.32271150240098</v>
      </c>
      <c r="H3871" s="86">
        <f t="shared" si="425"/>
        <v>339.72755477043734</v>
      </c>
      <c r="I3871" s="86">
        <f t="shared" si="420"/>
        <v>19.89840628241442</v>
      </c>
      <c r="J3871" s="86">
        <f t="shared" si="421"/>
        <v>8.4082344274750955</v>
      </c>
      <c r="L3871" s="87">
        <v>301.47778936298698</v>
      </c>
      <c r="M3871" s="86">
        <v>307.90641386479899</v>
      </c>
      <c r="N3871" s="86">
        <v>342.55713132153102</v>
      </c>
      <c r="O3871" s="86">
        <f t="shared" si="426"/>
        <v>317.31377818310563</v>
      </c>
      <c r="P3871" s="86">
        <f t="shared" si="422"/>
        <v>22.096424179033161</v>
      </c>
      <c r="Q3871" s="86">
        <f t="shared" si="423"/>
        <v>8.3097663561133981</v>
      </c>
      <c r="S3871" s="86">
        <f t="shared" si="424"/>
        <v>-9.8468071361697981E-2</v>
      </c>
      <c r="T3871" s="87">
        <v>0.46622574700000002</v>
      </c>
      <c r="U3871" s="87">
        <v>0</v>
      </c>
    </row>
    <row r="3872" spans="2:21">
      <c r="B3872" s="87" t="s">
        <v>9638</v>
      </c>
      <c r="C3872" s="87" t="s">
        <v>4964</v>
      </c>
      <c r="D3872" s="87" t="s">
        <v>4965</v>
      </c>
      <c r="E3872" s="87">
        <v>40.496984910649203</v>
      </c>
      <c r="F3872" s="86">
        <v>43.882488190239599</v>
      </c>
      <c r="G3872" s="86">
        <v>49.554900691265402</v>
      </c>
      <c r="H3872" s="86">
        <f t="shared" si="425"/>
        <v>44.644791264051399</v>
      </c>
      <c r="I3872" s="86">
        <f t="shared" si="420"/>
        <v>4.5768208457881743</v>
      </c>
      <c r="J3872" s="86">
        <f t="shared" si="421"/>
        <v>5.4804199599119601</v>
      </c>
      <c r="L3872" s="87">
        <v>50.700688940892</v>
      </c>
      <c r="M3872" s="86">
        <v>52.816640338843698</v>
      </c>
      <c r="N3872" s="86">
        <v>47.196298399106603</v>
      </c>
      <c r="O3872" s="86">
        <f t="shared" si="426"/>
        <v>50.237875892947436</v>
      </c>
      <c r="P3872" s="86">
        <f t="shared" si="422"/>
        <v>2.8386101912560551</v>
      </c>
      <c r="Q3872" s="86">
        <f t="shared" si="423"/>
        <v>5.6507035618339829</v>
      </c>
      <c r="S3872" s="86">
        <f t="shared" si="424"/>
        <v>0.17028360192202324</v>
      </c>
      <c r="T3872" s="87">
        <v>0.65795891799999995</v>
      </c>
      <c r="U3872" s="87">
        <v>0</v>
      </c>
    </row>
    <row r="3873" spans="2:21">
      <c r="B3873" s="87" t="s">
        <v>9639</v>
      </c>
      <c r="C3873" s="87" t="s">
        <v>4966</v>
      </c>
      <c r="D3873" s="87" t="s">
        <v>974</v>
      </c>
      <c r="E3873" s="87">
        <v>34.991921578595203</v>
      </c>
      <c r="F3873" s="86">
        <v>32.231475698109598</v>
      </c>
      <c r="G3873" s="86">
        <v>37.783785728505599</v>
      </c>
      <c r="H3873" s="86">
        <f t="shared" si="425"/>
        <v>35.002394335070136</v>
      </c>
      <c r="I3873" s="86">
        <f t="shared" si="420"/>
        <v>2.7761698304282731</v>
      </c>
      <c r="J3873" s="86">
        <f t="shared" si="421"/>
        <v>5.1293817077216479</v>
      </c>
      <c r="L3873" s="87">
        <v>36.224361517151301</v>
      </c>
      <c r="M3873" s="86">
        <v>38.600706724640602</v>
      </c>
      <c r="N3873" s="86">
        <v>38.8087576909003</v>
      </c>
      <c r="O3873" s="86">
        <f t="shared" si="426"/>
        <v>37.87794197756407</v>
      </c>
      <c r="P3873" s="86">
        <f t="shared" si="422"/>
        <v>1.4358159894062232</v>
      </c>
      <c r="Q3873" s="86">
        <f t="shared" si="423"/>
        <v>5.2432860418652307</v>
      </c>
      <c r="S3873" s="86">
        <f t="shared" si="424"/>
        <v>0.1139043341435822</v>
      </c>
      <c r="T3873" s="87">
        <v>0.833000937</v>
      </c>
      <c r="U3873" s="87">
        <v>0</v>
      </c>
    </row>
    <row r="3874" spans="2:21">
      <c r="B3874" s="87" t="s">
        <v>9640</v>
      </c>
      <c r="C3874" s="87" t="s">
        <v>832</v>
      </c>
      <c r="D3874" s="87" t="s">
        <v>3563</v>
      </c>
      <c r="E3874" s="87">
        <v>54.126185351472103</v>
      </c>
      <c r="F3874" s="86">
        <v>55.459265540001901</v>
      </c>
      <c r="G3874" s="86">
        <v>62.333460019296403</v>
      </c>
      <c r="H3874" s="86">
        <f t="shared" si="425"/>
        <v>57.306303636923474</v>
      </c>
      <c r="I3874" s="86">
        <f t="shared" si="420"/>
        <v>4.4043730163199566</v>
      </c>
      <c r="J3874" s="86">
        <f t="shared" si="421"/>
        <v>5.8406219376310222</v>
      </c>
      <c r="L3874" s="87">
        <v>59.292941944752101</v>
      </c>
      <c r="M3874" s="86">
        <v>61.1129055642241</v>
      </c>
      <c r="N3874" s="86">
        <v>60.344943162425302</v>
      </c>
      <c r="O3874" s="86">
        <f t="shared" si="426"/>
        <v>60.250263557133827</v>
      </c>
      <c r="P3874" s="86">
        <f t="shared" si="422"/>
        <v>0.91366846546984171</v>
      </c>
      <c r="Q3874" s="86">
        <f t="shared" si="423"/>
        <v>5.9128956471301821</v>
      </c>
      <c r="S3874" s="86">
        <f t="shared" si="424"/>
        <v>7.2273709499160607E-2</v>
      </c>
      <c r="T3874" s="87">
        <v>0.92600569799999999</v>
      </c>
      <c r="U3874" s="87">
        <v>0</v>
      </c>
    </row>
    <row r="3875" spans="2:21">
      <c r="B3875" s="87" t="s">
        <v>9641</v>
      </c>
      <c r="C3875" s="87" t="s">
        <v>832</v>
      </c>
      <c r="D3875" s="87" t="s">
        <v>4967</v>
      </c>
      <c r="E3875" s="87">
        <v>124.12196490046</v>
      </c>
      <c r="F3875" s="86">
        <v>114.83765970255899</v>
      </c>
      <c r="G3875" s="86">
        <v>111.015207226032</v>
      </c>
      <c r="H3875" s="86">
        <f t="shared" si="425"/>
        <v>116.65827727635035</v>
      </c>
      <c r="I3875" s="86">
        <f t="shared" si="420"/>
        <v>6.7403828115725508</v>
      </c>
      <c r="J3875" s="86">
        <f t="shared" si="421"/>
        <v>6.8661448645369223</v>
      </c>
      <c r="L3875" s="87">
        <v>127.68582491396501</v>
      </c>
      <c r="M3875" s="86">
        <v>132.65570815677901</v>
      </c>
      <c r="N3875" s="86">
        <v>131.62724087929399</v>
      </c>
      <c r="O3875" s="86">
        <f t="shared" si="426"/>
        <v>130.65625798334602</v>
      </c>
      <c r="P3875" s="86">
        <f t="shared" si="422"/>
        <v>2.6233643856636695</v>
      </c>
      <c r="Q3875" s="86">
        <f t="shared" si="423"/>
        <v>7.029632416195553</v>
      </c>
      <c r="S3875" s="86">
        <f t="shared" si="424"/>
        <v>0.16348755165863083</v>
      </c>
      <c r="T3875" s="87">
        <v>0.57232638400000002</v>
      </c>
      <c r="U3875" s="87">
        <v>0</v>
      </c>
    </row>
    <row r="3876" spans="2:21">
      <c r="B3876" s="87" t="s">
        <v>9642</v>
      </c>
      <c r="C3876" s="87" t="s">
        <v>832</v>
      </c>
      <c r="D3876" s="87" t="s">
        <v>4968</v>
      </c>
      <c r="E3876" s="87">
        <v>119.860119683191</v>
      </c>
      <c r="F3876" s="86">
        <v>121.14977753660099</v>
      </c>
      <c r="G3876" s="86">
        <v>133.158967302441</v>
      </c>
      <c r="H3876" s="86">
        <f t="shared" si="425"/>
        <v>124.72295484074432</v>
      </c>
      <c r="I3876" s="86">
        <f t="shared" si="420"/>
        <v>7.3342030265831628</v>
      </c>
      <c r="J3876" s="86">
        <f t="shared" si="421"/>
        <v>6.9625832025541614</v>
      </c>
      <c r="L3876" s="87">
        <v>123.289890436889</v>
      </c>
      <c r="M3876" s="86">
        <v>103.78452302813599</v>
      </c>
      <c r="N3876" s="86">
        <v>128.20887267796701</v>
      </c>
      <c r="O3876" s="86">
        <f t="shared" si="426"/>
        <v>118.42776204766399</v>
      </c>
      <c r="P3876" s="86">
        <f t="shared" si="422"/>
        <v>12.917717805761235</v>
      </c>
      <c r="Q3876" s="86">
        <f t="shared" si="423"/>
        <v>6.8878635095386516</v>
      </c>
      <c r="S3876" s="86">
        <f t="shared" si="424"/>
        <v>-7.4719693015509694E-2</v>
      </c>
      <c r="T3876" s="87">
        <v>0.73870276700000004</v>
      </c>
      <c r="U3876" s="87">
        <v>0</v>
      </c>
    </row>
    <row r="3877" spans="2:21">
      <c r="B3877" s="87" t="s">
        <v>9643</v>
      </c>
      <c r="C3877" s="87" t="s">
        <v>4969</v>
      </c>
      <c r="D3877" s="87" t="s">
        <v>3969</v>
      </c>
      <c r="E3877" s="87">
        <v>166.982470133428</v>
      </c>
      <c r="F3877" s="86">
        <v>151.18980336099301</v>
      </c>
      <c r="G3877" s="86">
        <v>156.08122554662401</v>
      </c>
      <c r="H3877" s="86">
        <f t="shared" si="425"/>
        <v>158.08449968034833</v>
      </c>
      <c r="I3877" s="86">
        <f t="shared" si="420"/>
        <v>8.0846713840099724</v>
      </c>
      <c r="J3877" s="86">
        <f t="shared" si="421"/>
        <v>7.3045521069297319</v>
      </c>
      <c r="L3877" s="87">
        <v>157.56550313096199</v>
      </c>
      <c r="M3877" s="86">
        <v>144.40602684850501</v>
      </c>
      <c r="N3877" s="86">
        <v>151.14026716890299</v>
      </c>
      <c r="O3877" s="86">
        <f t="shared" si="426"/>
        <v>151.03726571612333</v>
      </c>
      <c r="P3877" s="86">
        <f t="shared" si="422"/>
        <v>6.5803427708283539</v>
      </c>
      <c r="Q3877" s="86">
        <f t="shared" si="423"/>
        <v>7.2387607421778508</v>
      </c>
      <c r="S3877" s="86">
        <f t="shared" si="424"/>
        <v>-6.5791364751881146E-2</v>
      </c>
      <c r="T3877" s="87">
        <v>0.59972641000000004</v>
      </c>
      <c r="U3877" s="87">
        <v>0</v>
      </c>
    </row>
    <row r="3878" spans="2:21">
      <c r="B3878" s="87" t="s">
        <v>9644</v>
      </c>
      <c r="C3878" s="87" t="s">
        <v>841</v>
      </c>
      <c r="D3878" s="87"/>
      <c r="E3878" s="87">
        <v>55.797373978882398</v>
      </c>
      <c r="F3878" s="86">
        <v>51.117247375935897</v>
      </c>
      <c r="G3878" s="86">
        <v>56.357173067432498</v>
      </c>
      <c r="H3878" s="86">
        <f t="shared" si="425"/>
        <v>54.423931474083595</v>
      </c>
      <c r="I3878" s="86">
        <f t="shared" si="420"/>
        <v>2.8773188124697855</v>
      </c>
      <c r="J3878" s="86">
        <f t="shared" si="421"/>
        <v>5.7661692725939346</v>
      </c>
      <c r="L3878" s="87">
        <v>58.885793870841098</v>
      </c>
      <c r="M3878" s="86">
        <v>53.505516334099099</v>
      </c>
      <c r="N3878" s="86">
        <v>55.078630401049203</v>
      </c>
      <c r="O3878" s="86">
        <f t="shared" si="426"/>
        <v>55.823313535329795</v>
      </c>
      <c r="P3878" s="86">
        <f t="shared" si="422"/>
        <v>2.7663624709994385</v>
      </c>
      <c r="Q3878" s="86">
        <f t="shared" si="423"/>
        <v>5.8027958566813149</v>
      </c>
      <c r="S3878" s="86">
        <f t="shared" si="424"/>
        <v>3.6626584087380197E-2</v>
      </c>
      <c r="T3878" s="87">
        <v>0.99919958799999997</v>
      </c>
      <c r="U3878" s="87">
        <v>0</v>
      </c>
    </row>
    <row r="3879" spans="2:21">
      <c r="B3879" s="87" t="s">
        <v>9645</v>
      </c>
      <c r="C3879" s="87" t="s">
        <v>832</v>
      </c>
      <c r="D3879" s="87" t="s">
        <v>4970</v>
      </c>
      <c r="E3879" s="87">
        <v>218.89968350231501</v>
      </c>
      <c r="F3879" s="86">
        <v>190.37822184322999</v>
      </c>
      <c r="G3879" s="86">
        <v>181.64937125876401</v>
      </c>
      <c r="H3879" s="86">
        <f t="shared" si="425"/>
        <v>196.97575886810304</v>
      </c>
      <c r="I3879" s="86">
        <f t="shared" si="420"/>
        <v>19.481839278067131</v>
      </c>
      <c r="J3879" s="86">
        <f t="shared" si="421"/>
        <v>7.6218742828438817</v>
      </c>
      <c r="L3879" s="87">
        <v>227.103339971922</v>
      </c>
      <c r="M3879" s="86">
        <v>219.10782221902701</v>
      </c>
      <c r="N3879" s="86">
        <v>209.56879808201401</v>
      </c>
      <c r="O3879" s="86">
        <f t="shared" si="426"/>
        <v>218.5933200909877</v>
      </c>
      <c r="P3879" s="86">
        <f t="shared" si="422"/>
        <v>8.7785861134952832</v>
      </c>
      <c r="Q3879" s="86">
        <f t="shared" si="423"/>
        <v>7.7721055046964738</v>
      </c>
      <c r="S3879" s="86">
        <f t="shared" si="424"/>
        <v>0.15023122185259263</v>
      </c>
      <c r="T3879" s="87">
        <v>0.64290145399999998</v>
      </c>
      <c r="U3879" s="87">
        <v>0</v>
      </c>
    </row>
    <row r="3880" spans="2:21">
      <c r="B3880" s="87" t="s">
        <v>9646</v>
      </c>
      <c r="C3880" s="87" t="s">
        <v>4971</v>
      </c>
      <c r="D3880" s="87" t="s">
        <v>1766</v>
      </c>
      <c r="E3880" s="87">
        <v>65.621982308659497</v>
      </c>
      <c r="F3880" s="86">
        <v>61.172533991934202</v>
      </c>
      <c r="G3880" s="86">
        <v>61.791312647721803</v>
      </c>
      <c r="H3880" s="86">
        <f t="shared" si="425"/>
        <v>62.861942982771836</v>
      </c>
      <c r="I3880" s="86">
        <f t="shared" si="420"/>
        <v>2.4102042582630618</v>
      </c>
      <c r="J3880" s="86">
        <f t="shared" si="421"/>
        <v>5.974114959583499</v>
      </c>
      <c r="L3880" s="87">
        <v>71.116521081883306</v>
      </c>
      <c r="M3880" s="86">
        <v>56.840777596796698</v>
      </c>
      <c r="N3880" s="86">
        <v>62.8490816349507</v>
      </c>
      <c r="O3880" s="86">
        <f t="shared" si="426"/>
        <v>63.602126771210237</v>
      </c>
      <c r="P3880" s="86">
        <f t="shared" si="422"/>
        <v>7.1676021615273324</v>
      </c>
      <c r="Q3880" s="86">
        <f t="shared" si="423"/>
        <v>5.9910031030224316</v>
      </c>
      <c r="S3880" s="86">
        <f t="shared" si="424"/>
        <v>1.6888143438933492E-2</v>
      </c>
      <c r="T3880" s="87">
        <v>0.95393430400000001</v>
      </c>
      <c r="U3880" s="87">
        <v>0</v>
      </c>
    </row>
    <row r="3881" spans="2:21">
      <c r="B3881" s="87" t="s">
        <v>9647</v>
      </c>
      <c r="C3881" s="87" t="s">
        <v>841</v>
      </c>
      <c r="D3881" s="87"/>
      <c r="E3881" s="87">
        <v>65.529260175660795</v>
      </c>
      <c r="F3881" s="86">
        <v>86.005124478992499</v>
      </c>
      <c r="G3881" s="86">
        <v>80.675998731022403</v>
      </c>
      <c r="H3881" s="86">
        <f t="shared" si="425"/>
        <v>77.403461128558561</v>
      </c>
      <c r="I3881" s="86">
        <f t="shared" si="420"/>
        <v>10.622964817402373</v>
      </c>
      <c r="J3881" s="86">
        <f t="shared" si="421"/>
        <v>6.2743261734193956</v>
      </c>
      <c r="L3881" s="87">
        <v>80.700215360196196</v>
      </c>
      <c r="M3881" s="86">
        <v>97.948523762205994</v>
      </c>
      <c r="N3881" s="86">
        <v>95.262688866543897</v>
      </c>
      <c r="O3881" s="86">
        <f t="shared" si="426"/>
        <v>91.303809329648701</v>
      </c>
      <c r="P3881" s="86">
        <f t="shared" si="422"/>
        <v>9.2806562846302043</v>
      </c>
      <c r="Q3881" s="86">
        <f t="shared" si="423"/>
        <v>6.5126031477184076</v>
      </c>
      <c r="S3881" s="86">
        <f t="shared" si="424"/>
        <v>0.23827697429901207</v>
      </c>
      <c r="T3881" s="87">
        <v>0.43040903000000003</v>
      </c>
      <c r="U3881" s="87">
        <v>0</v>
      </c>
    </row>
    <row r="3882" spans="2:21">
      <c r="B3882" s="87" t="s">
        <v>9648</v>
      </c>
      <c r="C3882" s="87" t="s">
        <v>832</v>
      </c>
      <c r="D3882" s="87" t="s">
        <v>4972</v>
      </c>
      <c r="E3882" s="87">
        <v>169.669817687869</v>
      </c>
      <c r="F3882" s="86">
        <v>179.08221274680201</v>
      </c>
      <c r="G3882" s="86">
        <v>206.76537512659701</v>
      </c>
      <c r="H3882" s="86">
        <f t="shared" si="425"/>
        <v>185.17246852042271</v>
      </c>
      <c r="I3882" s="86">
        <f t="shared" si="420"/>
        <v>19.283114555578983</v>
      </c>
      <c r="J3882" s="86">
        <f t="shared" si="421"/>
        <v>7.5327258041306386</v>
      </c>
      <c r="L3882" s="87">
        <v>201.71047245283901</v>
      </c>
      <c r="M3882" s="86">
        <v>183.79110518601499</v>
      </c>
      <c r="N3882" s="86">
        <v>182.662838778853</v>
      </c>
      <c r="O3882" s="86">
        <f t="shared" si="426"/>
        <v>189.38813880590234</v>
      </c>
      <c r="P3882" s="86">
        <f t="shared" si="422"/>
        <v>10.686354670850271</v>
      </c>
      <c r="Q3882" s="86">
        <f t="shared" si="423"/>
        <v>7.565202168829444</v>
      </c>
      <c r="S3882" s="86">
        <f t="shared" si="424"/>
        <v>3.2476364698804189E-2</v>
      </c>
      <c r="T3882" s="87">
        <v>0.99327397900000003</v>
      </c>
      <c r="U3882" s="87">
        <v>0</v>
      </c>
    </row>
    <row r="3883" spans="2:21">
      <c r="B3883" s="87" t="s">
        <v>9649</v>
      </c>
      <c r="C3883" s="87" t="s">
        <v>841</v>
      </c>
      <c r="D3883" s="87" t="s">
        <v>4204</v>
      </c>
      <c r="E3883" s="87">
        <v>200.44707589790499</v>
      </c>
      <c r="F3883" s="86">
        <v>246.86370467831301</v>
      </c>
      <c r="G3883" s="86">
        <v>231.89357308514801</v>
      </c>
      <c r="H3883" s="86">
        <f t="shared" si="425"/>
        <v>226.40145122045533</v>
      </c>
      <c r="I3883" s="86">
        <f t="shared" si="420"/>
        <v>23.690681897468188</v>
      </c>
      <c r="J3883" s="86">
        <f t="shared" si="421"/>
        <v>7.8227393955675062</v>
      </c>
      <c r="L3883" s="87">
        <v>217.74677168792601</v>
      </c>
      <c r="M3883" s="86">
        <v>257.96971841087799</v>
      </c>
      <c r="N3883" s="86">
        <v>236.68713731519199</v>
      </c>
      <c r="O3883" s="86">
        <f t="shared" si="426"/>
        <v>237.46787580466534</v>
      </c>
      <c r="P3883" s="86">
        <f t="shared" si="422"/>
        <v>20.122835913734104</v>
      </c>
      <c r="Q3883" s="86">
        <f t="shared" si="423"/>
        <v>7.891588551420754</v>
      </c>
      <c r="S3883" s="86">
        <f t="shared" si="424"/>
        <v>6.8849155853247426E-2</v>
      </c>
      <c r="T3883" s="87">
        <v>0.95177636700000001</v>
      </c>
      <c r="U3883" s="87">
        <v>0</v>
      </c>
    </row>
    <row r="3884" spans="2:21">
      <c r="B3884" s="87" t="s">
        <v>9650</v>
      </c>
      <c r="C3884" s="87" t="s">
        <v>4973</v>
      </c>
      <c r="D3884" s="87" t="s">
        <v>1114</v>
      </c>
      <c r="E3884" s="87">
        <v>110.027812577239</v>
      </c>
      <c r="F3884" s="86">
        <v>121.94982323731401</v>
      </c>
      <c r="G3884" s="86">
        <v>121.313537695783</v>
      </c>
      <c r="H3884" s="86">
        <f t="shared" si="425"/>
        <v>117.76372450344535</v>
      </c>
      <c r="I3884" s="86">
        <f t="shared" si="420"/>
        <v>6.7070459086028604</v>
      </c>
      <c r="J3884" s="86">
        <f t="shared" si="421"/>
        <v>6.8797513949989888</v>
      </c>
      <c r="L3884" s="87">
        <v>100.23034700514</v>
      </c>
      <c r="M3884" s="86">
        <v>129.33475712226499</v>
      </c>
      <c r="N3884" s="86">
        <v>118.501618349137</v>
      </c>
      <c r="O3884" s="86">
        <f t="shared" si="426"/>
        <v>116.022240825514</v>
      </c>
      <c r="P3884" s="86">
        <f t="shared" si="422"/>
        <v>14.709763993515894</v>
      </c>
      <c r="Q3884" s="86">
        <f t="shared" si="423"/>
        <v>6.8582575783435464</v>
      </c>
      <c r="S3884" s="86">
        <f t="shared" si="424"/>
        <v>-2.1493816655441807E-2</v>
      </c>
      <c r="T3884" s="87">
        <v>0.84693848299999996</v>
      </c>
      <c r="U3884" s="87">
        <v>0</v>
      </c>
    </row>
    <row r="3885" spans="2:21">
      <c r="B3885" s="87" t="s">
        <v>9651</v>
      </c>
      <c r="C3885" s="87" t="s">
        <v>4974</v>
      </c>
      <c r="D3885" s="87" t="s">
        <v>1769</v>
      </c>
      <c r="E3885" s="87">
        <v>116.194372600997</v>
      </c>
      <c r="F3885" s="86">
        <v>115.51361006459</v>
      </c>
      <c r="G3885" s="86">
        <v>118.495035167417</v>
      </c>
      <c r="H3885" s="86">
        <f t="shared" si="425"/>
        <v>116.73433927766798</v>
      </c>
      <c r="I3885" s="86">
        <f t="shared" si="420"/>
        <v>1.5623370058595218</v>
      </c>
      <c r="J3885" s="86">
        <f t="shared" si="421"/>
        <v>6.8670852051321498</v>
      </c>
      <c r="L3885" s="87">
        <v>113.196664416544</v>
      </c>
      <c r="M3885" s="86">
        <v>123.608160440494</v>
      </c>
      <c r="N3885" s="86">
        <v>120.640187593172</v>
      </c>
      <c r="O3885" s="86">
        <f t="shared" si="426"/>
        <v>119.14833748340334</v>
      </c>
      <c r="P3885" s="86">
        <f t="shared" si="422"/>
        <v>5.3636764375467587</v>
      </c>
      <c r="Q3885" s="86">
        <f t="shared" si="423"/>
        <v>6.8966150110370013</v>
      </c>
      <c r="S3885" s="86">
        <f t="shared" si="424"/>
        <v>2.9529805904852203E-2</v>
      </c>
      <c r="T3885" s="87">
        <v>0.97666326199999998</v>
      </c>
      <c r="U3885" s="87">
        <v>0</v>
      </c>
    </row>
    <row r="3886" spans="2:21">
      <c r="B3886" s="87" t="s">
        <v>9652</v>
      </c>
      <c r="C3886" s="87" t="s">
        <v>4975</v>
      </c>
      <c r="D3886" s="87" t="s">
        <v>4976</v>
      </c>
      <c r="E3886" s="87">
        <v>52.270766851928698</v>
      </c>
      <c r="F3886" s="86">
        <v>58.655262011558499</v>
      </c>
      <c r="G3886" s="86">
        <v>69.948824725998094</v>
      </c>
      <c r="H3886" s="86">
        <f t="shared" si="425"/>
        <v>60.291617863161768</v>
      </c>
      <c r="I3886" s="86">
        <f t="shared" si="420"/>
        <v>8.9519091765133449</v>
      </c>
      <c r="J3886" s="86">
        <f t="shared" si="421"/>
        <v>5.913885538010657</v>
      </c>
      <c r="L3886" s="87">
        <v>64.463418450628197</v>
      </c>
      <c r="M3886" s="86">
        <v>72.706365183213407</v>
      </c>
      <c r="N3886" s="86">
        <v>65.146666883147802</v>
      </c>
      <c r="O3886" s="86">
        <f t="shared" si="426"/>
        <v>67.438816838996459</v>
      </c>
      <c r="P3886" s="86">
        <f t="shared" si="422"/>
        <v>4.5746044937384571</v>
      </c>
      <c r="Q3886" s="86">
        <f t="shared" si="423"/>
        <v>6.075507320439514</v>
      </c>
      <c r="S3886" s="86">
        <f t="shared" si="424"/>
        <v>0.16162178242885708</v>
      </c>
      <c r="T3886" s="87">
        <v>0.67874226199999999</v>
      </c>
      <c r="U3886" s="87">
        <v>0</v>
      </c>
    </row>
    <row r="3887" spans="2:21">
      <c r="B3887" s="87" t="s">
        <v>9653</v>
      </c>
      <c r="C3887" s="87" t="s">
        <v>4977</v>
      </c>
      <c r="D3887" s="87" t="s">
        <v>4978</v>
      </c>
      <c r="E3887" s="87">
        <v>80.990101129237104</v>
      </c>
      <c r="F3887" s="86">
        <v>78.088932694787303</v>
      </c>
      <c r="G3887" s="86">
        <v>99.593956872778307</v>
      </c>
      <c r="H3887" s="86">
        <f t="shared" si="425"/>
        <v>86.224330232267562</v>
      </c>
      <c r="I3887" s="86">
        <f t="shared" si="420"/>
        <v>11.668949479334193</v>
      </c>
      <c r="J3887" s="86">
        <f t="shared" si="421"/>
        <v>6.4300231121445099</v>
      </c>
      <c r="L3887" s="87">
        <v>92.706524145941302</v>
      </c>
      <c r="M3887" s="86">
        <v>100.606244629165</v>
      </c>
      <c r="N3887" s="86">
        <v>104.961716538819</v>
      </c>
      <c r="O3887" s="86">
        <f t="shared" si="426"/>
        <v>99.424828437975108</v>
      </c>
      <c r="P3887" s="86">
        <f t="shared" si="422"/>
        <v>6.2124265234460614</v>
      </c>
      <c r="Q3887" s="86">
        <f t="shared" si="423"/>
        <v>6.6355342624846472</v>
      </c>
      <c r="S3887" s="86">
        <f t="shared" si="424"/>
        <v>0.2055111503401385</v>
      </c>
      <c r="T3887" s="87">
        <v>0.48911738500000002</v>
      </c>
      <c r="U3887" s="87">
        <v>0</v>
      </c>
    </row>
    <row r="3888" spans="2:21">
      <c r="B3888" s="87" t="s">
        <v>9654</v>
      </c>
      <c r="C3888" s="87" t="s">
        <v>4979</v>
      </c>
      <c r="D3888" s="87" t="s">
        <v>928</v>
      </c>
      <c r="E3888" s="87">
        <v>200.789674621361</v>
      </c>
      <c r="F3888" s="86">
        <v>201.65061655763199</v>
      </c>
      <c r="G3888" s="86">
        <v>170.82103461807199</v>
      </c>
      <c r="H3888" s="86">
        <f t="shared" si="425"/>
        <v>191.08710859902166</v>
      </c>
      <c r="I3888" s="86">
        <f t="shared" si="420"/>
        <v>17.556213179538503</v>
      </c>
      <c r="J3888" s="86">
        <f t="shared" si="421"/>
        <v>7.5780866421476434</v>
      </c>
      <c r="L3888" s="87">
        <v>161.189300637733</v>
      </c>
      <c r="M3888" s="86">
        <v>193.44239244393501</v>
      </c>
      <c r="N3888" s="86">
        <v>185.375942015058</v>
      </c>
      <c r="O3888" s="86">
        <f t="shared" si="426"/>
        <v>180.00254503224201</v>
      </c>
      <c r="P3888" s="86">
        <f t="shared" si="422"/>
        <v>16.784532436622293</v>
      </c>
      <c r="Q3888" s="86">
        <f t="shared" si="423"/>
        <v>7.4918734945487717</v>
      </c>
      <c r="S3888" s="86">
        <f t="shared" si="424"/>
        <v>-8.6213147598870957E-2</v>
      </c>
      <c r="T3888" s="87">
        <v>0.59299716599999996</v>
      </c>
      <c r="U3888" s="87">
        <v>0</v>
      </c>
    </row>
    <row r="3889" spans="2:21">
      <c r="B3889" s="87" t="s">
        <v>9655</v>
      </c>
      <c r="C3889" s="87" t="s">
        <v>4980</v>
      </c>
      <c r="D3889" s="87" t="s">
        <v>4981</v>
      </c>
      <c r="E3889" s="87">
        <v>68.641748205320297</v>
      </c>
      <c r="F3889" s="86">
        <v>74.921284864238601</v>
      </c>
      <c r="G3889" s="86">
        <v>72.798949349972503</v>
      </c>
      <c r="H3889" s="86">
        <f t="shared" si="425"/>
        <v>72.120660806510472</v>
      </c>
      <c r="I3889" s="86">
        <f t="shared" si="420"/>
        <v>3.1942450866861485</v>
      </c>
      <c r="J3889" s="86">
        <f t="shared" si="421"/>
        <v>6.1723407104306078</v>
      </c>
      <c r="L3889" s="87">
        <v>72.626577863117902</v>
      </c>
      <c r="M3889" s="86">
        <v>69.968926735050303</v>
      </c>
      <c r="N3889" s="86">
        <v>74.915742779851499</v>
      </c>
      <c r="O3889" s="86">
        <f t="shared" si="426"/>
        <v>72.503749126006554</v>
      </c>
      <c r="P3889" s="86">
        <f t="shared" si="422"/>
        <v>2.4756943307425718</v>
      </c>
      <c r="Q3889" s="86">
        <f t="shared" si="423"/>
        <v>6.179983692851498</v>
      </c>
      <c r="S3889" s="86">
        <f t="shared" si="424"/>
        <v>7.6429824208891746E-3</v>
      </c>
      <c r="T3889" s="87">
        <v>0.91764953500000002</v>
      </c>
      <c r="U3889" s="87">
        <v>0</v>
      </c>
    </row>
    <row r="3890" spans="2:21">
      <c r="B3890" s="87" t="s">
        <v>9656</v>
      </c>
      <c r="C3890" s="87" t="s">
        <v>841</v>
      </c>
      <c r="D3890" s="87"/>
      <c r="E3890" s="87">
        <v>47.551285776486402</v>
      </c>
      <c r="F3890" s="86">
        <v>41.568050249552797</v>
      </c>
      <c r="G3890" s="86">
        <v>41.940590897353097</v>
      </c>
      <c r="H3890" s="86">
        <f t="shared" si="425"/>
        <v>43.686642307797435</v>
      </c>
      <c r="I3890" s="86">
        <f t="shared" si="420"/>
        <v>3.3520588432523231</v>
      </c>
      <c r="J3890" s="86">
        <f t="shared" si="421"/>
        <v>5.4491203214742319</v>
      </c>
      <c r="L3890" s="87">
        <v>46.611626753628997</v>
      </c>
      <c r="M3890" s="86">
        <v>41.816407945111699</v>
      </c>
      <c r="N3890" s="86">
        <v>42.879263447022502</v>
      </c>
      <c r="O3890" s="86">
        <f t="shared" si="426"/>
        <v>43.769099381921073</v>
      </c>
      <c r="P3890" s="86">
        <f t="shared" si="422"/>
        <v>2.5184095871535894</v>
      </c>
      <c r="Q3890" s="86">
        <f t="shared" si="423"/>
        <v>5.4518407934495663</v>
      </c>
      <c r="S3890" s="86">
        <f t="shared" si="424"/>
        <v>2.7204719753351316E-3</v>
      </c>
      <c r="T3890" s="87">
        <v>0.91447635100000002</v>
      </c>
      <c r="U3890" s="87">
        <v>0</v>
      </c>
    </row>
    <row r="3891" spans="2:21">
      <c r="B3891" s="87" t="s">
        <v>9657</v>
      </c>
      <c r="C3891" s="87" t="s">
        <v>4982</v>
      </c>
      <c r="D3891" s="87" t="s">
        <v>4457</v>
      </c>
      <c r="E3891" s="87">
        <v>38.928273371679701</v>
      </c>
      <c r="F3891" s="86">
        <v>43.761858585415702</v>
      </c>
      <c r="G3891" s="86">
        <v>54.925478990976501</v>
      </c>
      <c r="H3891" s="86">
        <f t="shared" si="425"/>
        <v>45.871870316023966</v>
      </c>
      <c r="I3891" s="86">
        <f t="shared" si="420"/>
        <v>8.2046790939069911</v>
      </c>
      <c r="J3891" s="86">
        <f t="shared" si="421"/>
        <v>5.5195378259532717</v>
      </c>
      <c r="L3891" s="87">
        <v>42.790065913924501</v>
      </c>
      <c r="M3891" s="86">
        <v>46.130425962398299</v>
      </c>
      <c r="N3891" s="86">
        <v>47.292778689908197</v>
      </c>
      <c r="O3891" s="86">
        <f t="shared" si="426"/>
        <v>45.404423522076996</v>
      </c>
      <c r="P3891" s="86">
        <f t="shared" si="422"/>
        <v>2.3375019236924834</v>
      </c>
      <c r="Q3891" s="86">
        <f t="shared" si="423"/>
        <v>5.504760953691676</v>
      </c>
      <c r="S3891" s="86">
        <f t="shared" si="424"/>
        <v>-1.4776872261595214E-2</v>
      </c>
      <c r="T3891" s="87">
        <v>0.91869679900000001</v>
      </c>
      <c r="U3891" s="87">
        <v>0</v>
      </c>
    </row>
    <row r="3892" spans="2:21">
      <c r="B3892" s="87" t="s">
        <v>9658</v>
      </c>
      <c r="C3892" s="87" t="s">
        <v>832</v>
      </c>
      <c r="D3892" s="87" t="s">
        <v>4983</v>
      </c>
      <c r="E3892" s="87">
        <v>74.624458494356105</v>
      </c>
      <c r="F3892" s="86">
        <v>77.713631753505396</v>
      </c>
      <c r="G3892" s="86">
        <v>80.211495294506094</v>
      </c>
      <c r="H3892" s="86">
        <f t="shared" si="425"/>
        <v>77.516528514122527</v>
      </c>
      <c r="I3892" s="86">
        <f t="shared" si="420"/>
        <v>2.7987286965315108</v>
      </c>
      <c r="J3892" s="86">
        <f t="shared" si="421"/>
        <v>6.2764320576991341</v>
      </c>
      <c r="L3892" s="87">
        <v>83.627156785966903</v>
      </c>
      <c r="M3892" s="86">
        <v>85.978316392911694</v>
      </c>
      <c r="N3892" s="86">
        <v>83.714855407480897</v>
      </c>
      <c r="O3892" s="86">
        <f t="shared" si="426"/>
        <v>84.440109528786493</v>
      </c>
      <c r="P3892" s="86">
        <f t="shared" si="422"/>
        <v>1.3328477143639723</v>
      </c>
      <c r="Q3892" s="86">
        <f t="shared" si="423"/>
        <v>6.3998565449193601</v>
      </c>
      <c r="S3892" s="86">
        <f t="shared" si="424"/>
        <v>0.12342448722022552</v>
      </c>
      <c r="T3892" s="87">
        <v>0.68125519199999995</v>
      </c>
      <c r="U3892" s="87">
        <v>0</v>
      </c>
    </row>
    <row r="3893" spans="2:21">
      <c r="B3893" s="87" t="s">
        <v>9659</v>
      </c>
      <c r="C3893" s="87" t="s">
        <v>841</v>
      </c>
      <c r="D3893" s="87"/>
      <c r="E3893" s="87">
        <v>26.006222803667399</v>
      </c>
      <c r="F3893" s="86">
        <v>24.827987848663302</v>
      </c>
      <c r="G3893" s="86">
        <v>26.786853334100599</v>
      </c>
      <c r="H3893" s="86">
        <f t="shared" si="425"/>
        <v>25.873687995477098</v>
      </c>
      <c r="I3893" s="86">
        <f t="shared" si="420"/>
        <v>0.98613518548214452</v>
      </c>
      <c r="J3893" s="86">
        <f t="shared" si="421"/>
        <v>4.6934138030873953</v>
      </c>
      <c r="L3893" s="87">
        <v>24.373189747282499</v>
      </c>
      <c r="M3893" s="86">
        <v>23.774732054520602</v>
      </c>
      <c r="N3893" s="86">
        <v>28.652491831609002</v>
      </c>
      <c r="O3893" s="86">
        <f t="shared" si="426"/>
        <v>25.600137877804034</v>
      </c>
      <c r="P3893" s="86">
        <f t="shared" si="422"/>
        <v>2.6602981782101205</v>
      </c>
      <c r="Q3893" s="86">
        <f t="shared" si="423"/>
        <v>4.6780796752332812</v>
      </c>
      <c r="S3893" s="86">
        <f t="shared" si="424"/>
        <v>-1.5334127854114806E-2</v>
      </c>
      <c r="T3893" s="87">
        <v>0.94203867699999999</v>
      </c>
      <c r="U3893" s="87">
        <v>0</v>
      </c>
    </row>
    <row r="3894" spans="2:21">
      <c r="B3894" s="87" t="s">
        <v>9660</v>
      </c>
      <c r="C3894" s="87" t="s">
        <v>841</v>
      </c>
      <c r="D3894" s="87"/>
      <c r="E3894" s="87">
        <v>64.174905085799693</v>
      </c>
      <c r="F3894" s="86">
        <v>63.1347706335089</v>
      </c>
      <c r="G3894" s="86">
        <v>66.453019989939605</v>
      </c>
      <c r="H3894" s="86">
        <f t="shared" si="425"/>
        <v>64.587565236416069</v>
      </c>
      <c r="I3894" s="86">
        <f t="shared" si="420"/>
        <v>1.6971773619139643</v>
      </c>
      <c r="J3894" s="86">
        <f t="shared" si="421"/>
        <v>6.013184530726682</v>
      </c>
      <c r="L3894" s="87">
        <v>61.440132639271802</v>
      </c>
      <c r="M3894" s="86">
        <v>63.308077299415601</v>
      </c>
      <c r="N3894" s="86">
        <v>61.1944994008919</v>
      </c>
      <c r="O3894" s="86">
        <f t="shared" si="426"/>
        <v>61.980903113193108</v>
      </c>
      <c r="P3894" s="86">
        <f t="shared" si="422"/>
        <v>1.1559097769206581</v>
      </c>
      <c r="Q3894" s="86">
        <f t="shared" si="423"/>
        <v>5.9537518712286044</v>
      </c>
      <c r="S3894" s="86">
        <f t="shared" si="424"/>
        <v>-5.943265949807696E-2</v>
      </c>
      <c r="T3894" s="87">
        <v>0.61734120299999995</v>
      </c>
      <c r="U3894" s="87">
        <v>0</v>
      </c>
    </row>
    <row r="3895" spans="2:21">
      <c r="B3895" s="87" t="s">
        <v>9661</v>
      </c>
      <c r="C3895" s="87" t="s">
        <v>4984</v>
      </c>
      <c r="D3895" s="87" t="s">
        <v>949</v>
      </c>
      <c r="E3895" s="87">
        <v>115.742509836892</v>
      </c>
      <c r="F3895" s="86">
        <v>112.140094904964</v>
      </c>
      <c r="G3895" s="86">
        <v>152.82444520797199</v>
      </c>
      <c r="H3895" s="86">
        <f t="shared" si="425"/>
        <v>126.902349983276</v>
      </c>
      <c r="I3895" s="86">
        <f t="shared" si="420"/>
        <v>22.521336860055623</v>
      </c>
      <c r="J3895" s="86">
        <f t="shared" si="421"/>
        <v>6.9875749750910749</v>
      </c>
      <c r="L3895" s="87">
        <v>104.48299611070399</v>
      </c>
      <c r="M3895" s="86">
        <v>110.748449647377</v>
      </c>
      <c r="N3895" s="86">
        <v>103.491256653603</v>
      </c>
      <c r="O3895" s="86">
        <f t="shared" si="426"/>
        <v>106.24090080389466</v>
      </c>
      <c r="P3895" s="86">
        <f t="shared" si="422"/>
        <v>3.9350202312030045</v>
      </c>
      <c r="Q3895" s="86">
        <f t="shared" si="423"/>
        <v>6.7311954740628073</v>
      </c>
      <c r="S3895" s="86">
        <f t="shared" si="424"/>
        <v>-0.25637950102826729</v>
      </c>
      <c r="T3895" s="87">
        <v>6.8742901999999995E-2</v>
      </c>
      <c r="U3895" s="87">
        <v>0</v>
      </c>
    </row>
    <row r="3896" spans="2:21">
      <c r="B3896" s="87" t="s">
        <v>9662</v>
      </c>
      <c r="C3896" s="87" t="s">
        <v>1498</v>
      </c>
      <c r="D3896" s="87" t="s">
        <v>1610</v>
      </c>
      <c r="E3896" s="87">
        <v>142.54084559491901</v>
      </c>
      <c r="F3896" s="86">
        <v>166.162924177788</v>
      </c>
      <c r="G3896" s="86">
        <v>153.56572177299699</v>
      </c>
      <c r="H3896" s="86">
        <f t="shared" si="425"/>
        <v>154.08983051523467</v>
      </c>
      <c r="I3896" s="86">
        <f t="shared" si="420"/>
        <v>11.819757468919443</v>
      </c>
      <c r="J3896" s="86">
        <f t="shared" si="421"/>
        <v>7.267627841053991</v>
      </c>
      <c r="L3896" s="87">
        <v>139.010110487649</v>
      </c>
      <c r="M3896" s="86">
        <v>151.16271546739401</v>
      </c>
      <c r="N3896" s="86">
        <v>163.68230277204</v>
      </c>
      <c r="O3896" s="86">
        <f t="shared" si="426"/>
        <v>151.28504290902765</v>
      </c>
      <c r="P3896" s="86">
        <f t="shared" si="422"/>
        <v>12.336551018486617</v>
      </c>
      <c r="Q3896" s="86">
        <f t="shared" si="423"/>
        <v>7.2411255495194737</v>
      </c>
      <c r="S3896" s="86">
        <f t="shared" si="424"/>
        <v>-2.6502291534517188E-2</v>
      </c>
      <c r="T3896" s="87">
        <v>0.82296477300000004</v>
      </c>
      <c r="U3896" s="87">
        <v>0</v>
      </c>
    </row>
    <row r="3897" spans="2:21">
      <c r="B3897" s="87" t="s">
        <v>9663</v>
      </c>
      <c r="C3897" s="87" t="s">
        <v>841</v>
      </c>
      <c r="D3897" s="87" t="s">
        <v>4985</v>
      </c>
      <c r="E3897" s="87">
        <v>127.21643499595601</v>
      </c>
      <c r="F3897" s="86">
        <v>149.19486099976501</v>
      </c>
      <c r="G3897" s="86">
        <v>164.84688279484001</v>
      </c>
      <c r="H3897" s="86">
        <f t="shared" si="425"/>
        <v>147.08605959685369</v>
      </c>
      <c r="I3897" s="86">
        <f t="shared" si="420"/>
        <v>18.90364866643008</v>
      </c>
      <c r="J3897" s="86">
        <f t="shared" si="421"/>
        <v>7.2005167082673687</v>
      </c>
      <c r="L3897" s="87">
        <v>146.97626806927701</v>
      </c>
      <c r="M3897" s="86">
        <v>158.22296793380701</v>
      </c>
      <c r="N3897" s="86">
        <v>168.798793510829</v>
      </c>
      <c r="O3897" s="86">
        <f t="shared" si="426"/>
        <v>157.99934317130433</v>
      </c>
      <c r="P3897" s="86">
        <f t="shared" si="422"/>
        <v>10.912981269460662</v>
      </c>
      <c r="Q3897" s="86">
        <f t="shared" si="423"/>
        <v>7.3037747506741182</v>
      </c>
      <c r="S3897" s="86">
        <f t="shared" si="424"/>
        <v>0.10325804240674984</v>
      </c>
      <c r="T3897" s="87">
        <v>0.84708372899999995</v>
      </c>
      <c r="U3897" s="87">
        <v>0</v>
      </c>
    </row>
    <row r="3898" spans="2:21">
      <c r="B3898" s="87" t="s">
        <v>9664</v>
      </c>
      <c r="C3898" s="87" t="s">
        <v>3876</v>
      </c>
      <c r="D3898" s="87" t="s">
        <v>4986</v>
      </c>
      <c r="E3898" s="87">
        <v>75.477567415221401</v>
      </c>
      <c r="F3898" s="86">
        <v>77.972394967365105</v>
      </c>
      <c r="G3898" s="86">
        <v>82.689804863061596</v>
      </c>
      <c r="H3898" s="86">
        <f t="shared" si="425"/>
        <v>78.713255748549372</v>
      </c>
      <c r="I3898" s="86">
        <f t="shared" si="420"/>
        <v>3.662751462197487</v>
      </c>
      <c r="J3898" s="86">
        <f t="shared" si="421"/>
        <v>6.2985347089214079</v>
      </c>
      <c r="L3898" s="87">
        <v>81.424694944604894</v>
      </c>
      <c r="M3898" s="86">
        <v>81.701447542418705</v>
      </c>
      <c r="N3898" s="86">
        <v>85.031303114801304</v>
      </c>
      <c r="O3898" s="86">
        <f t="shared" si="426"/>
        <v>82.719148533941635</v>
      </c>
      <c r="P3898" s="86">
        <f t="shared" si="422"/>
        <v>2.0071602089623881</v>
      </c>
      <c r="Q3898" s="86">
        <f t="shared" si="423"/>
        <v>6.3701494302962285</v>
      </c>
      <c r="S3898" s="86">
        <f t="shared" si="424"/>
        <v>7.1614721374820764E-2</v>
      </c>
      <c r="T3898" s="87">
        <v>0.92126178999999997</v>
      </c>
      <c r="U3898" s="87">
        <v>0</v>
      </c>
    </row>
    <row r="3899" spans="2:21">
      <c r="B3899" s="87" t="s">
        <v>9665</v>
      </c>
      <c r="C3899" s="87" t="s">
        <v>4987</v>
      </c>
      <c r="D3899" s="87" t="s">
        <v>1930</v>
      </c>
      <c r="E3899" s="87">
        <v>86.525690291807095</v>
      </c>
      <c r="F3899" s="86">
        <v>89.499987405054597</v>
      </c>
      <c r="G3899" s="86">
        <v>85.176474370060902</v>
      </c>
      <c r="H3899" s="86">
        <f t="shared" si="425"/>
        <v>87.067384022307536</v>
      </c>
      <c r="I3899" s="86">
        <f t="shared" si="420"/>
        <v>2.2120726285969248</v>
      </c>
      <c r="J3899" s="86">
        <f t="shared" si="421"/>
        <v>6.4440604724749972</v>
      </c>
      <c r="L3899" s="87">
        <v>101.493554768293</v>
      </c>
      <c r="M3899" s="86">
        <v>129.01517090352601</v>
      </c>
      <c r="N3899" s="86">
        <v>91.837763780163002</v>
      </c>
      <c r="O3899" s="86">
        <f t="shared" si="426"/>
        <v>107.44882981732734</v>
      </c>
      <c r="P3899" s="86">
        <f t="shared" si="422"/>
        <v>19.290901373090623</v>
      </c>
      <c r="Q3899" s="86">
        <f t="shared" si="423"/>
        <v>6.7475059608053671</v>
      </c>
      <c r="S3899" s="86">
        <f t="shared" si="424"/>
        <v>0.30344548833036944</v>
      </c>
      <c r="T3899" s="87">
        <v>0.16277441300000001</v>
      </c>
      <c r="U3899" s="87">
        <v>0</v>
      </c>
    </row>
    <row r="3900" spans="2:21">
      <c r="B3900" s="87" t="s">
        <v>9666</v>
      </c>
      <c r="C3900" s="87" t="s">
        <v>858</v>
      </c>
      <c r="D3900" s="87" t="s">
        <v>859</v>
      </c>
      <c r="E3900" s="87">
        <v>54.569702391322103</v>
      </c>
      <c r="F3900" s="86">
        <v>62.260570062078898</v>
      </c>
      <c r="G3900" s="86">
        <v>64.733082624999398</v>
      </c>
      <c r="H3900" s="86">
        <f t="shared" si="425"/>
        <v>60.52111835946679</v>
      </c>
      <c r="I3900" s="86">
        <f t="shared" si="420"/>
        <v>5.3002682585757563</v>
      </c>
      <c r="J3900" s="86">
        <f t="shared" si="421"/>
        <v>5.9193667420049545</v>
      </c>
      <c r="L3900" s="87">
        <v>57.037286201253103</v>
      </c>
      <c r="M3900" s="86">
        <v>66.840254689141403</v>
      </c>
      <c r="N3900" s="86">
        <v>75.181947075013696</v>
      </c>
      <c r="O3900" s="86">
        <f t="shared" si="426"/>
        <v>66.353162655136074</v>
      </c>
      <c r="P3900" s="86">
        <f t="shared" si="422"/>
        <v>9.0821321033740681</v>
      </c>
      <c r="Q3900" s="86">
        <f t="shared" si="423"/>
        <v>6.0520933266944343</v>
      </c>
      <c r="S3900" s="86">
        <f t="shared" si="424"/>
        <v>0.13272658468947909</v>
      </c>
      <c r="T3900" s="87">
        <v>0.82296477300000004</v>
      </c>
      <c r="U3900" s="87">
        <v>0</v>
      </c>
    </row>
    <row r="3901" spans="2:21">
      <c r="B3901" s="87" t="s">
        <v>9667</v>
      </c>
      <c r="C3901" s="87" t="s">
        <v>1148</v>
      </c>
      <c r="D3901" s="87" t="s">
        <v>1149</v>
      </c>
      <c r="E3901" s="87">
        <v>277.789323622187</v>
      </c>
      <c r="F3901" s="86">
        <v>301.163802371511</v>
      </c>
      <c r="G3901" s="86">
        <v>311.58656703309703</v>
      </c>
      <c r="H3901" s="86">
        <f t="shared" si="425"/>
        <v>296.84656434226503</v>
      </c>
      <c r="I3901" s="86">
        <f t="shared" si="420"/>
        <v>17.307291055937991</v>
      </c>
      <c r="J3901" s="86">
        <f t="shared" si="421"/>
        <v>8.2135736054413204</v>
      </c>
      <c r="L3901" s="87">
        <v>238.113995571521</v>
      </c>
      <c r="M3901" s="86">
        <v>261.818451758457</v>
      </c>
      <c r="N3901" s="86">
        <v>279.97713734708998</v>
      </c>
      <c r="O3901" s="86">
        <f t="shared" si="426"/>
        <v>259.96986155902266</v>
      </c>
      <c r="P3901" s="86">
        <f t="shared" si="422"/>
        <v>20.992704068900476</v>
      </c>
      <c r="Q3901" s="86">
        <f t="shared" si="423"/>
        <v>8.0222005703376702</v>
      </c>
      <c r="S3901" s="86">
        <f t="shared" si="424"/>
        <v>-0.19137303510364936</v>
      </c>
      <c r="T3901" s="87">
        <v>0.105940034</v>
      </c>
      <c r="U3901" s="87">
        <v>0</v>
      </c>
    </row>
    <row r="3902" spans="2:21">
      <c r="B3902" s="87" t="s">
        <v>9668</v>
      </c>
      <c r="C3902" s="87" t="s">
        <v>2325</v>
      </c>
      <c r="D3902" s="87" t="s">
        <v>2326</v>
      </c>
      <c r="E3902" s="87">
        <v>7.8384282506771203</v>
      </c>
      <c r="F3902" s="86">
        <v>8.3954670398170794</v>
      </c>
      <c r="G3902" s="86">
        <v>8.1979258741789405</v>
      </c>
      <c r="H3902" s="86">
        <f t="shared" si="425"/>
        <v>8.1439403882243795</v>
      </c>
      <c r="I3902" s="86">
        <f t="shared" si="420"/>
        <v>0.28241614272548315</v>
      </c>
      <c r="J3902" s="86">
        <f t="shared" si="421"/>
        <v>3.0257270012554769</v>
      </c>
      <c r="L3902" s="87">
        <v>0.64620165330537904</v>
      </c>
      <c r="M3902" s="86">
        <v>0.37998910033184802</v>
      </c>
      <c r="N3902" s="86">
        <v>0.28929626598514502</v>
      </c>
      <c r="O3902" s="86">
        <f t="shared" si="426"/>
        <v>0.43849567320745736</v>
      </c>
      <c r="P3902" s="86">
        <f t="shared" si="422"/>
        <v>0.18550641006927054</v>
      </c>
      <c r="Q3902" s="86">
        <f t="shared" si="423"/>
        <v>-1.1893654877314734</v>
      </c>
      <c r="S3902" s="86">
        <f t="shared" si="424"/>
        <v>-4.2150924889869508</v>
      </c>
      <c r="T3902" s="91">
        <v>5.9000000000000004E-62</v>
      </c>
      <c r="U3902" s="87">
        <v>1</v>
      </c>
    </row>
    <row r="3903" spans="2:21">
      <c r="B3903" s="87" t="s">
        <v>9669</v>
      </c>
      <c r="C3903" s="87" t="s">
        <v>4988</v>
      </c>
      <c r="D3903" s="87" t="s">
        <v>3892</v>
      </c>
      <c r="E3903" s="87">
        <v>387.95482329271698</v>
      </c>
      <c r="F3903" s="86">
        <v>353.72009204275099</v>
      </c>
      <c r="G3903" s="86">
        <v>363.44138042193299</v>
      </c>
      <c r="H3903" s="86">
        <f t="shared" si="425"/>
        <v>368.37209858580036</v>
      </c>
      <c r="I3903" s="86">
        <f t="shared" si="420"/>
        <v>17.641944114750164</v>
      </c>
      <c r="J3903" s="86">
        <f t="shared" si="421"/>
        <v>8.5250199820500612</v>
      </c>
      <c r="L3903" s="87">
        <v>350.77082244630702</v>
      </c>
      <c r="M3903" s="86">
        <v>315.22847777717698</v>
      </c>
      <c r="N3903" s="86">
        <v>341.25559735766001</v>
      </c>
      <c r="O3903" s="86">
        <f t="shared" si="426"/>
        <v>335.751632527048</v>
      </c>
      <c r="P3903" s="86">
        <f t="shared" si="422"/>
        <v>18.399314872768215</v>
      </c>
      <c r="Q3903" s="86">
        <f t="shared" si="423"/>
        <v>8.391250604268695</v>
      </c>
      <c r="S3903" s="86">
        <f t="shared" si="424"/>
        <v>-0.13376937778136802</v>
      </c>
      <c r="T3903" s="87">
        <v>0.274863837</v>
      </c>
      <c r="U3903" s="87">
        <v>0</v>
      </c>
    </row>
    <row r="3904" spans="2:21">
      <c r="B3904" s="87" t="s">
        <v>9670</v>
      </c>
      <c r="C3904" s="87" t="s">
        <v>4989</v>
      </c>
      <c r="D3904" s="87" t="s">
        <v>1356</v>
      </c>
      <c r="E3904" s="87">
        <v>89.5079757970923</v>
      </c>
      <c r="F3904" s="86">
        <v>88.946958943733406</v>
      </c>
      <c r="G3904" s="86">
        <v>101.675497614188</v>
      </c>
      <c r="H3904" s="86">
        <f t="shared" si="425"/>
        <v>93.376810785004565</v>
      </c>
      <c r="I3904" s="86">
        <f t="shared" si="420"/>
        <v>7.1923457435029583</v>
      </c>
      <c r="J3904" s="86">
        <f t="shared" si="421"/>
        <v>6.5449924101409458</v>
      </c>
      <c r="L3904" s="87">
        <v>98.311898259727698</v>
      </c>
      <c r="M3904" s="86">
        <v>106.38511042624</v>
      </c>
      <c r="N3904" s="86">
        <v>100.357145040589</v>
      </c>
      <c r="O3904" s="86">
        <f t="shared" si="426"/>
        <v>101.68471790885224</v>
      </c>
      <c r="P3904" s="86">
        <f t="shared" si="422"/>
        <v>4.1971449774569471</v>
      </c>
      <c r="Q3904" s="86">
        <f t="shared" si="423"/>
        <v>6.66795906411497</v>
      </c>
      <c r="S3904" s="86">
        <f t="shared" si="424"/>
        <v>0.12296665397402425</v>
      </c>
      <c r="T3904" s="87">
        <v>0.75517090099999995</v>
      </c>
      <c r="U3904" s="87">
        <v>0</v>
      </c>
    </row>
    <row r="3905" spans="2:21">
      <c r="B3905" s="87" t="s">
        <v>9671</v>
      </c>
      <c r="C3905" s="87" t="s">
        <v>4990</v>
      </c>
      <c r="D3905" s="87" t="s">
        <v>4991</v>
      </c>
      <c r="E3905" s="87">
        <v>437.613419675111</v>
      </c>
      <c r="F3905" s="86">
        <v>439.89059136601003</v>
      </c>
      <c r="G3905" s="86">
        <v>455.30019085824603</v>
      </c>
      <c r="H3905" s="86">
        <f t="shared" si="425"/>
        <v>444.26806729978898</v>
      </c>
      <c r="I3905" s="86">
        <f t="shared" si="420"/>
        <v>9.6217041309871174</v>
      </c>
      <c r="J3905" s="86">
        <f t="shared" si="421"/>
        <v>8.7952866381137387</v>
      </c>
      <c r="L3905" s="87">
        <v>442.92097321224702</v>
      </c>
      <c r="M3905" s="86">
        <v>422.028561131895</v>
      </c>
      <c r="N3905" s="86">
        <v>446.91644354449102</v>
      </c>
      <c r="O3905" s="86">
        <f t="shared" si="426"/>
        <v>437.28865929621105</v>
      </c>
      <c r="P3905" s="86">
        <f t="shared" si="422"/>
        <v>13.365773183111449</v>
      </c>
      <c r="Q3905" s="86">
        <f t="shared" si="423"/>
        <v>8.7724421236288528</v>
      </c>
      <c r="S3905" s="86">
        <f t="shared" si="424"/>
        <v>-2.2844514484886315E-2</v>
      </c>
      <c r="T3905" s="87">
        <v>0.79987776600000005</v>
      </c>
      <c r="U3905" s="87">
        <v>0</v>
      </c>
    </row>
    <row r="3906" spans="2:21">
      <c r="B3906" s="87" t="s">
        <v>9672</v>
      </c>
      <c r="C3906" s="87" t="s">
        <v>3023</v>
      </c>
      <c r="D3906" s="87" t="s">
        <v>4772</v>
      </c>
      <c r="E3906" s="87">
        <v>66.751428244259102</v>
      </c>
      <c r="F3906" s="86">
        <v>68.951369906561894</v>
      </c>
      <c r="G3906" s="86">
        <v>90.654165489604296</v>
      </c>
      <c r="H3906" s="86">
        <f t="shared" si="425"/>
        <v>75.452321213475102</v>
      </c>
      <c r="I3906" s="86">
        <f t="shared" si="420"/>
        <v>13.21105551710929</v>
      </c>
      <c r="J3906" s="86">
        <f t="shared" si="421"/>
        <v>6.2374933793591039</v>
      </c>
      <c r="L3906" s="87">
        <v>62.357709890078901</v>
      </c>
      <c r="M3906" s="86">
        <v>70.112397237447894</v>
      </c>
      <c r="N3906" s="86">
        <v>71.040423389395301</v>
      </c>
      <c r="O3906" s="86">
        <f t="shared" si="426"/>
        <v>67.836843505640701</v>
      </c>
      <c r="P3906" s="86">
        <f t="shared" si="422"/>
        <v>4.7677024883647103</v>
      </c>
      <c r="Q3906" s="86">
        <f t="shared" si="423"/>
        <v>6.0839971367710195</v>
      </c>
      <c r="S3906" s="86">
        <f t="shared" si="424"/>
        <v>-0.15349624258808447</v>
      </c>
      <c r="T3906" s="87">
        <v>0.427096372</v>
      </c>
      <c r="U3906" s="87">
        <v>0</v>
      </c>
    </row>
    <row r="3907" spans="2:21">
      <c r="B3907" s="87" t="s">
        <v>9673</v>
      </c>
      <c r="C3907" s="87" t="s">
        <v>841</v>
      </c>
      <c r="D3907" s="87"/>
      <c r="E3907" s="87">
        <v>118.90642965165399</v>
      </c>
      <c r="F3907" s="86">
        <v>128.01158028919301</v>
      </c>
      <c r="G3907" s="86">
        <v>126.030354206776</v>
      </c>
      <c r="H3907" s="86">
        <f t="shared" si="425"/>
        <v>124.316121382541</v>
      </c>
      <c r="I3907" s="86">
        <f t="shared" si="420"/>
        <v>4.7885162278969871</v>
      </c>
      <c r="J3907" s="86">
        <f t="shared" si="421"/>
        <v>6.9578695877782231</v>
      </c>
      <c r="L3907" s="87">
        <v>96.6688178663576</v>
      </c>
      <c r="M3907" s="86">
        <v>113.03020180700901</v>
      </c>
      <c r="N3907" s="86">
        <v>106.650568954729</v>
      </c>
      <c r="O3907" s="86">
        <f t="shared" si="426"/>
        <v>105.44986287603187</v>
      </c>
      <c r="P3907" s="86">
        <f t="shared" si="422"/>
        <v>8.2465139561463552</v>
      </c>
      <c r="Q3907" s="86">
        <f t="shared" si="423"/>
        <v>6.7204134088684215</v>
      </c>
      <c r="S3907" s="86">
        <f t="shared" si="424"/>
        <v>-0.23745617890980272</v>
      </c>
      <c r="T3907" s="87">
        <v>1.1585514999999999E-2</v>
      </c>
      <c r="U3907" s="87">
        <v>0</v>
      </c>
    </row>
    <row r="3908" spans="2:21">
      <c r="B3908" s="87" t="s">
        <v>9674</v>
      </c>
      <c r="C3908" s="87" t="s">
        <v>841</v>
      </c>
      <c r="D3908" s="87"/>
      <c r="E3908" s="87">
        <v>56.060258525547297</v>
      </c>
      <c r="F3908" s="86">
        <v>59.367165129306301</v>
      </c>
      <c r="G3908" s="86">
        <v>53.637184314092401</v>
      </c>
      <c r="H3908" s="86">
        <f t="shared" si="425"/>
        <v>56.354869322982005</v>
      </c>
      <c r="I3908" s="86">
        <f t="shared" si="420"/>
        <v>2.8763286803064889</v>
      </c>
      <c r="J3908" s="86">
        <f t="shared" si="421"/>
        <v>5.8164683662363368</v>
      </c>
      <c r="L3908" s="87">
        <v>60.7261796668503</v>
      </c>
      <c r="M3908" s="86">
        <v>55.790331165388899</v>
      </c>
      <c r="N3908" s="86">
        <v>51.252213148544001</v>
      </c>
      <c r="O3908" s="86">
        <f t="shared" si="426"/>
        <v>55.9229079935944</v>
      </c>
      <c r="P3908" s="86">
        <f t="shared" si="422"/>
        <v>4.7383744954393343</v>
      </c>
      <c r="Q3908" s="86">
        <f t="shared" si="423"/>
        <v>5.8053674777547988</v>
      </c>
      <c r="S3908" s="86">
        <f t="shared" si="424"/>
        <v>-1.1100888481537821E-2</v>
      </c>
      <c r="T3908" s="87">
        <v>0.87237653299999995</v>
      </c>
      <c r="U3908" s="87">
        <v>0</v>
      </c>
    </row>
    <row r="3909" spans="2:21">
      <c r="B3909" s="87" t="s">
        <v>9675</v>
      </c>
      <c r="C3909" s="87" t="s">
        <v>841</v>
      </c>
      <c r="D3909" s="87" t="s">
        <v>974</v>
      </c>
      <c r="E3909" s="87">
        <v>64.284387902002905</v>
      </c>
      <c r="F3909" s="86">
        <v>70.678878311838801</v>
      </c>
      <c r="G3909" s="86">
        <v>64.516221376674494</v>
      </c>
      <c r="H3909" s="86">
        <f t="shared" si="425"/>
        <v>66.493162530172071</v>
      </c>
      <c r="I3909" s="86">
        <f t="shared" si="420"/>
        <v>3.6267890955589142</v>
      </c>
      <c r="J3909" s="86">
        <f t="shared" si="421"/>
        <v>6.0551340912760576</v>
      </c>
      <c r="L3909" s="87">
        <v>65.553567718645695</v>
      </c>
      <c r="M3909" s="86">
        <v>68.485727852116895</v>
      </c>
      <c r="N3909" s="86">
        <v>67.659720546248806</v>
      </c>
      <c r="O3909" s="86">
        <f t="shared" si="426"/>
        <v>67.233005372337132</v>
      </c>
      <c r="P3909" s="86">
        <f t="shared" si="422"/>
        <v>1.511937545606403</v>
      </c>
      <c r="Q3909" s="86">
        <f t="shared" si="423"/>
        <v>6.0710977355896176</v>
      </c>
      <c r="S3909" s="86">
        <f t="shared" si="424"/>
        <v>1.5963644313558571E-2</v>
      </c>
      <c r="T3909" s="87">
        <v>0.94203867699999999</v>
      </c>
      <c r="U3909" s="87">
        <v>0</v>
      </c>
    </row>
    <row r="3910" spans="2:21">
      <c r="B3910" s="87" t="s">
        <v>9676</v>
      </c>
      <c r="C3910" s="87" t="s">
        <v>841</v>
      </c>
      <c r="D3910" s="87"/>
      <c r="E3910" s="87">
        <v>95.200725884570105</v>
      </c>
      <c r="F3910" s="86">
        <v>103.58305979379401</v>
      </c>
      <c r="G3910" s="86">
        <v>101.707309381313</v>
      </c>
      <c r="H3910" s="86">
        <f t="shared" si="425"/>
        <v>100.1636983532257</v>
      </c>
      <c r="I3910" s="86">
        <f t="shared" ref="I3910:I3973" si="427">STDEV(E3910:G3910)</f>
        <v>4.3991967103047065</v>
      </c>
      <c r="J3910" s="86">
        <f t="shared" ref="J3910:J3973" si="428">LOG(H3910,2)</f>
        <v>6.6462159268998429</v>
      </c>
      <c r="L3910" s="87">
        <v>87.274918292669</v>
      </c>
      <c r="M3910" s="86">
        <v>100.44536880897</v>
      </c>
      <c r="N3910" s="86">
        <v>96.053592713717805</v>
      </c>
      <c r="O3910" s="86">
        <f t="shared" si="426"/>
        <v>94.591293271785602</v>
      </c>
      <c r="P3910" s="86">
        <f t="shared" ref="P3910:P3973" si="429">STDEV(L3910:N3910)</f>
        <v>6.7058878192219824</v>
      </c>
      <c r="Q3910" s="86">
        <f t="shared" ref="Q3910:Q3973" si="430">LOG(O3910,2)</f>
        <v>6.563635490590511</v>
      </c>
      <c r="S3910" s="86">
        <f t="shared" ref="S3910:S3973" si="431">LOG(O3910/H3910,2)</f>
        <v>-8.2580436309332636E-2</v>
      </c>
      <c r="T3910" s="87">
        <v>0.52700650000000004</v>
      </c>
      <c r="U3910" s="87">
        <v>0</v>
      </c>
    </row>
    <row r="3911" spans="2:21">
      <c r="B3911" s="87" t="s">
        <v>9677</v>
      </c>
      <c r="C3911" s="87" t="s">
        <v>841</v>
      </c>
      <c r="D3911" s="87"/>
      <c r="E3911" s="87">
        <v>86.9582599487441</v>
      </c>
      <c r="F3911" s="86">
        <v>86.632617380635693</v>
      </c>
      <c r="G3911" s="86">
        <v>93.354142400967305</v>
      </c>
      <c r="H3911" s="86">
        <f t="shared" ref="H3911:H3974" si="432">AVERAGE(E3911:G3911)</f>
        <v>88.981673243449038</v>
      </c>
      <c r="I3911" s="86">
        <f t="shared" si="427"/>
        <v>3.7901682905416578</v>
      </c>
      <c r="J3911" s="86">
        <f t="shared" si="428"/>
        <v>6.4754363226135743</v>
      </c>
      <c r="L3911" s="87">
        <v>82.427631743978594</v>
      </c>
      <c r="M3911" s="86">
        <v>84.749875498104402</v>
      </c>
      <c r="N3911" s="86">
        <v>85.2211956698211</v>
      </c>
      <c r="O3911" s="86">
        <f t="shared" ref="O3911:O3974" si="433">AVERAGE(L3911:N3911)</f>
        <v>84.132900970634694</v>
      </c>
      <c r="P3911" s="86">
        <f t="shared" si="429"/>
        <v>1.4954908985353257</v>
      </c>
      <c r="Q3911" s="86">
        <f t="shared" si="430"/>
        <v>6.3945981853194667</v>
      </c>
      <c r="S3911" s="86">
        <f t="shared" si="431"/>
        <v>-8.083813729410734E-2</v>
      </c>
      <c r="T3911" s="87">
        <v>0.44739613299999997</v>
      </c>
      <c r="U3911" s="87">
        <v>0</v>
      </c>
    </row>
    <row r="3912" spans="2:21">
      <c r="B3912" s="87" t="s">
        <v>9678</v>
      </c>
      <c r="C3912" s="87" t="s">
        <v>832</v>
      </c>
      <c r="D3912" s="87" t="s">
        <v>4992</v>
      </c>
      <c r="E3912" s="87">
        <v>68.395924816345897</v>
      </c>
      <c r="F3912" s="86">
        <v>69.938564322178905</v>
      </c>
      <c r="G3912" s="86">
        <v>80.944288651978198</v>
      </c>
      <c r="H3912" s="86">
        <f t="shared" si="432"/>
        <v>73.092925930167667</v>
      </c>
      <c r="I3912" s="86">
        <f t="shared" si="427"/>
        <v>6.8430882358271719</v>
      </c>
      <c r="J3912" s="86">
        <f t="shared" si="428"/>
        <v>6.1916598811018106</v>
      </c>
      <c r="L3912" s="87">
        <v>73.198368957240604</v>
      </c>
      <c r="M3912" s="86">
        <v>73.0521793687589</v>
      </c>
      <c r="N3912" s="86">
        <v>91.663632295815304</v>
      </c>
      <c r="O3912" s="86">
        <f t="shared" si="433"/>
        <v>79.304726873938264</v>
      </c>
      <c r="P3912" s="86">
        <f t="shared" si="429"/>
        <v>10.703375648323306</v>
      </c>
      <c r="Q3912" s="86">
        <f t="shared" si="430"/>
        <v>6.3093349536836136</v>
      </c>
      <c r="S3912" s="86">
        <f t="shared" si="431"/>
        <v>0.11767507258180403</v>
      </c>
      <c r="T3912" s="87">
        <v>0.86329414800000004</v>
      </c>
      <c r="U3912" s="87">
        <v>0</v>
      </c>
    </row>
    <row r="3913" spans="2:21">
      <c r="B3913" s="87" t="s">
        <v>9679</v>
      </c>
      <c r="C3913" s="87" t="s">
        <v>841</v>
      </c>
      <c r="D3913" s="87"/>
      <c r="E3913" s="87">
        <v>265.807562223525</v>
      </c>
      <c r="F3913" s="86">
        <v>287.94706053788502</v>
      </c>
      <c r="G3913" s="86">
        <v>297.82794439599502</v>
      </c>
      <c r="H3913" s="86">
        <f t="shared" si="432"/>
        <v>283.86085571913503</v>
      </c>
      <c r="I3913" s="86">
        <f t="shared" si="427"/>
        <v>16.396616144294558</v>
      </c>
      <c r="J3913" s="86">
        <f t="shared" si="428"/>
        <v>8.1490401055734782</v>
      </c>
      <c r="L3913" s="87">
        <v>245.887934817977</v>
      </c>
      <c r="M3913" s="86">
        <v>281.08200882725703</v>
      </c>
      <c r="N3913" s="86">
        <v>276.48829372922302</v>
      </c>
      <c r="O3913" s="86">
        <f t="shared" si="433"/>
        <v>267.81941245815233</v>
      </c>
      <c r="P3913" s="86">
        <f t="shared" si="429"/>
        <v>19.1315926731574</v>
      </c>
      <c r="Q3913" s="86">
        <f t="shared" si="430"/>
        <v>8.0651167256501264</v>
      </c>
      <c r="S3913" s="86">
        <f t="shared" si="431"/>
        <v>-8.3923379923351346E-2</v>
      </c>
      <c r="T3913" s="87">
        <v>0.52680081000000001</v>
      </c>
      <c r="U3913" s="87">
        <v>0</v>
      </c>
    </row>
    <row r="3914" spans="2:21">
      <c r="B3914" s="87" t="s">
        <v>9680</v>
      </c>
      <c r="C3914" s="87" t="s">
        <v>3600</v>
      </c>
      <c r="D3914" s="87" t="s">
        <v>1059</v>
      </c>
      <c r="E3914" s="87">
        <v>34.610524740665902</v>
      </c>
      <c r="F3914" s="86">
        <v>45.7511043690156</v>
      </c>
      <c r="G3914" s="86">
        <v>37.210412188377703</v>
      </c>
      <c r="H3914" s="86">
        <f t="shared" si="432"/>
        <v>39.190680432686399</v>
      </c>
      <c r="I3914" s="86">
        <f t="shared" si="427"/>
        <v>5.828312393263003</v>
      </c>
      <c r="J3914" s="86">
        <f t="shared" si="428"/>
        <v>5.2924387162668944</v>
      </c>
      <c r="L3914" s="87">
        <v>39.312117481366698</v>
      </c>
      <c r="M3914" s="86">
        <v>42.225619779481598</v>
      </c>
      <c r="N3914" s="86">
        <v>36.788706004601103</v>
      </c>
      <c r="O3914" s="86">
        <f t="shared" si="433"/>
        <v>39.442147755149797</v>
      </c>
      <c r="P3914" s="86">
        <f t="shared" si="429"/>
        <v>2.720788259484078</v>
      </c>
      <c r="Q3914" s="86">
        <f t="shared" si="430"/>
        <v>5.301666208249709</v>
      </c>
      <c r="S3914" s="86">
        <f t="shared" si="431"/>
        <v>9.2274919828144557E-3</v>
      </c>
      <c r="T3914" s="87">
        <v>0.96355523499999995</v>
      </c>
      <c r="U3914" s="87">
        <v>0</v>
      </c>
    </row>
    <row r="3915" spans="2:21">
      <c r="B3915" s="87" t="s">
        <v>9681</v>
      </c>
      <c r="C3915" s="87" t="s">
        <v>832</v>
      </c>
      <c r="D3915" s="87" t="s">
        <v>1041</v>
      </c>
      <c r="E3915" s="87">
        <v>105.75802196989</v>
      </c>
      <c r="F3915" s="86">
        <v>113.702172622652</v>
      </c>
      <c r="G3915" s="86">
        <v>114.470209928328</v>
      </c>
      <c r="H3915" s="86">
        <f t="shared" si="432"/>
        <v>111.31013484029</v>
      </c>
      <c r="I3915" s="86">
        <f t="shared" si="427"/>
        <v>4.8235814826717238</v>
      </c>
      <c r="J3915" s="86">
        <f t="shared" si="428"/>
        <v>6.7984411464991608</v>
      </c>
      <c r="L3915" s="87">
        <v>108.506646844765</v>
      </c>
      <c r="M3915" s="86">
        <v>111.592081126172</v>
      </c>
      <c r="N3915" s="86">
        <v>122.135097573609</v>
      </c>
      <c r="O3915" s="86">
        <f t="shared" si="433"/>
        <v>114.07794184818199</v>
      </c>
      <c r="P3915" s="86">
        <f t="shared" si="429"/>
        <v>7.1462084327324371</v>
      </c>
      <c r="Q3915" s="86">
        <f t="shared" si="430"/>
        <v>6.833876048336359</v>
      </c>
      <c r="S3915" s="86">
        <f t="shared" si="431"/>
        <v>3.543490183719749E-2</v>
      </c>
      <c r="T3915" s="87">
        <v>0.99728423799999999</v>
      </c>
      <c r="U3915" s="87">
        <v>0</v>
      </c>
    </row>
    <row r="3916" spans="2:21">
      <c r="B3916" s="87" t="s">
        <v>9682</v>
      </c>
      <c r="C3916" s="87" t="s">
        <v>4993</v>
      </c>
      <c r="D3916" s="87" t="s">
        <v>3598</v>
      </c>
      <c r="E3916" s="87">
        <v>73.4012816902693</v>
      </c>
      <c r="F3916" s="86">
        <v>64.252649872090103</v>
      </c>
      <c r="G3916" s="86">
        <v>61.852982182553902</v>
      </c>
      <c r="H3916" s="86">
        <f t="shared" si="432"/>
        <v>66.502304581637759</v>
      </c>
      <c r="I3916" s="86">
        <f t="shared" si="427"/>
        <v>6.0939736719251929</v>
      </c>
      <c r="J3916" s="86">
        <f t="shared" si="428"/>
        <v>6.0553324317551782</v>
      </c>
      <c r="L3916" s="87">
        <v>71.6206832413462</v>
      </c>
      <c r="M3916" s="86">
        <v>83.543317915816303</v>
      </c>
      <c r="N3916" s="86">
        <v>59.128023963563798</v>
      </c>
      <c r="O3916" s="86">
        <f t="shared" si="433"/>
        <v>71.430675040242093</v>
      </c>
      <c r="P3916" s="86">
        <f t="shared" si="429"/>
        <v>12.208755957553162</v>
      </c>
      <c r="Q3916" s="86">
        <f t="shared" si="430"/>
        <v>6.1584718501605984</v>
      </c>
      <c r="S3916" s="86">
        <f t="shared" si="431"/>
        <v>0.10313941840542003</v>
      </c>
      <c r="T3916" s="87">
        <v>0.91676302600000004</v>
      </c>
      <c r="U3916" s="87">
        <v>0</v>
      </c>
    </row>
    <row r="3917" spans="2:21">
      <c r="B3917" s="87" t="s">
        <v>9683</v>
      </c>
      <c r="C3917" s="87" t="s">
        <v>832</v>
      </c>
      <c r="D3917" s="87" t="s">
        <v>866</v>
      </c>
      <c r="E3917" s="87">
        <v>146.74597084628601</v>
      </c>
      <c r="F3917" s="86">
        <v>151.32399782959499</v>
      </c>
      <c r="G3917" s="86">
        <v>160.35166584087699</v>
      </c>
      <c r="H3917" s="86">
        <f t="shared" si="432"/>
        <v>152.807211505586</v>
      </c>
      <c r="I3917" s="86">
        <f t="shared" si="427"/>
        <v>6.9230539632408297</v>
      </c>
      <c r="J3917" s="86">
        <f t="shared" si="428"/>
        <v>7.2555688205688167</v>
      </c>
      <c r="L3917" s="87">
        <v>144.73306562630401</v>
      </c>
      <c r="M3917" s="86">
        <v>137.55842185346401</v>
      </c>
      <c r="N3917" s="86">
        <v>154.49123566496101</v>
      </c>
      <c r="O3917" s="86">
        <f t="shared" si="433"/>
        <v>145.59424104824302</v>
      </c>
      <c r="P3917" s="86">
        <f t="shared" si="429"/>
        <v>8.4991919159541123</v>
      </c>
      <c r="Q3917" s="86">
        <f t="shared" si="430"/>
        <v>7.1858094809194579</v>
      </c>
      <c r="S3917" s="86">
        <f t="shared" si="431"/>
        <v>-6.9759339649358834E-2</v>
      </c>
      <c r="T3917" s="87">
        <v>0.57913676300000005</v>
      </c>
      <c r="U3917" s="87">
        <v>0</v>
      </c>
    </row>
    <row r="3918" spans="2:21">
      <c r="B3918" s="87" t="s">
        <v>9684</v>
      </c>
      <c r="C3918" s="87" t="s">
        <v>4994</v>
      </c>
      <c r="D3918" s="87" t="s">
        <v>4995</v>
      </c>
      <c r="E3918" s="87">
        <v>56.922545821422297</v>
      </c>
      <c r="F3918" s="86">
        <v>57.263512440298101</v>
      </c>
      <c r="G3918" s="86">
        <v>56.6141174469319</v>
      </c>
      <c r="H3918" s="86">
        <f t="shared" si="432"/>
        <v>56.933391902884104</v>
      </c>
      <c r="I3918" s="86">
        <f t="shared" si="427"/>
        <v>0.32483333028582373</v>
      </c>
      <c r="J3918" s="86">
        <f t="shared" si="428"/>
        <v>5.8312031481681252</v>
      </c>
      <c r="L3918" s="87">
        <v>64.093479745939703</v>
      </c>
      <c r="M3918" s="86">
        <v>62.142114100864497</v>
      </c>
      <c r="N3918" s="86">
        <v>56.818370339388601</v>
      </c>
      <c r="O3918" s="86">
        <f t="shared" si="433"/>
        <v>61.017988062064262</v>
      </c>
      <c r="P3918" s="86">
        <f t="shared" si="429"/>
        <v>3.7655741571045453</v>
      </c>
      <c r="Q3918" s="86">
        <f t="shared" si="430"/>
        <v>5.9311627057981022</v>
      </c>
      <c r="S3918" s="86">
        <f t="shared" si="431"/>
        <v>9.9959557629977949E-2</v>
      </c>
      <c r="T3918" s="87">
        <v>0.82933630199999997</v>
      </c>
      <c r="U3918" s="87">
        <v>0</v>
      </c>
    </row>
    <row r="3919" spans="2:21">
      <c r="B3919" s="87" t="s">
        <v>9685</v>
      </c>
      <c r="C3919" s="87" t="s">
        <v>4996</v>
      </c>
      <c r="D3919" s="87" t="s">
        <v>2669</v>
      </c>
      <c r="E3919" s="87">
        <v>92.535546514053195</v>
      </c>
      <c r="F3919" s="86">
        <v>97.948452215912198</v>
      </c>
      <c r="G3919" s="86">
        <v>94.208543599088102</v>
      </c>
      <c r="H3919" s="86">
        <f t="shared" si="432"/>
        <v>94.897514109684494</v>
      </c>
      <c r="I3919" s="86">
        <f t="shared" si="427"/>
        <v>2.7714431813872751</v>
      </c>
      <c r="J3919" s="86">
        <f t="shared" si="428"/>
        <v>6.5682983904730143</v>
      </c>
      <c r="L3919" s="87">
        <v>101.929166445905</v>
      </c>
      <c r="M3919" s="86">
        <v>106.730334756416</v>
      </c>
      <c r="N3919" s="86">
        <v>107.090927563565</v>
      </c>
      <c r="O3919" s="86">
        <f t="shared" si="433"/>
        <v>105.250142921962</v>
      </c>
      <c r="P3919" s="86">
        <f t="shared" si="429"/>
        <v>2.8816957436611679</v>
      </c>
      <c r="Q3919" s="86">
        <f t="shared" si="430"/>
        <v>6.7176783821416057</v>
      </c>
      <c r="S3919" s="86">
        <f t="shared" si="431"/>
        <v>0.14937999166859137</v>
      </c>
      <c r="T3919" s="87">
        <v>0.53904649999999998</v>
      </c>
      <c r="U3919" s="87">
        <v>0</v>
      </c>
    </row>
    <row r="3920" spans="2:21">
      <c r="B3920" s="87" t="s">
        <v>9686</v>
      </c>
      <c r="C3920" s="87" t="s">
        <v>832</v>
      </c>
      <c r="D3920" s="87" t="s">
        <v>4997</v>
      </c>
      <c r="E3920" s="87">
        <v>473.91697091326103</v>
      </c>
      <c r="F3920" s="86">
        <v>575.100878484757</v>
      </c>
      <c r="G3920" s="86">
        <v>673.10827088347799</v>
      </c>
      <c r="H3920" s="86">
        <f t="shared" si="432"/>
        <v>574.04204009383193</v>
      </c>
      <c r="I3920" s="86">
        <f t="shared" si="427"/>
        <v>99.599871234906232</v>
      </c>
      <c r="J3920" s="86">
        <f t="shared" si="428"/>
        <v>9.1650125866302865</v>
      </c>
      <c r="L3920" s="87">
        <v>448.04340346083001</v>
      </c>
      <c r="M3920" s="86">
        <v>433.48839908273601</v>
      </c>
      <c r="N3920" s="86">
        <v>604.19731791187496</v>
      </c>
      <c r="O3920" s="86">
        <f t="shared" si="433"/>
        <v>495.24304015181366</v>
      </c>
      <c r="P3920" s="86">
        <f t="shared" si="429"/>
        <v>94.637402858351777</v>
      </c>
      <c r="Q3920" s="86">
        <f t="shared" si="430"/>
        <v>8.9519928902624937</v>
      </c>
      <c r="S3920" s="86">
        <f t="shared" si="431"/>
        <v>-0.21301969636779289</v>
      </c>
      <c r="T3920" s="87">
        <v>0.35510741499999998</v>
      </c>
      <c r="U3920" s="87">
        <v>0</v>
      </c>
    </row>
    <row r="3921" spans="2:21">
      <c r="B3921" s="87" t="s">
        <v>9687</v>
      </c>
      <c r="C3921" s="87" t="s">
        <v>841</v>
      </c>
      <c r="D3921" s="87" t="s">
        <v>845</v>
      </c>
      <c r="E3921" s="87">
        <v>165.00752833417201</v>
      </c>
      <c r="F3921" s="86">
        <v>148.29461490946301</v>
      </c>
      <c r="G3921" s="86">
        <v>153.10302223260501</v>
      </c>
      <c r="H3921" s="86">
        <f t="shared" si="432"/>
        <v>155.46838849207998</v>
      </c>
      <c r="I3921" s="86">
        <f t="shared" si="427"/>
        <v>8.6038704628528464</v>
      </c>
      <c r="J3921" s="86">
        <f t="shared" si="428"/>
        <v>7.2804774556487706</v>
      </c>
      <c r="L3921" s="87">
        <v>152.657447716571</v>
      </c>
      <c r="M3921" s="86">
        <v>143.90730071139001</v>
      </c>
      <c r="N3921" s="86">
        <v>124.653628209199</v>
      </c>
      <c r="O3921" s="86">
        <f t="shared" si="433"/>
        <v>140.40612554572002</v>
      </c>
      <c r="P3921" s="86">
        <f t="shared" si="429"/>
        <v>14.326449225327798</v>
      </c>
      <c r="Q3921" s="86">
        <f t="shared" si="430"/>
        <v>7.133462067736688</v>
      </c>
      <c r="S3921" s="86">
        <f t="shared" si="431"/>
        <v>-0.14701538791208241</v>
      </c>
      <c r="T3921" s="87">
        <v>0.28833187399999999</v>
      </c>
      <c r="U3921" s="87">
        <v>0</v>
      </c>
    </row>
    <row r="3922" spans="2:21">
      <c r="B3922" s="87" t="s">
        <v>9688</v>
      </c>
      <c r="C3922" s="87" t="s">
        <v>832</v>
      </c>
      <c r="D3922" s="87" t="s">
        <v>4127</v>
      </c>
      <c r="E3922" s="87">
        <v>35.389665577786801</v>
      </c>
      <c r="F3922" s="86">
        <v>35.551460277114302</v>
      </c>
      <c r="G3922" s="86">
        <v>34.451838891241003</v>
      </c>
      <c r="H3922" s="86">
        <f t="shared" si="432"/>
        <v>35.130988248714033</v>
      </c>
      <c r="I3922" s="86">
        <f t="shared" si="427"/>
        <v>0.59369796066656932</v>
      </c>
      <c r="J3922" s="86">
        <f t="shared" si="428"/>
        <v>5.1346722556054996</v>
      </c>
      <c r="L3922" s="87">
        <v>31.642547411055698</v>
      </c>
      <c r="M3922" s="86">
        <v>37.171553573516597</v>
      </c>
      <c r="N3922" s="86">
        <v>30.4825837426303</v>
      </c>
      <c r="O3922" s="86">
        <f t="shared" si="433"/>
        <v>33.098894909067532</v>
      </c>
      <c r="P3922" s="86">
        <f t="shared" si="429"/>
        <v>3.5743937074489649</v>
      </c>
      <c r="Q3922" s="86">
        <f t="shared" si="430"/>
        <v>5.0487111446744555</v>
      </c>
      <c r="S3922" s="86">
        <f t="shared" si="431"/>
        <v>-8.5961110931044304E-2</v>
      </c>
      <c r="T3922" s="87">
        <v>0.69032347299999997</v>
      </c>
      <c r="U3922" s="87">
        <v>0</v>
      </c>
    </row>
    <row r="3923" spans="2:21">
      <c r="B3923" s="87" t="s">
        <v>9689</v>
      </c>
      <c r="C3923" s="87" t="s">
        <v>841</v>
      </c>
      <c r="D3923" s="87" t="s">
        <v>2625</v>
      </c>
      <c r="E3923" s="87">
        <v>167.139408545208</v>
      </c>
      <c r="F3923" s="86">
        <v>160.58218435253099</v>
      </c>
      <c r="G3923" s="86">
        <v>192.07043333551999</v>
      </c>
      <c r="H3923" s="86">
        <f t="shared" si="432"/>
        <v>173.26400874441967</v>
      </c>
      <c r="I3923" s="86">
        <f t="shared" si="427"/>
        <v>16.613563786972819</v>
      </c>
      <c r="J3923" s="86">
        <f t="shared" si="428"/>
        <v>7.436828191655585</v>
      </c>
      <c r="L3923" s="87">
        <v>184.31485051647101</v>
      </c>
      <c r="M3923" s="86">
        <v>167.360199413262</v>
      </c>
      <c r="N3923" s="86">
        <v>184.75525374159699</v>
      </c>
      <c r="O3923" s="86">
        <f t="shared" si="433"/>
        <v>178.81010122377666</v>
      </c>
      <c r="P3923" s="86">
        <f t="shared" si="429"/>
        <v>9.9183505359003963</v>
      </c>
      <c r="Q3923" s="86">
        <f t="shared" si="430"/>
        <v>7.4822844283866603</v>
      </c>
      <c r="S3923" s="86">
        <f t="shared" si="431"/>
        <v>4.54562367310756E-2</v>
      </c>
      <c r="T3923" s="87">
        <v>0.99777431100000002</v>
      </c>
      <c r="U3923" s="87">
        <v>0</v>
      </c>
    </row>
    <row r="3924" spans="2:21">
      <c r="B3924" s="87" t="s">
        <v>9690</v>
      </c>
      <c r="C3924" s="87" t="s">
        <v>4998</v>
      </c>
      <c r="D3924" s="87" t="s">
        <v>1259</v>
      </c>
      <c r="E3924" s="87">
        <v>65.300136888333299</v>
      </c>
      <c r="F3924" s="86">
        <v>92.9346319787346</v>
      </c>
      <c r="G3924" s="86">
        <v>107.920247959034</v>
      </c>
      <c r="H3924" s="86">
        <f t="shared" si="432"/>
        <v>88.718338942033952</v>
      </c>
      <c r="I3924" s="86">
        <f t="shared" si="427"/>
        <v>21.620622381148419</v>
      </c>
      <c r="J3924" s="86">
        <f t="shared" si="428"/>
        <v>6.471160449312551</v>
      </c>
      <c r="L3924" s="87">
        <v>56.758045215322497</v>
      </c>
      <c r="M3924" s="86">
        <v>69.727999910894098</v>
      </c>
      <c r="N3924" s="86">
        <v>80.106136051286697</v>
      </c>
      <c r="O3924" s="86">
        <f t="shared" si="433"/>
        <v>68.864060392501088</v>
      </c>
      <c r="P3924" s="86">
        <f t="shared" si="429"/>
        <v>11.697996838762167</v>
      </c>
      <c r="Q3924" s="86">
        <f t="shared" si="430"/>
        <v>6.1056793431118299</v>
      </c>
      <c r="S3924" s="86">
        <f t="shared" si="431"/>
        <v>-0.36548110620072161</v>
      </c>
      <c r="T3924" s="87">
        <v>0.112260871</v>
      </c>
      <c r="U3924" s="87">
        <v>0</v>
      </c>
    </row>
    <row r="3925" spans="2:21">
      <c r="B3925" s="87" t="s">
        <v>9691</v>
      </c>
      <c r="C3925" s="87" t="s">
        <v>832</v>
      </c>
      <c r="D3925" s="87" t="s">
        <v>4999</v>
      </c>
      <c r="E3925" s="87">
        <v>78.986161818876795</v>
      </c>
      <c r="F3925" s="86">
        <v>91.123742642671004</v>
      </c>
      <c r="G3925" s="86">
        <v>106.871449874856</v>
      </c>
      <c r="H3925" s="86">
        <f t="shared" si="432"/>
        <v>92.327118112134599</v>
      </c>
      <c r="I3925" s="86">
        <f t="shared" si="427"/>
        <v>13.981538072816397</v>
      </c>
      <c r="J3925" s="86">
        <f t="shared" si="428"/>
        <v>6.5286825501229666</v>
      </c>
      <c r="L3925" s="87">
        <v>92.717115787946796</v>
      </c>
      <c r="M3925" s="86">
        <v>97.853978855099598</v>
      </c>
      <c r="N3925" s="86">
        <v>96.416762847624099</v>
      </c>
      <c r="O3925" s="86">
        <f t="shared" si="433"/>
        <v>95.662619163556826</v>
      </c>
      <c r="P3925" s="86">
        <f t="shared" si="429"/>
        <v>2.6501679314401074</v>
      </c>
      <c r="Q3925" s="86">
        <f t="shared" si="430"/>
        <v>6.5798833865518072</v>
      </c>
      <c r="S3925" s="86">
        <f t="shared" si="431"/>
        <v>5.120083642884031E-2</v>
      </c>
      <c r="T3925" s="87">
        <v>0.99062390300000003</v>
      </c>
      <c r="U3925" s="87">
        <v>0</v>
      </c>
    </row>
    <row r="3926" spans="2:21">
      <c r="B3926" s="87" t="s">
        <v>9692</v>
      </c>
      <c r="C3926" s="87" t="s">
        <v>1987</v>
      </c>
      <c r="D3926" s="87" t="s">
        <v>1988</v>
      </c>
      <c r="E3926" s="87">
        <v>180.37974543034301</v>
      </c>
      <c r="F3926" s="86">
        <v>193.87186474407599</v>
      </c>
      <c r="G3926" s="86">
        <v>170.73757157184201</v>
      </c>
      <c r="H3926" s="86">
        <f t="shared" si="432"/>
        <v>181.66306058208701</v>
      </c>
      <c r="I3926" s="86">
        <f t="shared" si="427"/>
        <v>11.6204153746215</v>
      </c>
      <c r="J3926" s="86">
        <f t="shared" si="428"/>
        <v>7.5051212811524417</v>
      </c>
      <c r="L3926" s="87">
        <v>172.65156194137299</v>
      </c>
      <c r="M3926" s="86">
        <v>154.39987967978601</v>
      </c>
      <c r="N3926" s="86">
        <v>175.21382230382901</v>
      </c>
      <c r="O3926" s="86">
        <f t="shared" si="433"/>
        <v>167.42175464166269</v>
      </c>
      <c r="P3926" s="86">
        <f t="shared" si="429"/>
        <v>11.349811239986151</v>
      </c>
      <c r="Q3926" s="86">
        <f t="shared" si="430"/>
        <v>7.3873431924208317</v>
      </c>
      <c r="S3926" s="86">
        <f t="shared" si="431"/>
        <v>-0.11777808873161041</v>
      </c>
      <c r="T3926" s="87">
        <v>0.426677696</v>
      </c>
      <c r="U3926" s="87">
        <v>0</v>
      </c>
    </row>
    <row r="3927" spans="2:21">
      <c r="B3927" s="87" t="s">
        <v>9693</v>
      </c>
      <c r="C3927" s="87" t="s">
        <v>5000</v>
      </c>
      <c r="D3927" s="87" t="s">
        <v>866</v>
      </c>
      <c r="E3927" s="87">
        <v>78.755726167706797</v>
      </c>
      <c r="F3927" s="86">
        <v>86.233497312608804</v>
      </c>
      <c r="G3927" s="86">
        <v>100.92891745530601</v>
      </c>
      <c r="H3927" s="86">
        <f t="shared" si="432"/>
        <v>88.639380311873879</v>
      </c>
      <c r="I3927" s="86">
        <f t="shared" si="427"/>
        <v>11.280682945802951</v>
      </c>
      <c r="J3927" s="86">
        <f t="shared" si="428"/>
        <v>6.469875890262375</v>
      </c>
      <c r="L3927" s="87">
        <v>84.400438579829</v>
      </c>
      <c r="M3927" s="86">
        <v>88.578685609903701</v>
      </c>
      <c r="N3927" s="86">
        <v>97.196995266873202</v>
      </c>
      <c r="O3927" s="86">
        <f t="shared" si="433"/>
        <v>90.058706485535311</v>
      </c>
      <c r="P3927" s="86">
        <f t="shared" si="429"/>
        <v>6.5253974672362229</v>
      </c>
      <c r="Q3927" s="86">
        <f t="shared" si="430"/>
        <v>6.4927938512668177</v>
      </c>
      <c r="S3927" s="86">
        <f t="shared" si="431"/>
        <v>2.2917961004442881E-2</v>
      </c>
      <c r="T3927" s="87">
        <v>0.96793640000000003</v>
      </c>
      <c r="U3927" s="87">
        <v>0</v>
      </c>
    </row>
    <row r="3928" spans="2:21">
      <c r="B3928" s="87" t="s">
        <v>9694</v>
      </c>
      <c r="C3928" s="87" t="s">
        <v>5001</v>
      </c>
      <c r="D3928" s="87" t="s">
        <v>5002</v>
      </c>
      <c r="E3928" s="87">
        <v>159.895883134104</v>
      </c>
      <c r="F3928" s="86">
        <v>134.291624123833</v>
      </c>
      <c r="G3928" s="86">
        <v>165.075042161384</v>
      </c>
      <c r="H3928" s="86">
        <f t="shared" si="432"/>
        <v>153.087516473107</v>
      </c>
      <c r="I3928" s="86">
        <f t="shared" si="427"/>
        <v>16.48241787364908</v>
      </c>
      <c r="J3928" s="86">
        <f t="shared" si="428"/>
        <v>7.2582128327911901</v>
      </c>
      <c r="L3928" s="87">
        <v>163.96371093911699</v>
      </c>
      <c r="M3928" s="86">
        <v>145.10052969401201</v>
      </c>
      <c r="N3928" s="86">
        <v>149.58360654953</v>
      </c>
      <c r="O3928" s="86">
        <f t="shared" si="433"/>
        <v>152.882615727553</v>
      </c>
      <c r="P3928" s="86">
        <f t="shared" si="429"/>
        <v>9.8548210455050924</v>
      </c>
      <c r="Q3928" s="86">
        <f t="shared" si="430"/>
        <v>7.2562805570389832</v>
      </c>
      <c r="S3928" s="86">
        <f t="shared" si="431"/>
        <v>-1.9322757522066709E-3</v>
      </c>
      <c r="T3928" s="87">
        <v>0.91072573300000004</v>
      </c>
      <c r="U3928" s="87">
        <v>0</v>
      </c>
    </row>
    <row r="3929" spans="2:21">
      <c r="B3929" s="87" t="s">
        <v>9695</v>
      </c>
      <c r="C3929" s="87" t="s">
        <v>5003</v>
      </c>
      <c r="D3929" s="87" t="s">
        <v>5004</v>
      </c>
      <c r="E3929" s="87">
        <v>154.842909446352</v>
      </c>
      <c r="F3929" s="86">
        <v>144.78530656535401</v>
      </c>
      <c r="G3929" s="86">
        <v>131.853412379632</v>
      </c>
      <c r="H3929" s="86">
        <f t="shared" si="432"/>
        <v>143.82720946377933</v>
      </c>
      <c r="I3929" s="86">
        <f t="shared" si="427"/>
        <v>11.524656454194897</v>
      </c>
      <c r="J3929" s="86">
        <f t="shared" si="428"/>
        <v>7.1681928227499006</v>
      </c>
      <c r="L3929" s="87">
        <v>147.047111733701</v>
      </c>
      <c r="M3929" s="86">
        <v>157.81488910032101</v>
      </c>
      <c r="N3929" s="86">
        <v>139.43201316872401</v>
      </c>
      <c r="O3929" s="86">
        <f t="shared" si="433"/>
        <v>148.09800466758202</v>
      </c>
      <c r="P3929" s="86">
        <f t="shared" si="429"/>
        <v>9.2363853237066067</v>
      </c>
      <c r="Q3929" s="86">
        <f t="shared" si="430"/>
        <v>7.2104083930241973</v>
      </c>
      <c r="S3929" s="86">
        <f t="shared" si="431"/>
        <v>4.2215570274297183E-2</v>
      </c>
      <c r="T3929" s="87">
        <v>1</v>
      </c>
      <c r="U3929" s="87">
        <v>0</v>
      </c>
    </row>
    <row r="3930" spans="2:21">
      <c r="B3930" s="87" t="s">
        <v>9696</v>
      </c>
      <c r="C3930" s="87" t="s">
        <v>5005</v>
      </c>
      <c r="D3930" s="87" t="s">
        <v>1169</v>
      </c>
      <c r="E3930" s="87">
        <v>94.688922628202306</v>
      </c>
      <c r="F3930" s="86">
        <v>91.731260865432503</v>
      </c>
      <c r="G3930" s="86">
        <v>87.024136202822504</v>
      </c>
      <c r="H3930" s="86">
        <f t="shared" si="432"/>
        <v>91.148106565485762</v>
      </c>
      <c r="I3930" s="86">
        <f t="shared" si="427"/>
        <v>3.8655257649938632</v>
      </c>
      <c r="J3930" s="86">
        <f t="shared" si="428"/>
        <v>6.5101407821231794</v>
      </c>
      <c r="L3930" s="87">
        <v>104.393243560451</v>
      </c>
      <c r="M3930" s="86">
        <v>111.955220031105</v>
      </c>
      <c r="N3930" s="86">
        <v>95.243137733274096</v>
      </c>
      <c r="O3930" s="86">
        <f t="shared" si="433"/>
        <v>103.86386710827669</v>
      </c>
      <c r="P3930" s="86">
        <f t="shared" si="429"/>
        <v>8.3686082028886837</v>
      </c>
      <c r="Q3930" s="86">
        <f t="shared" si="430"/>
        <v>6.6985500364123478</v>
      </c>
      <c r="S3930" s="86">
        <f t="shared" si="431"/>
        <v>0.18840925428916921</v>
      </c>
      <c r="T3930" s="87">
        <v>0.407059544</v>
      </c>
      <c r="U3930" s="87">
        <v>0</v>
      </c>
    </row>
    <row r="3931" spans="2:21">
      <c r="B3931" s="87" t="s">
        <v>9697</v>
      </c>
      <c r="C3931" s="87" t="s">
        <v>5006</v>
      </c>
      <c r="D3931" s="87" t="s">
        <v>5007</v>
      </c>
      <c r="E3931" s="87">
        <v>103.006908093451</v>
      </c>
      <c r="F3931" s="86">
        <v>107.529114211262</v>
      </c>
      <c r="G3931" s="86">
        <v>91.545716145192202</v>
      </c>
      <c r="H3931" s="86">
        <f t="shared" si="432"/>
        <v>100.69391281663508</v>
      </c>
      <c r="I3931" s="86">
        <f t="shared" si="427"/>
        <v>8.2389146006947147</v>
      </c>
      <c r="J3931" s="86">
        <f t="shared" si="428"/>
        <v>6.6538326614541505</v>
      </c>
      <c r="L3931" s="87">
        <v>107.769467314922</v>
      </c>
      <c r="M3931" s="86">
        <v>118.063630652341</v>
      </c>
      <c r="N3931" s="86">
        <v>101.688688474477</v>
      </c>
      <c r="O3931" s="86">
        <f t="shared" si="433"/>
        <v>109.17392881391334</v>
      </c>
      <c r="P3931" s="86">
        <f t="shared" si="429"/>
        <v>8.2773224480328835</v>
      </c>
      <c r="Q3931" s="86">
        <f t="shared" si="430"/>
        <v>6.7704845656152504</v>
      </c>
      <c r="S3931" s="86">
        <f t="shared" si="431"/>
        <v>0.11665190416110065</v>
      </c>
      <c r="T3931" s="87">
        <v>0.79568055299999996</v>
      </c>
      <c r="U3931" s="87">
        <v>0</v>
      </c>
    </row>
    <row r="3932" spans="2:21">
      <c r="B3932" s="87" t="s">
        <v>9698</v>
      </c>
      <c r="C3932" s="87" t="s">
        <v>841</v>
      </c>
      <c r="D3932" s="87" t="s">
        <v>1032</v>
      </c>
      <c r="E3932" s="87">
        <v>68.800484568867503</v>
      </c>
      <c r="F3932" s="86">
        <v>80.405120830440396</v>
      </c>
      <c r="G3932" s="86">
        <v>86.084775359183297</v>
      </c>
      <c r="H3932" s="86">
        <f t="shared" si="432"/>
        <v>78.43012691949707</v>
      </c>
      <c r="I3932" s="86">
        <f t="shared" si="427"/>
        <v>8.8097745568343733</v>
      </c>
      <c r="J3932" s="86">
        <f t="shared" si="428"/>
        <v>6.2933360299485734</v>
      </c>
      <c r="L3932" s="87">
        <v>79.952406405614994</v>
      </c>
      <c r="M3932" s="86">
        <v>92.990265677745001</v>
      </c>
      <c r="N3932" s="86">
        <v>93.082175979886401</v>
      </c>
      <c r="O3932" s="86">
        <f t="shared" si="433"/>
        <v>88.67494935441546</v>
      </c>
      <c r="P3932" s="86">
        <f t="shared" si="429"/>
        <v>7.5540835642824034</v>
      </c>
      <c r="Q3932" s="86">
        <f t="shared" si="430"/>
        <v>6.4704546960708944</v>
      </c>
      <c r="S3932" s="86">
        <f t="shared" si="431"/>
        <v>0.17711866612232072</v>
      </c>
      <c r="T3932" s="87">
        <v>0.57193994199999998</v>
      </c>
      <c r="U3932" s="87">
        <v>0</v>
      </c>
    </row>
    <row r="3933" spans="2:21">
      <c r="B3933" s="87" t="s">
        <v>9699</v>
      </c>
      <c r="C3933" s="87" t="s">
        <v>5008</v>
      </c>
      <c r="D3933" s="87" t="s">
        <v>5009</v>
      </c>
      <c r="E3933" s="87">
        <v>70.223913231290496</v>
      </c>
      <c r="F3933" s="86">
        <v>61.482465901400602</v>
      </c>
      <c r="G3933" s="86">
        <v>71.330777106098196</v>
      </c>
      <c r="H3933" s="86">
        <f t="shared" si="432"/>
        <v>67.679052079596431</v>
      </c>
      <c r="I3933" s="86">
        <f t="shared" si="427"/>
        <v>5.3948630295118969</v>
      </c>
      <c r="J3933" s="86">
        <f t="shared" si="428"/>
        <v>6.0806374569379793</v>
      </c>
      <c r="L3933" s="87">
        <v>91.281470849123593</v>
      </c>
      <c r="M3933" s="86">
        <v>84.149866024525096</v>
      </c>
      <c r="N3933" s="86">
        <v>76.408839835333495</v>
      </c>
      <c r="O3933" s="86">
        <f t="shared" si="433"/>
        <v>83.946725569660728</v>
      </c>
      <c r="P3933" s="86">
        <f t="shared" si="429"/>
        <v>7.43839618811674</v>
      </c>
      <c r="Q3933" s="86">
        <f t="shared" si="430"/>
        <v>6.3914021473094254</v>
      </c>
      <c r="S3933" s="86">
        <f t="shared" si="431"/>
        <v>0.31076469037144627</v>
      </c>
      <c r="T3933" s="87">
        <v>4.0394627000000002E-2</v>
      </c>
      <c r="U3933" s="87">
        <v>0</v>
      </c>
    </row>
    <row r="3934" spans="2:21">
      <c r="B3934" s="87" t="s">
        <v>9700</v>
      </c>
      <c r="C3934" s="87" t="s">
        <v>5010</v>
      </c>
      <c r="D3934" s="87" t="s">
        <v>1582</v>
      </c>
      <c r="E3934" s="87">
        <v>107.247465703175</v>
      </c>
      <c r="F3934" s="86">
        <v>106.784036549224</v>
      </c>
      <c r="G3934" s="86">
        <v>106.208321879058</v>
      </c>
      <c r="H3934" s="86">
        <f t="shared" si="432"/>
        <v>106.74660804381899</v>
      </c>
      <c r="I3934" s="86">
        <f t="shared" si="427"/>
        <v>0.52058202193579439</v>
      </c>
      <c r="J3934" s="86">
        <f t="shared" si="428"/>
        <v>6.7380464175960526</v>
      </c>
      <c r="L3934" s="87">
        <v>98.9829908891017</v>
      </c>
      <c r="M3934" s="86">
        <v>116.496432226455</v>
      </c>
      <c r="N3934" s="86">
        <v>99.045881203825303</v>
      </c>
      <c r="O3934" s="86">
        <f t="shared" si="433"/>
        <v>104.84176810646068</v>
      </c>
      <c r="P3934" s="86">
        <f t="shared" si="429"/>
        <v>10.093284183571468</v>
      </c>
      <c r="Q3934" s="86">
        <f t="shared" si="430"/>
        <v>6.7120697791232571</v>
      </c>
      <c r="S3934" s="86">
        <f t="shared" si="431"/>
        <v>-2.5976638472795535E-2</v>
      </c>
      <c r="T3934" s="87">
        <v>0.79624160300000002</v>
      </c>
      <c r="U3934" s="87">
        <v>0</v>
      </c>
    </row>
    <row r="3935" spans="2:21">
      <c r="B3935" s="87" t="s">
        <v>9701</v>
      </c>
      <c r="C3935" s="87" t="s">
        <v>1951</v>
      </c>
      <c r="D3935" s="87" t="s">
        <v>5011</v>
      </c>
      <c r="E3935" s="87">
        <v>34.0248081681315</v>
      </c>
      <c r="F3935" s="86">
        <v>25.463087171531999</v>
      </c>
      <c r="G3935" s="86">
        <v>27.643225873536299</v>
      </c>
      <c r="H3935" s="86">
        <f t="shared" si="432"/>
        <v>29.043707071066596</v>
      </c>
      <c r="I3935" s="86">
        <f t="shared" si="427"/>
        <v>4.44935695290682</v>
      </c>
      <c r="J3935" s="86">
        <f t="shared" si="428"/>
        <v>4.8601537022057126</v>
      </c>
      <c r="L3935" s="87">
        <v>42.767779421260997</v>
      </c>
      <c r="M3935" s="86">
        <v>37.912507749656903</v>
      </c>
      <c r="N3935" s="86">
        <v>36.105000555706098</v>
      </c>
      <c r="O3935" s="86">
        <f t="shared" si="433"/>
        <v>38.928429242207997</v>
      </c>
      <c r="P3935" s="86">
        <f t="shared" si="429"/>
        <v>3.4456099477584066</v>
      </c>
      <c r="Q3935" s="86">
        <f t="shared" si="430"/>
        <v>5.2827522281624564</v>
      </c>
      <c r="S3935" s="86">
        <f t="shared" si="431"/>
        <v>0.42259852595674352</v>
      </c>
      <c r="T3935" s="87">
        <v>4.5023147999999999E-2</v>
      </c>
      <c r="U3935" s="87">
        <v>0</v>
      </c>
    </row>
    <row r="3936" spans="2:21">
      <c r="B3936" s="87" t="s">
        <v>9702</v>
      </c>
      <c r="C3936" s="87" t="s">
        <v>841</v>
      </c>
      <c r="D3936" s="87"/>
      <c r="E3936" s="87">
        <v>158.28778877801599</v>
      </c>
      <c r="F3936" s="86">
        <v>163.467281606044</v>
      </c>
      <c r="G3936" s="86">
        <v>171.99731754999101</v>
      </c>
      <c r="H3936" s="86">
        <f t="shared" si="432"/>
        <v>164.58412931135032</v>
      </c>
      <c r="I3936" s="86">
        <f t="shared" si="427"/>
        <v>6.9226661327149612</v>
      </c>
      <c r="J3936" s="86">
        <f t="shared" si="428"/>
        <v>7.3626814145517505</v>
      </c>
      <c r="L3936" s="87">
        <v>158.617342270688</v>
      </c>
      <c r="M3936" s="86">
        <v>147.88767385415201</v>
      </c>
      <c r="N3936" s="86">
        <v>156.63851692146</v>
      </c>
      <c r="O3936" s="86">
        <f t="shared" si="433"/>
        <v>154.3811776821</v>
      </c>
      <c r="P3936" s="86">
        <f t="shared" si="429"/>
        <v>5.7099151844285938</v>
      </c>
      <c r="Q3936" s="86">
        <f t="shared" si="430"/>
        <v>7.2703530581838258</v>
      </c>
      <c r="S3936" s="86">
        <f t="shared" si="431"/>
        <v>-9.2328356367924191E-2</v>
      </c>
      <c r="T3936" s="87">
        <v>0.472647867</v>
      </c>
      <c r="U3936" s="87">
        <v>0</v>
      </c>
    </row>
    <row r="3937" spans="2:21">
      <c r="B3937" s="87" t="s">
        <v>9703</v>
      </c>
      <c r="C3937" s="87" t="s">
        <v>5012</v>
      </c>
      <c r="D3937" s="87" t="s">
        <v>5013</v>
      </c>
      <c r="E3937" s="87">
        <v>226.33461573830201</v>
      </c>
      <c r="F3937" s="86">
        <v>230.290849054223</v>
      </c>
      <c r="G3937" s="86">
        <v>244.361252018795</v>
      </c>
      <c r="H3937" s="86">
        <f t="shared" si="432"/>
        <v>233.66223893710665</v>
      </c>
      <c r="I3937" s="86">
        <f t="shared" si="427"/>
        <v>9.4744185153551417</v>
      </c>
      <c r="J3937" s="86">
        <f t="shared" si="428"/>
        <v>7.8682807955262675</v>
      </c>
      <c r="L3937" s="87">
        <v>200.21481224911699</v>
      </c>
      <c r="M3937" s="86">
        <v>187.39795798032301</v>
      </c>
      <c r="N3937" s="86">
        <v>218.939414097558</v>
      </c>
      <c r="O3937" s="86">
        <f t="shared" si="433"/>
        <v>202.18406144233268</v>
      </c>
      <c r="P3937" s="86">
        <f t="shared" si="429"/>
        <v>15.862670654325536</v>
      </c>
      <c r="Q3937" s="86">
        <f t="shared" si="430"/>
        <v>7.6595254610788022</v>
      </c>
      <c r="S3937" s="86">
        <f t="shared" si="431"/>
        <v>-0.2087553344474658</v>
      </c>
      <c r="T3937" s="87">
        <v>4.1744499999999997E-2</v>
      </c>
      <c r="U3937" s="87">
        <v>0</v>
      </c>
    </row>
    <row r="3938" spans="2:21">
      <c r="B3938" s="87" t="s">
        <v>9704</v>
      </c>
      <c r="C3938" s="87" t="s">
        <v>832</v>
      </c>
      <c r="D3938" s="87" t="s">
        <v>1714</v>
      </c>
      <c r="E3938" s="87">
        <v>76.948927027239506</v>
      </c>
      <c r="F3938" s="86">
        <v>75.280827840958594</v>
      </c>
      <c r="G3938" s="86">
        <v>77.403153080232698</v>
      </c>
      <c r="H3938" s="86">
        <f t="shared" si="432"/>
        <v>76.544302649476933</v>
      </c>
      <c r="I3938" s="86">
        <f t="shared" si="427"/>
        <v>1.1175226040777804</v>
      </c>
      <c r="J3938" s="86">
        <f t="shared" si="428"/>
        <v>6.2582230938372865</v>
      </c>
      <c r="L3938" s="87">
        <v>85.256681845830002</v>
      </c>
      <c r="M3938" s="86">
        <v>81.6432923490284</v>
      </c>
      <c r="N3938" s="86">
        <v>80.688568799177105</v>
      </c>
      <c r="O3938" s="86">
        <f t="shared" si="433"/>
        <v>82.529514331345169</v>
      </c>
      <c r="P3938" s="86">
        <f t="shared" si="429"/>
        <v>2.4095551982069638</v>
      </c>
      <c r="Q3938" s="86">
        <f t="shared" si="430"/>
        <v>6.366838245333871</v>
      </c>
      <c r="S3938" s="86">
        <f t="shared" si="431"/>
        <v>0.10861515149658443</v>
      </c>
      <c r="T3938" s="87">
        <v>0.81530924299999996</v>
      </c>
      <c r="U3938" s="87">
        <v>0</v>
      </c>
    </row>
    <row r="3939" spans="2:21">
      <c r="B3939" s="87" t="s">
        <v>9705</v>
      </c>
      <c r="C3939" s="87" t="s">
        <v>841</v>
      </c>
      <c r="D3939" s="87"/>
      <c r="E3939" s="87">
        <v>116.968207050773</v>
      </c>
      <c r="F3939" s="86">
        <v>121.414030407067</v>
      </c>
      <c r="G3939" s="86">
        <v>132.68197013707299</v>
      </c>
      <c r="H3939" s="86">
        <f t="shared" si="432"/>
        <v>123.68806919830433</v>
      </c>
      <c r="I3939" s="86">
        <f t="shared" si="427"/>
        <v>8.0999399319458014</v>
      </c>
      <c r="J3939" s="86">
        <f t="shared" si="428"/>
        <v>6.950562536179854</v>
      </c>
      <c r="L3939" s="87">
        <v>122.366306362492</v>
      </c>
      <c r="M3939" s="86">
        <v>112.730524808851</v>
      </c>
      <c r="N3939" s="86">
        <v>127.824293094846</v>
      </c>
      <c r="O3939" s="86">
        <f t="shared" si="433"/>
        <v>120.97370808872967</v>
      </c>
      <c r="P3939" s="86">
        <f t="shared" si="429"/>
        <v>7.6426407564330443</v>
      </c>
      <c r="Q3939" s="86">
        <f t="shared" si="430"/>
        <v>6.9185497221373176</v>
      </c>
      <c r="S3939" s="86">
        <f t="shared" si="431"/>
        <v>-3.2012814042536225E-2</v>
      </c>
      <c r="T3939" s="87">
        <v>0.83842181900000001</v>
      </c>
      <c r="U3939" s="87">
        <v>0</v>
      </c>
    </row>
    <row r="3940" spans="2:21">
      <c r="B3940" s="87" t="s">
        <v>9706</v>
      </c>
      <c r="C3940" s="87" t="s">
        <v>832</v>
      </c>
      <c r="D3940" s="87" t="s">
        <v>5014</v>
      </c>
      <c r="E3940" s="87">
        <v>83.873529117050794</v>
      </c>
      <c r="F3940" s="86">
        <v>85.0859552863717</v>
      </c>
      <c r="G3940" s="86">
        <v>84.373309872249706</v>
      </c>
      <c r="H3940" s="86">
        <f t="shared" si="432"/>
        <v>84.444264758557395</v>
      </c>
      <c r="I3940" s="86">
        <f t="shared" si="427"/>
        <v>0.60931949823696363</v>
      </c>
      <c r="J3940" s="86">
        <f t="shared" si="428"/>
        <v>6.3999275370334701</v>
      </c>
      <c r="L3940" s="87">
        <v>79.928437430847097</v>
      </c>
      <c r="M3940" s="86">
        <v>95.824377106738197</v>
      </c>
      <c r="N3940" s="86">
        <v>86.241122434438694</v>
      </c>
      <c r="O3940" s="86">
        <f t="shared" si="433"/>
        <v>87.33131232400801</v>
      </c>
      <c r="P3940" s="86">
        <f t="shared" si="429"/>
        <v>8.0038497013238299</v>
      </c>
      <c r="Q3940" s="86">
        <f t="shared" si="430"/>
        <v>6.4484271145506256</v>
      </c>
      <c r="S3940" s="86">
        <f t="shared" si="431"/>
        <v>4.8499577517156132E-2</v>
      </c>
      <c r="T3940" s="87">
        <v>0.99607025699999996</v>
      </c>
      <c r="U3940" s="87">
        <v>0</v>
      </c>
    </row>
    <row r="3941" spans="2:21">
      <c r="B3941" s="87" t="s">
        <v>9707</v>
      </c>
      <c r="C3941" s="87" t="s">
        <v>841</v>
      </c>
      <c r="D3941" s="87"/>
      <c r="E3941" s="87">
        <v>81.464415255598098</v>
      </c>
      <c r="F3941" s="86">
        <v>81.463455250014306</v>
      </c>
      <c r="G3941" s="86">
        <v>96.007272843113896</v>
      </c>
      <c r="H3941" s="86">
        <f t="shared" si="432"/>
        <v>86.311714449575447</v>
      </c>
      <c r="I3941" s="86">
        <f t="shared" si="427"/>
        <v>8.3965998863997484</v>
      </c>
      <c r="J3941" s="86">
        <f t="shared" si="428"/>
        <v>6.4314844738903849</v>
      </c>
      <c r="L3941" s="87">
        <v>85.971223828137596</v>
      </c>
      <c r="M3941" s="86">
        <v>99.656431761546997</v>
      </c>
      <c r="N3941" s="86">
        <v>97.364804708951397</v>
      </c>
      <c r="O3941" s="86">
        <f t="shared" si="433"/>
        <v>94.330820099545335</v>
      </c>
      <c r="P3941" s="86">
        <f t="shared" si="429"/>
        <v>7.3297357389436328</v>
      </c>
      <c r="Q3941" s="86">
        <f t="shared" si="430"/>
        <v>6.559657305239103</v>
      </c>
      <c r="S3941" s="86">
        <f t="shared" si="431"/>
        <v>0.12817283134871746</v>
      </c>
      <c r="T3941" s="87">
        <v>0.81310592199999998</v>
      </c>
      <c r="U3941" s="87">
        <v>0</v>
      </c>
    </row>
    <row r="3942" spans="2:21">
      <c r="B3942" s="87" t="s">
        <v>9708</v>
      </c>
      <c r="C3942" s="87" t="s">
        <v>5015</v>
      </c>
      <c r="D3942" s="87" t="s">
        <v>5016</v>
      </c>
      <c r="E3942" s="87">
        <v>199.779473091537</v>
      </c>
      <c r="F3942" s="86">
        <v>210.350745229605</v>
      </c>
      <c r="G3942" s="86">
        <v>203.33532344495001</v>
      </c>
      <c r="H3942" s="86">
        <f t="shared" si="432"/>
        <v>204.48851392203065</v>
      </c>
      <c r="I3942" s="86">
        <f t="shared" si="427"/>
        <v>5.3791574490430483</v>
      </c>
      <c r="J3942" s="86">
        <f t="shared" si="428"/>
        <v>7.6758759993324128</v>
      </c>
      <c r="L3942" s="87">
        <v>192.67603607629999</v>
      </c>
      <c r="M3942" s="86">
        <v>193.34540213081399</v>
      </c>
      <c r="N3942" s="86">
        <v>200.387491068516</v>
      </c>
      <c r="O3942" s="86">
        <f t="shared" si="433"/>
        <v>195.46964309187669</v>
      </c>
      <c r="P3942" s="86">
        <f t="shared" si="429"/>
        <v>4.2721112192609905</v>
      </c>
      <c r="Q3942" s="86">
        <f t="shared" si="430"/>
        <v>7.6108007606760273</v>
      </c>
      <c r="S3942" s="86">
        <f t="shared" si="431"/>
        <v>-6.5075238656385315E-2</v>
      </c>
      <c r="T3942" s="87">
        <v>0.55478147700000002</v>
      </c>
      <c r="U3942" s="87">
        <v>0</v>
      </c>
    </row>
    <row r="3943" spans="2:21">
      <c r="B3943" s="87" t="s">
        <v>9709</v>
      </c>
      <c r="C3943" s="87" t="s">
        <v>832</v>
      </c>
      <c r="D3943" s="87" t="s">
        <v>5017</v>
      </c>
      <c r="E3943" s="87">
        <v>62.513328365501799</v>
      </c>
      <c r="F3943" s="86">
        <v>60.081441640693498</v>
      </c>
      <c r="G3943" s="86">
        <v>66.841083607663805</v>
      </c>
      <c r="H3943" s="86">
        <f t="shared" si="432"/>
        <v>63.145284537953025</v>
      </c>
      <c r="I3943" s="86">
        <f t="shared" si="427"/>
        <v>3.4238452554592711</v>
      </c>
      <c r="J3943" s="86">
        <f t="shared" si="428"/>
        <v>5.9806030976616293</v>
      </c>
      <c r="L3943" s="87">
        <v>62.6383995860377</v>
      </c>
      <c r="M3943" s="86">
        <v>65.437823345536899</v>
      </c>
      <c r="N3943" s="86">
        <v>69.498389597175205</v>
      </c>
      <c r="O3943" s="86">
        <f t="shared" si="433"/>
        <v>65.858204176249941</v>
      </c>
      <c r="P3943" s="86">
        <f t="shared" si="429"/>
        <v>3.4492616268340424</v>
      </c>
      <c r="Q3943" s="86">
        <f t="shared" si="430"/>
        <v>6.0412912678995543</v>
      </c>
      <c r="S3943" s="86">
        <f t="shared" si="431"/>
        <v>6.0688170237925429E-2</v>
      </c>
      <c r="T3943" s="87">
        <v>0.95642687100000001</v>
      </c>
      <c r="U3943" s="87">
        <v>0</v>
      </c>
    </row>
    <row r="3944" spans="2:21">
      <c r="B3944" s="87" t="s">
        <v>9710</v>
      </c>
      <c r="C3944" s="87" t="s">
        <v>841</v>
      </c>
      <c r="D3944" s="87" t="s">
        <v>5018</v>
      </c>
      <c r="E3944" s="87">
        <v>119.00552677682801</v>
      </c>
      <c r="F3944" s="86">
        <v>108.188054025965</v>
      </c>
      <c r="G3944" s="86">
        <v>112.56891391126</v>
      </c>
      <c r="H3944" s="86">
        <f t="shared" si="432"/>
        <v>113.25416490468433</v>
      </c>
      <c r="I3944" s="86">
        <f t="shared" si="427"/>
        <v>5.4411952613288639</v>
      </c>
      <c r="J3944" s="86">
        <f t="shared" si="428"/>
        <v>6.8234202959124444</v>
      </c>
      <c r="L3944" s="87">
        <v>107.221993682052</v>
      </c>
      <c r="M3944" s="86">
        <v>120.08728120366401</v>
      </c>
      <c r="N3944" s="86">
        <v>117.902693202246</v>
      </c>
      <c r="O3944" s="86">
        <f t="shared" si="433"/>
        <v>115.07065602932067</v>
      </c>
      <c r="P3944" s="86">
        <f t="shared" si="429"/>
        <v>6.8843468582763574</v>
      </c>
      <c r="Q3944" s="86">
        <f t="shared" si="430"/>
        <v>6.8463761709570168</v>
      </c>
      <c r="S3944" s="86">
        <f t="shared" si="431"/>
        <v>2.2955875044571292E-2</v>
      </c>
      <c r="T3944" s="87">
        <v>0.96158329600000003</v>
      </c>
      <c r="U3944" s="87">
        <v>0</v>
      </c>
    </row>
    <row r="3945" spans="2:21">
      <c r="B3945" s="87" t="s">
        <v>9711</v>
      </c>
      <c r="C3945" s="87" t="s">
        <v>5019</v>
      </c>
      <c r="D3945" s="87" t="s">
        <v>3563</v>
      </c>
      <c r="E3945" s="87">
        <v>81.711092343164395</v>
      </c>
      <c r="F3945" s="86">
        <v>92.679579815499693</v>
      </c>
      <c r="G3945" s="86">
        <v>93.047891875755099</v>
      </c>
      <c r="H3945" s="86">
        <f t="shared" si="432"/>
        <v>89.146188011473058</v>
      </c>
      <c r="I3945" s="86">
        <f t="shared" si="427"/>
        <v>6.4416146377371204</v>
      </c>
      <c r="J3945" s="86">
        <f t="shared" si="428"/>
        <v>6.478101202838304</v>
      </c>
      <c r="L3945" s="87">
        <v>88.809647219269294</v>
      </c>
      <c r="M3945" s="86">
        <v>103.965017850794</v>
      </c>
      <c r="N3945" s="86">
        <v>105.287929523964</v>
      </c>
      <c r="O3945" s="86">
        <f t="shared" si="433"/>
        <v>99.354198198009101</v>
      </c>
      <c r="P3945" s="86">
        <f t="shared" si="429"/>
        <v>9.1557736063745185</v>
      </c>
      <c r="Q3945" s="86">
        <f t="shared" si="430"/>
        <v>6.6345090245312424</v>
      </c>
      <c r="S3945" s="86">
        <f t="shared" si="431"/>
        <v>0.15640782169293888</v>
      </c>
      <c r="T3945" s="87">
        <v>0.61573413499999996</v>
      </c>
      <c r="U3945" s="87">
        <v>0</v>
      </c>
    </row>
    <row r="3946" spans="2:21">
      <c r="B3946" s="87" t="s">
        <v>9712</v>
      </c>
      <c r="C3946" s="87" t="s">
        <v>1987</v>
      </c>
      <c r="D3946" s="87" t="s">
        <v>1988</v>
      </c>
      <c r="E3946" s="87">
        <v>282.78396121958201</v>
      </c>
      <c r="F3946" s="86">
        <v>274.08118004697002</v>
      </c>
      <c r="G3946" s="86">
        <v>243.58560210916099</v>
      </c>
      <c r="H3946" s="86">
        <f t="shared" si="432"/>
        <v>266.81691445857098</v>
      </c>
      <c r="I3946" s="86">
        <f t="shared" si="427"/>
        <v>20.584095927231786</v>
      </c>
      <c r="J3946" s="86">
        <f t="shared" si="428"/>
        <v>8.059706316687052</v>
      </c>
      <c r="L3946" s="87">
        <v>239.349502375127</v>
      </c>
      <c r="M3946" s="86">
        <v>209.92751173899799</v>
      </c>
      <c r="N3946" s="86">
        <v>192.63486181659201</v>
      </c>
      <c r="O3946" s="86">
        <f t="shared" si="433"/>
        <v>213.970625310239</v>
      </c>
      <c r="P3946" s="86">
        <f t="shared" si="429"/>
        <v>23.61830828278659</v>
      </c>
      <c r="Q3946" s="86">
        <f t="shared" si="430"/>
        <v>7.7412689414101772</v>
      </c>
      <c r="S3946" s="86">
        <f t="shared" si="431"/>
        <v>-0.3184373752768741</v>
      </c>
      <c r="T3946" s="87">
        <v>4.4771960000000001E-3</v>
      </c>
      <c r="U3946" s="87">
        <v>0</v>
      </c>
    </row>
    <row r="3947" spans="2:21">
      <c r="B3947" s="87" t="s">
        <v>9713</v>
      </c>
      <c r="C3947" s="87" t="s">
        <v>5020</v>
      </c>
      <c r="D3947" s="87" t="s">
        <v>5021</v>
      </c>
      <c r="E3947" s="87">
        <v>66.637109037464</v>
      </c>
      <c r="F3947" s="86">
        <v>53.818458867220798</v>
      </c>
      <c r="G3947" s="86">
        <v>53.245632499443197</v>
      </c>
      <c r="H3947" s="86">
        <f t="shared" si="432"/>
        <v>57.900400134709336</v>
      </c>
      <c r="I3947" s="86">
        <f t="shared" si="427"/>
        <v>7.5716308910636334</v>
      </c>
      <c r="J3947" s="86">
        <f t="shared" si="428"/>
        <v>5.8555014132290975</v>
      </c>
      <c r="L3947" s="87">
        <v>47.195444265914396</v>
      </c>
      <c r="M3947" s="86">
        <v>55.068772046883197</v>
      </c>
      <c r="N3947" s="86">
        <v>46.882017652017304</v>
      </c>
      <c r="O3947" s="86">
        <f t="shared" si="433"/>
        <v>49.715411321604968</v>
      </c>
      <c r="P3947" s="86">
        <f t="shared" si="429"/>
        <v>4.6387942778041307</v>
      </c>
      <c r="Q3947" s="86">
        <f t="shared" si="430"/>
        <v>5.6356212382393922</v>
      </c>
      <c r="S3947" s="86">
        <f t="shared" si="431"/>
        <v>-0.21988017498970441</v>
      </c>
      <c r="T3947" s="87">
        <v>0.184205959</v>
      </c>
      <c r="U3947" s="87">
        <v>0</v>
      </c>
    </row>
    <row r="3948" spans="2:21">
      <c r="B3948" s="87" t="s">
        <v>9714</v>
      </c>
      <c r="C3948" s="87" t="s">
        <v>841</v>
      </c>
      <c r="D3948" s="87" t="s">
        <v>5022</v>
      </c>
      <c r="E3948" s="87">
        <v>46.516250798213598</v>
      </c>
      <c r="F3948" s="86">
        <v>46.468662750981899</v>
      </c>
      <c r="G3948" s="86">
        <v>49.527561387320702</v>
      </c>
      <c r="H3948" s="86">
        <f t="shared" si="432"/>
        <v>47.504158312172059</v>
      </c>
      <c r="I3948" s="86">
        <f t="shared" si="427"/>
        <v>1.7524800024395568</v>
      </c>
      <c r="J3948" s="86">
        <f t="shared" si="428"/>
        <v>5.5699819012524268</v>
      </c>
      <c r="L3948" s="87">
        <v>50.827581655148897</v>
      </c>
      <c r="M3948" s="86">
        <v>51.3592334087542</v>
      </c>
      <c r="N3948" s="86">
        <v>47.813073741002903</v>
      </c>
      <c r="O3948" s="86">
        <f t="shared" si="433"/>
        <v>49.999962934968664</v>
      </c>
      <c r="P3948" s="86">
        <f t="shared" si="429"/>
        <v>1.9124661191223937</v>
      </c>
      <c r="Q3948" s="86">
        <f t="shared" si="430"/>
        <v>5.6438551203035905</v>
      </c>
      <c r="S3948" s="86">
        <f t="shared" si="431"/>
        <v>7.3873219051163924E-2</v>
      </c>
      <c r="T3948" s="87">
        <v>0.92638575400000001</v>
      </c>
      <c r="U3948" s="87">
        <v>0</v>
      </c>
    </row>
    <row r="3949" spans="2:21">
      <c r="B3949" s="87" t="s">
        <v>9715</v>
      </c>
      <c r="C3949" s="87" t="s">
        <v>832</v>
      </c>
      <c r="D3949" s="87" t="s">
        <v>5023</v>
      </c>
      <c r="E3949" s="87">
        <v>69.685966977848196</v>
      </c>
      <c r="F3949" s="86">
        <v>66.770504464461197</v>
      </c>
      <c r="G3949" s="86">
        <v>60.504018554741997</v>
      </c>
      <c r="H3949" s="86">
        <f t="shared" si="432"/>
        <v>65.653496665683804</v>
      </c>
      <c r="I3949" s="86">
        <f t="shared" si="427"/>
        <v>4.6917826066477923</v>
      </c>
      <c r="J3949" s="86">
        <f t="shared" si="428"/>
        <v>6.0367999451205669</v>
      </c>
      <c r="L3949" s="87">
        <v>68.274651794960604</v>
      </c>
      <c r="M3949" s="86">
        <v>72.075204556766494</v>
      </c>
      <c r="N3949" s="86">
        <v>66.840103149735995</v>
      </c>
      <c r="O3949" s="86">
        <f t="shared" si="433"/>
        <v>69.063319833821041</v>
      </c>
      <c r="P3949" s="86">
        <f t="shared" si="429"/>
        <v>2.7051930877689929</v>
      </c>
      <c r="Q3949" s="86">
        <f t="shared" si="430"/>
        <v>6.1098477802613145</v>
      </c>
      <c r="S3949" s="86">
        <f t="shared" si="431"/>
        <v>7.3047835140746614E-2</v>
      </c>
      <c r="T3949" s="87">
        <v>0.92847786200000004</v>
      </c>
      <c r="U3949" s="87">
        <v>0</v>
      </c>
    </row>
    <row r="3950" spans="2:21">
      <c r="B3950" s="87" t="s">
        <v>9716</v>
      </c>
      <c r="C3950" s="87" t="s">
        <v>5024</v>
      </c>
      <c r="D3950" s="87" t="s">
        <v>5025</v>
      </c>
      <c r="E3950" s="87">
        <v>345.49508649965099</v>
      </c>
      <c r="F3950" s="86">
        <v>356.281663387219</v>
      </c>
      <c r="G3950" s="86">
        <v>326.06111252041597</v>
      </c>
      <c r="H3950" s="86">
        <f t="shared" si="432"/>
        <v>342.61262080242864</v>
      </c>
      <c r="I3950" s="86">
        <f t="shared" si="427"/>
        <v>15.315086680949763</v>
      </c>
      <c r="J3950" s="86">
        <f t="shared" si="428"/>
        <v>8.420434486654047</v>
      </c>
      <c r="L3950" s="87">
        <v>403.40613816345802</v>
      </c>
      <c r="M3950" s="86">
        <v>391.01216492741702</v>
      </c>
      <c r="N3950" s="86">
        <v>392.47105100994003</v>
      </c>
      <c r="O3950" s="86">
        <f t="shared" si="433"/>
        <v>395.62978470027173</v>
      </c>
      <c r="P3950" s="86">
        <f t="shared" si="429"/>
        <v>6.7739089186932837</v>
      </c>
      <c r="Q3950" s="86">
        <f t="shared" si="430"/>
        <v>8.6280072322060359</v>
      </c>
      <c r="S3950" s="86">
        <f t="shared" si="431"/>
        <v>0.20757274555198943</v>
      </c>
      <c r="T3950" s="87">
        <v>0.26649084000000001</v>
      </c>
      <c r="U3950" s="87">
        <v>0</v>
      </c>
    </row>
    <row r="3951" spans="2:21">
      <c r="B3951" s="87" t="s">
        <v>9717</v>
      </c>
      <c r="C3951" s="87" t="s">
        <v>5026</v>
      </c>
      <c r="D3951" s="87" t="s">
        <v>5027</v>
      </c>
      <c r="E3951" s="87">
        <v>23.5673888620382</v>
      </c>
      <c r="F3951" s="86">
        <v>24.5502784358886</v>
      </c>
      <c r="G3951" s="86">
        <v>29.5161118434374</v>
      </c>
      <c r="H3951" s="86">
        <f t="shared" si="432"/>
        <v>25.877926380454735</v>
      </c>
      <c r="I3951" s="86">
        <f t="shared" si="427"/>
        <v>3.1888576443437726</v>
      </c>
      <c r="J3951" s="86">
        <f t="shared" si="428"/>
        <v>4.6936501125079237</v>
      </c>
      <c r="L3951" s="87">
        <v>22.219039134546598</v>
      </c>
      <c r="M3951" s="86">
        <v>23.319993166410299</v>
      </c>
      <c r="N3951" s="86">
        <v>27.2317087546956</v>
      </c>
      <c r="O3951" s="86">
        <f t="shared" si="433"/>
        <v>24.256913685217498</v>
      </c>
      <c r="P3951" s="86">
        <f t="shared" si="429"/>
        <v>2.6344030109519401</v>
      </c>
      <c r="Q3951" s="86">
        <f t="shared" si="430"/>
        <v>4.6003240965295422</v>
      </c>
      <c r="S3951" s="86">
        <f t="shared" si="431"/>
        <v>-9.3326015978381277E-2</v>
      </c>
      <c r="T3951" s="87">
        <v>0.63172100600000003</v>
      </c>
      <c r="U3951" s="87">
        <v>0</v>
      </c>
    </row>
    <row r="3952" spans="2:21">
      <c r="B3952" s="87" t="s">
        <v>9718</v>
      </c>
      <c r="C3952" s="87" t="s">
        <v>832</v>
      </c>
      <c r="D3952" s="87"/>
      <c r="E3952" s="87">
        <v>112.73774440768</v>
      </c>
      <c r="F3952" s="86">
        <v>108.159638500453</v>
      </c>
      <c r="G3952" s="86">
        <v>101.215533706522</v>
      </c>
      <c r="H3952" s="86">
        <f t="shared" si="432"/>
        <v>107.37097220488499</v>
      </c>
      <c r="I3952" s="86">
        <f t="shared" si="427"/>
        <v>5.8014507457009152</v>
      </c>
      <c r="J3952" s="86">
        <f t="shared" si="428"/>
        <v>6.7464602024979223</v>
      </c>
      <c r="L3952" s="87">
        <v>109.93238664418401</v>
      </c>
      <c r="M3952" s="86">
        <v>108.252579473811</v>
      </c>
      <c r="N3952" s="86">
        <v>103.900303183674</v>
      </c>
      <c r="O3952" s="86">
        <f t="shared" si="433"/>
        <v>107.36175643388965</v>
      </c>
      <c r="P3952" s="86">
        <f t="shared" si="429"/>
        <v>3.1131466372435157</v>
      </c>
      <c r="Q3952" s="86">
        <f t="shared" si="430"/>
        <v>6.7463363690496587</v>
      </c>
      <c r="S3952" s="86">
        <f t="shared" si="431"/>
        <v>-1.2383344826273995E-4</v>
      </c>
      <c r="T3952" s="87">
        <v>0.89793139799999999</v>
      </c>
      <c r="U3952" s="87">
        <v>0</v>
      </c>
    </row>
    <row r="3953" spans="2:21">
      <c r="B3953" s="87" t="s">
        <v>9719</v>
      </c>
      <c r="C3953" s="87" t="s">
        <v>841</v>
      </c>
      <c r="D3953" s="87"/>
      <c r="E3953" s="87">
        <v>64.2284311895434</v>
      </c>
      <c r="F3953" s="86">
        <v>78.454251098298798</v>
      </c>
      <c r="G3953" s="86">
        <v>84.644093207093206</v>
      </c>
      <c r="H3953" s="86">
        <f t="shared" si="432"/>
        <v>75.775591831645144</v>
      </c>
      <c r="I3953" s="86">
        <f t="shared" si="427"/>
        <v>10.468105153456724</v>
      </c>
      <c r="J3953" s="86">
        <f t="shared" si="428"/>
        <v>6.2436613098513725</v>
      </c>
      <c r="L3953" s="87">
        <v>90.521502566788996</v>
      </c>
      <c r="M3953" s="86">
        <v>81.979583968367706</v>
      </c>
      <c r="N3953" s="86">
        <v>76.456337031067605</v>
      </c>
      <c r="O3953" s="86">
        <f t="shared" si="433"/>
        <v>82.985807855408098</v>
      </c>
      <c r="P3953" s="86">
        <f t="shared" si="429"/>
        <v>7.0863661540982497</v>
      </c>
      <c r="Q3953" s="86">
        <f t="shared" si="430"/>
        <v>6.3747927242707387</v>
      </c>
      <c r="S3953" s="86">
        <f t="shared" si="431"/>
        <v>0.13113141441936552</v>
      </c>
      <c r="T3953" s="87">
        <v>0.85927930799999996</v>
      </c>
      <c r="U3953" s="87">
        <v>0</v>
      </c>
    </row>
    <row r="3954" spans="2:21">
      <c r="B3954" s="87" t="s">
        <v>9720</v>
      </c>
      <c r="C3954" s="87" t="s">
        <v>841</v>
      </c>
      <c r="D3954" s="87" t="s">
        <v>4146</v>
      </c>
      <c r="E3954" s="87">
        <v>96.439742896933396</v>
      </c>
      <c r="F3954" s="86">
        <v>110.771022709421</v>
      </c>
      <c r="G3954" s="86">
        <v>108.521098122767</v>
      </c>
      <c r="H3954" s="86">
        <f t="shared" si="432"/>
        <v>105.24395457637381</v>
      </c>
      <c r="I3954" s="86">
        <f t="shared" si="427"/>
        <v>7.707213999475016</v>
      </c>
      <c r="J3954" s="86">
        <f t="shared" si="428"/>
        <v>6.7175935541526028</v>
      </c>
      <c r="L3954" s="87">
        <v>88.460341612195904</v>
      </c>
      <c r="M3954" s="86">
        <v>111.28597982967101</v>
      </c>
      <c r="N3954" s="86">
        <v>120.271145148004</v>
      </c>
      <c r="O3954" s="86">
        <f t="shared" si="433"/>
        <v>106.6724888632903</v>
      </c>
      <c r="P3954" s="86">
        <f t="shared" si="429"/>
        <v>16.399543578133603</v>
      </c>
      <c r="Q3954" s="86">
        <f t="shared" si="430"/>
        <v>6.7370443387752514</v>
      </c>
      <c r="S3954" s="86">
        <f t="shared" si="431"/>
        <v>1.9450784622648924E-2</v>
      </c>
      <c r="T3954" s="87">
        <v>0.96660881899999995</v>
      </c>
      <c r="U3954" s="87">
        <v>0</v>
      </c>
    </row>
    <row r="3955" spans="2:21">
      <c r="B3955" s="87" t="s">
        <v>9721</v>
      </c>
      <c r="C3955" s="87" t="s">
        <v>2699</v>
      </c>
      <c r="D3955" s="87" t="s">
        <v>2700</v>
      </c>
      <c r="E3955" s="87">
        <v>86.916955445071196</v>
      </c>
      <c r="F3955" s="86">
        <v>102.517338035791</v>
      </c>
      <c r="G3955" s="86">
        <v>104.39095005597601</v>
      </c>
      <c r="H3955" s="86">
        <f t="shared" si="432"/>
        <v>97.941747845612738</v>
      </c>
      <c r="I3955" s="86">
        <f t="shared" si="427"/>
        <v>9.5935989652905675</v>
      </c>
      <c r="J3955" s="86">
        <f t="shared" si="428"/>
        <v>6.6138520371633414</v>
      </c>
      <c r="L3955" s="87">
        <v>88.144119909042601</v>
      </c>
      <c r="M3955" s="86">
        <v>103.168816390098</v>
      </c>
      <c r="N3955" s="86">
        <v>99.424772916056298</v>
      </c>
      <c r="O3955" s="86">
        <f t="shared" si="433"/>
        <v>96.912569738398972</v>
      </c>
      <c r="P3955" s="86">
        <f t="shared" si="429"/>
        <v>7.8210453068201398</v>
      </c>
      <c r="Q3955" s="86">
        <f t="shared" si="430"/>
        <v>6.5986118928618431</v>
      </c>
      <c r="S3955" s="86">
        <f t="shared" si="431"/>
        <v>-1.5240144301497685E-2</v>
      </c>
      <c r="T3955" s="87">
        <v>0.86537785099999998</v>
      </c>
      <c r="U3955" s="87">
        <v>0</v>
      </c>
    </row>
    <row r="3956" spans="2:21">
      <c r="B3956" s="87" t="s">
        <v>9722</v>
      </c>
      <c r="C3956" s="87" t="s">
        <v>1676</v>
      </c>
      <c r="D3956" s="87" t="s">
        <v>1677</v>
      </c>
      <c r="E3956" s="87">
        <v>66.363334876291702</v>
      </c>
      <c r="F3956" s="86">
        <v>68.390066264066803</v>
      </c>
      <c r="G3956" s="86">
        <v>74.044464965398106</v>
      </c>
      <c r="H3956" s="86">
        <f t="shared" si="432"/>
        <v>69.599288701918866</v>
      </c>
      <c r="I3956" s="86">
        <f t="shared" si="427"/>
        <v>3.9807793256594382</v>
      </c>
      <c r="J3956" s="86">
        <f t="shared" si="428"/>
        <v>6.1210006568312219</v>
      </c>
      <c r="L3956" s="87">
        <v>64.019419908640103</v>
      </c>
      <c r="M3956" s="86">
        <v>71.5140398069383</v>
      </c>
      <c r="N3956" s="86">
        <v>75.252410713848107</v>
      </c>
      <c r="O3956" s="86">
        <f t="shared" si="433"/>
        <v>70.261956809808837</v>
      </c>
      <c r="P3956" s="86">
        <f t="shared" si="429"/>
        <v>5.7202101780657868</v>
      </c>
      <c r="Q3956" s="86">
        <f t="shared" si="430"/>
        <v>6.1346718513579104</v>
      </c>
      <c r="S3956" s="86">
        <f t="shared" si="431"/>
        <v>1.3671194526687873E-2</v>
      </c>
      <c r="T3956" s="87">
        <v>0.95312726199999998</v>
      </c>
      <c r="U3956" s="87">
        <v>0</v>
      </c>
    </row>
    <row r="3957" spans="2:21">
      <c r="B3957" s="87" t="s">
        <v>9723</v>
      </c>
      <c r="C3957" s="87" t="s">
        <v>5028</v>
      </c>
      <c r="D3957" s="87" t="s">
        <v>4611</v>
      </c>
      <c r="E3957" s="87">
        <v>194.09618734681499</v>
      </c>
      <c r="F3957" s="86">
        <v>192.53050059944599</v>
      </c>
      <c r="G3957" s="86">
        <v>166.39189721469401</v>
      </c>
      <c r="H3957" s="86">
        <f t="shared" si="432"/>
        <v>184.33952838698499</v>
      </c>
      <c r="I3957" s="86">
        <f t="shared" si="427"/>
        <v>15.562806375142145</v>
      </c>
      <c r="J3957" s="86">
        <f t="shared" si="428"/>
        <v>7.5262216546292739</v>
      </c>
      <c r="L3957" s="87">
        <v>177.31337034627501</v>
      </c>
      <c r="M3957" s="86">
        <v>182.91000302357401</v>
      </c>
      <c r="N3957" s="86">
        <v>172.02175011709201</v>
      </c>
      <c r="O3957" s="86">
        <f t="shared" si="433"/>
        <v>177.41504116231366</v>
      </c>
      <c r="P3957" s="86">
        <f t="shared" si="429"/>
        <v>5.4448384324058576</v>
      </c>
      <c r="Q3957" s="86">
        <f t="shared" si="430"/>
        <v>7.4709845155941039</v>
      </c>
      <c r="S3957" s="86">
        <f t="shared" si="431"/>
        <v>-5.5237139035169573E-2</v>
      </c>
      <c r="T3957" s="87">
        <v>0.68635859099999996</v>
      </c>
      <c r="U3957" s="87">
        <v>0</v>
      </c>
    </row>
    <row r="3958" spans="2:21">
      <c r="B3958" s="87" t="s">
        <v>9724</v>
      </c>
      <c r="C3958" s="87" t="s">
        <v>841</v>
      </c>
      <c r="D3958" s="87"/>
      <c r="E3958" s="87">
        <v>107.231282270788</v>
      </c>
      <c r="F3958" s="86">
        <v>107.394811434951</v>
      </c>
      <c r="G3958" s="86">
        <v>99.220766792659106</v>
      </c>
      <c r="H3958" s="86">
        <f t="shared" si="432"/>
        <v>104.6156201661327</v>
      </c>
      <c r="I3958" s="86">
        <f t="shared" si="427"/>
        <v>4.6727954842730419</v>
      </c>
      <c r="J3958" s="86">
        <f t="shared" si="428"/>
        <v>6.7089544663478424</v>
      </c>
      <c r="L3958" s="87">
        <v>107.360300026692</v>
      </c>
      <c r="M3958" s="86">
        <v>117.754156883135</v>
      </c>
      <c r="N3958" s="86">
        <v>108.666076684098</v>
      </c>
      <c r="O3958" s="86">
        <f t="shared" si="433"/>
        <v>111.26017786464166</v>
      </c>
      <c r="P3958" s="86">
        <f t="shared" si="429"/>
        <v>5.6617210977961721</v>
      </c>
      <c r="Q3958" s="86">
        <f t="shared" si="430"/>
        <v>6.7977935068264657</v>
      </c>
      <c r="S3958" s="86">
        <f t="shared" si="431"/>
        <v>8.8839040478622386E-2</v>
      </c>
      <c r="T3958" s="87">
        <v>0.87468996499999996</v>
      </c>
      <c r="U3958" s="87">
        <v>0</v>
      </c>
    </row>
    <row r="3959" spans="2:21">
      <c r="B3959" s="87" t="s">
        <v>9725</v>
      </c>
      <c r="C3959" s="87" t="s">
        <v>832</v>
      </c>
      <c r="D3959" s="87" t="s">
        <v>1326</v>
      </c>
      <c r="E3959" s="87">
        <v>89.481709730737606</v>
      </c>
      <c r="F3959" s="86">
        <v>91.6794404649727</v>
      </c>
      <c r="G3959" s="86">
        <v>96.068167874198195</v>
      </c>
      <c r="H3959" s="86">
        <f t="shared" si="432"/>
        <v>92.4097726899695</v>
      </c>
      <c r="I3959" s="86">
        <f t="shared" si="427"/>
        <v>3.3534156598968106</v>
      </c>
      <c r="J3959" s="86">
        <f t="shared" si="428"/>
        <v>6.5299735251630722</v>
      </c>
      <c r="L3959" s="87">
        <v>93.438124672728506</v>
      </c>
      <c r="M3959" s="86">
        <v>87.273791588627006</v>
      </c>
      <c r="N3959" s="86">
        <v>86.388027559365497</v>
      </c>
      <c r="O3959" s="86">
        <f t="shared" si="433"/>
        <v>89.033314606907012</v>
      </c>
      <c r="P3959" s="86">
        <f t="shared" si="429"/>
        <v>3.8403005436886346</v>
      </c>
      <c r="Q3959" s="86">
        <f t="shared" si="430"/>
        <v>6.4762733615837771</v>
      </c>
      <c r="S3959" s="86">
        <f t="shared" si="431"/>
        <v>-5.370016357929519E-2</v>
      </c>
      <c r="T3959" s="87">
        <v>0.70426135599999995</v>
      </c>
      <c r="U3959" s="87">
        <v>0</v>
      </c>
    </row>
    <row r="3960" spans="2:21">
      <c r="B3960" s="87" t="s">
        <v>9726</v>
      </c>
      <c r="C3960" s="87" t="s">
        <v>841</v>
      </c>
      <c r="D3960" s="87" t="s">
        <v>5029</v>
      </c>
      <c r="E3960" s="87">
        <v>58.5416060584352</v>
      </c>
      <c r="F3960" s="86">
        <v>54.763118135151302</v>
      </c>
      <c r="G3960" s="86">
        <v>54.455982170319302</v>
      </c>
      <c r="H3960" s="86">
        <f t="shared" si="432"/>
        <v>55.920235454635268</v>
      </c>
      <c r="I3960" s="86">
        <f t="shared" si="427"/>
        <v>2.2753617310381955</v>
      </c>
      <c r="J3960" s="86">
        <f t="shared" si="428"/>
        <v>5.8052985301450519</v>
      </c>
      <c r="L3960" s="87">
        <v>54.149495155110003</v>
      </c>
      <c r="M3960" s="86">
        <v>60.928940135220401</v>
      </c>
      <c r="N3960" s="86">
        <v>59.183281081035098</v>
      </c>
      <c r="O3960" s="86">
        <f t="shared" si="433"/>
        <v>58.087238790455167</v>
      </c>
      <c r="P3960" s="86">
        <f t="shared" si="429"/>
        <v>3.5201136468359646</v>
      </c>
      <c r="Q3960" s="86">
        <f t="shared" si="430"/>
        <v>5.8601493470561179</v>
      </c>
      <c r="S3960" s="86">
        <f t="shared" si="431"/>
        <v>5.4850816911066365E-2</v>
      </c>
      <c r="T3960" s="87">
        <v>0.97525980599999995</v>
      </c>
      <c r="U3960" s="87">
        <v>0</v>
      </c>
    </row>
    <row r="3961" spans="2:21">
      <c r="B3961" s="87" t="s">
        <v>9727</v>
      </c>
      <c r="C3961" s="87" t="s">
        <v>841</v>
      </c>
      <c r="D3961" s="87" t="s">
        <v>5030</v>
      </c>
      <c r="E3961" s="87">
        <v>39.328983412925602</v>
      </c>
      <c r="F3961" s="86">
        <v>31.386031787504798</v>
      </c>
      <c r="G3961" s="86">
        <v>34.496096921050899</v>
      </c>
      <c r="H3961" s="86">
        <f t="shared" si="432"/>
        <v>35.070370707160436</v>
      </c>
      <c r="I3961" s="86">
        <f t="shared" si="427"/>
        <v>4.002494586755013</v>
      </c>
      <c r="J3961" s="86">
        <f t="shared" si="428"/>
        <v>5.1321807753941231</v>
      </c>
      <c r="L3961" s="87">
        <v>43.657947970795398</v>
      </c>
      <c r="M3961" s="86">
        <v>41.609285062030501</v>
      </c>
      <c r="N3961" s="86">
        <v>35.638093663147401</v>
      </c>
      <c r="O3961" s="86">
        <f t="shared" si="433"/>
        <v>40.301775565324434</v>
      </c>
      <c r="P3961" s="86">
        <f t="shared" si="429"/>
        <v>4.1667375237657396</v>
      </c>
      <c r="Q3961" s="86">
        <f t="shared" si="430"/>
        <v>5.3327714954981644</v>
      </c>
      <c r="S3961" s="86">
        <f t="shared" si="431"/>
        <v>0.20059072010404103</v>
      </c>
      <c r="T3961" s="87">
        <v>0.59972641000000004</v>
      </c>
      <c r="U3961" s="87">
        <v>0</v>
      </c>
    </row>
    <row r="3962" spans="2:21">
      <c r="B3962" s="87" t="s">
        <v>9728</v>
      </c>
      <c r="C3962" s="87" t="s">
        <v>5031</v>
      </c>
      <c r="D3962" s="87" t="s">
        <v>5032</v>
      </c>
      <c r="E3962" s="87">
        <v>440.62016035793499</v>
      </c>
      <c r="F3962" s="86">
        <v>400.83336727655501</v>
      </c>
      <c r="G3962" s="86">
        <v>372.33998372125501</v>
      </c>
      <c r="H3962" s="86">
        <f t="shared" si="432"/>
        <v>404.59783711858171</v>
      </c>
      <c r="I3962" s="86">
        <f t="shared" si="427"/>
        <v>34.29539408255431</v>
      </c>
      <c r="J3962" s="86">
        <f t="shared" si="428"/>
        <v>8.6603447973954957</v>
      </c>
      <c r="L3962" s="87">
        <v>419.03384987487698</v>
      </c>
      <c r="M3962" s="86">
        <v>390.19954819446798</v>
      </c>
      <c r="N3962" s="86">
        <v>335.33937391815903</v>
      </c>
      <c r="O3962" s="86">
        <f t="shared" si="433"/>
        <v>381.52425732916799</v>
      </c>
      <c r="P3962" s="86">
        <f t="shared" si="429"/>
        <v>42.516312517851048</v>
      </c>
      <c r="Q3962" s="86">
        <f t="shared" si="430"/>
        <v>8.5756309763652023</v>
      </c>
      <c r="S3962" s="86">
        <f t="shared" si="431"/>
        <v>-8.4713821030295094E-2</v>
      </c>
      <c r="T3962" s="87">
        <v>0.62194823899999996</v>
      </c>
      <c r="U3962" s="87">
        <v>0</v>
      </c>
    </row>
    <row r="3963" spans="2:21">
      <c r="B3963" s="87" t="s">
        <v>9729</v>
      </c>
      <c r="C3963" s="87" t="s">
        <v>841</v>
      </c>
      <c r="D3963" s="87" t="s">
        <v>5033</v>
      </c>
      <c r="E3963" s="87">
        <v>149.98690947584501</v>
      </c>
      <c r="F3963" s="86">
        <v>148.08705970519799</v>
      </c>
      <c r="G3963" s="86">
        <v>136.736770530575</v>
      </c>
      <c r="H3963" s="86">
        <f t="shared" si="432"/>
        <v>144.936913237206</v>
      </c>
      <c r="I3963" s="86">
        <f t="shared" si="427"/>
        <v>7.1647828016341188</v>
      </c>
      <c r="J3963" s="86">
        <f t="shared" si="428"/>
        <v>7.1792812640492878</v>
      </c>
      <c r="L3963" s="87">
        <v>155.636129623236</v>
      </c>
      <c r="M3963" s="86">
        <v>175.691450234249</v>
      </c>
      <c r="N3963" s="86">
        <v>157.54909333398999</v>
      </c>
      <c r="O3963" s="86">
        <f t="shared" si="433"/>
        <v>162.95889106382501</v>
      </c>
      <c r="P3963" s="86">
        <f t="shared" si="429"/>
        <v>11.068125623199565</v>
      </c>
      <c r="Q3963" s="86">
        <f t="shared" si="430"/>
        <v>7.3483642576766579</v>
      </c>
      <c r="S3963" s="86">
        <f t="shared" si="431"/>
        <v>0.16908299362737059</v>
      </c>
      <c r="T3963" s="87">
        <v>0.53904649999999998</v>
      </c>
      <c r="U3963" s="87">
        <v>0</v>
      </c>
    </row>
    <row r="3964" spans="2:21">
      <c r="B3964" s="87" t="s">
        <v>9730</v>
      </c>
      <c r="C3964" s="87" t="s">
        <v>5034</v>
      </c>
      <c r="D3964" s="87" t="s">
        <v>5035</v>
      </c>
      <c r="E3964" s="87">
        <v>326.78708855082601</v>
      </c>
      <c r="F3964" s="86">
        <v>344.01488912997303</v>
      </c>
      <c r="G3964" s="86">
        <v>320.23506246967497</v>
      </c>
      <c r="H3964" s="86">
        <f t="shared" si="432"/>
        <v>330.34568005015802</v>
      </c>
      <c r="I3964" s="86">
        <f t="shared" si="427"/>
        <v>12.282822114351163</v>
      </c>
      <c r="J3964" s="86">
        <f t="shared" si="428"/>
        <v>8.3678326684055655</v>
      </c>
      <c r="L3964" s="87">
        <v>334.57090599885998</v>
      </c>
      <c r="M3964" s="86">
        <v>367.60778881270198</v>
      </c>
      <c r="N3964" s="86">
        <v>360.85369737657101</v>
      </c>
      <c r="O3964" s="86">
        <f t="shared" si="433"/>
        <v>354.34413072937764</v>
      </c>
      <c r="P3964" s="86">
        <f t="shared" si="429"/>
        <v>17.453932220693744</v>
      </c>
      <c r="Q3964" s="86">
        <f t="shared" si="430"/>
        <v>8.4690073425570578</v>
      </c>
      <c r="S3964" s="86">
        <f t="shared" si="431"/>
        <v>0.10117467415149389</v>
      </c>
      <c r="T3964" s="87">
        <v>0.82576882500000004</v>
      </c>
      <c r="U3964" s="87">
        <v>0</v>
      </c>
    </row>
    <row r="3965" spans="2:21">
      <c r="B3965" s="87" t="s">
        <v>9731</v>
      </c>
      <c r="C3965" s="87" t="s">
        <v>841</v>
      </c>
      <c r="D3965" s="87" t="s">
        <v>5036</v>
      </c>
      <c r="E3965" s="87">
        <v>81.7083206904951</v>
      </c>
      <c r="F3965" s="86">
        <v>72.005956487479693</v>
      </c>
      <c r="G3965" s="86">
        <v>70.150241630536101</v>
      </c>
      <c r="H3965" s="86">
        <f t="shared" si="432"/>
        <v>74.621506269503627</v>
      </c>
      <c r="I3965" s="86">
        <f t="shared" si="427"/>
        <v>6.207102656292208</v>
      </c>
      <c r="J3965" s="86">
        <f t="shared" si="428"/>
        <v>6.2215195768004401</v>
      </c>
      <c r="L3965" s="87">
        <v>91.852701133947605</v>
      </c>
      <c r="M3965" s="86">
        <v>82.620049468120598</v>
      </c>
      <c r="N3965" s="86">
        <v>69.337315853429899</v>
      </c>
      <c r="O3965" s="86">
        <f t="shared" si="433"/>
        <v>81.270022151832691</v>
      </c>
      <c r="P3965" s="86">
        <f t="shared" si="429"/>
        <v>11.318240759878758</v>
      </c>
      <c r="Q3965" s="86">
        <f t="shared" si="430"/>
        <v>6.3446513823850017</v>
      </c>
      <c r="S3965" s="86">
        <f t="shared" si="431"/>
        <v>0.12313180558456194</v>
      </c>
      <c r="T3965" s="87">
        <v>0.86893132900000003</v>
      </c>
      <c r="U3965" s="87">
        <v>0</v>
      </c>
    </row>
    <row r="3966" spans="2:21">
      <c r="B3966" s="87" t="s">
        <v>9732</v>
      </c>
      <c r="C3966" s="87" t="s">
        <v>832</v>
      </c>
      <c r="D3966" s="87" t="s">
        <v>5037</v>
      </c>
      <c r="E3966" s="87">
        <v>64.809158415488696</v>
      </c>
      <c r="F3966" s="86">
        <v>67.528275159686899</v>
      </c>
      <c r="G3966" s="86">
        <v>69.412638562068693</v>
      </c>
      <c r="H3966" s="86">
        <f t="shared" si="432"/>
        <v>67.250024045748091</v>
      </c>
      <c r="I3966" s="86">
        <f t="shared" si="427"/>
        <v>2.3143195818199325</v>
      </c>
      <c r="J3966" s="86">
        <f t="shared" si="428"/>
        <v>6.0714628784030973</v>
      </c>
      <c r="L3966" s="87">
        <v>73.845825236887606</v>
      </c>
      <c r="M3966" s="86">
        <v>74.011977868920994</v>
      </c>
      <c r="N3966" s="86">
        <v>72.860358565835199</v>
      </c>
      <c r="O3966" s="86">
        <f t="shared" si="433"/>
        <v>73.572720557214609</v>
      </c>
      <c r="P3966" s="86">
        <f t="shared" si="429"/>
        <v>0.6224920717201341</v>
      </c>
      <c r="Q3966" s="86">
        <f t="shared" si="430"/>
        <v>6.2010990349175241</v>
      </c>
      <c r="S3966" s="86">
        <f t="shared" si="431"/>
        <v>0.12963615651442703</v>
      </c>
      <c r="T3966" s="87">
        <v>0.67095364899999999</v>
      </c>
      <c r="U3966" s="87">
        <v>0</v>
      </c>
    </row>
    <row r="3967" spans="2:21">
      <c r="B3967" s="87" t="s">
        <v>9733</v>
      </c>
      <c r="C3967" s="87" t="s">
        <v>5038</v>
      </c>
      <c r="D3967" s="87" t="s">
        <v>5039</v>
      </c>
      <c r="E3967" s="87">
        <v>45.460143144748798</v>
      </c>
      <c r="F3967" s="86">
        <v>42.677762541302599</v>
      </c>
      <c r="G3967" s="86">
        <v>47.827314524691701</v>
      </c>
      <c r="H3967" s="86">
        <f t="shared" si="432"/>
        <v>45.321740070247699</v>
      </c>
      <c r="I3967" s="86">
        <f t="shared" si="427"/>
        <v>2.5775643475343495</v>
      </c>
      <c r="J3967" s="86">
        <f t="shared" si="428"/>
        <v>5.5021313475401623</v>
      </c>
      <c r="L3967" s="87">
        <v>54.785171985912903</v>
      </c>
      <c r="M3967" s="86">
        <v>47.9952142066874</v>
      </c>
      <c r="N3967" s="86">
        <v>50.369109874068201</v>
      </c>
      <c r="O3967" s="86">
        <f t="shared" si="433"/>
        <v>51.049832022222837</v>
      </c>
      <c r="P3967" s="86">
        <f t="shared" si="429"/>
        <v>3.4457827330169013</v>
      </c>
      <c r="Q3967" s="86">
        <f t="shared" si="430"/>
        <v>5.6738343088581216</v>
      </c>
      <c r="S3967" s="86">
        <f t="shared" si="431"/>
        <v>0.17170296131795934</v>
      </c>
      <c r="T3967" s="87">
        <v>0.57913676300000005</v>
      </c>
      <c r="U3967" s="87">
        <v>0</v>
      </c>
    </row>
    <row r="3968" spans="2:21">
      <c r="B3968" s="87" t="s">
        <v>9734</v>
      </c>
      <c r="C3968" s="87" t="s">
        <v>832</v>
      </c>
      <c r="D3968" s="87" t="s">
        <v>5040</v>
      </c>
      <c r="E3968" s="87">
        <v>93.699365396555805</v>
      </c>
      <c r="F3968" s="86">
        <v>106.006055344526</v>
      </c>
      <c r="G3968" s="86">
        <v>110.843983760314</v>
      </c>
      <c r="H3968" s="86">
        <f t="shared" si="432"/>
        <v>103.51646816713195</v>
      </c>
      <c r="I3968" s="86">
        <f t="shared" si="427"/>
        <v>8.8392883166639837</v>
      </c>
      <c r="J3968" s="86">
        <f t="shared" si="428"/>
        <v>6.6937164903796251</v>
      </c>
      <c r="L3968" s="87">
        <v>105.115468937675</v>
      </c>
      <c r="M3968" s="86">
        <v>110.76682274673399</v>
      </c>
      <c r="N3968" s="86">
        <v>125.583509064151</v>
      </c>
      <c r="O3968" s="86">
        <f t="shared" si="433"/>
        <v>113.82193358285333</v>
      </c>
      <c r="P3968" s="86">
        <f t="shared" si="429"/>
        <v>10.570498726194911</v>
      </c>
      <c r="Q3968" s="86">
        <f t="shared" si="430"/>
        <v>6.8306347827632763</v>
      </c>
      <c r="S3968" s="86">
        <f t="shared" si="431"/>
        <v>0.13691829238365241</v>
      </c>
      <c r="T3968" s="87">
        <v>0.71110456600000005</v>
      </c>
      <c r="U3968" s="87">
        <v>0</v>
      </c>
    </row>
    <row r="3969" spans="2:21">
      <c r="B3969" s="87" t="s">
        <v>9735</v>
      </c>
      <c r="C3969" s="87" t="s">
        <v>832</v>
      </c>
      <c r="D3969" s="87" t="s">
        <v>5041</v>
      </c>
      <c r="E3969" s="87">
        <v>43.152500020238499</v>
      </c>
      <c r="F3969" s="86">
        <v>45.882096269289598</v>
      </c>
      <c r="G3969" s="86">
        <v>47.539833171107098</v>
      </c>
      <c r="H3969" s="86">
        <f t="shared" si="432"/>
        <v>45.524809820211736</v>
      </c>
      <c r="I3969" s="86">
        <f t="shared" si="427"/>
        <v>2.2153810618488756</v>
      </c>
      <c r="J3969" s="86">
        <f t="shared" si="428"/>
        <v>5.5085810852468517</v>
      </c>
      <c r="L3969" s="87">
        <v>42.561117825520299</v>
      </c>
      <c r="M3969" s="86">
        <v>40.398593061334999</v>
      </c>
      <c r="N3969" s="86">
        <v>47.2600984395336</v>
      </c>
      <c r="O3969" s="86">
        <f t="shared" si="433"/>
        <v>43.406603108796304</v>
      </c>
      <c r="P3969" s="86">
        <f t="shared" si="429"/>
        <v>3.5080191044148128</v>
      </c>
      <c r="Q3969" s="86">
        <f t="shared" si="430"/>
        <v>5.4398426202229997</v>
      </c>
      <c r="S3969" s="86">
        <f t="shared" si="431"/>
        <v>-6.8738465023851864E-2</v>
      </c>
      <c r="T3969" s="87">
        <v>0.70948252700000003</v>
      </c>
      <c r="U3969" s="87">
        <v>0</v>
      </c>
    </row>
    <row r="3970" spans="2:21">
      <c r="B3970" s="87" t="s">
        <v>9736</v>
      </c>
      <c r="C3970" s="87" t="s">
        <v>832</v>
      </c>
      <c r="D3970" s="87" t="s">
        <v>5042</v>
      </c>
      <c r="E3970" s="87">
        <v>57.661818123872301</v>
      </c>
      <c r="F3970" s="86">
        <v>50.050696510963803</v>
      </c>
      <c r="G3970" s="86">
        <v>50.866770477946197</v>
      </c>
      <c r="H3970" s="86">
        <f t="shared" si="432"/>
        <v>52.859761704260769</v>
      </c>
      <c r="I3970" s="86">
        <f t="shared" si="427"/>
        <v>4.1786724653585683</v>
      </c>
      <c r="J3970" s="86">
        <f t="shared" si="428"/>
        <v>5.7240980161049055</v>
      </c>
      <c r="L3970" s="87">
        <v>65.9792637619164</v>
      </c>
      <c r="M3970" s="86">
        <v>54.918447646240601</v>
      </c>
      <c r="N3970" s="86">
        <v>59.076155380095003</v>
      </c>
      <c r="O3970" s="86">
        <f t="shared" si="433"/>
        <v>59.99128892941733</v>
      </c>
      <c r="P3970" s="86">
        <f t="shared" si="429"/>
        <v>5.5869057040565693</v>
      </c>
      <c r="Q3970" s="86">
        <f t="shared" si="430"/>
        <v>5.9066811234299195</v>
      </c>
      <c r="S3970" s="86">
        <f t="shared" si="431"/>
        <v>0.18258310732501365</v>
      </c>
      <c r="T3970" s="87">
        <v>0.578509728</v>
      </c>
      <c r="U3970" s="87">
        <v>0</v>
      </c>
    </row>
    <row r="3971" spans="2:21">
      <c r="B3971" s="87" t="s">
        <v>9737</v>
      </c>
      <c r="C3971" s="87" t="s">
        <v>832</v>
      </c>
      <c r="D3971" s="87" t="s">
        <v>1474</v>
      </c>
      <c r="E3971" s="87">
        <v>84.040254409273899</v>
      </c>
      <c r="F3971" s="86">
        <v>73.498213855186194</v>
      </c>
      <c r="G3971" s="86">
        <v>76.261162835787204</v>
      </c>
      <c r="H3971" s="86">
        <f t="shared" si="432"/>
        <v>77.933210366749108</v>
      </c>
      <c r="I3971" s="86">
        <f t="shared" si="427"/>
        <v>5.4663024038516452</v>
      </c>
      <c r="J3971" s="86">
        <f t="shared" si="428"/>
        <v>6.2841663425747045</v>
      </c>
      <c r="L3971" s="87">
        <v>91.406242646436198</v>
      </c>
      <c r="M3971" s="86">
        <v>79.820176641498193</v>
      </c>
      <c r="N3971" s="86">
        <v>85.056620667732503</v>
      </c>
      <c r="O3971" s="86">
        <f t="shared" si="433"/>
        <v>85.427679985222298</v>
      </c>
      <c r="P3971" s="86">
        <f t="shared" si="429"/>
        <v>5.8019389113051698</v>
      </c>
      <c r="Q3971" s="86">
        <f t="shared" si="430"/>
        <v>6.41663169760327</v>
      </c>
      <c r="S3971" s="86">
        <f t="shared" si="431"/>
        <v>0.13246535502856502</v>
      </c>
      <c r="T3971" s="87">
        <v>0.758025112</v>
      </c>
      <c r="U3971" s="87">
        <v>0</v>
      </c>
    </row>
    <row r="3972" spans="2:21">
      <c r="B3972" s="87" t="s">
        <v>9738</v>
      </c>
      <c r="C3972" s="87" t="s">
        <v>832</v>
      </c>
      <c r="D3972" s="87" t="s">
        <v>2667</v>
      </c>
      <c r="E3972" s="87">
        <v>183.26828240671301</v>
      </c>
      <c r="F3972" s="86">
        <v>199.78681442935601</v>
      </c>
      <c r="G3972" s="86">
        <v>181.628117266386</v>
      </c>
      <c r="H3972" s="86">
        <f t="shared" si="432"/>
        <v>188.22773803415168</v>
      </c>
      <c r="I3972" s="86">
        <f t="shared" si="427"/>
        <v>10.043989284866525</v>
      </c>
      <c r="J3972" s="86">
        <f t="shared" si="428"/>
        <v>7.5563354351397614</v>
      </c>
      <c r="L3972" s="87">
        <v>183.35436977396699</v>
      </c>
      <c r="M3972" s="86">
        <v>194.86268867315499</v>
      </c>
      <c r="N3972" s="86">
        <v>189.79750917936701</v>
      </c>
      <c r="O3972" s="86">
        <f t="shared" si="433"/>
        <v>189.33818920882968</v>
      </c>
      <c r="P3972" s="86">
        <f t="shared" si="429"/>
        <v>5.7678923445096251</v>
      </c>
      <c r="Q3972" s="86">
        <f t="shared" si="430"/>
        <v>7.5648216194401954</v>
      </c>
      <c r="S3972" s="86">
        <f t="shared" si="431"/>
        <v>8.4861843004341939E-3</v>
      </c>
      <c r="T3972" s="87">
        <v>0.91676302600000004</v>
      </c>
      <c r="U3972" s="87">
        <v>0</v>
      </c>
    </row>
    <row r="3973" spans="2:21">
      <c r="B3973" s="87" t="s">
        <v>9739</v>
      </c>
      <c r="C3973" s="87" t="s">
        <v>5043</v>
      </c>
      <c r="D3973" s="87" t="s">
        <v>3580</v>
      </c>
      <c r="E3973" s="87">
        <v>44.9426341912718</v>
      </c>
      <c r="F3973" s="86">
        <v>48.6475323515333</v>
      </c>
      <c r="G3973" s="86">
        <v>51.9555411086493</v>
      </c>
      <c r="H3973" s="86">
        <f t="shared" si="432"/>
        <v>48.515235883818129</v>
      </c>
      <c r="I3973" s="86">
        <f t="shared" si="427"/>
        <v>3.5083247604059871</v>
      </c>
      <c r="J3973" s="86">
        <f t="shared" si="428"/>
        <v>5.6003659820266263</v>
      </c>
      <c r="L3973" s="87">
        <v>46.7450965883679</v>
      </c>
      <c r="M3973" s="86">
        <v>51.070983449320501</v>
      </c>
      <c r="N3973" s="86">
        <v>53.3999944705429</v>
      </c>
      <c r="O3973" s="86">
        <f t="shared" si="433"/>
        <v>50.405358169410441</v>
      </c>
      <c r="P3973" s="86">
        <f t="shared" si="429"/>
        <v>3.3770118767167285</v>
      </c>
      <c r="Q3973" s="86">
        <f t="shared" si="430"/>
        <v>5.6555051975323094</v>
      </c>
      <c r="S3973" s="86">
        <f t="shared" si="431"/>
        <v>5.5139215505682154E-2</v>
      </c>
      <c r="T3973" s="87">
        <v>0.98103776399999998</v>
      </c>
      <c r="U3973" s="87">
        <v>0</v>
      </c>
    </row>
    <row r="3974" spans="2:21">
      <c r="B3974" s="87" t="s">
        <v>9740</v>
      </c>
      <c r="C3974" s="87" t="s">
        <v>841</v>
      </c>
      <c r="D3974" s="87" t="s">
        <v>5044</v>
      </c>
      <c r="E3974" s="87">
        <v>75.318187004460597</v>
      </c>
      <c r="F3974" s="86">
        <v>74.429783539773396</v>
      </c>
      <c r="G3974" s="86">
        <v>79.050643948766904</v>
      </c>
      <c r="H3974" s="86">
        <f t="shared" si="432"/>
        <v>76.266204831000309</v>
      </c>
      <c r="I3974" s="86">
        <f t="shared" ref="I3974:I4037" si="434">STDEV(E3974:G3974)</f>
        <v>2.4519667777987344</v>
      </c>
      <c r="J3974" s="86">
        <f t="shared" ref="J3974:J4037" si="435">LOG(H3974,2)</f>
        <v>6.2529720048493775</v>
      </c>
      <c r="L3974" s="87">
        <v>83.854976244883105</v>
      </c>
      <c r="M3974" s="86">
        <v>86.944740105716804</v>
      </c>
      <c r="N3974" s="86">
        <v>88.343693344221094</v>
      </c>
      <c r="O3974" s="86">
        <f t="shared" si="433"/>
        <v>86.381136564940334</v>
      </c>
      <c r="P3974" s="86">
        <f t="shared" ref="P3974:P4037" si="436">STDEV(L3974:N3974)</f>
        <v>2.2968199783296348</v>
      </c>
      <c r="Q3974" s="86">
        <f t="shared" ref="Q3974:Q4037" si="437">LOG(O3974,2)</f>
        <v>6.4326443939029589</v>
      </c>
      <c r="S3974" s="86">
        <f t="shared" ref="S3974:S4037" si="438">LOG(O3974/H3974,2)</f>
        <v>0.17967238905358024</v>
      </c>
      <c r="T3974" s="87">
        <v>0.38786247400000001</v>
      </c>
      <c r="U3974" s="87">
        <v>0</v>
      </c>
    </row>
    <row r="3975" spans="2:21">
      <c r="B3975" s="87" t="s">
        <v>9741</v>
      </c>
      <c r="C3975" s="87" t="s">
        <v>841</v>
      </c>
      <c r="D3975" s="87"/>
      <c r="E3975" s="87">
        <v>58.473518396041797</v>
      </c>
      <c r="F3975" s="86">
        <v>49.6216212101968</v>
      </c>
      <c r="G3975" s="86">
        <v>47.806967670899198</v>
      </c>
      <c r="H3975" s="86">
        <f t="shared" ref="H3975:H4038" si="439">AVERAGE(E3975:G3975)</f>
        <v>51.967369092379272</v>
      </c>
      <c r="I3975" s="86">
        <f t="shared" si="434"/>
        <v>5.7070768295233831</v>
      </c>
      <c r="J3975" s="86">
        <f t="shared" si="435"/>
        <v>5.6995341176519991</v>
      </c>
      <c r="L3975" s="87">
        <v>54.773704521953199</v>
      </c>
      <c r="M3975" s="86">
        <v>60.527578885735998</v>
      </c>
      <c r="N3975" s="86">
        <v>54.303683199195099</v>
      </c>
      <c r="O3975" s="86">
        <f t="shared" ref="O3975:O4038" si="440">AVERAGE(L3975:N3975)</f>
        <v>56.534988868961427</v>
      </c>
      <c r="P3975" s="86">
        <f t="shared" si="436"/>
        <v>3.4656617394803213</v>
      </c>
      <c r="Q3975" s="86">
        <f t="shared" si="437"/>
        <v>5.8210721065620445</v>
      </c>
      <c r="S3975" s="86">
        <f t="shared" si="438"/>
        <v>0.12153798891004548</v>
      </c>
      <c r="T3975" s="87">
        <v>0.79354843100000005</v>
      </c>
      <c r="U3975" s="87">
        <v>0</v>
      </c>
    </row>
    <row r="3976" spans="2:21">
      <c r="B3976" s="87" t="s">
        <v>9742</v>
      </c>
      <c r="C3976" s="87" t="s">
        <v>832</v>
      </c>
      <c r="D3976" s="87" t="s">
        <v>1030</v>
      </c>
      <c r="E3976" s="87">
        <v>187.01578957660999</v>
      </c>
      <c r="F3976" s="86">
        <v>186.251672619766</v>
      </c>
      <c r="G3976" s="86">
        <v>198.07852648200301</v>
      </c>
      <c r="H3976" s="86">
        <f t="shared" si="439"/>
        <v>190.44866289279298</v>
      </c>
      <c r="I3976" s="86">
        <f t="shared" si="434"/>
        <v>6.6186919004738884</v>
      </c>
      <c r="J3976" s="86">
        <f t="shared" si="435"/>
        <v>7.5732583487985377</v>
      </c>
      <c r="L3976" s="87">
        <v>188.93492700657899</v>
      </c>
      <c r="M3976" s="86">
        <v>175.732831591767</v>
      </c>
      <c r="N3976" s="86">
        <v>199.52763464995499</v>
      </c>
      <c r="O3976" s="86">
        <f t="shared" si="440"/>
        <v>188.06513108276701</v>
      </c>
      <c r="P3976" s="86">
        <f t="shared" si="436"/>
        <v>11.921223588889614</v>
      </c>
      <c r="Q3976" s="86">
        <f t="shared" si="437"/>
        <v>7.5550885751738557</v>
      </c>
      <c r="S3976" s="86">
        <f t="shared" si="438"/>
        <v>-1.8169773624682556E-2</v>
      </c>
      <c r="T3976" s="87">
        <v>0.84178788000000004</v>
      </c>
      <c r="U3976" s="87">
        <v>0</v>
      </c>
    </row>
    <row r="3977" spans="2:21">
      <c r="B3977" s="87" t="s">
        <v>9743</v>
      </c>
      <c r="C3977" s="87" t="s">
        <v>5045</v>
      </c>
      <c r="D3977" s="87" t="s">
        <v>5046</v>
      </c>
      <c r="E3977" s="87">
        <v>282.26442767972799</v>
      </c>
      <c r="F3977" s="86">
        <v>266.87016690795099</v>
      </c>
      <c r="G3977" s="86">
        <v>247.34987766193001</v>
      </c>
      <c r="H3977" s="86">
        <f t="shared" si="439"/>
        <v>265.49482408320301</v>
      </c>
      <c r="I3977" s="86">
        <f t="shared" si="434"/>
        <v>17.497860630674783</v>
      </c>
      <c r="J3977" s="86">
        <f t="shared" si="435"/>
        <v>8.0525399252211667</v>
      </c>
      <c r="L3977" s="87">
        <v>236.60142743007401</v>
      </c>
      <c r="M3977" s="86">
        <v>231.10719501512</v>
      </c>
      <c r="N3977" s="86">
        <v>247.63831361277099</v>
      </c>
      <c r="O3977" s="86">
        <f t="shared" si="440"/>
        <v>238.44897868598832</v>
      </c>
      <c r="P3977" s="86">
        <f t="shared" si="436"/>
        <v>8.4189996291022311</v>
      </c>
      <c r="Q3977" s="86">
        <f t="shared" si="437"/>
        <v>7.8975367932332885</v>
      </c>
      <c r="S3977" s="86">
        <f t="shared" si="438"/>
        <v>-0.15500313198787763</v>
      </c>
      <c r="T3977" s="87">
        <v>0.187404874</v>
      </c>
      <c r="U3977" s="87">
        <v>0</v>
      </c>
    </row>
    <row r="3978" spans="2:21">
      <c r="B3978" s="87" t="s">
        <v>9744</v>
      </c>
      <c r="C3978" s="87" t="s">
        <v>832</v>
      </c>
      <c r="D3978" s="87" t="s">
        <v>5047</v>
      </c>
      <c r="E3978" s="87">
        <v>83.400443461897694</v>
      </c>
      <c r="F3978" s="86">
        <v>81.054697570210706</v>
      </c>
      <c r="G3978" s="86">
        <v>77.665125582177097</v>
      </c>
      <c r="H3978" s="86">
        <f t="shared" si="439"/>
        <v>80.706755538095166</v>
      </c>
      <c r="I3978" s="86">
        <f t="shared" si="434"/>
        <v>2.8834468156435986</v>
      </c>
      <c r="J3978" s="86">
        <f t="shared" si="435"/>
        <v>6.3346175338600119</v>
      </c>
      <c r="L3978" s="87">
        <v>85.101540983506098</v>
      </c>
      <c r="M3978" s="86">
        <v>89.551363241438494</v>
      </c>
      <c r="N3978" s="86">
        <v>77.767430037136407</v>
      </c>
      <c r="O3978" s="86">
        <f t="shared" si="440"/>
        <v>84.140111420693657</v>
      </c>
      <c r="P3978" s="86">
        <f t="shared" si="436"/>
        <v>5.9505067468284238</v>
      </c>
      <c r="Q3978" s="86">
        <f t="shared" si="437"/>
        <v>6.3947218234525369</v>
      </c>
      <c r="S3978" s="86">
        <f t="shared" si="438"/>
        <v>6.010428959252366E-2</v>
      </c>
      <c r="T3978" s="87">
        <v>0.96195275000000002</v>
      </c>
      <c r="U3978" s="87">
        <v>0</v>
      </c>
    </row>
    <row r="3979" spans="2:21">
      <c r="B3979" s="87" t="s">
        <v>9745</v>
      </c>
      <c r="C3979" s="87" t="s">
        <v>841</v>
      </c>
      <c r="D3979" s="87"/>
      <c r="E3979" s="87">
        <v>289.49570420069301</v>
      </c>
      <c r="F3979" s="86">
        <v>256.03262917067298</v>
      </c>
      <c r="G3979" s="86">
        <v>219.6076623534</v>
      </c>
      <c r="H3979" s="86">
        <f t="shared" si="439"/>
        <v>255.04533190825532</v>
      </c>
      <c r="I3979" s="86">
        <f t="shared" si="434"/>
        <v>34.954479902089183</v>
      </c>
      <c r="J3979" s="86">
        <f t="shared" si="435"/>
        <v>7.9946098851206679</v>
      </c>
      <c r="L3979" s="87">
        <v>255.00327023347401</v>
      </c>
      <c r="M3979" s="86">
        <v>210.511358918773</v>
      </c>
      <c r="N3979" s="86">
        <v>231.82974237659701</v>
      </c>
      <c r="O3979" s="86">
        <f t="shared" si="440"/>
        <v>232.44812384294801</v>
      </c>
      <c r="P3979" s="86">
        <f t="shared" si="436"/>
        <v>22.252400765698287</v>
      </c>
      <c r="Q3979" s="86">
        <f t="shared" si="437"/>
        <v>7.8607649712633592</v>
      </c>
      <c r="S3979" s="86">
        <f t="shared" si="438"/>
        <v>-0.13384491385730984</v>
      </c>
      <c r="T3979" s="87">
        <v>0.487433795</v>
      </c>
      <c r="U3979" s="87">
        <v>0</v>
      </c>
    </row>
    <row r="3980" spans="2:21">
      <c r="B3980" s="87" t="s">
        <v>9746</v>
      </c>
      <c r="C3980" s="87" t="s">
        <v>832</v>
      </c>
      <c r="D3980" s="87" t="s">
        <v>5048</v>
      </c>
      <c r="E3980" s="87">
        <v>38.003795650027399</v>
      </c>
      <c r="F3980" s="86">
        <v>45.296025748264498</v>
      </c>
      <c r="G3980" s="86">
        <v>52.454808561372701</v>
      </c>
      <c r="H3980" s="86">
        <f t="shared" si="439"/>
        <v>45.251543319888206</v>
      </c>
      <c r="I3980" s="86">
        <f t="shared" si="434"/>
        <v>7.2256091477322828</v>
      </c>
      <c r="J3980" s="86">
        <f t="shared" si="435"/>
        <v>5.4998950915468594</v>
      </c>
      <c r="L3980" s="87">
        <v>38.047313091990702</v>
      </c>
      <c r="M3980" s="86">
        <v>43.669324809921598</v>
      </c>
      <c r="N3980" s="86">
        <v>48.275118476510102</v>
      </c>
      <c r="O3980" s="86">
        <f t="shared" si="440"/>
        <v>43.330585459474129</v>
      </c>
      <c r="P3980" s="86">
        <f t="shared" si="436"/>
        <v>5.122309928787713</v>
      </c>
      <c r="Q3980" s="86">
        <f t="shared" si="437"/>
        <v>5.4373138245452353</v>
      </c>
      <c r="S3980" s="86">
        <f t="shared" si="438"/>
        <v>-6.258126700162385E-2</v>
      </c>
      <c r="T3980" s="87">
        <v>0.81648731399999996</v>
      </c>
      <c r="U3980" s="87">
        <v>0</v>
      </c>
    </row>
    <row r="3981" spans="2:21">
      <c r="B3981" s="87" t="s">
        <v>9747</v>
      </c>
      <c r="C3981" s="87" t="s">
        <v>5049</v>
      </c>
      <c r="D3981" s="87" t="s">
        <v>5050</v>
      </c>
      <c r="E3981" s="87">
        <v>158.26495054124601</v>
      </c>
      <c r="F3981" s="86">
        <v>172.914820314835</v>
      </c>
      <c r="G3981" s="86">
        <v>180.81713603325801</v>
      </c>
      <c r="H3981" s="86">
        <f t="shared" si="439"/>
        <v>170.66563562977967</v>
      </c>
      <c r="I3981" s="86">
        <f t="shared" si="434"/>
        <v>11.443093612618256</v>
      </c>
      <c r="J3981" s="86">
        <f t="shared" si="435"/>
        <v>7.4150287835974167</v>
      </c>
      <c r="L3981" s="87">
        <v>163.984521455145</v>
      </c>
      <c r="M3981" s="86">
        <v>132.71516656095801</v>
      </c>
      <c r="N3981" s="86">
        <v>166.077616397197</v>
      </c>
      <c r="O3981" s="86">
        <f t="shared" si="440"/>
        <v>154.2591014711</v>
      </c>
      <c r="P3981" s="86">
        <f t="shared" si="436"/>
        <v>18.686923507320223</v>
      </c>
      <c r="Q3981" s="86">
        <f t="shared" si="437"/>
        <v>7.269211802389945</v>
      </c>
      <c r="S3981" s="86">
        <f t="shared" si="438"/>
        <v>-0.14581698120747202</v>
      </c>
      <c r="T3981" s="87">
        <v>0.35240550300000001</v>
      </c>
      <c r="U3981" s="87">
        <v>0</v>
      </c>
    </row>
    <row r="3982" spans="2:21">
      <c r="B3982" s="87" t="s">
        <v>9748</v>
      </c>
      <c r="C3982" s="87" t="s">
        <v>5051</v>
      </c>
      <c r="D3982" s="87" t="s">
        <v>5052</v>
      </c>
      <c r="E3982" s="87">
        <v>92.443225064821803</v>
      </c>
      <c r="F3982" s="86">
        <v>80.210070396876105</v>
      </c>
      <c r="G3982" s="86">
        <v>84.925123004268798</v>
      </c>
      <c r="H3982" s="86">
        <f t="shared" si="439"/>
        <v>85.859472821988902</v>
      </c>
      <c r="I3982" s="86">
        <f t="shared" si="434"/>
        <v>6.1698683510165431</v>
      </c>
      <c r="J3982" s="86">
        <f t="shared" si="435"/>
        <v>6.4239054095384951</v>
      </c>
      <c r="L3982" s="87">
        <v>88.097665254038503</v>
      </c>
      <c r="M3982" s="86">
        <v>101.23264380294999</v>
      </c>
      <c r="N3982" s="86">
        <v>92.224948805071193</v>
      </c>
      <c r="O3982" s="86">
        <f t="shared" si="440"/>
        <v>93.851752620686554</v>
      </c>
      <c r="P3982" s="86">
        <f t="shared" si="436"/>
        <v>6.7169028101474559</v>
      </c>
      <c r="Q3982" s="86">
        <f t="shared" si="437"/>
        <v>6.5523117815904364</v>
      </c>
      <c r="S3982" s="86">
        <f t="shared" si="438"/>
        <v>0.12840637205194241</v>
      </c>
      <c r="T3982" s="87">
        <v>0.71618447699999999</v>
      </c>
      <c r="U3982" s="87">
        <v>0</v>
      </c>
    </row>
    <row r="3983" spans="2:21">
      <c r="B3983" s="87" t="s">
        <v>9749</v>
      </c>
      <c r="C3983" s="87" t="s">
        <v>841</v>
      </c>
      <c r="D3983" s="87"/>
      <c r="E3983" s="87">
        <v>88.785273839400503</v>
      </c>
      <c r="F3983" s="86">
        <v>75.7186109603755</v>
      </c>
      <c r="G3983" s="86">
        <v>82.781852883317399</v>
      </c>
      <c r="H3983" s="86">
        <f t="shared" si="439"/>
        <v>82.42857922769781</v>
      </c>
      <c r="I3983" s="86">
        <f t="shared" si="434"/>
        <v>6.5404909147049981</v>
      </c>
      <c r="J3983" s="86">
        <f t="shared" si="435"/>
        <v>6.3650727230910382</v>
      </c>
      <c r="L3983" s="87">
        <v>79.294327874347601</v>
      </c>
      <c r="M3983" s="86">
        <v>69.039269666542594</v>
      </c>
      <c r="N3983" s="86">
        <v>67.7459530870713</v>
      </c>
      <c r="O3983" s="86">
        <f t="shared" si="440"/>
        <v>72.02651687598717</v>
      </c>
      <c r="P3983" s="86">
        <f t="shared" si="436"/>
        <v>6.3272406683008766</v>
      </c>
      <c r="Q3983" s="86">
        <f t="shared" si="437"/>
        <v>6.1704562337007687</v>
      </c>
      <c r="S3983" s="86">
        <f t="shared" si="438"/>
        <v>-0.19461648939026915</v>
      </c>
      <c r="T3983" s="87">
        <v>0.21237634899999999</v>
      </c>
      <c r="U3983" s="87">
        <v>0</v>
      </c>
    </row>
    <row r="3984" spans="2:21">
      <c r="B3984" s="87" t="s">
        <v>9750</v>
      </c>
      <c r="C3984" s="87" t="s">
        <v>2330</v>
      </c>
      <c r="D3984" s="87" t="s">
        <v>1677</v>
      </c>
      <c r="E3984" s="87">
        <v>49.855795301915002</v>
      </c>
      <c r="F3984" s="86">
        <v>43.519271649475797</v>
      </c>
      <c r="G3984" s="86">
        <v>52.344544968735804</v>
      </c>
      <c r="H3984" s="86">
        <f t="shared" si="439"/>
        <v>48.573203973375541</v>
      </c>
      <c r="I3984" s="86">
        <f t="shared" si="434"/>
        <v>4.5502903947928539</v>
      </c>
      <c r="J3984" s="86">
        <f t="shared" si="435"/>
        <v>5.6020887470724965</v>
      </c>
      <c r="L3984" s="87">
        <v>48.957852758548803</v>
      </c>
      <c r="M3984" s="86">
        <v>41.694304033911997</v>
      </c>
      <c r="N3984" s="86">
        <v>49.428436765556903</v>
      </c>
      <c r="O3984" s="86">
        <f t="shared" si="440"/>
        <v>46.693531186005906</v>
      </c>
      <c r="P3984" s="86">
        <f t="shared" si="436"/>
        <v>4.3358466780535077</v>
      </c>
      <c r="Q3984" s="86">
        <f t="shared" si="437"/>
        <v>5.5451507910258728</v>
      </c>
      <c r="S3984" s="86">
        <f t="shared" si="438"/>
        <v>-5.6937956046623737E-2</v>
      </c>
      <c r="T3984" s="87">
        <v>0.82933630199999997</v>
      </c>
      <c r="U3984" s="87">
        <v>0</v>
      </c>
    </row>
    <row r="3985" spans="2:21">
      <c r="B3985" s="87" t="s">
        <v>9751</v>
      </c>
      <c r="C3985" s="87" t="s">
        <v>5053</v>
      </c>
      <c r="D3985" s="87" t="s">
        <v>4204</v>
      </c>
      <c r="E3985" s="87">
        <v>46.324856191352801</v>
      </c>
      <c r="F3985" s="86">
        <v>52.085872666264002</v>
      </c>
      <c r="G3985" s="86">
        <v>45.943468110139897</v>
      </c>
      <c r="H3985" s="86">
        <f t="shared" si="439"/>
        <v>48.118065655918905</v>
      </c>
      <c r="I3985" s="86">
        <f t="shared" si="434"/>
        <v>3.4415089089860893</v>
      </c>
      <c r="J3985" s="86">
        <f t="shared" si="435"/>
        <v>5.588506742291111</v>
      </c>
      <c r="L3985" s="87">
        <v>50.725312879182802</v>
      </c>
      <c r="M3985" s="86">
        <v>50.614815762160099</v>
      </c>
      <c r="N3985" s="86">
        <v>55.949490381997499</v>
      </c>
      <c r="O3985" s="86">
        <f t="shared" si="440"/>
        <v>52.429873007780138</v>
      </c>
      <c r="P3985" s="86">
        <f t="shared" si="436"/>
        <v>3.0485787260438499</v>
      </c>
      <c r="Q3985" s="86">
        <f t="shared" si="437"/>
        <v>5.7123171463440015</v>
      </c>
      <c r="S3985" s="86">
        <f t="shared" si="438"/>
        <v>0.12381040405289015</v>
      </c>
      <c r="T3985" s="87">
        <v>0.82262595800000005</v>
      </c>
      <c r="U3985" s="87">
        <v>0</v>
      </c>
    </row>
    <row r="3986" spans="2:21">
      <c r="B3986" s="87" t="s">
        <v>9752</v>
      </c>
      <c r="C3986" s="87" t="s">
        <v>5054</v>
      </c>
      <c r="D3986" s="87" t="s">
        <v>5055</v>
      </c>
      <c r="E3986" s="87">
        <v>99.788520079662305</v>
      </c>
      <c r="F3986" s="86">
        <v>82.709375739740494</v>
      </c>
      <c r="G3986" s="86">
        <v>92.717955023305507</v>
      </c>
      <c r="H3986" s="86">
        <f t="shared" si="439"/>
        <v>91.738616947569426</v>
      </c>
      <c r="I3986" s="86">
        <f t="shared" si="434"/>
        <v>8.5815861089842027</v>
      </c>
      <c r="J3986" s="86">
        <f t="shared" si="435"/>
        <v>6.5194572523843721</v>
      </c>
      <c r="L3986" s="87">
        <v>95.446655827946898</v>
      </c>
      <c r="M3986" s="86">
        <v>87.6519237626906</v>
      </c>
      <c r="N3986" s="86">
        <v>92.522328118160701</v>
      </c>
      <c r="O3986" s="86">
        <f t="shared" si="440"/>
        <v>91.873635902932733</v>
      </c>
      <c r="P3986" s="86">
        <f t="shared" si="436"/>
        <v>3.9376469096221292</v>
      </c>
      <c r="Q3986" s="86">
        <f t="shared" si="437"/>
        <v>6.5215790194169632</v>
      </c>
      <c r="S3986" s="86">
        <f t="shared" si="438"/>
        <v>2.1217670325905046E-3</v>
      </c>
      <c r="T3986" s="87">
        <v>0.91676302600000004</v>
      </c>
      <c r="U3986" s="87">
        <v>0</v>
      </c>
    </row>
    <row r="3987" spans="2:21">
      <c r="B3987" s="87" t="s">
        <v>9753</v>
      </c>
      <c r="C3987" s="87" t="s">
        <v>5056</v>
      </c>
      <c r="D3987" s="87" t="s">
        <v>5057</v>
      </c>
      <c r="E3987" s="87">
        <v>61.169811638984399</v>
      </c>
      <c r="F3987" s="86">
        <v>55.4283293735825</v>
      </c>
      <c r="G3987" s="86">
        <v>60.6225574723425</v>
      </c>
      <c r="H3987" s="86">
        <f t="shared" si="439"/>
        <v>59.073566161636471</v>
      </c>
      <c r="I3987" s="86">
        <f t="shared" si="434"/>
        <v>3.1687040271163269</v>
      </c>
      <c r="J3987" s="86">
        <f t="shared" si="435"/>
        <v>5.884440802301028</v>
      </c>
      <c r="L3987" s="87">
        <v>60.329648769505198</v>
      </c>
      <c r="M3987" s="86">
        <v>60.671914499431999</v>
      </c>
      <c r="N3987" s="86">
        <v>59.895120599813303</v>
      </c>
      <c r="O3987" s="86">
        <f t="shared" si="440"/>
        <v>60.298894622916833</v>
      </c>
      <c r="P3987" s="86">
        <f t="shared" si="436"/>
        <v>0.38930907229409512</v>
      </c>
      <c r="Q3987" s="86">
        <f t="shared" si="437"/>
        <v>5.9140596503020593</v>
      </c>
      <c r="S3987" s="86">
        <f t="shared" si="438"/>
        <v>2.9618848001029756E-2</v>
      </c>
      <c r="T3987" s="87">
        <v>0.97827360200000002</v>
      </c>
      <c r="U3987" s="87">
        <v>0</v>
      </c>
    </row>
    <row r="3988" spans="2:21">
      <c r="B3988" s="87" t="s">
        <v>9754</v>
      </c>
      <c r="C3988" s="87" t="s">
        <v>832</v>
      </c>
      <c r="D3988" s="87"/>
      <c r="E3988" s="87">
        <v>64.958350769115498</v>
      </c>
      <c r="F3988" s="86">
        <v>73.258801941331299</v>
      </c>
      <c r="G3988" s="86">
        <v>78.840146454226598</v>
      </c>
      <c r="H3988" s="86">
        <f t="shared" si="439"/>
        <v>72.352433054891137</v>
      </c>
      <c r="I3988" s="86">
        <f t="shared" si="434"/>
        <v>6.985140748726713</v>
      </c>
      <c r="J3988" s="86">
        <f t="shared" si="435"/>
        <v>6.1769696271551506</v>
      </c>
      <c r="L3988" s="87">
        <v>76.855154644778395</v>
      </c>
      <c r="M3988" s="86">
        <v>72.177984883751904</v>
      </c>
      <c r="N3988" s="86">
        <v>74.760228753825203</v>
      </c>
      <c r="O3988" s="86">
        <f t="shared" si="440"/>
        <v>74.597789427451829</v>
      </c>
      <c r="P3988" s="86">
        <f t="shared" si="436"/>
        <v>2.3428122298702525</v>
      </c>
      <c r="Q3988" s="86">
        <f t="shared" si="437"/>
        <v>6.2210609743048044</v>
      </c>
      <c r="S3988" s="86">
        <f t="shared" si="438"/>
        <v>4.4091347149653001E-2</v>
      </c>
      <c r="T3988" s="87">
        <v>1</v>
      </c>
      <c r="U3988" s="87">
        <v>0</v>
      </c>
    </row>
    <row r="3989" spans="2:21">
      <c r="B3989" s="87" t="s">
        <v>9755</v>
      </c>
      <c r="C3989" s="87" t="s">
        <v>5058</v>
      </c>
      <c r="D3989" s="87" t="s">
        <v>5059</v>
      </c>
      <c r="E3989" s="87">
        <v>45.617160610901998</v>
      </c>
      <c r="F3989" s="86">
        <v>45.299817965375702</v>
      </c>
      <c r="G3989" s="86">
        <v>47.834640084126903</v>
      </c>
      <c r="H3989" s="86">
        <f t="shared" si="439"/>
        <v>46.250539553468201</v>
      </c>
      <c r="I3989" s="86">
        <f t="shared" si="434"/>
        <v>1.3810168199889143</v>
      </c>
      <c r="J3989" s="86">
        <f t="shared" si="435"/>
        <v>5.5313982909286894</v>
      </c>
      <c r="L3989" s="87">
        <v>49.7273052884157</v>
      </c>
      <c r="M3989" s="86">
        <v>50.311396995893197</v>
      </c>
      <c r="N3989" s="86">
        <v>49.727666520675101</v>
      </c>
      <c r="O3989" s="86">
        <f t="shared" si="440"/>
        <v>49.922122934994661</v>
      </c>
      <c r="P3989" s="86">
        <f t="shared" si="436"/>
        <v>0.33712127415592091</v>
      </c>
      <c r="Q3989" s="86">
        <f t="shared" si="437"/>
        <v>5.6416073809037588</v>
      </c>
      <c r="S3989" s="86">
        <f t="shared" si="438"/>
        <v>0.11020908997506944</v>
      </c>
      <c r="T3989" s="87">
        <v>0.74257353299999995</v>
      </c>
      <c r="U3989" s="87">
        <v>0</v>
      </c>
    </row>
    <row r="3990" spans="2:21">
      <c r="B3990" s="87" t="s">
        <v>9756</v>
      </c>
      <c r="C3990" s="87" t="s">
        <v>832</v>
      </c>
      <c r="D3990" s="87" t="s">
        <v>1621</v>
      </c>
      <c r="E3990" s="87">
        <v>38.226739537798203</v>
      </c>
      <c r="F3990" s="86">
        <v>31.300241091263501</v>
      </c>
      <c r="G3990" s="86">
        <v>33.426329801527203</v>
      </c>
      <c r="H3990" s="86">
        <f t="shared" si="439"/>
        <v>34.317770143529636</v>
      </c>
      <c r="I3990" s="86">
        <f t="shared" si="434"/>
        <v>3.5482523296651221</v>
      </c>
      <c r="J3990" s="86">
        <f t="shared" si="435"/>
        <v>5.1008839091646641</v>
      </c>
      <c r="L3990" s="87">
        <v>47.957835120388197</v>
      </c>
      <c r="M3990" s="86">
        <v>46.853926735105802</v>
      </c>
      <c r="N3990" s="86">
        <v>42.863203506156999</v>
      </c>
      <c r="O3990" s="86">
        <f t="shared" si="440"/>
        <v>45.891655120550332</v>
      </c>
      <c r="P3990" s="86">
        <f t="shared" si="436"/>
        <v>2.6801665650319917</v>
      </c>
      <c r="Q3990" s="86">
        <f t="shared" si="437"/>
        <v>5.5201599345673786</v>
      </c>
      <c r="S3990" s="86">
        <f t="shared" si="438"/>
        <v>0.41927602540271408</v>
      </c>
      <c r="T3990" s="87">
        <v>4.8445859999999997E-3</v>
      </c>
      <c r="U3990" s="87">
        <v>0</v>
      </c>
    </row>
    <row r="3991" spans="2:21">
      <c r="B3991" s="87" t="s">
        <v>9757</v>
      </c>
      <c r="C3991" s="87" t="s">
        <v>5060</v>
      </c>
      <c r="D3991" s="87" t="s">
        <v>5061</v>
      </c>
      <c r="E3991" s="87">
        <v>58.375896366892398</v>
      </c>
      <c r="F3991" s="86">
        <v>50.954171140393903</v>
      </c>
      <c r="G3991" s="86">
        <v>71.360904526930895</v>
      </c>
      <c r="H3991" s="86">
        <f t="shared" si="439"/>
        <v>60.230324011405735</v>
      </c>
      <c r="I3991" s="86">
        <f t="shared" si="434"/>
        <v>10.328981958249916</v>
      </c>
      <c r="J3991" s="86">
        <f t="shared" si="435"/>
        <v>5.91241811486407</v>
      </c>
      <c r="L3991" s="87">
        <v>72.162352274263895</v>
      </c>
      <c r="M3991" s="86">
        <v>75.913998941296398</v>
      </c>
      <c r="N3991" s="86">
        <v>66.153547317097207</v>
      </c>
      <c r="O3991" s="86">
        <f t="shared" si="440"/>
        <v>71.409966177552505</v>
      </c>
      <c r="P3991" s="86">
        <f t="shared" si="436"/>
        <v>4.9235320254850192</v>
      </c>
      <c r="Q3991" s="86">
        <f t="shared" si="437"/>
        <v>6.1580535298078001</v>
      </c>
      <c r="S3991" s="86">
        <f t="shared" si="438"/>
        <v>0.24563541494373081</v>
      </c>
      <c r="T3991" s="87">
        <v>0.58867546699999995</v>
      </c>
      <c r="U3991" s="87">
        <v>0</v>
      </c>
    </row>
    <row r="3992" spans="2:21">
      <c r="B3992" s="87" t="s">
        <v>9758</v>
      </c>
      <c r="C3992" s="87" t="s">
        <v>5062</v>
      </c>
      <c r="D3992" s="87" t="s">
        <v>5063</v>
      </c>
      <c r="E3992" s="87">
        <v>42.968186526568502</v>
      </c>
      <c r="F3992" s="86">
        <v>34.196792932412798</v>
      </c>
      <c r="G3992" s="86">
        <v>38.794996554696297</v>
      </c>
      <c r="H3992" s="86">
        <f t="shared" si="439"/>
        <v>38.653325337892532</v>
      </c>
      <c r="I3992" s="86">
        <f t="shared" si="434"/>
        <v>4.3874126140758545</v>
      </c>
      <c r="J3992" s="86">
        <f t="shared" si="435"/>
        <v>5.2725206291440605</v>
      </c>
      <c r="L3992" s="87">
        <v>42.539711040391801</v>
      </c>
      <c r="M3992" s="86">
        <v>44.781799172147998</v>
      </c>
      <c r="N3992" s="86">
        <v>40.672633575020797</v>
      </c>
      <c r="O3992" s="86">
        <f t="shared" si="440"/>
        <v>42.664714595853532</v>
      </c>
      <c r="P3992" s="86">
        <f t="shared" si="436"/>
        <v>2.0574328404135076</v>
      </c>
      <c r="Q3992" s="86">
        <f t="shared" si="437"/>
        <v>5.4149714920763259</v>
      </c>
      <c r="S3992" s="86">
        <f t="shared" si="438"/>
        <v>0.14245086293226505</v>
      </c>
      <c r="T3992" s="87">
        <v>0.75417411999999995</v>
      </c>
      <c r="U3992" s="87">
        <v>0</v>
      </c>
    </row>
    <row r="3993" spans="2:21">
      <c r="B3993" s="87" t="s">
        <v>9759</v>
      </c>
      <c r="C3993" s="87" t="s">
        <v>832</v>
      </c>
      <c r="D3993" s="87" t="s">
        <v>1458</v>
      </c>
      <c r="E3993" s="87">
        <v>112.449413358692</v>
      </c>
      <c r="F3993" s="86">
        <v>119.730053581094</v>
      </c>
      <c r="G3993" s="86">
        <v>129.48279949347801</v>
      </c>
      <c r="H3993" s="86">
        <f t="shared" si="439"/>
        <v>120.55408881108799</v>
      </c>
      <c r="I3993" s="86">
        <f t="shared" si="434"/>
        <v>8.5465394370694607</v>
      </c>
      <c r="J3993" s="86">
        <f t="shared" si="435"/>
        <v>6.9135367731701001</v>
      </c>
      <c r="L3993" s="87">
        <v>123.545678591322</v>
      </c>
      <c r="M3993" s="86">
        <v>127.700087030272</v>
      </c>
      <c r="N3993" s="86">
        <v>137.58749600087299</v>
      </c>
      <c r="O3993" s="86">
        <f t="shared" si="440"/>
        <v>129.61108720748899</v>
      </c>
      <c r="P3993" s="86">
        <f t="shared" si="436"/>
        <v>7.2133279627911584</v>
      </c>
      <c r="Q3993" s="86">
        <f t="shared" si="437"/>
        <v>7.0180453244717951</v>
      </c>
      <c r="S3993" s="86">
        <f t="shared" si="438"/>
        <v>0.10450855130169477</v>
      </c>
      <c r="T3993" s="87">
        <v>0.82262595800000005</v>
      </c>
      <c r="U3993" s="87">
        <v>0</v>
      </c>
    </row>
    <row r="3994" spans="2:21">
      <c r="B3994" s="87" t="s">
        <v>9760</v>
      </c>
      <c r="C3994" s="87" t="s">
        <v>5064</v>
      </c>
      <c r="D3994" s="87" t="s">
        <v>957</v>
      </c>
      <c r="E3994" s="87">
        <v>33.604748808031196</v>
      </c>
      <c r="F3994" s="86">
        <v>29.614390064502398</v>
      </c>
      <c r="G3994" s="86">
        <v>28.8917627644277</v>
      </c>
      <c r="H3994" s="86">
        <f t="shared" si="439"/>
        <v>30.703633878987095</v>
      </c>
      <c r="I3994" s="86">
        <f t="shared" si="434"/>
        <v>2.5382865140376132</v>
      </c>
      <c r="J3994" s="86">
        <f t="shared" si="435"/>
        <v>4.9403375084288479</v>
      </c>
      <c r="L3994" s="87">
        <v>33.098866243653497</v>
      </c>
      <c r="M3994" s="86">
        <v>33.935586869884503</v>
      </c>
      <c r="N3994" s="86">
        <v>30.145696788935702</v>
      </c>
      <c r="O3994" s="86">
        <f t="shared" si="440"/>
        <v>32.393383300824574</v>
      </c>
      <c r="P3994" s="86">
        <f t="shared" si="436"/>
        <v>1.9910038531819703</v>
      </c>
      <c r="Q3994" s="86">
        <f t="shared" si="437"/>
        <v>5.0176272520112866</v>
      </c>
      <c r="S3994" s="86">
        <f t="shared" si="438"/>
        <v>7.7289743582438494E-2</v>
      </c>
      <c r="T3994" s="87">
        <v>0.93270687200000002</v>
      </c>
      <c r="U3994" s="87">
        <v>0</v>
      </c>
    </row>
    <row r="3995" spans="2:21">
      <c r="B3995" s="87" t="s">
        <v>9761</v>
      </c>
      <c r="C3995" s="87" t="s">
        <v>5065</v>
      </c>
      <c r="D3995" s="87" t="s">
        <v>2977</v>
      </c>
      <c r="E3995" s="87">
        <v>102.284454184445</v>
      </c>
      <c r="F3995" s="86">
        <v>94.981986467294803</v>
      </c>
      <c r="G3995" s="86">
        <v>103.807112228572</v>
      </c>
      <c r="H3995" s="86">
        <f t="shared" si="439"/>
        <v>100.35785096010393</v>
      </c>
      <c r="I3995" s="86">
        <f t="shared" si="434"/>
        <v>4.7174740236296611</v>
      </c>
      <c r="J3995" s="86">
        <f t="shared" si="435"/>
        <v>6.6490096724260352</v>
      </c>
      <c r="L3995" s="87">
        <v>107.794812459436</v>
      </c>
      <c r="M3995" s="86">
        <v>101.625270149676</v>
      </c>
      <c r="N3995" s="86">
        <v>98.924054552881501</v>
      </c>
      <c r="O3995" s="86">
        <f t="shared" si="440"/>
        <v>102.78137905399784</v>
      </c>
      <c r="P3995" s="86">
        <f t="shared" si="436"/>
        <v>4.5469800206471085</v>
      </c>
      <c r="Q3995" s="86">
        <f t="shared" si="437"/>
        <v>6.6834351043082716</v>
      </c>
      <c r="S3995" s="86">
        <f t="shared" si="438"/>
        <v>3.4425431882235173E-2</v>
      </c>
      <c r="T3995" s="87">
        <v>0.99531827500000003</v>
      </c>
      <c r="U3995" s="87">
        <v>0</v>
      </c>
    </row>
    <row r="3996" spans="2:21">
      <c r="B3996" s="87" t="s">
        <v>9762</v>
      </c>
      <c r="C3996" s="87" t="s">
        <v>5066</v>
      </c>
      <c r="D3996" s="87" t="s">
        <v>5067</v>
      </c>
      <c r="E3996" s="87">
        <v>67.836858998030394</v>
      </c>
      <c r="F3996" s="86">
        <v>66.199699868214097</v>
      </c>
      <c r="G3996" s="86">
        <v>74.845998565555703</v>
      </c>
      <c r="H3996" s="86">
        <f t="shared" si="439"/>
        <v>69.627519143933398</v>
      </c>
      <c r="I3996" s="86">
        <f t="shared" si="434"/>
        <v>4.592871444914044</v>
      </c>
      <c r="J3996" s="86">
        <f t="shared" si="435"/>
        <v>6.1215857154113165</v>
      </c>
      <c r="L3996" s="87">
        <v>68.2101745155678</v>
      </c>
      <c r="M3996" s="86">
        <v>73.143378134114897</v>
      </c>
      <c r="N3996" s="86">
        <v>63.760897023125999</v>
      </c>
      <c r="O3996" s="86">
        <f t="shared" si="440"/>
        <v>68.371483224269568</v>
      </c>
      <c r="P3996" s="86">
        <f t="shared" si="436"/>
        <v>4.6933200747597787</v>
      </c>
      <c r="Q3996" s="86">
        <f t="shared" si="437"/>
        <v>6.0953228178142975</v>
      </c>
      <c r="S3996" s="86">
        <f t="shared" si="438"/>
        <v>-2.6262897597018622E-2</v>
      </c>
      <c r="T3996" s="87">
        <v>0.82346668899999997</v>
      </c>
      <c r="U3996" s="87">
        <v>0</v>
      </c>
    </row>
    <row r="3997" spans="2:21">
      <c r="B3997" s="87" t="s">
        <v>9763</v>
      </c>
      <c r="C3997" s="87" t="s">
        <v>841</v>
      </c>
      <c r="D3997" s="87" t="s">
        <v>3823</v>
      </c>
      <c r="E3997" s="87">
        <v>7.9888161163851104</v>
      </c>
      <c r="F3997" s="86">
        <v>7.3173659310792196</v>
      </c>
      <c r="G3997" s="86">
        <v>7.9843999666664001</v>
      </c>
      <c r="H3997" s="86">
        <f t="shared" si="439"/>
        <v>7.7635273380435761</v>
      </c>
      <c r="I3997" s="86">
        <f t="shared" si="434"/>
        <v>0.38639342177746178</v>
      </c>
      <c r="J3997" s="86">
        <f t="shared" si="435"/>
        <v>2.9567122860296569</v>
      </c>
      <c r="L3997" s="87">
        <v>9.1760276365784605</v>
      </c>
      <c r="M3997" s="86">
        <v>6.9044525339415301</v>
      </c>
      <c r="N3997" s="86">
        <v>8.1790937815969809</v>
      </c>
      <c r="O3997" s="86">
        <f t="shared" si="440"/>
        <v>8.0865246507056572</v>
      </c>
      <c r="P3997" s="86">
        <f t="shared" si="436"/>
        <v>1.1386132551158361</v>
      </c>
      <c r="Q3997" s="86">
        <f t="shared" si="437"/>
        <v>3.015519808162745</v>
      </c>
      <c r="S3997" s="86">
        <f t="shared" si="438"/>
        <v>5.8807522133088388E-2</v>
      </c>
      <c r="T3997" s="87">
        <v>0.984038737</v>
      </c>
      <c r="U3997" s="87">
        <v>0</v>
      </c>
    </row>
    <row r="3998" spans="2:21">
      <c r="B3998" s="87" t="s">
        <v>9764</v>
      </c>
      <c r="C3998" s="87" t="s">
        <v>5068</v>
      </c>
      <c r="D3998" s="87" t="s">
        <v>945</v>
      </c>
      <c r="E3998" s="87">
        <v>54.899020114091101</v>
      </c>
      <c r="F3998" s="86">
        <v>45.838639822447597</v>
      </c>
      <c r="G3998" s="86">
        <v>61.270596528737499</v>
      </c>
      <c r="H3998" s="86">
        <f t="shared" si="439"/>
        <v>54.002752155092061</v>
      </c>
      <c r="I3998" s="86">
        <f t="shared" si="434"/>
        <v>7.7549206402739923</v>
      </c>
      <c r="J3998" s="86">
        <f t="shared" si="435"/>
        <v>5.7549610284472852</v>
      </c>
      <c r="L3998" s="87">
        <v>59.7543833946226</v>
      </c>
      <c r="M3998" s="86">
        <v>60.527098782470503</v>
      </c>
      <c r="N3998" s="86">
        <v>60.429375668792197</v>
      </c>
      <c r="O3998" s="86">
        <f t="shared" si="440"/>
        <v>60.236952615295102</v>
      </c>
      <c r="P3998" s="86">
        <f t="shared" si="436"/>
        <v>0.42076387831192652</v>
      </c>
      <c r="Q3998" s="86">
        <f t="shared" si="437"/>
        <v>5.912576880866534</v>
      </c>
      <c r="S3998" s="86">
        <f t="shared" si="438"/>
        <v>0.15761585241924855</v>
      </c>
      <c r="T3998" s="87">
        <v>0.63902203599999996</v>
      </c>
      <c r="U3998" s="87">
        <v>0</v>
      </c>
    </row>
    <row r="3999" spans="2:21">
      <c r="B3999" s="87" t="s">
        <v>9765</v>
      </c>
      <c r="C3999" s="87" t="s">
        <v>5069</v>
      </c>
      <c r="D3999" s="87" t="s">
        <v>5070</v>
      </c>
      <c r="E3999" s="87">
        <v>369.56449602983599</v>
      </c>
      <c r="F3999" s="86">
        <v>334.46669979833803</v>
      </c>
      <c r="G3999" s="86">
        <v>297.50617115994999</v>
      </c>
      <c r="H3999" s="86">
        <f t="shared" si="439"/>
        <v>333.84578899604134</v>
      </c>
      <c r="I3999" s="86">
        <f t="shared" si="434"/>
        <v>36.033174900802379</v>
      </c>
      <c r="J3999" s="86">
        <f t="shared" si="435"/>
        <v>8.3830380325132019</v>
      </c>
      <c r="L3999" s="87">
        <v>477.57451639022503</v>
      </c>
      <c r="M3999" s="86">
        <v>381.53683661518397</v>
      </c>
      <c r="N3999" s="86">
        <v>384.089512701432</v>
      </c>
      <c r="O3999" s="86">
        <f t="shared" si="440"/>
        <v>414.40028856894696</v>
      </c>
      <c r="P3999" s="86">
        <f t="shared" si="436"/>
        <v>54.725371944020921</v>
      </c>
      <c r="Q3999" s="86">
        <f t="shared" si="437"/>
        <v>8.694881197424781</v>
      </c>
      <c r="S3999" s="86">
        <f t="shared" si="438"/>
        <v>0.31184316491157948</v>
      </c>
      <c r="T3999" s="87">
        <v>0.14644485700000001</v>
      </c>
      <c r="U3999" s="87">
        <v>0</v>
      </c>
    </row>
    <row r="4000" spans="2:21">
      <c r="B4000" s="87" t="s">
        <v>9766</v>
      </c>
      <c r="C4000" s="87" t="s">
        <v>5071</v>
      </c>
      <c r="D4000" s="87" t="s">
        <v>5072</v>
      </c>
      <c r="E4000" s="87">
        <v>55.985376283802402</v>
      </c>
      <c r="F4000" s="86">
        <v>53.113736305323698</v>
      </c>
      <c r="G4000" s="86">
        <v>43.659252655103401</v>
      </c>
      <c r="H4000" s="86">
        <f t="shared" si="439"/>
        <v>50.919455081409829</v>
      </c>
      <c r="I4000" s="86">
        <f t="shared" si="434"/>
        <v>6.4493785355420057</v>
      </c>
      <c r="J4000" s="86">
        <f t="shared" si="435"/>
        <v>5.6701450750937541</v>
      </c>
      <c r="L4000" s="87">
        <v>50.846087433657097</v>
      </c>
      <c r="M4000" s="86">
        <v>53.717486657341198</v>
      </c>
      <c r="N4000" s="86">
        <v>51.144087315920302</v>
      </c>
      <c r="O4000" s="86">
        <f t="shared" si="440"/>
        <v>51.902553802306194</v>
      </c>
      <c r="P4000" s="86">
        <f t="shared" si="436"/>
        <v>1.5788245417624276</v>
      </c>
      <c r="Q4000" s="86">
        <f t="shared" si="437"/>
        <v>5.6977336212793599</v>
      </c>
      <c r="S4000" s="86">
        <f t="shared" si="438"/>
        <v>2.7588546185606831E-2</v>
      </c>
      <c r="T4000" s="87">
        <v>0.97342599699999999</v>
      </c>
      <c r="U4000" s="87">
        <v>0</v>
      </c>
    </row>
    <row r="4001" spans="2:21">
      <c r="B4001" s="87" t="s">
        <v>9767</v>
      </c>
      <c r="C4001" s="87" t="s">
        <v>5073</v>
      </c>
      <c r="D4001" s="87" t="s">
        <v>1282</v>
      </c>
      <c r="E4001" s="87">
        <v>137.79557159910999</v>
      </c>
      <c r="F4001" s="86">
        <v>136.570081802533</v>
      </c>
      <c r="G4001" s="86">
        <v>110.306217247625</v>
      </c>
      <c r="H4001" s="86">
        <f t="shared" si="439"/>
        <v>128.22395688308933</v>
      </c>
      <c r="I4001" s="86">
        <f t="shared" si="434"/>
        <v>15.529311045361789</v>
      </c>
      <c r="J4001" s="86">
        <f t="shared" si="435"/>
        <v>7.0025220246445246</v>
      </c>
      <c r="L4001" s="87">
        <v>147.846130011432</v>
      </c>
      <c r="M4001" s="86">
        <v>190.79951016538701</v>
      </c>
      <c r="N4001" s="86">
        <v>140.61207500800299</v>
      </c>
      <c r="O4001" s="86">
        <f t="shared" si="440"/>
        <v>159.75257172827401</v>
      </c>
      <c r="P4001" s="86">
        <f t="shared" si="436"/>
        <v>27.129636519617584</v>
      </c>
      <c r="Q4001" s="86">
        <f t="shared" si="437"/>
        <v>7.3196953459220389</v>
      </c>
      <c r="S4001" s="86">
        <f t="shared" si="438"/>
        <v>0.31717332127751424</v>
      </c>
      <c r="T4001" s="87">
        <v>0.19772679400000001</v>
      </c>
      <c r="U4001" s="87">
        <v>0</v>
      </c>
    </row>
    <row r="4002" spans="2:21">
      <c r="B4002" s="87" t="s">
        <v>9768</v>
      </c>
      <c r="C4002" s="87" t="s">
        <v>5074</v>
      </c>
      <c r="D4002" s="87" t="s">
        <v>5075</v>
      </c>
      <c r="E4002" s="87">
        <v>55.746860840441499</v>
      </c>
      <c r="F4002" s="86">
        <v>62.820779771362403</v>
      </c>
      <c r="G4002" s="86">
        <v>57.724834634904703</v>
      </c>
      <c r="H4002" s="86">
        <f t="shared" si="439"/>
        <v>58.76415841556954</v>
      </c>
      <c r="I4002" s="86">
        <f t="shared" si="434"/>
        <v>3.6496887129044122</v>
      </c>
      <c r="J4002" s="86">
        <f t="shared" si="435"/>
        <v>5.8768645859695319</v>
      </c>
      <c r="L4002" s="87">
        <v>65.048228290142703</v>
      </c>
      <c r="M4002" s="86">
        <v>62.7601913020548</v>
      </c>
      <c r="N4002" s="86">
        <v>60.872837689816599</v>
      </c>
      <c r="O4002" s="86">
        <f t="shared" si="440"/>
        <v>62.893752427338036</v>
      </c>
      <c r="P4002" s="86">
        <f t="shared" si="436"/>
        <v>2.0908970794764357</v>
      </c>
      <c r="Q4002" s="86">
        <f t="shared" si="437"/>
        <v>5.974844808498224</v>
      </c>
      <c r="S4002" s="86">
        <f t="shared" si="438"/>
        <v>9.7980222528691804E-2</v>
      </c>
      <c r="T4002" s="87">
        <v>0.89686612200000004</v>
      </c>
      <c r="U4002" s="87">
        <v>0</v>
      </c>
    </row>
    <row r="4003" spans="2:21">
      <c r="B4003" s="87" t="s">
        <v>9769</v>
      </c>
      <c r="C4003" s="87" t="s">
        <v>5076</v>
      </c>
      <c r="D4003" s="87" t="s">
        <v>5077</v>
      </c>
      <c r="E4003" s="87">
        <v>234.605115510274</v>
      </c>
      <c r="F4003" s="86">
        <v>235.80804051360801</v>
      </c>
      <c r="G4003" s="86">
        <v>212.64512111161</v>
      </c>
      <c r="H4003" s="86">
        <f t="shared" si="439"/>
        <v>227.68609237849736</v>
      </c>
      <c r="I4003" s="86">
        <f t="shared" si="434"/>
        <v>13.039741931089335</v>
      </c>
      <c r="J4003" s="86">
        <f t="shared" si="435"/>
        <v>7.8309023606109083</v>
      </c>
      <c r="L4003" s="87">
        <v>234.34976033096299</v>
      </c>
      <c r="M4003" s="86">
        <v>215.24429318797499</v>
      </c>
      <c r="N4003" s="86">
        <v>230.663212869191</v>
      </c>
      <c r="O4003" s="86">
        <f t="shared" si="440"/>
        <v>226.75242212937633</v>
      </c>
      <c r="P4003" s="86">
        <f t="shared" si="436"/>
        <v>10.135355536236196</v>
      </c>
      <c r="Q4003" s="86">
        <f t="shared" si="437"/>
        <v>7.8249741512247803</v>
      </c>
      <c r="S4003" s="86">
        <f t="shared" si="438"/>
        <v>-5.9282093861278817E-3</v>
      </c>
      <c r="T4003" s="87">
        <v>0.86982598200000005</v>
      </c>
      <c r="U4003" s="87">
        <v>0</v>
      </c>
    </row>
    <row r="4004" spans="2:21">
      <c r="B4004" s="87" t="s">
        <v>9770</v>
      </c>
      <c r="C4004" s="87" t="s">
        <v>5078</v>
      </c>
      <c r="D4004" s="87" t="s">
        <v>5079</v>
      </c>
      <c r="E4004" s="87">
        <v>77.7352825732886</v>
      </c>
      <c r="F4004" s="86">
        <v>86.346750535177307</v>
      </c>
      <c r="G4004" s="86">
        <v>93.159290900269099</v>
      </c>
      <c r="H4004" s="86">
        <f t="shared" si="439"/>
        <v>85.747108002911659</v>
      </c>
      <c r="I4004" s="86">
        <f t="shared" si="434"/>
        <v>7.7294687134736106</v>
      </c>
      <c r="J4004" s="86">
        <f t="shared" si="435"/>
        <v>6.422016109144054</v>
      </c>
      <c r="L4004" s="87">
        <v>80.438398528722303</v>
      </c>
      <c r="M4004" s="86">
        <v>93.791673301000003</v>
      </c>
      <c r="N4004" s="86">
        <v>93.242816493066698</v>
      </c>
      <c r="O4004" s="86">
        <f t="shared" si="440"/>
        <v>89.157629440929668</v>
      </c>
      <c r="P4004" s="86">
        <f t="shared" si="436"/>
        <v>7.5560605955880238</v>
      </c>
      <c r="Q4004" s="86">
        <f t="shared" si="437"/>
        <v>6.4782863530363901</v>
      </c>
      <c r="S4004" s="86">
        <f t="shared" si="438"/>
        <v>5.6270243892335321E-2</v>
      </c>
      <c r="T4004" s="87">
        <v>0.96914946000000002</v>
      </c>
      <c r="U4004" s="87">
        <v>0</v>
      </c>
    </row>
    <row r="4005" spans="2:21">
      <c r="B4005" s="87" t="s">
        <v>9771</v>
      </c>
      <c r="C4005" s="87" t="s">
        <v>841</v>
      </c>
      <c r="D4005" s="87" t="s">
        <v>955</v>
      </c>
      <c r="E4005" s="87">
        <v>99.9886125094134</v>
      </c>
      <c r="F4005" s="86">
        <v>105.69273695434499</v>
      </c>
      <c r="G4005" s="86">
        <v>100.397410506854</v>
      </c>
      <c r="H4005" s="86">
        <f t="shared" si="439"/>
        <v>102.02625332353746</v>
      </c>
      <c r="I4005" s="86">
        <f t="shared" si="434"/>
        <v>3.1818399727064421</v>
      </c>
      <c r="J4005" s="86">
        <f t="shared" si="435"/>
        <v>6.6727966230126992</v>
      </c>
      <c r="L4005" s="87">
        <v>103.232571016837</v>
      </c>
      <c r="M4005" s="86">
        <v>113.375644466598</v>
      </c>
      <c r="N4005" s="86">
        <v>121.092633442731</v>
      </c>
      <c r="O4005" s="86">
        <f t="shared" si="440"/>
        <v>112.56694964205535</v>
      </c>
      <c r="P4005" s="86">
        <f t="shared" si="436"/>
        <v>8.9574520905020343</v>
      </c>
      <c r="Q4005" s="86">
        <f t="shared" si="437"/>
        <v>6.8146394951091462</v>
      </c>
      <c r="S4005" s="86">
        <f t="shared" si="438"/>
        <v>0.141842872096447</v>
      </c>
      <c r="T4005" s="87">
        <v>0.68712190100000003</v>
      </c>
      <c r="U4005" s="87">
        <v>0</v>
      </c>
    </row>
    <row r="4006" spans="2:21">
      <c r="B4006" s="87" t="s">
        <v>9772</v>
      </c>
      <c r="C4006" s="87" t="s">
        <v>841</v>
      </c>
      <c r="D4006" s="87"/>
      <c r="E4006" s="87">
        <v>93.940547804268903</v>
      </c>
      <c r="F4006" s="86">
        <v>113.275041996722</v>
      </c>
      <c r="G4006" s="86">
        <v>114.369665167741</v>
      </c>
      <c r="H4006" s="86">
        <f t="shared" si="439"/>
        <v>107.1950849895773</v>
      </c>
      <c r="I4006" s="86">
        <f t="shared" si="434"/>
        <v>11.491806514607495</v>
      </c>
      <c r="J4006" s="86">
        <f t="shared" si="435"/>
        <v>6.7440949479610621</v>
      </c>
      <c r="L4006" s="87">
        <v>114.047411790029</v>
      </c>
      <c r="M4006" s="86">
        <v>106.852935013316</v>
      </c>
      <c r="N4006" s="86">
        <v>126.642333397657</v>
      </c>
      <c r="O4006" s="86">
        <f t="shared" si="440"/>
        <v>115.84756006700066</v>
      </c>
      <c r="P4006" s="86">
        <f t="shared" si="436"/>
        <v>10.016759579217851</v>
      </c>
      <c r="Q4006" s="86">
        <f t="shared" si="437"/>
        <v>6.8560838488561195</v>
      </c>
      <c r="S4006" s="86">
        <f t="shared" si="438"/>
        <v>0.11198890089505742</v>
      </c>
      <c r="T4006" s="87">
        <v>0.858845886</v>
      </c>
      <c r="U4006" s="87">
        <v>0</v>
      </c>
    </row>
    <row r="4007" spans="2:21">
      <c r="B4007" s="87" t="s">
        <v>9773</v>
      </c>
      <c r="C4007" s="87" t="s">
        <v>841</v>
      </c>
      <c r="D4007" s="87"/>
      <c r="E4007" s="87">
        <v>73.716111849963596</v>
      </c>
      <c r="F4007" s="86">
        <v>93.8013881200242</v>
      </c>
      <c r="G4007" s="86">
        <v>93.341724777316898</v>
      </c>
      <c r="H4007" s="86">
        <f t="shared" si="439"/>
        <v>86.953074915768227</v>
      </c>
      <c r="I4007" s="86">
        <f t="shared" si="434"/>
        <v>11.465849990352588</v>
      </c>
      <c r="J4007" s="86">
        <f t="shared" si="435"/>
        <v>6.4421651412494851</v>
      </c>
      <c r="L4007" s="87">
        <v>88.089012163681105</v>
      </c>
      <c r="M4007" s="86">
        <v>110.80490821464799</v>
      </c>
      <c r="N4007" s="86">
        <v>99.991069756241501</v>
      </c>
      <c r="O4007" s="86">
        <f t="shared" si="440"/>
        <v>99.628330044856853</v>
      </c>
      <c r="P4007" s="86">
        <f t="shared" si="436"/>
        <v>11.362291512861516</v>
      </c>
      <c r="Q4007" s="86">
        <f t="shared" si="437"/>
        <v>6.6384841364136591</v>
      </c>
      <c r="S4007" s="86">
        <f t="shared" si="438"/>
        <v>0.19631899516417328</v>
      </c>
      <c r="T4007" s="87">
        <v>0.54546373199999998</v>
      </c>
      <c r="U4007" s="87">
        <v>0</v>
      </c>
    </row>
    <row r="4008" spans="2:21">
      <c r="B4008" s="87" t="s">
        <v>9774</v>
      </c>
      <c r="C4008" s="87" t="s">
        <v>5080</v>
      </c>
      <c r="D4008" s="87" t="s">
        <v>1326</v>
      </c>
      <c r="E4008" s="87">
        <v>61.257971652996098</v>
      </c>
      <c r="F4008" s="86">
        <v>67.479951920459897</v>
      </c>
      <c r="G4008" s="86">
        <v>70.693690155402706</v>
      </c>
      <c r="H4008" s="86">
        <f t="shared" si="439"/>
        <v>66.477204576286226</v>
      </c>
      <c r="I4008" s="86">
        <f t="shared" si="434"/>
        <v>4.7971160702395048</v>
      </c>
      <c r="J4008" s="86">
        <f t="shared" si="435"/>
        <v>6.0547878117019636</v>
      </c>
      <c r="L4008" s="87">
        <v>62.990961553613403</v>
      </c>
      <c r="M4008" s="86">
        <v>68.383165687899606</v>
      </c>
      <c r="N4008" s="86">
        <v>68.508865837824601</v>
      </c>
      <c r="O4008" s="86">
        <f t="shared" si="440"/>
        <v>66.627664359779203</v>
      </c>
      <c r="P4008" s="86">
        <f t="shared" si="436"/>
        <v>3.1501040629165642</v>
      </c>
      <c r="Q4008" s="86">
        <f t="shared" si="437"/>
        <v>6.058049415543926</v>
      </c>
      <c r="S4008" s="86">
        <f t="shared" si="438"/>
        <v>3.2616038419614416E-3</v>
      </c>
      <c r="T4008" s="87">
        <v>0.91703139600000005</v>
      </c>
      <c r="U4008" s="87">
        <v>0</v>
      </c>
    </row>
    <row r="4009" spans="2:21">
      <c r="B4009" s="87" t="s">
        <v>9775</v>
      </c>
      <c r="C4009" s="87" t="s">
        <v>832</v>
      </c>
      <c r="D4009" s="87" t="s">
        <v>5081</v>
      </c>
      <c r="E4009" s="87">
        <v>68.111592307425497</v>
      </c>
      <c r="F4009" s="86">
        <v>58.1121719790318</v>
      </c>
      <c r="G4009" s="86">
        <v>64.818405083356794</v>
      </c>
      <c r="H4009" s="86">
        <f t="shared" si="439"/>
        <v>63.680723123271356</v>
      </c>
      <c r="I4009" s="86">
        <f t="shared" si="434"/>
        <v>5.0958651775435682</v>
      </c>
      <c r="J4009" s="86">
        <f t="shared" si="435"/>
        <v>5.992784813313432</v>
      </c>
      <c r="L4009" s="87">
        <v>79.410061531107601</v>
      </c>
      <c r="M4009" s="86">
        <v>72.452397173683195</v>
      </c>
      <c r="N4009" s="86">
        <v>73.0907490267643</v>
      </c>
      <c r="O4009" s="86">
        <f t="shared" si="440"/>
        <v>74.984402577185037</v>
      </c>
      <c r="P4009" s="86">
        <f t="shared" si="436"/>
        <v>3.8460000200740088</v>
      </c>
      <c r="Q4009" s="86">
        <f t="shared" si="437"/>
        <v>6.2285186282995424</v>
      </c>
      <c r="S4009" s="86">
        <f t="shared" si="438"/>
        <v>0.2357338149861106</v>
      </c>
      <c r="T4009" s="87">
        <v>0.211966443</v>
      </c>
      <c r="U4009" s="87">
        <v>0</v>
      </c>
    </row>
    <row r="4010" spans="2:21">
      <c r="B4010" s="87" t="s">
        <v>9776</v>
      </c>
      <c r="C4010" s="87" t="s">
        <v>832</v>
      </c>
      <c r="D4010" s="87" t="s">
        <v>5082</v>
      </c>
      <c r="E4010" s="87">
        <v>88.005879050540599</v>
      </c>
      <c r="F4010" s="86">
        <v>93.212506432532294</v>
      </c>
      <c r="G4010" s="86">
        <v>93.102800028821505</v>
      </c>
      <c r="H4010" s="86">
        <f t="shared" si="439"/>
        <v>91.440395170631461</v>
      </c>
      <c r="I4010" s="86">
        <f t="shared" si="434"/>
        <v>2.9748839654895458</v>
      </c>
      <c r="J4010" s="86">
        <f t="shared" si="435"/>
        <v>6.5147597332328253</v>
      </c>
      <c r="L4010" s="87">
        <v>96.187528062772799</v>
      </c>
      <c r="M4010" s="86">
        <v>105.022342713575</v>
      </c>
      <c r="N4010" s="86">
        <v>108.833255263612</v>
      </c>
      <c r="O4010" s="86">
        <f t="shared" si="440"/>
        <v>103.34770867998661</v>
      </c>
      <c r="P4010" s="86">
        <f t="shared" si="436"/>
        <v>6.4870566106170635</v>
      </c>
      <c r="Q4010" s="86">
        <f t="shared" si="437"/>
        <v>6.6913625929293277</v>
      </c>
      <c r="S4010" s="86">
        <f t="shared" si="438"/>
        <v>0.17660285969650238</v>
      </c>
      <c r="T4010" s="87">
        <v>0.57913676300000005</v>
      </c>
      <c r="U4010" s="87">
        <v>0</v>
      </c>
    </row>
    <row r="4011" spans="2:21">
      <c r="B4011" s="87" t="s">
        <v>9777</v>
      </c>
      <c r="C4011" s="87" t="s">
        <v>841</v>
      </c>
      <c r="D4011" s="87"/>
      <c r="E4011" s="87">
        <v>30.5309998387572</v>
      </c>
      <c r="F4011" s="86">
        <v>30.695814420790398</v>
      </c>
      <c r="G4011" s="86">
        <v>37.610730579840997</v>
      </c>
      <c r="H4011" s="86">
        <f t="shared" si="439"/>
        <v>32.945848279796195</v>
      </c>
      <c r="I4011" s="86">
        <f t="shared" si="434"/>
        <v>4.0407469750735601</v>
      </c>
      <c r="J4011" s="86">
        <f t="shared" si="435"/>
        <v>5.0420247682077397</v>
      </c>
      <c r="L4011" s="87">
        <v>33.764036385206097</v>
      </c>
      <c r="M4011" s="86">
        <v>35.5260455719662</v>
      </c>
      <c r="N4011" s="86">
        <v>30.0106682351438</v>
      </c>
      <c r="O4011" s="86">
        <f t="shared" si="440"/>
        <v>33.100250064105367</v>
      </c>
      <c r="P4011" s="86">
        <f t="shared" si="436"/>
        <v>2.8169675187946113</v>
      </c>
      <c r="Q4011" s="86">
        <f t="shared" si="437"/>
        <v>5.0487702111610027</v>
      </c>
      <c r="S4011" s="86">
        <f t="shared" si="438"/>
        <v>6.7454429532626667E-3</v>
      </c>
      <c r="T4011" s="87">
        <v>0.94240603899999997</v>
      </c>
      <c r="U4011" s="87">
        <v>0</v>
      </c>
    </row>
    <row r="4012" spans="2:21">
      <c r="B4012" s="87" t="s">
        <v>9778</v>
      </c>
      <c r="C4012" s="87" t="s">
        <v>841</v>
      </c>
      <c r="D4012" s="87"/>
      <c r="E4012" s="87">
        <v>210.22061612296801</v>
      </c>
      <c r="F4012" s="86">
        <v>198.63515608605201</v>
      </c>
      <c r="G4012" s="86">
        <v>190.88841733949201</v>
      </c>
      <c r="H4012" s="86">
        <f t="shared" si="439"/>
        <v>199.91472984950403</v>
      </c>
      <c r="I4012" s="86">
        <f t="shared" si="434"/>
        <v>9.7294120692385011</v>
      </c>
      <c r="J4012" s="86">
        <f t="shared" si="435"/>
        <v>7.6432409644982409</v>
      </c>
      <c r="L4012" s="87">
        <v>260.56286664946902</v>
      </c>
      <c r="M4012" s="86">
        <v>206.96739664741301</v>
      </c>
      <c r="N4012" s="86">
        <v>244.59999289044001</v>
      </c>
      <c r="O4012" s="86">
        <f t="shared" si="440"/>
        <v>237.37675206244069</v>
      </c>
      <c r="P4012" s="86">
        <f t="shared" si="436"/>
        <v>27.518175942997722</v>
      </c>
      <c r="Q4012" s="86">
        <f t="shared" si="437"/>
        <v>7.891034838627502</v>
      </c>
      <c r="S4012" s="86">
        <f t="shared" si="438"/>
        <v>0.24779387412925963</v>
      </c>
      <c r="T4012" s="87">
        <v>0.29757030400000001</v>
      </c>
      <c r="U4012" s="87">
        <v>0</v>
      </c>
    </row>
    <row r="4013" spans="2:21">
      <c r="B4013" s="87" t="s">
        <v>9779</v>
      </c>
      <c r="C4013" s="87" t="s">
        <v>5083</v>
      </c>
      <c r="D4013" s="87" t="s">
        <v>5084</v>
      </c>
      <c r="E4013" s="87">
        <v>140.77515660206501</v>
      </c>
      <c r="F4013" s="86">
        <v>140.71706068478201</v>
      </c>
      <c r="G4013" s="86">
        <v>132.66451198310699</v>
      </c>
      <c r="H4013" s="86">
        <f t="shared" si="439"/>
        <v>138.05224308998467</v>
      </c>
      <c r="I4013" s="86">
        <f t="shared" si="434"/>
        <v>4.6660024264796824</v>
      </c>
      <c r="J4013" s="86">
        <f t="shared" si="435"/>
        <v>7.1090705189792791</v>
      </c>
      <c r="L4013" s="87">
        <v>136.537024329649</v>
      </c>
      <c r="M4013" s="86">
        <v>142.377166030589</v>
      </c>
      <c r="N4013" s="86">
        <v>157.99915566778699</v>
      </c>
      <c r="O4013" s="86">
        <f t="shared" si="440"/>
        <v>145.63778200934166</v>
      </c>
      <c r="P4013" s="86">
        <f t="shared" si="436"/>
        <v>11.096372507019765</v>
      </c>
      <c r="Q4013" s="86">
        <f t="shared" si="437"/>
        <v>7.1862408643124036</v>
      </c>
      <c r="S4013" s="86">
        <f t="shared" si="438"/>
        <v>7.7170345333125764E-2</v>
      </c>
      <c r="T4013" s="87">
        <v>0.93025501799999999</v>
      </c>
      <c r="U4013" s="87">
        <v>0</v>
      </c>
    </row>
    <row r="4014" spans="2:21">
      <c r="B4014" s="87" t="s">
        <v>9780</v>
      </c>
      <c r="C4014" s="87" t="s">
        <v>5085</v>
      </c>
      <c r="D4014" s="87" t="s">
        <v>5086</v>
      </c>
      <c r="E4014" s="87">
        <v>83.708466753753797</v>
      </c>
      <c r="F4014" s="86">
        <v>79.286720846727505</v>
      </c>
      <c r="G4014" s="86">
        <v>82.453590308798098</v>
      </c>
      <c r="H4014" s="86">
        <f t="shared" si="439"/>
        <v>81.816259303093133</v>
      </c>
      <c r="I4014" s="86">
        <f t="shared" si="434"/>
        <v>2.2787282252828258</v>
      </c>
      <c r="J4014" s="86">
        <f t="shared" si="435"/>
        <v>6.3543156725894248</v>
      </c>
      <c r="L4014" s="87">
        <v>90.8223145604547</v>
      </c>
      <c r="M4014" s="86">
        <v>86.044107239526596</v>
      </c>
      <c r="N4014" s="86">
        <v>84.301724500580804</v>
      </c>
      <c r="O4014" s="86">
        <f t="shared" si="440"/>
        <v>87.056048766854033</v>
      </c>
      <c r="P4014" s="86">
        <f t="shared" si="436"/>
        <v>3.3760247219590833</v>
      </c>
      <c r="Q4014" s="86">
        <f t="shared" si="437"/>
        <v>6.443872636563527</v>
      </c>
      <c r="S4014" s="86">
        <f t="shared" si="438"/>
        <v>8.9556963974102871E-2</v>
      </c>
      <c r="T4014" s="87">
        <v>0.85792772100000003</v>
      </c>
      <c r="U4014" s="87">
        <v>0</v>
      </c>
    </row>
    <row r="4015" spans="2:21">
      <c r="B4015" s="87" t="s">
        <v>9781</v>
      </c>
      <c r="C4015" s="87" t="s">
        <v>5087</v>
      </c>
      <c r="D4015" s="87" t="s">
        <v>1490</v>
      </c>
      <c r="E4015" s="87">
        <v>88.556434824141704</v>
      </c>
      <c r="F4015" s="86">
        <v>77.048853554915198</v>
      </c>
      <c r="G4015" s="86">
        <v>76.795115122557704</v>
      </c>
      <c r="H4015" s="86">
        <f t="shared" si="439"/>
        <v>80.800134500538206</v>
      </c>
      <c r="I4015" s="86">
        <f t="shared" si="434"/>
        <v>6.7183511243803453</v>
      </c>
      <c r="J4015" s="86">
        <f t="shared" si="435"/>
        <v>6.3362857893879214</v>
      </c>
      <c r="L4015" s="87">
        <v>101.208327427615</v>
      </c>
      <c r="M4015" s="86">
        <v>99.222885884791197</v>
      </c>
      <c r="N4015" s="86">
        <v>80.567215435014305</v>
      </c>
      <c r="O4015" s="86">
        <f t="shared" si="440"/>
        <v>93.666142915806844</v>
      </c>
      <c r="P4015" s="86">
        <f t="shared" si="436"/>
        <v>11.387357919653223</v>
      </c>
      <c r="Q4015" s="86">
        <f t="shared" si="437"/>
        <v>6.5494557524369865</v>
      </c>
      <c r="S4015" s="86">
        <f t="shared" si="438"/>
        <v>0.21316996304906458</v>
      </c>
      <c r="T4015" s="87">
        <v>0.45601296499999999</v>
      </c>
      <c r="U4015" s="87">
        <v>0</v>
      </c>
    </row>
    <row r="4016" spans="2:21">
      <c r="B4016" s="87" t="s">
        <v>9782</v>
      </c>
      <c r="C4016" s="87" t="s">
        <v>5088</v>
      </c>
      <c r="D4016" s="87" t="s">
        <v>1621</v>
      </c>
      <c r="E4016" s="87">
        <v>67.439667128446104</v>
      </c>
      <c r="F4016" s="86">
        <v>69.167856246543394</v>
      </c>
      <c r="G4016" s="86">
        <v>73.6402375504925</v>
      </c>
      <c r="H4016" s="86">
        <f t="shared" si="439"/>
        <v>70.082586975160666</v>
      </c>
      <c r="I4016" s="86">
        <f t="shared" si="434"/>
        <v>3.1998933762075059</v>
      </c>
      <c r="J4016" s="86">
        <f t="shared" si="435"/>
        <v>6.1309841253537067</v>
      </c>
      <c r="L4016" s="87">
        <v>71.947718324639993</v>
      </c>
      <c r="M4016" s="86">
        <v>70.110013306281004</v>
      </c>
      <c r="N4016" s="86">
        <v>72.279417118248404</v>
      </c>
      <c r="O4016" s="86">
        <f t="shared" si="440"/>
        <v>71.445716249723134</v>
      </c>
      <c r="P4016" s="86">
        <f t="shared" si="436"/>
        <v>1.1685815278620038</v>
      </c>
      <c r="Q4016" s="86">
        <f t="shared" si="437"/>
        <v>6.1587756075303286</v>
      </c>
      <c r="S4016" s="86">
        <f t="shared" si="438"/>
        <v>2.7791482176621651E-2</v>
      </c>
      <c r="T4016" s="87">
        <v>0.96919776700000004</v>
      </c>
      <c r="U4016" s="87">
        <v>0</v>
      </c>
    </row>
    <row r="4017" spans="2:21">
      <c r="B4017" s="87" t="s">
        <v>9783</v>
      </c>
      <c r="C4017" s="87" t="s">
        <v>5089</v>
      </c>
      <c r="D4017" s="87" t="s">
        <v>1414</v>
      </c>
      <c r="E4017" s="87">
        <v>81.957856681077004</v>
      </c>
      <c r="F4017" s="86">
        <v>77.959182659307999</v>
      </c>
      <c r="G4017" s="86">
        <v>80.979414848344803</v>
      </c>
      <c r="H4017" s="86">
        <f t="shared" si="439"/>
        <v>80.298818062909945</v>
      </c>
      <c r="I4017" s="86">
        <f t="shared" si="434"/>
        <v>2.0844081825186698</v>
      </c>
      <c r="J4017" s="86">
        <f t="shared" si="435"/>
        <v>6.32730684742039</v>
      </c>
      <c r="L4017" s="87">
        <v>78.936278138760898</v>
      </c>
      <c r="M4017" s="86">
        <v>83.626111223765903</v>
      </c>
      <c r="N4017" s="86">
        <v>81.044421285844393</v>
      </c>
      <c r="O4017" s="86">
        <f t="shared" si="440"/>
        <v>81.202270216123736</v>
      </c>
      <c r="P4017" s="86">
        <f t="shared" si="436"/>
        <v>2.3488977851099953</v>
      </c>
      <c r="Q4017" s="86">
        <f t="shared" si="437"/>
        <v>6.3434481570731753</v>
      </c>
      <c r="S4017" s="86">
        <f t="shared" si="438"/>
        <v>1.6141309652785145E-2</v>
      </c>
      <c r="T4017" s="87">
        <v>0.93943153700000004</v>
      </c>
      <c r="U4017" s="87">
        <v>0</v>
      </c>
    </row>
    <row r="4018" spans="2:21">
      <c r="B4018" s="87" t="s">
        <v>9784</v>
      </c>
      <c r="C4018" s="87" t="s">
        <v>841</v>
      </c>
      <c r="D4018" s="87"/>
      <c r="E4018" s="87">
        <v>68.825110539525397</v>
      </c>
      <c r="F4018" s="86">
        <v>69.816442311156493</v>
      </c>
      <c r="G4018" s="86">
        <v>74.738272036355397</v>
      </c>
      <c r="H4018" s="86">
        <f t="shared" si="439"/>
        <v>71.126608295679091</v>
      </c>
      <c r="I4018" s="86">
        <f t="shared" si="434"/>
        <v>3.1668234718954991</v>
      </c>
      <c r="J4018" s="86">
        <f t="shared" si="435"/>
        <v>6.1523174645064769</v>
      </c>
      <c r="L4018" s="87">
        <v>71.673152606358201</v>
      </c>
      <c r="M4018" s="86">
        <v>73.771473670835505</v>
      </c>
      <c r="N4018" s="86">
        <v>74.669591606658102</v>
      </c>
      <c r="O4018" s="86">
        <f t="shared" si="440"/>
        <v>73.371405961283941</v>
      </c>
      <c r="P4018" s="86">
        <f t="shared" si="436"/>
        <v>1.5377588561926563</v>
      </c>
      <c r="Q4018" s="86">
        <f t="shared" si="437"/>
        <v>6.1971460255962629</v>
      </c>
      <c r="S4018" s="86">
        <f t="shared" si="438"/>
        <v>4.4828561089785023E-2</v>
      </c>
      <c r="T4018" s="87">
        <v>1</v>
      </c>
      <c r="U4018" s="87">
        <v>0</v>
      </c>
    </row>
    <row r="4019" spans="2:21">
      <c r="B4019" s="87" t="s">
        <v>9785</v>
      </c>
      <c r="C4019" s="87" t="s">
        <v>5090</v>
      </c>
      <c r="D4019" s="87" t="s">
        <v>4925</v>
      </c>
      <c r="E4019" s="87">
        <v>42.675183126131103</v>
      </c>
      <c r="F4019" s="86">
        <v>39.818089110940001</v>
      </c>
      <c r="G4019" s="86">
        <v>42.698535803820903</v>
      </c>
      <c r="H4019" s="86">
        <f t="shared" si="439"/>
        <v>41.730602680297331</v>
      </c>
      <c r="I4019" s="86">
        <f t="shared" si="434"/>
        <v>1.6563264930625152</v>
      </c>
      <c r="J4019" s="86">
        <f t="shared" si="435"/>
        <v>5.3830338512806089</v>
      </c>
      <c r="L4019" s="87">
        <v>48.594051397981801</v>
      </c>
      <c r="M4019" s="86">
        <v>47.073749002659497</v>
      </c>
      <c r="N4019" s="86">
        <v>43.340055001667402</v>
      </c>
      <c r="O4019" s="86">
        <f t="shared" si="440"/>
        <v>46.335951800769571</v>
      </c>
      <c r="P4019" s="86">
        <f t="shared" si="436"/>
        <v>2.7035861492578022</v>
      </c>
      <c r="Q4019" s="86">
        <f t="shared" si="437"/>
        <v>5.5340601017126652</v>
      </c>
      <c r="S4019" s="86">
        <f t="shared" si="438"/>
        <v>0.15102625043205703</v>
      </c>
      <c r="T4019" s="87">
        <v>0.56768420500000005</v>
      </c>
      <c r="U4019" s="87">
        <v>0</v>
      </c>
    </row>
    <row r="4020" spans="2:21">
      <c r="B4020" s="87" t="s">
        <v>9786</v>
      </c>
      <c r="C4020" s="87" t="s">
        <v>5090</v>
      </c>
      <c r="D4020" s="87" t="s">
        <v>4925</v>
      </c>
      <c r="E4020" s="87">
        <v>80.518803094338594</v>
      </c>
      <c r="F4020" s="86">
        <v>68.300307335865597</v>
      </c>
      <c r="G4020" s="86">
        <v>69.861225498122806</v>
      </c>
      <c r="H4020" s="86">
        <f t="shared" si="439"/>
        <v>72.893445309442328</v>
      </c>
      <c r="I4020" s="86">
        <f t="shared" si="434"/>
        <v>6.6497125793581953</v>
      </c>
      <c r="J4020" s="86">
        <f t="shared" si="435"/>
        <v>6.1877171859180757</v>
      </c>
      <c r="L4020" s="87">
        <v>87.229729413794999</v>
      </c>
      <c r="M4020" s="86">
        <v>79.822054877133994</v>
      </c>
      <c r="N4020" s="86">
        <v>68.984676862043102</v>
      </c>
      <c r="O4020" s="86">
        <f t="shared" si="440"/>
        <v>78.678820384324027</v>
      </c>
      <c r="P4020" s="86">
        <f t="shared" si="436"/>
        <v>9.1760952743097608</v>
      </c>
      <c r="Q4020" s="86">
        <f t="shared" si="437"/>
        <v>6.297903422630351</v>
      </c>
      <c r="S4020" s="86">
        <f t="shared" si="438"/>
        <v>0.11018623671227515</v>
      </c>
      <c r="T4020" s="87">
        <v>0.84579198</v>
      </c>
      <c r="U4020" s="87">
        <v>0</v>
      </c>
    </row>
    <row r="4021" spans="2:21">
      <c r="B4021" s="87" t="s">
        <v>9787</v>
      </c>
      <c r="C4021" s="87" t="s">
        <v>1743</v>
      </c>
      <c r="D4021" s="87" t="s">
        <v>1962</v>
      </c>
      <c r="E4021" s="87">
        <v>41.051255646174397</v>
      </c>
      <c r="F4021" s="86">
        <v>36.513196840892199</v>
      </c>
      <c r="G4021" s="86">
        <v>33.675512521612703</v>
      </c>
      <c r="H4021" s="86">
        <f t="shared" si="439"/>
        <v>37.079988336226435</v>
      </c>
      <c r="I4021" s="86">
        <f t="shared" si="434"/>
        <v>3.7203946174118667</v>
      </c>
      <c r="J4021" s="86">
        <f t="shared" si="435"/>
        <v>5.2125688850409109</v>
      </c>
      <c r="L4021" s="87">
        <v>14.324136648269199</v>
      </c>
      <c r="M4021" s="86">
        <v>17.247283053951101</v>
      </c>
      <c r="N4021" s="86">
        <v>14.474456508123399</v>
      </c>
      <c r="O4021" s="86">
        <f t="shared" si="440"/>
        <v>15.348625403447899</v>
      </c>
      <c r="P4021" s="86">
        <f t="shared" si="436"/>
        <v>1.6460026337850733</v>
      </c>
      <c r="Q4021" s="86">
        <f t="shared" si="437"/>
        <v>3.9400375509760508</v>
      </c>
      <c r="S4021" s="86">
        <f t="shared" si="438"/>
        <v>-1.2725313340648599</v>
      </c>
      <c r="T4021" s="91">
        <v>1.7999999999999999E-21</v>
      </c>
      <c r="U4021" s="87">
        <v>1</v>
      </c>
    </row>
    <row r="4022" spans="2:21">
      <c r="B4022" s="87" t="s">
        <v>9788</v>
      </c>
      <c r="C4022" s="87" t="s">
        <v>841</v>
      </c>
      <c r="D4022" s="87"/>
      <c r="E4022" s="87">
        <v>293.92104323745701</v>
      </c>
      <c r="F4022" s="86">
        <v>275.13164130110198</v>
      </c>
      <c r="G4022" s="86">
        <v>287.852644392907</v>
      </c>
      <c r="H4022" s="86">
        <f t="shared" si="439"/>
        <v>285.63510964382198</v>
      </c>
      <c r="I4022" s="86">
        <f t="shared" si="434"/>
        <v>9.5889781287697797</v>
      </c>
      <c r="J4022" s="86">
        <f t="shared" si="435"/>
        <v>8.158029512964756</v>
      </c>
      <c r="L4022" s="87">
        <v>333.027790575393</v>
      </c>
      <c r="M4022" s="86">
        <v>311.64946223630602</v>
      </c>
      <c r="N4022" s="86">
        <v>306.27937956699401</v>
      </c>
      <c r="O4022" s="86">
        <f t="shared" si="440"/>
        <v>316.98554412623099</v>
      </c>
      <c r="P4022" s="86">
        <f t="shared" si="436"/>
        <v>14.150077749629121</v>
      </c>
      <c r="Q4022" s="86">
        <f t="shared" si="437"/>
        <v>8.3082732386790337</v>
      </c>
      <c r="S4022" s="86">
        <f t="shared" si="438"/>
        <v>0.15024372571427841</v>
      </c>
      <c r="T4022" s="87">
        <v>0.55478147700000002</v>
      </c>
      <c r="U4022" s="87">
        <v>0</v>
      </c>
    </row>
    <row r="4023" spans="2:21">
      <c r="B4023" s="87" t="s">
        <v>9789</v>
      </c>
      <c r="C4023" s="87" t="s">
        <v>5091</v>
      </c>
      <c r="D4023" s="87" t="s">
        <v>5092</v>
      </c>
      <c r="E4023" s="87">
        <v>16.8275276591114</v>
      </c>
      <c r="F4023" s="86">
        <v>11.6373913052873</v>
      </c>
      <c r="G4023" s="86">
        <v>11.1923778401964</v>
      </c>
      <c r="H4023" s="86">
        <f t="shared" si="439"/>
        <v>13.219098934865032</v>
      </c>
      <c r="I4023" s="86">
        <f t="shared" si="434"/>
        <v>3.1329024305750028</v>
      </c>
      <c r="J4023" s="86">
        <f t="shared" si="435"/>
        <v>3.7245519353860712</v>
      </c>
      <c r="L4023" s="87">
        <v>17.971542986137599</v>
      </c>
      <c r="M4023" s="86">
        <v>14.7422118625751</v>
      </c>
      <c r="N4023" s="86">
        <v>12.8891014217717</v>
      </c>
      <c r="O4023" s="86">
        <f t="shared" si="440"/>
        <v>15.200952090161465</v>
      </c>
      <c r="P4023" s="86">
        <f t="shared" si="436"/>
        <v>2.5720876756252014</v>
      </c>
      <c r="Q4023" s="86">
        <f t="shared" si="437"/>
        <v>3.9260897825521139</v>
      </c>
      <c r="S4023" s="86">
        <f t="shared" si="438"/>
        <v>0.20153784716604284</v>
      </c>
      <c r="T4023" s="87">
        <v>0.766836183</v>
      </c>
      <c r="U4023" s="87">
        <v>0</v>
      </c>
    </row>
    <row r="4024" spans="2:21">
      <c r="B4024" s="87" t="s">
        <v>9790</v>
      </c>
      <c r="C4024" s="87" t="s">
        <v>841</v>
      </c>
      <c r="D4024" s="87" t="s">
        <v>1651</v>
      </c>
      <c r="E4024" s="87">
        <v>71.583078957125494</v>
      </c>
      <c r="F4024" s="86">
        <v>63.858514117378903</v>
      </c>
      <c r="G4024" s="86">
        <v>64.9708631208687</v>
      </c>
      <c r="H4024" s="86">
        <f t="shared" si="439"/>
        <v>66.80415206512437</v>
      </c>
      <c r="I4024" s="86">
        <f t="shared" si="434"/>
        <v>4.1758755675558463</v>
      </c>
      <c r="J4024" s="86">
        <f t="shared" si="435"/>
        <v>6.0618658679101598</v>
      </c>
      <c r="L4024" s="87">
        <v>85.201041979499394</v>
      </c>
      <c r="M4024" s="86">
        <v>73.552044205281106</v>
      </c>
      <c r="N4024" s="86">
        <v>77.979303458051703</v>
      </c>
      <c r="O4024" s="86">
        <f t="shared" si="440"/>
        <v>78.91079654761073</v>
      </c>
      <c r="P4024" s="86">
        <f t="shared" si="436"/>
        <v>5.8800975177166768</v>
      </c>
      <c r="Q4024" s="86">
        <f t="shared" si="437"/>
        <v>6.3021507976620672</v>
      </c>
      <c r="S4024" s="86">
        <f t="shared" si="438"/>
        <v>0.2402849297519071</v>
      </c>
      <c r="T4024" s="87">
        <v>0.216969776</v>
      </c>
      <c r="U4024" s="87">
        <v>0</v>
      </c>
    </row>
    <row r="4025" spans="2:21">
      <c r="B4025" s="87" t="s">
        <v>9791</v>
      </c>
      <c r="C4025" s="87" t="s">
        <v>841</v>
      </c>
      <c r="D4025" s="87"/>
      <c r="E4025" s="87">
        <v>0.96661386841282804</v>
      </c>
      <c r="F4025" s="86">
        <v>0.66253784590328602</v>
      </c>
      <c r="G4025" s="86">
        <v>0.20423154494239501</v>
      </c>
      <c r="H4025" s="86">
        <f t="shared" si="439"/>
        <v>0.61112775308616973</v>
      </c>
      <c r="I4025" s="86">
        <f t="shared" si="434"/>
        <v>0.38378242536317669</v>
      </c>
      <c r="J4025" s="86">
        <f t="shared" si="435"/>
        <v>-0.71045409540286741</v>
      </c>
      <c r="L4025" s="87">
        <v>0.63947038608344797</v>
      </c>
      <c r="M4025" s="86">
        <v>0.112809264161017</v>
      </c>
      <c r="N4025" s="86">
        <v>1.1336797423292899</v>
      </c>
      <c r="O4025" s="86">
        <f t="shared" si="440"/>
        <v>0.6286531308579183</v>
      </c>
      <c r="P4025" s="86">
        <f t="shared" si="436"/>
        <v>0.51052119746083047</v>
      </c>
      <c r="Q4025" s="86">
        <f t="shared" si="437"/>
        <v>-0.66966388767907092</v>
      </c>
      <c r="S4025" s="86">
        <f t="shared" si="438"/>
        <v>4.0790207723796566E-2</v>
      </c>
      <c r="T4025" s="87">
        <v>1</v>
      </c>
      <c r="U4025" s="87">
        <v>0</v>
      </c>
    </row>
    <row r="4026" spans="2:21">
      <c r="B4026" s="87" t="s">
        <v>9792</v>
      </c>
      <c r="C4026" s="87" t="s">
        <v>5093</v>
      </c>
      <c r="D4026" s="87" t="s">
        <v>1549</v>
      </c>
      <c r="E4026" s="87">
        <v>544.34496458370097</v>
      </c>
      <c r="F4026" s="86">
        <v>634.38145108534002</v>
      </c>
      <c r="G4026" s="86">
        <v>658.61655389478199</v>
      </c>
      <c r="H4026" s="86">
        <f t="shared" si="439"/>
        <v>612.44765652127433</v>
      </c>
      <c r="I4026" s="86">
        <f t="shared" si="434"/>
        <v>60.210609853281419</v>
      </c>
      <c r="J4026" s="86">
        <f t="shared" si="435"/>
        <v>9.2584427377199709</v>
      </c>
      <c r="L4026" s="87">
        <v>570.701169415923</v>
      </c>
      <c r="M4026" s="86">
        <v>507.07260281465199</v>
      </c>
      <c r="N4026" s="86">
        <v>574.95873227465802</v>
      </c>
      <c r="O4026" s="86">
        <f t="shared" si="440"/>
        <v>550.91083483507771</v>
      </c>
      <c r="P4026" s="86">
        <f t="shared" si="436"/>
        <v>38.024658451872078</v>
      </c>
      <c r="Q4026" s="86">
        <f t="shared" si="437"/>
        <v>9.1056750266278517</v>
      </c>
      <c r="S4026" s="86">
        <f t="shared" si="438"/>
        <v>-0.15276771109212051</v>
      </c>
      <c r="T4026" s="87">
        <v>0.28010851199999998</v>
      </c>
      <c r="U4026" s="87">
        <v>0</v>
      </c>
    </row>
    <row r="4027" spans="2:21">
      <c r="B4027" s="87" t="s">
        <v>9793</v>
      </c>
      <c r="C4027" s="87" t="s">
        <v>1932</v>
      </c>
      <c r="D4027" s="87" t="s">
        <v>5094</v>
      </c>
      <c r="E4027" s="87">
        <v>98.801182398053299</v>
      </c>
      <c r="F4027" s="86">
        <v>94.041063337815899</v>
      </c>
      <c r="G4027" s="86">
        <v>109.21232928523401</v>
      </c>
      <c r="H4027" s="86">
        <f t="shared" si="439"/>
        <v>100.68485834036774</v>
      </c>
      <c r="I4027" s="86">
        <f t="shared" si="434"/>
        <v>7.7590594728718694</v>
      </c>
      <c r="J4027" s="86">
        <f t="shared" si="435"/>
        <v>6.6537029273422323</v>
      </c>
      <c r="L4027" s="87">
        <v>105.139555261281</v>
      </c>
      <c r="M4027" s="86">
        <v>106.693776639343</v>
      </c>
      <c r="N4027" s="86">
        <v>110.16614390635</v>
      </c>
      <c r="O4027" s="86">
        <f t="shared" si="440"/>
        <v>107.33315860232466</v>
      </c>
      <c r="P4027" s="86">
        <f t="shared" si="436"/>
        <v>2.5735685968366697</v>
      </c>
      <c r="Q4027" s="86">
        <f t="shared" si="437"/>
        <v>6.7459520287869559</v>
      </c>
      <c r="S4027" s="86">
        <f t="shared" si="438"/>
        <v>9.2249101444723106E-2</v>
      </c>
      <c r="T4027" s="87">
        <v>0.84708372899999995</v>
      </c>
      <c r="U4027" s="87">
        <v>0</v>
      </c>
    </row>
    <row r="4028" spans="2:21">
      <c r="B4028" s="87" t="s">
        <v>9794</v>
      </c>
      <c r="C4028" s="87" t="s">
        <v>841</v>
      </c>
      <c r="D4028" s="87" t="s">
        <v>2285</v>
      </c>
      <c r="E4028" s="87">
        <v>131.42666226242099</v>
      </c>
      <c r="F4028" s="86">
        <v>123.30733256351699</v>
      </c>
      <c r="G4028" s="86">
        <v>134.40913972586401</v>
      </c>
      <c r="H4028" s="86">
        <f t="shared" si="439"/>
        <v>129.714378183934</v>
      </c>
      <c r="I4028" s="86">
        <f t="shared" si="434"/>
        <v>5.7455607334328045</v>
      </c>
      <c r="J4028" s="86">
        <f t="shared" si="435"/>
        <v>7.0191945936894653</v>
      </c>
      <c r="L4028" s="87">
        <v>151.84964378784801</v>
      </c>
      <c r="M4028" s="86">
        <v>140.36413107617699</v>
      </c>
      <c r="N4028" s="86">
        <v>138.752210081398</v>
      </c>
      <c r="O4028" s="86">
        <f t="shared" si="440"/>
        <v>143.65532831514102</v>
      </c>
      <c r="P4028" s="86">
        <f t="shared" si="436"/>
        <v>7.1421059130368851</v>
      </c>
      <c r="Q4028" s="86">
        <f t="shared" si="437"/>
        <v>7.166467694592721</v>
      </c>
      <c r="S4028" s="86">
        <f t="shared" si="438"/>
        <v>0.1472731009032551</v>
      </c>
      <c r="T4028" s="87">
        <v>0.56757449699999996</v>
      </c>
      <c r="U4028" s="87">
        <v>0</v>
      </c>
    </row>
    <row r="4029" spans="2:21">
      <c r="B4029" s="87" t="s">
        <v>9795</v>
      </c>
      <c r="C4029" s="87" t="s">
        <v>5095</v>
      </c>
      <c r="D4029" s="87" t="s">
        <v>1582</v>
      </c>
      <c r="E4029" s="87">
        <v>65.320147655785405</v>
      </c>
      <c r="F4029" s="86">
        <v>65.419998139214698</v>
      </c>
      <c r="G4029" s="86">
        <v>62.471664891374999</v>
      </c>
      <c r="H4029" s="86">
        <f t="shared" si="439"/>
        <v>64.403936895458358</v>
      </c>
      <c r="I4029" s="86">
        <f t="shared" si="434"/>
        <v>1.6741412285358523</v>
      </c>
      <c r="J4029" s="86">
        <f t="shared" si="435"/>
        <v>6.0090769752451845</v>
      </c>
      <c r="L4029" s="87">
        <v>73.392956334654599</v>
      </c>
      <c r="M4029" s="86">
        <v>58.840786728387599</v>
      </c>
      <c r="N4029" s="86">
        <v>65.743523921977896</v>
      </c>
      <c r="O4029" s="86">
        <f t="shared" si="440"/>
        <v>65.992422328340027</v>
      </c>
      <c r="P4029" s="86">
        <f t="shared" si="436"/>
        <v>7.2792769472597669</v>
      </c>
      <c r="Q4029" s="86">
        <f t="shared" si="437"/>
        <v>6.0442284694045467</v>
      </c>
      <c r="S4029" s="86">
        <f t="shared" si="438"/>
        <v>3.5151494159363063E-2</v>
      </c>
      <c r="T4029" s="87">
        <v>0.99683591199999999</v>
      </c>
      <c r="U4029" s="87">
        <v>0</v>
      </c>
    </row>
    <row r="4030" spans="2:21">
      <c r="B4030" s="87" t="s">
        <v>9796</v>
      </c>
      <c r="C4030" s="87" t="s">
        <v>5096</v>
      </c>
      <c r="D4030" s="87" t="s">
        <v>1326</v>
      </c>
      <c r="E4030" s="87">
        <v>86.771513554209307</v>
      </c>
      <c r="F4030" s="86">
        <v>93.645503717480693</v>
      </c>
      <c r="G4030" s="86">
        <v>84.294553335392393</v>
      </c>
      <c r="H4030" s="86">
        <f t="shared" si="439"/>
        <v>88.237190202360793</v>
      </c>
      <c r="I4030" s="86">
        <f t="shared" si="434"/>
        <v>4.8447109603950338</v>
      </c>
      <c r="J4030" s="86">
        <f t="shared" si="435"/>
        <v>6.4633149458159629</v>
      </c>
      <c r="L4030" s="87">
        <v>94.155566468516398</v>
      </c>
      <c r="M4030" s="86">
        <v>90.6451753870614</v>
      </c>
      <c r="N4030" s="86">
        <v>86.583906474446295</v>
      </c>
      <c r="O4030" s="86">
        <f t="shared" si="440"/>
        <v>90.461549443341369</v>
      </c>
      <c r="P4030" s="86">
        <f t="shared" si="436"/>
        <v>3.7891684617941865</v>
      </c>
      <c r="Q4030" s="86">
        <f t="shared" si="437"/>
        <v>6.4992328018348058</v>
      </c>
      <c r="S4030" s="86">
        <f t="shared" si="438"/>
        <v>3.591785601884321E-2</v>
      </c>
      <c r="T4030" s="87">
        <v>0.99607025699999996</v>
      </c>
      <c r="U4030" s="87">
        <v>0</v>
      </c>
    </row>
    <row r="4031" spans="2:21">
      <c r="B4031" s="87" t="s">
        <v>9797</v>
      </c>
      <c r="C4031" s="87" t="s">
        <v>841</v>
      </c>
      <c r="D4031" s="87"/>
      <c r="E4031" s="87">
        <v>51.761520214239603</v>
      </c>
      <c r="F4031" s="86">
        <v>60.716418882245101</v>
      </c>
      <c r="G4031" s="86">
        <v>62.987298907467597</v>
      </c>
      <c r="H4031" s="86">
        <f t="shared" si="439"/>
        <v>58.4884126679841</v>
      </c>
      <c r="I4031" s="86">
        <f t="shared" si="434"/>
        <v>5.9352788970209422</v>
      </c>
      <c r="J4031" s="86">
        <f t="shared" si="435"/>
        <v>5.8700789308268959</v>
      </c>
      <c r="L4031" s="87">
        <v>61.637773587946299</v>
      </c>
      <c r="M4031" s="86">
        <v>56.965515524748497</v>
      </c>
      <c r="N4031" s="86">
        <v>68.317448397562998</v>
      </c>
      <c r="O4031" s="86">
        <f t="shared" si="440"/>
        <v>62.306912503419262</v>
      </c>
      <c r="P4031" s="86">
        <f t="shared" si="436"/>
        <v>5.7054715101709057</v>
      </c>
      <c r="Q4031" s="86">
        <f t="shared" si="437"/>
        <v>5.9613203236452543</v>
      </c>
      <c r="S4031" s="86">
        <f t="shared" si="438"/>
        <v>9.1241392818357303E-2</v>
      </c>
      <c r="T4031" s="87">
        <v>0.91764953500000002</v>
      </c>
      <c r="U4031" s="87">
        <v>0</v>
      </c>
    </row>
    <row r="4032" spans="2:21">
      <c r="B4032" s="87" t="s">
        <v>9798</v>
      </c>
      <c r="C4032" s="87" t="s">
        <v>5097</v>
      </c>
      <c r="D4032" s="87" t="s">
        <v>3013</v>
      </c>
      <c r="E4032" s="87">
        <v>66.159349215811304</v>
      </c>
      <c r="F4032" s="86">
        <v>76.950451049133903</v>
      </c>
      <c r="G4032" s="86">
        <v>74.303703574862894</v>
      </c>
      <c r="H4032" s="86">
        <f t="shared" si="439"/>
        <v>72.471167946602691</v>
      </c>
      <c r="I4032" s="86">
        <f t="shared" si="434"/>
        <v>5.6241096909570345</v>
      </c>
      <c r="J4032" s="86">
        <f t="shared" si="435"/>
        <v>6.1793352398957344</v>
      </c>
      <c r="L4032" s="87">
        <v>68.199993892505802</v>
      </c>
      <c r="M4032" s="86">
        <v>78.528717618952896</v>
      </c>
      <c r="N4032" s="86">
        <v>77.022540105715095</v>
      </c>
      <c r="O4032" s="86">
        <f t="shared" si="440"/>
        <v>74.583750539057931</v>
      </c>
      <c r="P4032" s="86">
        <f t="shared" si="436"/>
        <v>5.5795523446908053</v>
      </c>
      <c r="Q4032" s="86">
        <f t="shared" si="437"/>
        <v>6.2207894415839355</v>
      </c>
      <c r="S4032" s="86">
        <f t="shared" si="438"/>
        <v>4.1454201688200291E-2</v>
      </c>
      <c r="T4032" s="87">
        <v>1</v>
      </c>
      <c r="U4032" s="87">
        <v>0</v>
      </c>
    </row>
    <row r="4033" spans="2:21">
      <c r="B4033" s="87" t="s">
        <v>9799</v>
      </c>
      <c r="C4033" s="87" t="s">
        <v>832</v>
      </c>
      <c r="D4033" s="87" t="s">
        <v>2084</v>
      </c>
      <c r="E4033" s="87">
        <v>21.727208281054601</v>
      </c>
      <c r="F4033" s="86">
        <v>23.359626645706701</v>
      </c>
      <c r="G4033" s="86">
        <v>26.304396991507801</v>
      </c>
      <c r="H4033" s="86">
        <f t="shared" si="439"/>
        <v>23.797077306089701</v>
      </c>
      <c r="I4033" s="86">
        <f t="shared" si="434"/>
        <v>2.3197384406387713</v>
      </c>
      <c r="J4033" s="86">
        <f t="shared" si="435"/>
        <v>4.5727124913225587</v>
      </c>
      <c r="L4033" s="87">
        <v>23.371785084012402</v>
      </c>
      <c r="M4033" s="86">
        <v>24.570808616956</v>
      </c>
      <c r="N4033" s="86">
        <v>27.799043490066801</v>
      </c>
      <c r="O4033" s="86">
        <f t="shared" si="440"/>
        <v>25.247212397011737</v>
      </c>
      <c r="P4033" s="86">
        <f t="shared" si="436"/>
        <v>2.289824404566887</v>
      </c>
      <c r="Q4033" s="86">
        <f t="shared" si="437"/>
        <v>4.6580522002559768</v>
      </c>
      <c r="S4033" s="86">
        <f t="shared" si="438"/>
        <v>8.5339708933418329E-2</v>
      </c>
      <c r="T4033" s="87">
        <v>0.92638575400000001</v>
      </c>
      <c r="U4033" s="87">
        <v>0</v>
      </c>
    </row>
    <row r="4034" spans="2:21">
      <c r="B4034" s="87" t="s">
        <v>9800</v>
      </c>
      <c r="C4034" s="87" t="s">
        <v>5098</v>
      </c>
      <c r="D4034" s="87" t="s">
        <v>1599</v>
      </c>
      <c r="E4034" s="87">
        <v>55.027776173150997</v>
      </c>
      <c r="F4034" s="86">
        <v>54.103212617841002</v>
      </c>
      <c r="G4034" s="86">
        <v>55.053842241428903</v>
      </c>
      <c r="H4034" s="86">
        <f t="shared" si="439"/>
        <v>54.72827701080697</v>
      </c>
      <c r="I4034" s="86">
        <f t="shared" si="434"/>
        <v>0.54147851434225891</v>
      </c>
      <c r="J4034" s="86">
        <f t="shared" si="435"/>
        <v>5.7742145323373357</v>
      </c>
      <c r="L4034" s="87">
        <v>63.564886733174298</v>
      </c>
      <c r="M4034" s="86">
        <v>61.939035296613298</v>
      </c>
      <c r="N4034" s="86">
        <v>63.470562257724502</v>
      </c>
      <c r="O4034" s="86">
        <f t="shared" si="440"/>
        <v>62.991494762504033</v>
      </c>
      <c r="P4034" s="86">
        <f t="shared" si="436"/>
        <v>0.9126759951781781</v>
      </c>
      <c r="Q4034" s="86">
        <f t="shared" si="437"/>
        <v>5.9770851410822816</v>
      </c>
      <c r="S4034" s="86">
        <f t="shared" si="438"/>
        <v>0.20287060874494639</v>
      </c>
      <c r="T4034" s="87">
        <v>0.219185555</v>
      </c>
      <c r="U4034" s="87">
        <v>0</v>
      </c>
    </row>
    <row r="4035" spans="2:21">
      <c r="B4035" s="87" t="s">
        <v>9801</v>
      </c>
      <c r="C4035" s="87" t="s">
        <v>841</v>
      </c>
      <c r="D4035" s="87"/>
      <c r="E4035" s="87">
        <v>89.591950501884796</v>
      </c>
      <c r="F4035" s="86">
        <v>87.036079083802093</v>
      </c>
      <c r="G4035" s="86">
        <v>97.518750003973295</v>
      </c>
      <c r="H4035" s="86">
        <f t="shared" si="439"/>
        <v>91.382259863220057</v>
      </c>
      <c r="I4035" s="86">
        <f t="shared" si="434"/>
        <v>5.4658488007000567</v>
      </c>
      <c r="J4035" s="86">
        <f t="shared" si="435"/>
        <v>6.5138422154064433</v>
      </c>
      <c r="L4035" s="87">
        <v>100.29317316789</v>
      </c>
      <c r="M4035" s="86">
        <v>108.200772091386</v>
      </c>
      <c r="N4035" s="86">
        <v>97.241547602398498</v>
      </c>
      <c r="O4035" s="86">
        <f t="shared" si="440"/>
        <v>101.91183095389151</v>
      </c>
      <c r="P4035" s="86">
        <f t="shared" si="436"/>
        <v>5.6560755052547957</v>
      </c>
      <c r="Q4035" s="86">
        <f t="shared" si="437"/>
        <v>6.671177733601616</v>
      </c>
      <c r="S4035" s="86">
        <f t="shared" si="438"/>
        <v>0.15733551819517216</v>
      </c>
      <c r="T4035" s="87">
        <v>0.58930355499999998</v>
      </c>
      <c r="U4035" s="87">
        <v>0</v>
      </c>
    </row>
    <row r="4036" spans="2:21">
      <c r="B4036" s="87" t="s">
        <v>9802</v>
      </c>
      <c r="C4036" s="87" t="s">
        <v>841</v>
      </c>
      <c r="D4036" s="87" t="s">
        <v>5099</v>
      </c>
      <c r="E4036" s="87">
        <v>108.598355274095</v>
      </c>
      <c r="F4036" s="86">
        <v>111.211207290899</v>
      </c>
      <c r="G4036" s="86">
        <v>126.474631498769</v>
      </c>
      <c r="H4036" s="86">
        <f t="shared" si="439"/>
        <v>115.42806468792099</v>
      </c>
      <c r="I4036" s="86">
        <f t="shared" si="434"/>
        <v>9.6553988858734172</v>
      </c>
      <c r="J4036" s="86">
        <f t="shared" si="435"/>
        <v>6.8508502271337983</v>
      </c>
      <c r="L4036" s="87">
        <v>106.132617026772</v>
      </c>
      <c r="M4036" s="86">
        <v>113.433808193399</v>
      </c>
      <c r="N4036" s="86">
        <v>111.401591671012</v>
      </c>
      <c r="O4036" s="86">
        <f t="shared" si="440"/>
        <v>110.32267229706099</v>
      </c>
      <c r="P4036" s="86">
        <f t="shared" si="436"/>
        <v>3.7682752519585367</v>
      </c>
      <c r="Q4036" s="86">
        <f t="shared" si="437"/>
        <v>6.7855854979233081</v>
      </c>
      <c r="S4036" s="86">
        <f t="shared" si="438"/>
        <v>-6.5264729210491118E-2</v>
      </c>
      <c r="T4036" s="87">
        <v>0.59086827099999994</v>
      </c>
      <c r="U4036" s="87">
        <v>0</v>
      </c>
    </row>
    <row r="4037" spans="2:21">
      <c r="B4037" s="87" t="s">
        <v>9803</v>
      </c>
      <c r="C4037" s="87" t="s">
        <v>841</v>
      </c>
      <c r="D4037" s="87"/>
      <c r="E4037" s="87">
        <v>131.661214215813</v>
      </c>
      <c r="F4037" s="86">
        <v>133.40960828514201</v>
      </c>
      <c r="G4037" s="86">
        <v>123.774971793958</v>
      </c>
      <c r="H4037" s="86">
        <f t="shared" si="439"/>
        <v>129.61526476497102</v>
      </c>
      <c r="I4037" s="86">
        <f t="shared" si="434"/>
        <v>5.1328342020626518</v>
      </c>
      <c r="J4037" s="86">
        <f t="shared" si="435"/>
        <v>7.01809182392231</v>
      </c>
      <c r="L4037" s="87">
        <v>160.30577275063001</v>
      </c>
      <c r="M4037" s="86">
        <v>148.13131619501701</v>
      </c>
      <c r="N4037" s="86">
        <v>126.341213719062</v>
      </c>
      <c r="O4037" s="86">
        <f t="shared" si="440"/>
        <v>144.92610088823633</v>
      </c>
      <c r="P4037" s="86">
        <f t="shared" si="436"/>
        <v>17.207639914419783</v>
      </c>
      <c r="Q4037" s="86">
        <f t="shared" si="437"/>
        <v>7.1791736344347035</v>
      </c>
      <c r="S4037" s="86">
        <f t="shared" si="438"/>
        <v>0.16108181051239404</v>
      </c>
      <c r="T4037" s="87">
        <v>0.65795891799999995</v>
      </c>
      <c r="U4037" s="87">
        <v>0</v>
      </c>
    </row>
    <row r="4038" spans="2:21">
      <c r="B4038" s="87" t="s">
        <v>9804</v>
      </c>
      <c r="C4038" s="87" t="s">
        <v>4469</v>
      </c>
      <c r="D4038" s="87" t="s">
        <v>2570</v>
      </c>
      <c r="E4038" s="87">
        <v>43.515703500845603</v>
      </c>
      <c r="F4038" s="86">
        <v>41.743759789510797</v>
      </c>
      <c r="G4038" s="86">
        <v>44.023326724907697</v>
      </c>
      <c r="H4038" s="86">
        <f t="shared" si="439"/>
        <v>43.094263338421364</v>
      </c>
      <c r="I4038" s="86">
        <f t="shared" ref="I4038:I4101" si="441">STDEV(E4038:G4038)</f>
        <v>1.1967937212054673</v>
      </c>
      <c r="J4038" s="86">
        <f t="shared" ref="J4038:J4101" si="442">LOG(H4038,2)</f>
        <v>5.4294239269848159</v>
      </c>
      <c r="L4038" s="87">
        <v>49.033122903356599</v>
      </c>
      <c r="M4038" s="86">
        <v>48.452759399866501</v>
      </c>
      <c r="N4038" s="86">
        <v>42.252522516658402</v>
      </c>
      <c r="O4038" s="86">
        <f t="shared" si="440"/>
        <v>46.579468273293834</v>
      </c>
      <c r="P4038" s="86">
        <f t="shared" ref="P4038:P4101" si="443">STDEV(L4038:N4038)</f>
        <v>3.7584637998382866</v>
      </c>
      <c r="Q4038" s="86">
        <f t="shared" ref="Q4038:Q4101" si="444">LOG(O4038,2)</f>
        <v>5.5416222654825011</v>
      </c>
      <c r="S4038" s="86">
        <f t="shared" ref="S4038:S4101" si="445">LOG(O4038/H4038,2)</f>
        <v>0.11219833849768454</v>
      </c>
      <c r="T4038" s="87">
        <v>0.78915504199999997</v>
      </c>
      <c r="U4038" s="87">
        <v>0</v>
      </c>
    </row>
    <row r="4039" spans="2:21">
      <c r="B4039" s="87" t="s">
        <v>9805</v>
      </c>
      <c r="C4039" s="87" t="s">
        <v>2060</v>
      </c>
      <c r="D4039" s="87" t="s">
        <v>1975</v>
      </c>
      <c r="E4039" s="87">
        <v>222.44106567582401</v>
      </c>
      <c r="F4039" s="86">
        <v>224.34158875704699</v>
      </c>
      <c r="G4039" s="86">
        <v>239.292257756868</v>
      </c>
      <c r="H4039" s="86">
        <f t="shared" ref="H4039:H4102" si="446">AVERAGE(E4039:G4039)</f>
        <v>228.69163739657969</v>
      </c>
      <c r="I4039" s="86">
        <f t="shared" si="441"/>
        <v>9.2294561601854408</v>
      </c>
      <c r="J4039" s="86">
        <f t="shared" si="442"/>
        <v>7.8372598012301848</v>
      </c>
      <c r="L4039" s="87">
        <v>225.858766527667</v>
      </c>
      <c r="M4039" s="86">
        <v>244.215119540329</v>
      </c>
      <c r="N4039" s="86">
        <v>233.80137462201699</v>
      </c>
      <c r="O4039" s="86">
        <f t="shared" ref="O4039:O4102" si="447">AVERAGE(L4039:N4039)</f>
        <v>234.62508689667098</v>
      </c>
      <c r="P4039" s="86">
        <f t="shared" si="443"/>
        <v>9.2058568539233789</v>
      </c>
      <c r="Q4039" s="86">
        <f t="shared" si="444"/>
        <v>7.8742134691531884</v>
      </c>
      <c r="S4039" s="86">
        <f t="shared" si="445"/>
        <v>3.6953667923003614E-2</v>
      </c>
      <c r="T4039" s="87">
        <v>0.998133783</v>
      </c>
      <c r="U4039" s="87">
        <v>0</v>
      </c>
    </row>
    <row r="4040" spans="2:21">
      <c r="B4040" s="87" t="s">
        <v>9806</v>
      </c>
      <c r="C4040" s="87" t="s">
        <v>832</v>
      </c>
      <c r="D4040" s="87" t="s">
        <v>3303</v>
      </c>
      <c r="E4040" s="87">
        <v>152.12960609041099</v>
      </c>
      <c r="F4040" s="86">
        <v>145.22056479265299</v>
      </c>
      <c r="G4040" s="86">
        <v>156.78604248971101</v>
      </c>
      <c r="H4040" s="86">
        <f t="shared" si="446"/>
        <v>151.37873779092499</v>
      </c>
      <c r="I4040" s="86">
        <f t="shared" si="441"/>
        <v>5.8191855953102518</v>
      </c>
      <c r="J4040" s="86">
        <f t="shared" si="442"/>
        <v>7.2420187726562189</v>
      </c>
      <c r="L4040" s="87">
        <v>139.51745965778801</v>
      </c>
      <c r="M4040" s="86">
        <v>140.471586306159</v>
      </c>
      <c r="N4040" s="86">
        <v>151.42965447089099</v>
      </c>
      <c r="O4040" s="86">
        <f t="shared" si="447"/>
        <v>143.80623347827932</v>
      </c>
      <c r="P4040" s="86">
        <f t="shared" si="443"/>
        <v>6.6192900025778467</v>
      </c>
      <c r="Q4040" s="86">
        <f t="shared" si="444"/>
        <v>7.1679824025011092</v>
      </c>
      <c r="S4040" s="86">
        <f t="shared" si="445"/>
        <v>-7.4036370155109596E-2</v>
      </c>
      <c r="T4040" s="87">
        <v>0.52402971499999995</v>
      </c>
      <c r="U4040" s="87">
        <v>0</v>
      </c>
    </row>
    <row r="4041" spans="2:21">
      <c r="B4041" s="87" t="s">
        <v>9807</v>
      </c>
      <c r="C4041" s="87" t="s">
        <v>5100</v>
      </c>
      <c r="D4041" s="87" t="s">
        <v>5100</v>
      </c>
      <c r="E4041" s="87">
        <v>653.63897441141603</v>
      </c>
      <c r="F4041" s="86">
        <v>590.79703165444903</v>
      </c>
      <c r="G4041" s="86">
        <v>651.55962059233104</v>
      </c>
      <c r="H4041" s="86">
        <f t="shared" si="446"/>
        <v>631.9985422193987</v>
      </c>
      <c r="I4041" s="86">
        <f t="shared" si="441"/>
        <v>35.696698484614515</v>
      </c>
      <c r="J4041" s="86">
        <f t="shared" si="442"/>
        <v>9.3037774204314232</v>
      </c>
      <c r="L4041" s="87">
        <v>660.41029237307998</v>
      </c>
      <c r="M4041" s="86">
        <v>595.09388045816195</v>
      </c>
      <c r="N4041" s="86">
        <v>679.75642540967601</v>
      </c>
      <c r="O4041" s="86">
        <f t="shared" si="447"/>
        <v>645.08686608030598</v>
      </c>
      <c r="P4041" s="86">
        <f t="shared" si="443"/>
        <v>44.362621365619759</v>
      </c>
      <c r="Q4041" s="86">
        <f t="shared" si="444"/>
        <v>9.3333496337604576</v>
      </c>
      <c r="S4041" s="86">
        <f t="shared" si="445"/>
        <v>2.9572213329034518E-2</v>
      </c>
      <c r="T4041" s="87">
        <v>0.98103776399999998</v>
      </c>
      <c r="U4041" s="87">
        <v>0</v>
      </c>
    </row>
    <row r="4042" spans="2:21">
      <c r="B4042" s="87" t="s">
        <v>9808</v>
      </c>
      <c r="C4042" s="87" t="s">
        <v>841</v>
      </c>
      <c r="D4042" s="87"/>
      <c r="E4042" s="87">
        <v>130.328943567989</v>
      </c>
      <c r="F4042" s="86">
        <v>133.92231164860101</v>
      </c>
      <c r="G4042" s="86">
        <v>111.617913825359</v>
      </c>
      <c r="H4042" s="86">
        <f t="shared" si="446"/>
        <v>125.28972301398301</v>
      </c>
      <c r="I4042" s="86">
        <f t="shared" si="441"/>
        <v>11.975677367410086</v>
      </c>
      <c r="J4042" s="86">
        <f t="shared" si="442"/>
        <v>6.9691242711158603</v>
      </c>
      <c r="L4042" s="87">
        <v>140.979660696124</v>
      </c>
      <c r="M4042" s="86">
        <v>142.115923524111</v>
      </c>
      <c r="N4042" s="86">
        <v>135.802899660077</v>
      </c>
      <c r="O4042" s="86">
        <f t="shared" si="447"/>
        <v>139.63282796010398</v>
      </c>
      <c r="P4042" s="86">
        <f t="shared" si="443"/>
        <v>3.3651205611503747</v>
      </c>
      <c r="Q4042" s="86">
        <f t="shared" si="444"/>
        <v>7.1254943517198965</v>
      </c>
      <c r="S4042" s="86">
        <f t="shared" si="445"/>
        <v>0.15637008060403551</v>
      </c>
      <c r="T4042" s="87">
        <v>0.69149718800000004</v>
      </c>
      <c r="U4042" s="87">
        <v>0</v>
      </c>
    </row>
    <row r="4043" spans="2:21">
      <c r="B4043" s="87" t="s">
        <v>9809</v>
      </c>
      <c r="C4043" s="87" t="s">
        <v>841</v>
      </c>
      <c r="D4043" s="87"/>
      <c r="E4043" s="87">
        <v>293.94288040850398</v>
      </c>
      <c r="F4043" s="86">
        <v>298.61590719822698</v>
      </c>
      <c r="G4043" s="86">
        <v>277.06407764077801</v>
      </c>
      <c r="H4043" s="86">
        <f t="shared" si="446"/>
        <v>289.8742884158363</v>
      </c>
      <c r="I4043" s="86">
        <f t="shared" si="441"/>
        <v>11.337346246826559</v>
      </c>
      <c r="J4043" s="86">
        <f t="shared" si="442"/>
        <v>8.1792835631187799</v>
      </c>
      <c r="L4043" s="87">
        <v>268.60159594137099</v>
      </c>
      <c r="M4043" s="86">
        <v>217.465976936224</v>
      </c>
      <c r="N4043" s="86">
        <v>236.779285780452</v>
      </c>
      <c r="O4043" s="86">
        <f t="shared" si="447"/>
        <v>240.94895288601569</v>
      </c>
      <c r="P4043" s="86">
        <f t="shared" si="443"/>
        <v>25.821550603871611</v>
      </c>
      <c r="Q4043" s="86">
        <f t="shared" si="444"/>
        <v>7.9125837212139674</v>
      </c>
      <c r="S4043" s="86">
        <f t="shared" si="445"/>
        <v>-0.26669984190481139</v>
      </c>
      <c r="T4043" s="87">
        <v>1.3593592999999999E-2</v>
      </c>
      <c r="U4043" s="87">
        <v>0</v>
      </c>
    </row>
    <row r="4044" spans="2:21">
      <c r="B4044" s="87" t="s">
        <v>9810</v>
      </c>
      <c r="C4044" s="87" t="s">
        <v>841</v>
      </c>
      <c r="D4044" s="87" t="s">
        <v>866</v>
      </c>
      <c r="E4044" s="87">
        <v>27.967823201522702</v>
      </c>
      <c r="F4044" s="86">
        <v>31.919058323554399</v>
      </c>
      <c r="G4044" s="86">
        <v>32.891380511066799</v>
      </c>
      <c r="H4044" s="86">
        <f t="shared" si="446"/>
        <v>30.926087345381301</v>
      </c>
      <c r="I4044" s="86">
        <f t="shared" si="441"/>
        <v>2.6076517535345491</v>
      </c>
      <c r="J4044" s="86">
        <f t="shared" si="442"/>
        <v>4.9507524153990001</v>
      </c>
      <c r="L4044" s="87">
        <v>25.462198048198399</v>
      </c>
      <c r="M4044" s="86">
        <v>31.8524841877095</v>
      </c>
      <c r="N4044" s="86">
        <v>33.937251641341199</v>
      </c>
      <c r="O4044" s="86">
        <f t="shared" si="447"/>
        <v>30.417311292416361</v>
      </c>
      <c r="P4044" s="86">
        <f t="shared" si="443"/>
        <v>4.4160416983084501</v>
      </c>
      <c r="Q4044" s="86">
        <f t="shared" si="444"/>
        <v>4.9268207280111875</v>
      </c>
      <c r="S4044" s="86">
        <f t="shared" si="445"/>
        <v>-2.3931687387813334E-2</v>
      </c>
      <c r="T4044" s="87">
        <v>0.87374002200000001</v>
      </c>
      <c r="U4044" s="87">
        <v>0</v>
      </c>
    </row>
    <row r="4045" spans="2:21">
      <c r="B4045" s="87" t="s">
        <v>9811</v>
      </c>
      <c r="C4045" s="87" t="s">
        <v>5101</v>
      </c>
      <c r="D4045" s="87" t="s">
        <v>5102</v>
      </c>
      <c r="E4045" s="87">
        <v>86.469666148324904</v>
      </c>
      <c r="F4045" s="86">
        <v>85.771464841072202</v>
      </c>
      <c r="G4045" s="86">
        <v>92.156225641240596</v>
      </c>
      <c r="H4045" s="86">
        <f t="shared" si="446"/>
        <v>88.132452210212577</v>
      </c>
      <c r="I4045" s="86">
        <f t="shared" si="441"/>
        <v>3.5021330263922943</v>
      </c>
      <c r="J4045" s="86">
        <f t="shared" si="442"/>
        <v>6.461601442317729</v>
      </c>
      <c r="L4045" s="87">
        <v>82.949377332165795</v>
      </c>
      <c r="M4045" s="86">
        <v>83.642068882619796</v>
      </c>
      <c r="N4045" s="86">
        <v>91.389059739089404</v>
      </c>
      <c r="O4045" s="86">
        <f t="shared" si="447"/>
        <v>85.993501984625013</v>
      </c>
      <c r="P4045" s="86">
        <f t="shared" si="443"/>
        <v>4.6855082976490747</v>
      </c>
      <c r="Q4045" s="86">
        <f t="shared" si="444"/>
        <v>6.4261557429725453</v>
      </c>
      <c r="S4045" s="86">
        <f t="shared" si="445"/>
        <v>-3.5445699345184302E-2</v>
      </c>
      <c r="T4045" s="87">
        <v>0.75138101800000001</v>
      </c>
      <c r="U4045" s="87">
        <v>0</v>
      </c>
    </row>
    <row r="4046" spans="2:21">
      <c r="B4046" s="87" t="s">
        <v>9812</v>
      </c>
      <c r="C4046" s="87" t="s">
        <v>5103</v>
      </c>
      <c r="D4046" s="87" t="s">
        <v>3241</v>
      </c>
      <c r="E4046" s="87">
        <v>107.419822048109</v>
      </c>
      <c r="F4046" s="86">
        <v>105.42608300525499</v>
      </c>
      <c r="G4046" s="86">
        <v>115.96875471112</v>
      </c>
      <c r="H4046" s="86">
        <f t="shared" si="446"/>
        <v>109.60488658816132</v>
      </c>
      <c r="I4046" s="86">
        <f t="shared" si="441"/>
        <v>5.6007019165062886</v>
      </c>
      <c r="J4046" s="86">
        <f t="shared" si="442"/>
        <v>6.7761683101475318</v>
      </c>
      <c r="L4046" s="87">
        <v>107.888178159304</v>
      </c>
      <c r="M4046" s="86">
        <v>104.37977191136901</v>
      </c>
      <c r="N4046" s="86">
        <v>108.271897402806</v>
      </c>
      <c r="O4046" s="86">
        <f t="shared" si="447"/>
        <v>106.84661582449301</v>
      </c>
      <c r="P4046" s="86">
        <f t="shared" si="443"/>
        <v>2.1449473847267519</v>
      </c>
      <c r="Q4046" s="86">
        <f t="shared" si="444"/>
        <v>6.7393974037103037</v>
      </c>
      <c r="S4046" s="86">
        <f t="shared" si="445"/>
        <v>-3.6770906437227746E-2</v>
      </c>
      <c r="T4046" s="87">
        <v>0.71200255800000001</v>
      </c>
      <c r="U4046" s="87">
        <v>0</v>
      </c>
    </row>
    <row r="4047" spans="2:21">
      <c r="B4047" s="87" t="s">
        <v>9813</v>
      </c>
      <c r="C4047" s="87" t="s">
        <v>5104</v>
      </c>
      <c r="D4047" s="87" t="s">
        <v>5105</v>
      </c>
      <c r="E4047" s="87">
        <v>494.50491676635602</v>
      </c>
      <c r="F4047" s="86">
        <v>439.55482698384401</v>
      </c>
      <c r="G4047" s="86">
        <v>350.92047941196898</v>
      </c>
      <c r="H4047" s="86">
        <f t="shared" si="446"/>
        <v>428.32674105405636</v>
      </c>
      <c r="I4047" s="86">
        <f t="shared" si="441"/>
        <v>72.447740460479267</v>
      </c>
      <c r="J4047" s="86">
        <f t="shared" si="442"/>
        <v>8.7425679393402973</v>
      </c>
      <c r="L4047" s="87">
        <v>475.81824511706498</v>
      </c>
      <c r="M4047" s="86">
        <v>392.88584718781902</v>
      </c>
      <c r="N4047" s="86">
        <v>402.76248480767202</v>
      </c>
      <c r="O4047" s="86">
        <f t="shared" si="447"/>
        <v>423.82219237085201</v>
      </c>
      <c r="P4047" s="86">
        <f t="shared" si="443"/>
        <v>45.299879895632117</v>
      </c>
      <c r="Q4047" s="86">
        <f t="shared" si="444"/>
        <v>8.7273153225181233</v>
      </c>
      <c r="S4047" s="86">
        <f t="shared" si="445"/>
        <v>-1.525261682217364E-2</v>
      </c>
      <c r="T4047" s="87">
        <v>0.90484905400000004</v>
      </c>
      <c r="U4047" s="87">
        <v>0</v>
      </c>
    </row>
    <row r="4048" spans="2:21">
      <c r="B4048" s="87" t="s">
        <v>9814</v>
      </c>
      <c r="C4048" s="87" t="s">
        <v>5106</v>
      </c>
      <c r="D4048" s="87" t="s">
        <v>5107</v>
      </c>
      <c r="E4048" s="87">
        <v>327.78632066500398</v>
      </c>
      <c r="F4048" s="86">
        <v>334.02564126919998</v>
      </c>
      <c r="G4048" s="86">
        <v>320.707064262431</v>
      </c>
      <c r="H4048" s="86">
        <f t="shared" si="446"/>
        <v>327.50634206554497</v>
      </c>
      <c r="I4048" s="86">
        <f t="shared" si="441"/>
        <v>6.6637012525641541</v>
      </c>
      <c r="J4048" s="86">
        <f t="shared" si="442"/>
        <v>8.3553790340673171</v>
      </c>
      <c r="L4048" s="87">
        <v>347.47778679886102</v>
      </c>
      <c r="M4048" s="86">
        <v>376.20469036595</v>
      </c>
      <c r="N4048" s="86">
        <v>372.72030876698602</v>
      </c>
      <c r="O4048" s="86">
        <f t="shared" si="447"/>
        <v>365.46759531059905</v>
      </c>
      <c r="P4048" s="86">
        <f t="shared" si="443"/>
        <v>15.676738707350783</v>
      </c>
      <c r="Q4048" s="86">
        <f t="shared" si="444"/>
        <v>8.5135996830735881</v>
      </c>
      <c r="S4048" s="86">
        <f t="shared" si="445"/>
        <v>0.15822064900627192</v>
      </c>
      <c r="T4048" s="87">
        <v>0.50723224700000002</v>
      </c>
      <c r="U4048" s="87">
        <v>0</v>
      </c>
    </row>
    <row r="4049" spans="2:21">
      <c r="B4049" s="87" t="s">
        <v>9815</v>
      </c>
      <c r="C4049" s="87" t="s">
        <v>5108</v>
      </c>
      <c r="D4049" s="87" t="s">
        <v>5109</v>
      </c>
      <c r="E4049" s="87">
        <v>79.220240123455397</v>
      </c>
      <c r="F4049" s="86">
        <v>81.951127782139096</v>
      </c>
      <c r="G4049" s="86">
        <v>88.5071780695082</v>
      </c>
      <c r="H4049" s="86">
        <f t="shared" si="446"/>
        <v>83.226181991700898</v>
      </c>
      <c r="I4049" s="86">
        <f t="shared" si="441"/>
        <v>4.7729578388510632</v>
      </c>
      <c r="J4049" s="86">
        <f t="shared" si="442"/>
        <v>6.3789655497867672</v>
      </c>
      <c r="L4049" s="87">
        <v>85.399824022882996</v>
      </c>
      <c r="M4049" s="86">
        <v>81.113829096842494</v>
      </c>
      <c r="N4049" s="86">
        <v>87.230674444955</v>
      </c>
      <c r="O4049" s="86">
        <f t="shared" si="447"/>
        <v>84.581442521560163</v>
      </c>
      <c r="P4049" s="86">
        <f t="shared" si="443"/>
        <v>3.1394681817884313</v>
      </c>
      <c r="Q4049" s="86">
        <f t="shared" si="444"/>
        <v>6.402269260372953</v>
      </c>
      <c r="S4049" s="86">
        <f t="shared" si="445"/>
        <v>2.3303710586186011E-2</v>
      </c>
      <c r="T4049" s="87">
        <v>0.96424482300000003</v>
      </c>
      <c r="U4049" s="87">
        <v>0</v>
      </c>
    </row>
    <row r="4050" spans="2:21">
      <c r="B4050" s="87" t="s">
        <v>9816</v>
      </c>
      <c r="C4050" s="87" t="s">
        <v>5110</v>
      </c>
      <c r="D4050" s="87" t="s">
        <v>1326</v>
      </c>
      <c r="E4050" s="87">
        <v>54.8954287035303</v>
      </c>
      <c r="F4050" s="86">
        <v>87.626140464829106</v>
      </c>
      <c r="G4050" s="86">
        <v>94.703752748813102</v>
      </c>
      <c r="H4050" s="86">
        <f t="shared" si="446"/>
        <v>79.07510730572416</v>
      </c>
      <c r="I4050" s="86">
        <f t="shared" si="441"/>
        <v>21.237132383861191</v>
      </c>
      <c r="J4050" s="86">
        <f t="shared" si="442"/>
        <v>6.3051517033831903</v>
      </c>
      <c r="L4050" s="87">
        <v>55.296960655223302</v>
      </c>
      <c r="M4050" s="86">
        <v>62.011097976072598</v>
      </c>
      <c r="N4050" s="86">
        <v>81.335050737341405</v>
      </c>
      <c r="O4050" s="86">
        <f t="shared" si="447"/>
        <v>66.214369789545756</v>
      </c>
      <c r="P4050" s="86">
        <f t="shared" si="443"/>
        <v>13.518363593075128</v>
      </c>
      <c r="Q4050" s="86">
        <f t="shared" si="444"/>
        <v>6.0490724384216179</v>
      </c>
      <c r="S4050" s="86">
        <f t="shared" si="445"/>
        <v>-0.25607926496157235</v>
      </c>
      <c r="T4050" s="87">
        <v>0.48013063</v>
      </c>
      <c r="U4050" s="87">
        <v>0</v>
      </c>
    </row>
    <row r="4051" spans="2:21">
      <c r="B4051" s="87" t="s">
        <v>9817</v>
      </c>
      <c r="C4051" s="87" t="s">
        <v>5111</v>
      </c>
      <c r="D4051" s="87" t="s">
        <v>1242</v>
      </c>
      <c r="E4051" s="87">
        <v>96.740110483852803</v>
      </c>
      <c r="F4051" s="86">
        <v>91.009013184154</v>
      </c>
      <c r="G4051" s="86">
        <v>100.40065520372301</v>
      </c>
      <c r="H4051" s="86">
        <f t="shared" si="446"/>
        <v>96.049926290576607</v>
      </c>
      <c r="I4051" s="86">
        <f t="shared" si="441"/>
        <v>4.7337089709254183</v>
      </c>
      <c r="J4051" s="86">
        <f t="shared" si="442"/>
        <v>6.5857126016437517</v>
      </c>
      <c r="L4051" s="87">
        <v>106.831061023348</v>
      </c>
      <c r="M4051" s="86">
        <v>99.428077308493698</v>
      </c>
      <c r="N4051" s="86">
        <v>94.730516688876506</v>
      </c>
      <c r="O4051" s="86">
        <f t="shared" si="447"/>
        <v>100.32988500690607</v>
      </c>
      <c r="P4051" s="86">
        <f t="shared" si="443"/>
        <v>6.1004701573988873</v>
      </c>
      <c r="Q4051" s="86">
        <f t="shared" si="444"/>
        <v>6.6486075916306246</v>
      </c>
      <c r="S4051" s="86">
        <f t="shared" si="445"/>
        <v>6.2894989986873401E-2</v>
      </c>
      <c r="T4051" s="87">
        <v>0.95393430400000001</v>
      </c>
      <c r="U4051" s="87">
        <v>0</v>
      </c>
    </row>
    <row r="4052" spans="2:21">
      <c r="B4052" s="87" t="s">
        <v>9818</v>
      </c>
      <c r="C4052" s="87" t="s">
        <v>832</v>
      </c>
      <c r="D4052" s="87" t="s">
        <v>5112</v>
      </c>
      <c r="E4052" s="87">
        <v>71.398676560541702</v>
      </c>
      <c r="F4052" s="86">
        <v>76.681554164980298</v>
      </c>
      <c r="G4052" s="86">
        <v>74.038374857812499</v>
      </c>
      <c r="H4052" s="86">
        <f t="shared" si="446"/>
        <v>74.039535194444838</v>
      </c>
      <c r="I4052" s="86">
        <f t="shared" si="441"/>
        <v>2.6414389933624336</v>
      </c>
      <c r="J4052" s="86">
        <f t="shared" si="442"/>
        <v>6.2102239331702114</v>
      </c>
      <c r="L4052" s="87">
        <v>87.101427196618502</v>
      </c>
      <c r="M4052" s="86">
        <v>87.078942431073997</v>
      </c>
      <c r="N4052" s="86">
        <v>87.244049735775604</v>
      </c>
      <c r="O4052" s="86">
        <f t="shared" si="447"/>
        <v>87.141473121156039</v>
      </c>
      <c r="P4052" s="86">
        <f t="shared" si="443"/>
        <v>8.9542518227413256E-2</v>
      </c>
      <c r="Q4052" s="86">
        <f t="shared" si="444"/>
        <v>6.4452875970160761</v>
      </c>
      <c r="S4052" s="86">
        <f t="shared" si="445"/>
        <v>0.23506366384586463</v>
      </c>
      <c r="T4052" s="87">
        <v>0.197484522</v>
      </c>
      <c r="U4052" s="87">
        <v>0</v>
      </c>
    </row>
    <row r="4053" spans="2:21">
      <c r="B4053" s="87" t="s">
        <v>9819</v>
      </c>
      <c r="C4053" s="87" t="s">
        <v>5113</v>
      </c>
      <c r="D4053" s="87" t="s">
        <v>5114</v>
      </c>
      <c r="E4053" s="87">
        <v>149.285553910376</v>
      </c>
      <c r="F4053" s="86">
        <v>179.827139668786</v>
      </c>
      <c r="G4053" s="86">
        <v>185.028858475763</v>
      </c>
      <c r="H4053" s="86">
        <f t="shared" si="446"/>
        <v>171.38051735164166</v>
      </c>
      <c r="I4053" s="86">
        <f t="shared" si="441"/>
        <v>19.31074899479211</v>
      </c>
      <c r="J4053" s="86">
        <f t="shared" si="442"/>
        <v>7.4210593020387323</v>
      </c>
      <c r="L4053" s="87">
        <v>159.19268560735699</v>
      </c>
      <c r="M4053" s="86">
        <v>181.91920951113099</v>
      </c>
      <c r="N4053" s="86">
        <v>151.995038224582</v>
      </c>
      <c r="O4053" s="86">
        <f t="shared" si="447"/>
        <v>164.36897778102332</v>
      </c>
      <c r="P4053" s="86">
        <f t="shared" si="443"/>
        <v>15.61920315819761</v>
      </c>
      <c r="Q4053" s="86">
        <f t="shared" si="444"/>
        <v>7.3607942270869664</v>
      </c>
      <c r="S4053" s="86">
        <f t="shared" si="445"/>
        <v>-6.0265074951764988E-2</v>
      </c>
      <c r="T4053" s="87">
        <v>0.70215671300000004</v>
      </c>
      <c r="U4053" s="87">
        <v>0</v>
      </c>
    </row>
    <row r="4054" spans="2:21">
      <c r="B4054" s="87" t="s">
        <v>9820</v>
      </c>
      <c r="C4054" s="87" t="s">
        <v>5115</v>
      </c>
      <c r="D4054" s="87" t="s">
        <v>5116</v>
      </c>
      <c r="E4054" s="87">
        <v>242.28754513846499</v>
      </c>
      <c r="F4054" s="86">
        <v>222.063414877459</v>
      </c>
      <c r="G4054" s="86">
        <v>240.087892015167</v>
      </c>
      <c r="H4054" s="86">
        <f t="shared" si="446"/>
        <v>234.81295067703033</v>
      </c>
      <c r="I4054" s="86">
        <f t="shared" si="441"/>
        <v>11.096063076340272</v>
      </c>
      <c r="J4054" s="86">
        <f t="shared" si="442"/>
        <v>7.8753681696123028</v>
      </c>
      <c r="L4054" s="87">
        <v>233.66427318018401</v>
      </c>
      <c r="M4054" s="86">
        <v>243.266509078479</v>
      </c>
      <c r="N4054" s="86">
        <v>232.279392496486</v>
      </c>
      <c r="O4054" s="86">
        <f t="shared" si="447"/>
        <v>236.40339158504969</v>
      </c>
      <c r="P4054" s="86">
        <f t="shared" si="443"/>
        <v>5.9838332132072134</v>
      </c>
      <c r="Q4054" s="86">
        <f t="shared" si="444"/>
        <v>7.8851069232082436</v>
      </c>
      <c r="S4054" s="86">
        <f t="shared" si="445"/>
        <v>9.7387535959422428E-3</v>
      </c>
      <c r="T4054" s="87">
        <v>0.92208916900000004</v>
      </c>
      <c r="U4054" s="87">
        <v>0</v>
      </c>
    </row>
    <row r="4055" spans="2:21">
      <c r="B4055" s="87" t="s">
        <v>9821</v>
      </c>
      <c r="C4055" s="87" t="s">
        <v>2571</v>
      </c>
      <c r="D4055" s="87" t="s">
        <v>2572</v>
      </c>
      <c r="E4055" s="87">
        <v>33.060227415308397</v>
      </c>
      <c r="F4055" s="86">
        <v>29.100251348104798</v>
      </c>
      <c r="G4055" s="86">
        <v>31.987870783981698</v>
      </c>
      <c r="H4055" s="86">
        <f t="shared" si="446"/>
        <v>31.382783182464966</v>
      </c>
      <c r="I4055" s="86">
        <f t="shared" si="441"/>
        <v>2.0481579205076632</v>
      </c>
      <c r="J4055" s="86">
        <f t="shared" si="442"/>
        <v>4.9719013982923883</v>
      </c>
      <c r="L4055" s="87">
        <v>37.191387129383401</v>
      </c>
      <c r="M4055" s="86">
        <v>39.749713722316699</v>
      </c>
      <c r="N4055" s="86">
        <v>34.747517369829303</v>
      </c>
      <c r="O4055" s="86">
        <f t="shared" si="447"/>
        <v>37.229539407176468</v>
      </c>
      <c r="P4055" s="86">
        <f t="shared" si="443"/>
        <v>2.5013164102998147</v>
      </c>
      <c r="Q4055" s="86">
        <f t="shared" si="444"/>
        <v>5.2183758625918886</v>
      </c>
      <c r="S4055" s="86">
        <f t="shared" si="445"/>
        <v>0.24647446429950001</v>
      </c>
      <c r="T4055" s="87">
        <v>0.197484522</v>
      </c>
      <c r="U4055" s="87">
        <v>0</v>
      </c>
    </row>
    <row r="4056" spans="2:21">
      <c r="B4056" s="87" t="s">
        <v>9822</v>
      </c>
      <c r="C4056" s="87" t="s">
        <v>5117</v>
      </c>
      <c r="D4056" s="87" t="s">
        <v>974</v>
      </c>
      <c r="E4056" s="87">
        <v>37.258570927912601</v>
      </c>
      <c r="F4056" s="86">
        <v>32.903178217326797</v>
      </c>
      <c r="G4056" s="86">
        <v>33.531106378724097</v>
      </c>
      <c r="H4056" s="86">
        <f t="shared" si="446"/>
        <v>34.564285174654493</v>
      </c>
      <c r="I4056" s="86">
        <f t="shared" si="441"/>
        <v>2.354348154824629</v>
      </c>
      <c r="J4056" s="86">
        <f t="shared" si="442"/>
        <v>5.1112101844079101</v>
      </c>
      <c r="L4056" s="87">
        <v>41.0656255208498</v>
      </c>
      <c r="M4056" s="86">
        <v>40.201119591926201</v>
      </c>
      <c r="N4056" s="86">
        <v>37.926740470652497</v>
      </c>
      <c r="O4056" s="86">
        <f t="shared" si="447"/>
        <v>39.73116186114283</v>
      </c>
      <c r="P4056" s="86">
        <f t="shared" si="443"/>
        <v>1.6213559267262447</v>
      </c>
      <c r="Q4056" s="86">
        <f t="shared" si="444"/>
        <v>5.3121990777621519</v>
      </c>
      <c r="S4056" s="86">
        <f t="shared" si="445"/>
        <v>0.20098889335424192</v>
      </c>
      <c r="T4056" s="87">
        <v>0.37801775999999998</v>
      </c>
      <c r="U4056" s="87">
        <v>0</v>
      </c>
    </row>
    <row r="4057" spans="2:21">
      <c r="B4057" s="87" t="s">
        <v>9823</v>
      </c>
      <c r="C4057" s="87" t="s">
        <v>5118</v>
      </c>
      <c r="D4057" s="87" t="s">
        <v>5119</v>
      </c>
      <c r="E4057" s="87">
        <v>113.05459947940901</v>
      </c>
      <c r="F4057" s="86">
        <v>105.745455918658</v>
      </c>
      <c r="G4057" s="86">
        <v>115.325609378102</v>
      </c>
      <c r="H4057" s="86">
        <f t="shared" si="446"/>
        <v>111.37522159205633</v>
      </c>
      <c r="I4057" s="86">
        <f t="shared" si="441"/>
        <v>5.0060031605084987</v>
      </c>
      <c r="J4057" s="86">
        <f t="shared" si="442"/>
        <v>6.7992844919097353</v>
      </c>
      <c r="L4057" s="87">
        <v>107.769467314922</v>
      </c>
      <c r="M4057" s="86">
        <v>105.687828854057</v>
      </c>
      <c r="N4057" s="86">
        <v>108.070243276422</v>
      </c>
      <c r="O4057" s="86">
        <f t="shared" si="447"/>
        <v>107.17584648180032</v>
      </c>
      <c r="P4057" s="86">
        <f t="shared" si="443"/>
        <v>1.2974066016905548</v>
      </c>
      <c r="Q4057" s="86">
        <f t="shared" si="444"/>
        <v>6.7438360014737935</v>
      </c>
      <c r="S4057" s="86">
        <f t="shared" si="445"/>
        <v>-5.5448490435941501E-2</v>
      </c>
      <c r="T4057" s="87">
        <v>0.601548427</v>
      </c>
      <c r="U4057" s="87">
        <v>0</v>
      </c>
    </row>
    <row r="4058" spans="2:21">
      <c r="B4058" s="87" t="s">
        <v>9824</v>
      </c>
      <c r="C4058" s="87" t="s">
        <v>5120</v>
      </c>
      <c r="D4058" s="87"/>
      <c r="E4058" s="87">
        <v>496.856472118743</v>
      </c>
      <c r="F4058" s="86">
        <v>492.11317077605901</v>
      </c>
      <c r="G4058" s="86">
        <v>473.86707288802103</v>
      </c>
      <c r="H4058" s="86">
        <f t="shared" si="446"/>
        <v>487.6122385942744</v>
      </c>
      <c r="I4058" s="86">
        <f t="shared" si="441"/>
        <v>12.137623825368317</v>
      </c>
      <c r="J4058" s="86">
        <f t="shared" si="442"/>
        <v>8.9295905264335964</v>
      </c>
      <c r="L4058" s="87">
        <v>466.68255889170302</v>
      </c>
      <c r="M4058" s="86">
        <v>461.350278005191</v>
      </c>
      <c r="N4058" s="86">
        <v>500.13450128774201</v>
      </c>
      <c r="O4058" s="86">
        <f t="shared" si="447"/>
        <v>476.0557793948787</v>
      </c>
      <c r="P4058" s="86">
        <f t="shared" si="443"/>
        <v>21.022534120760923</v>
      </c>
      <c r="Q4058" s="86">
        <f t="shared" si="444"/>
        <v>8.8949868136056462</v>
      </c>
      <c r="S4058" s="86">
        <f t="shared" si="445"/>
        <v>-3.460371282795164E-2</v>
      </c>
      <c r="T4058" s="87">
        <v>0.75138101800000001</v>
      </c>
      <c r="U4058" s="87">
        <v>0</v>
      </c>
    </row>
    <row r="4059" spans="2:21">
      <c r="B4059" s="87" t="s">
        <v>9825</v>
      </c>
      <c r="C4059" s="87" t="s">
        <v>832</v>
      </c>
      <c r="D4059" s="87" t="s">
        <v>2459</v>
      </c>
      <c r="E4059" s="87">
        <v>155.53250517401301</v>
      </c>
      <c r="F4059" s="86">
        <v>146.02621942989899</v>
      </c>
      <c r="G4059" s="86">
        <v>158.91364002254599</v>
      </c>
      <c r="H4059" s="86">
        <f t="shared" si="446"/>
        <v>153.49078820881934</v>
      </c>
      <c r="I4059" s="86">
        <f t="shared" si="441"/>
        <v>6.6819053051816946</v>
      </c>
      <c r="J4059" s="86">
        <f t="shared" si="442"/>
        <v>7.2620082642350541</v>
      </c>
      <c r="L4059" s="87">
        <v>157.69713680107901</v>
      </c>
      <c r="M4059" s="86">
        <v>134.68502556206599</v>
      </c>
      <c r="N4059" s="86">
        <v>158.68864510171801</v>
      </c>
      <c r="O4059" s="86">
        <f t="shared" si="447"/>
        <v>150.35693582162099</v>
      </c>
      <c r="P4059" s="86">
        <f t="shared" si="443"/>
        <v>13.581323594010206</v>
      </c>
      <c r="Q4059" s="86">
        <f t="shared" si="444"/>
        <v>7.2322476093638182</v>
      </c>
      <c r="S4059" s="86">
        <f t="shared" si="445"/>
        <v>-2.9760654871236584E-2</v>
      </c>
      <c r="T4059" s="87">
        <v>0.80028306400000004</v>
      </c>
      <c r="U4059" s="87">
        <v>0</v>
      </c>
    </row>
    <row r="4060" spans="2:21">
      <c r="B4060" s="87" t="s">
        <v>9826</v>
      </c>
      <c r="C4060" s="87" t="s">
        <v>841</v>
      </c>
      <c r="D4060" s="87"/>
      <c r="E4060" s="87">
        <v>58.526391380430098</v>
      </c>
      <c r="F4060" s="86">
        <v>69.539159220253595</v>
      </c>
      <c r="G4060" s="86">
        <v>68.994624471277803</v>
      </c>
      <c r="H4060" s="86">
        <f t="shared" si="446"/>
        <v>65.686725023987165</v>
      </c>
      <c r="I4060" s="86">
        <f t="shared" si="441"/>
        <v>6.2070051505135675</v>
      </c>
      <c r="J4060" s="86">
        <f t="shared" si="442"/>
        <v>6.037529933057959</v>
      </c>
      <c r="L4060" s="87">
        <v>59.420675517588599</v>
      </c>
      <c r="M4060" s="86">
        <v>58.719367138416601</v>
      </c>
      <c r="N4060" s="86">
        <v>62.978826312127197</v>
      </c>
      <c r="O4060" s="86">
        <f t="shared" si="447"/>
        <v>60.372956322710799</v>
      </c>
      <c r="P4060" s="86">
        <f t="shared" si="443"/>
        <v>2.2838294949448343</v>
      </c>
      <c r="Q4060" s="86">
        <f t="shared" si="444"/>
        <v>5.9158305431754385</v>
      </c>
      <c r="S4060" s="86">
        <f t="shared" si="445"/>
        <v>-0.12169938988252094</v>
      </c>
      <c r="T4060" s="87">
        <v>0.426677696</v>
      </c>
      <c r="U4060" s="87">
        <v>0</v>
      </c>
    </row>
    <row r="4061" spans="2:21">
      <c r="B4061" s="87" t="s">
        <v>9827</v>
      </c>
      <c r="C4061" s="87" t="s">
        <v>5121</v>
      </c>
      <c r="D4061" s="87" t="s">
        <v>2599</v>
      </c>
      <c r="E4061" s="87">
        <v>57.115618383461303</v>
      </c>
      <c r="F4061" s="86">
        <v>56.035853976497897</v>
      </c>
      <c r="G4061" s="86">
        <v>61.377359393253997</v>
      </c>
      <c r="H4061" s="86">
        <f t="shared" si="446"/>
        <v>58.176277251071063</v>
      </c>
      <c r="I4061" s="86">
        <f t="shared" si="441"/>
        <v>2.8242995511078681</v>
      </c>
      <c r="J4061" s="86">
        <f t="shared" si="442"/>
        <v>5.8623590750097456</v>
      </c>
      <c r="L4061" s="87">
        <v>58.305910091973097</v>
      </c>
      <c r="M4061" s="86">
        <v>55.496076605271099</v>
      </c>
      <c r="N4061" s="86">
        <v>52.998764018757797</v>
      </c>
      <c r="O4061" s="86">
        <f t="shared" si="447"/>
        <v>55.600250238667321</v>
      </c>
      <c r="P4061" s="86">
        <f t="shared" si="443"/>
        <v>2.655106206921368</v>
      </c>
      <c r="Q4061" s="86">
        <f t="shared" si="444"/>
        <v>5.7970194709525478</v>
      </c>
      <c r="S4061" s="86">
        <f t="shared" si="445"/>
        <v>-6.5339604057198603E-2</v>
      </c>
      <c r="T4061" s="87">
        <v>0.59493436</v>
      </c>
      <c r="U4061" s="87">
        <v>0</v>
      </c>
    </row>
    <row r="4062" spans="2:21">
      <c r="B4062" s="87" t="s">
        <v>9828</v>
      </c>
      <c r="C4062" s="87" t="s">
        <v>5122</v>
      </c>
      <c r="D4062" s="87" t="s">
        <v>5123</v>
      </c>
      <c r="E4062" s="87">
        <v>50.509576714510203</v>
      </c>
      <c r="F4062" s="86">
        <v>46.949642785186803</v>
      </c>
      <c r="G4062" s="86">
        <v>50.4103228004155</v>
      </c>
      <c r="H4062" s="86">
        <f t="shared" si="446"/>
        <v>49.289847433370845</v>
      </c>
      <c r="I4062" s="86">
        <f t="shared" si="441"/>
        <v>2.0272841886135233</v>
      </c>
      <c r="J4062" s="86">
        <f t="shared" si="442"/>
        <v>5.6232186103363526</v>
      </c>
      <c r="L4062" s="87">
        <v>59.658947759225903</v>
      </c>
      <c r="M4062" s="86">
        <v>59.401873342933101</v>
      </c>
      <c r="N4062" s="86">
        <v>55.8421761424854</v>
      </c>
      <c r="O4062" s="86">
        <f t="shared" si="447"/>
        <v>58.300999081548127</v>
      </c>
      <c r="P4062" s="86">
        <f t="shared" si="443"/>
        <v>2.1332790483487853</v>
      </c>
      <c r="Q4062" s="86">
        <f t="shared" si="444"/>
        <v>5.865448701428825</v>
      </c>
      <c r="S4062" s="86">
        <f t="shared" si="445"/>
        <v>0.24223009109247159</v>
      </c>
      <c r="T4062" s="87">
        <v>0.13661922800000001</v>
      </c>
      <c r="U4062" s="87">
        <v>0</v>
      </c>
    </row>
    <row r="4063" spans="2:21">
      <c r="B4063" s="87" t="s">
        <v>9829</v>
      </c>
      <c r="C4063" s="87" t="s">
        <v>5124</v>
      </c>
      <c r="D4063" s="87" t="s">
        <v>960</v>
      </c>
      <c r="E4063" s="87">
        <v>63.899247223966903</v>
      </c>
      <c r="F4063" s="86">
        <v>67.718775106735905</v>
      </c>
      <c r="G4063" s="86">
        <v>55.675295077774599</v>
      </c>
      <c r="H4063" s="86">
        <f t="shared" si="446"/>
        <v>62.431105802825805</v>
      </c>
      <c r="I4063" s="86">
        <f t="shared" si="441"/>
        <v>6.1545050350414128</v>
      </c>
      <c r="J4063" s="86">
        <f t="shared" si="442"/>
        <v>5.9641931144559823</v>
      </c>
      <c r="L4063" s="87">
        <v>66.549405049101793</v>
      </c>
      <c r="M4063" s="86">
        <v>86.539419863347405</v>
      </c>
      <c r="N4063" s="86">
        <v>69.992401482938604</v>
      </c>
      <c r="O4063" s="86">
        <f t="shared" si="447"/>
        <v>74.360408798462586</v>
      </c>
      <c r="P4063" s="86">
        <f t="shared" si="443"/>
        <v>10.686898006428008</v>
      </c>
      <c r="Q4063" s="86">
        <f t="shared" si="444"/>
        <v>6.2164627964235839</v>
      </c>
      <c r="S4063" s="86">
        <f t="shared" si="445"/>
        <v>0.25226968196760136</v>
      </c>
      <c r="T4063" s="87">
        <v>0.46747319599999998</v>
      </c>
      <c r="U4063" s="87">
        <v>0</v>
      </c>
    </row>
    <row r="4064" spans="2:21">
      <c r="B4064" s="87" t="s">
        <v>9830</v>
      </c>
      <c r="C4064" s="87" t="s">
        <v>5125</v>
      </c>
      <c r="D4064" s="87" t="s">
        <v>3469</v>
      </c>
      <c r="E4064" s="87">
        <v>116.330029278917</v>
      </c>
      <c r="F4064" s="86">
        <v>116.978342498703</v>
      </c>
      <c r="G4064" s="86">
        <v>110.094473395316</v>
      </c>
      <c r="H4064" s="86">
        <f t="shared" si="446"/>
        <v>114.46761505764533</v>
      </c>
      <c r="I4064" s="86">
        <f t="shared" si="441"/>
        <v>3.8010989867192007</v>
      </c>
      <c r="J4064" s="86">
        <f t="shared" si="442"/>
        <v>6.8387956815091684</v>
      </c>
      <c r="L4064" s="87">
        <v>116.15376411624599</v>
      </c>
      <c r="M4064" s="86">
        <v>111.39422868521299</v>
      </c>
      <c r="N4064" s="86">
        <v>110.08421222066499</v>
      </c>
      <c r="O4064" s="86">
        <f t="shared" si="447"/>
        <v>112.54406834070799</v>
      </c>
      <c r="P4064" s="86">
        <f t="shared" si="443"/>
        <v>3.1939729927316813</v>
      </c>
      <c r="Q4064" s="86">
        <f t="shared" si="444"/>
        <v>6.8143462110185453</v>
      </c>
      <c r="S4064" s="86">
        <f t="shared" si="445"/>
        <v>-2.4449470490623029E-2</v>
      </c>
      <c r="T4064" s="87">
        <v>0.774981472</v>
      </c>
      <c r="U4064" s="87">
        <v>0</v>
      </c>
    </row>
    <row r="4065" spans="2:21">
      <c r="B4065" s="87" t="s">
        <v>9831</v>
      </c>
      <c r="C4065" s="87" t="s">
        <v>5126</v>
      </c>
      <c r="D4065" s="87" t="s">
        <v>5127</v>
      </c>
      <c r="E4065" s="87">
        <v>56.257950013444997</v>
      </c>
      <c r="F4065" s="86">
        <v>56.320223961955499</v>
      </c>
      <c r="G4065" s="86">
        <v>63.759143268682898</v>
      </c>
      <c r="H4065" s="86">
        <f t="shared" si="446"/>
        <v>58.779105748027796</v>
      </c>
      <c r="I4065" s="86">
        <f t="shared" si="441"/>
        <v>4.3129514014784842</v>
      </c>
      <c r="J4065" s="86">
        <f t="shared" si="442"/>
        <v>5.8772315052087025</v>
      </c>
      <c r="L4065" s="87">
        <v>53.772354243106001</v>
      </c>
      <c r="M4065" s="86">
        <v>53.733022205457303</v>
      </c>
      <c r="N4065" s="86">
        <v>55.568302290680002</v>
      </c>
      <c r="O4065" s="86">
        <f t="shared" si="447"/>
        <v>54.357892913081109</v>
      </c>
      <c r="P4065" s="86">
        <f t="shared" si="443"/>
        <v>1.0484297298011522</v>
      </c>
      <c r="Q4065" s="86">
        <f t="shared" si="444"/>
        <v>5.7644176285724003</v>
      </c>
      <c r="S4065" s="86">
        <f t="shared" si="445"/>
        <v>-0.11281387663630291</v>
      </c>
      <c r="T4065" s="87">
        <v>0.52659373899999995</v>
      </c>
      <c r="U4065" s="87">
        <v>0</v>
      </c>
    </row>
    <row r="4066" spans="2:21">
      <c r="B4066" s="87" t="s">
        <v>9832</v>
      </c>
      <c r="C4066" s="87" t="s">
        <v>841</v>
      </c>
      <c r="D4066" s="87"/>
      <c r="E4066" s="87">
        <v>133.718896298624</v>
      </c>
      <c r="F4066" s="86">
        <v>127.09509069348999</v>
      </c>
      <c r="G4066" s="86">
        <v>123.476879245913</v>
      </c>
      <c r="H4066" s="86">
        <f t="shared" si="446"/>
        <v>128.09695541267567</v>
      </c>
      <c r="I4066" s="86">
        <f t="shared" si="441"/>
        <v>5.1939896046938232</v>
      </c>
      <c r="J4066" s="86">
        <f t="shared" si="442"/>
        <v>7.0010923761238164</v>
      </c>
      <c r="L4066" s="87">
        <v>113.797307816806</v>
      </c>
      <c r="M4066" s="86">
        <v>135.30426705890301</v>
      </c>
      <c r="N4066" s="86">
        <v>138.392904841383</v>
      </c>
      <c r="O4066" s="86">
        <f t="shared" si="447"/>
        <v>129.16482657236398</v>
      </c>
      <c r="P4066" s="86">
        <f t="shared" si="443"/>
        <v>13.397962358682047</v>
      </c>
      <c r="Q4066" s="86">
        <f t="shared" si="444"/>
        <v>7.013069446817207</v>
      </c>
      <c r="S4066" s="86">
        <f t="shared" si="445"/>
        <v>1.1977070693391753E-2</v>
      </c>
      <c r="T4066" s="87">
        <v>0.95539615600000005</v>
      </c>
      <c r="U4066" s="87">
        <v>0</v>
      </c>
    </row>
    <row r="4067" spans="2:21">
      <c r="B4067" s="87" t="s">
        <v>9833</v>
      </c>
      <c r="C4067" s="87" t="s">
        <v>5128</v>
      </c>
      <c r="D4067" s="87" t="s">
        <v>5129</v>
      </c>
      <c r="E4067" s="87">
        <v>86.996077512683001</v>
      </c>
      <c r="F4067" s="86">
        <v>78.595333477171295</v>
      </c>
      <c r="G4067" s="86">
        <v>81.743084459105901</v>
      </c>
      <c r="H4067" s="86">
        <f t="shared" si="446"/>
        <v>82.444831816320061</v>
      </c>
      <c r="I4067" s="86">
        <f t="shared" si="441"/>
        <v>4.2441091058741858</v>
      </c>
      <c r="J4067" s="86">
        <f t="shared" si="442"/>
        <v>6.3653571537816438</v>
      </c>
      <c r="L4067" s="87">
        <v>78.044027474684796</v>
      </c>
      <c r="M4067" s="86">
        <v>75.584820329908496</v>
      </c>
      <c r="N4067" s="86">
        <v>87.682905785097603</v>
      </c>
      <c r="O4067" s="86">
        <f t="shared" si="447"/>
        <v>80.437251196563636</v>
      </c>
      <c r="P4067" s="86">
        <f t="shared" si="443"/>
        <v>6.3942597505487093</v>
      </c>
      <c r="Q4067" s="86">
        <f t="shared" si="444"/>
        <v>6.3297918757742195</v>
      </c>
      <c r="S4067" s="86">
        <f t="shared" si="445"/>
        <v>-3.5565278007424074E-2</v>
      </c>
      <c r="T4067" s="87">
        <v>0.82296477300000004</v>
      </c>
      <c r="U4067" s="87">
        <v>0</v>
      </c>
    </row>
    <row r="4068" spans="2:21">
      <c r="B4068" s="87" t="s">
        <v>9834</v>
      </c>
      <c r="C4068" s="87" t="s">
        <v>832</v>
      </c>
      <c r="D4068" s="87" t="s">
        <v>5130</v>
      </c>
      <c r="E4068" s="87">
        <v>107.577364306791</v>
      </c>
      <c r="F4068" s="86">
        <v>110.882450830314</v>
      </c>
      <c r="G4068" s="86">
        <v>116.71635658762</v>
      </c>
      <c r="H4068" s="86">
        <f t="shared" si="446"/>
        <v>111.72539057490833</v>
      </c>
      <c r="I4068" s="86">
        <f t="shared" si="441"/>
        <v>4.6274404952441675</v>
      </c>
      <c r="J4068" s="86">
        <f t="shared" si="442"/>
        <v>6.8038132779580707</v>
      </c>
      <c r="L4068" s="87">
        <v>100.466476348258</v>
      </c>
      <c r="M4068" s="86">
        <v>97.049069510815599</v>
      </c>
      <c r="N4068" s="86">
        <v>116.81716202040199</v>
      </c>
      <c r="O4068" s="86">
        <f t="shared" si="447"/>
        <v>104.77756929315854</v>
      </c>
      <c r="P4068" s="86">
        <f t="shared" si="443"/>
        <v>10.565676133195158</v>
      </c>
      <c r="Q4068" s="86">
        <f t="shared" si="444"/>
        <v>6.7111860885856682</v>
      </c>
      <c r="S4068" s="86">
        <f t="shared" si="445"/>
        <v>-9.262718937240097E-2</v>
      </c>
      <c r="T4068" s="87">
        <v>0.57193994199999998</v>
      </c>
      <c r="U4068" s="87">
        <v>0</v>
      </c>
    </row>
    <row r="4069" spans="2:21">
      <c r="B4069" s="87" t="s">
        <v>9835</v>
      </c>
      <c r="C4069" s="87" t="s">
        <v>5131</v>
      </c>
      <c r="D4069" s="87" t="s">
        <v>2033</v>
      </c>
      <c r="E4069" s="87">
        <v>102.192566199423</v>
      </c>
      <c r="F4069" s="86">
        <v>107.58352640619999</v>
      </c>
      <c r="G4069" s="86">
        <v>109.79998434965501</v>
      </c>
      <c r="H4069" s="86">
        <f t="shared" si="446"/>
        <v>106.52535898509267</v>
      </c>
      <c r="I4069" s="86">
        <f t="shared" si="441"/>
        <v>3.9125428363711934</v>
      </c>
      <c r="J4069" s="86">
        <f t="shared" si="442"/>
        <v>6.7350531031086494</v>
      </c>
      <c r="L4069" s="87">
        <v>95.899242232981095</v>
      </c>
      <c r="M4069" s="86">
        <v>109.095959215717</v>
      </c>
      <c r="N4069" s="86">
        <v>107.51062889756101</v>
      </c>
      <c r="O4069" s="86">
        <f t="shared" si="447"/>
        <v>104.1686101154197</v>
      </c>
      <c r="P4069" s="86">
        <f t="shared" si="443"/>
        <v>7.2052169943553066</v>
      </c>
      <c r="Q4069" s="86">
        <f t="shared" si="444"/>
        <v>6.7027767950944348</v>
      </c>
      <c r="S4069" s="86">
        <f t="shared" si="445"/>
        <v>-3.2276308014213807E-2</v>
      </c>
      <c r="T4069" s="87">
        <v>0.77416817400000004</v>
      </c>
      <c r="U4069" s="87">
        <v>0</v>
      </c>
    </row>
    <row r="4070" spans="2:21">
      <c r="B4070" s="87" t="s">
        <v>9836</v>
      </c>
      <c r="C4070" s="87" t="s">
        <v>5132</v>
      </c>
      <c r="D4070" s="87" t="s">
        <v>5133</v>
      </c>
      <c r="E4070" s="87">
        <v>80.020328178377497</v>
      </c>
      <c r="F4070" s="86">
        <v>84.093583917610204</v>
      </c>
      <c r="G4070" s="86">
        <v>92.629010753717694</v>
      </c>
      <c r="H4070" s="86">
        <f t="shared" si="446"/>
        <v>85.580974283235136</v>
      </c>
      <c r="I4070" s="86">
        <f t="shared" si="441"/>
        <v>6.4345914125325212</v>
      </c>
      <c r="J4070" s="86">
        <f t="shared" si="442"/>
        <v>6.4192181980786183</v>
      </c>
      <c r="L4070" s="87">
        <v>89.407308375133496</v>
      </c>
      <c r="M4070" s="86">
        <v>94.918381545023706</v>
      </c>
      <c r="N4070" s="86">
        <v>86.886061744925797</v>
      </c>
      <c r="O4070" s="86">
        <f t="shared" si="447"/>
        <v>90.403917221694329</v>
      </c>
      <c r="P4070" s="86">
        <f t="shared" si="443"/>
        <v>4.1078537264055202</v>
      </c>
      <c r="Q4070" s="86">
        <f t="shared" si="444"/>
        <v>6.4983133811768683</v>
      </c>
      <c r="S4070" s="86">
        <f t="shared" si="445"/>
        <v>7.9095183098250171E-2</v>
      </c>
      <c r="T4070" s="87">
        <v>0.90794284300000005</v>
      </c>
      <c r="U4070" s="87">
        <v>0</v>
      </c>
    </row>
    <row r="4071" spans="2:21">
      <c r="B4071" s="87" t="s">
        <v>9837</v>
      </c>
      <c r="C4071" s="87" t="s">
        <v>5134</v>
      </c>
      <c r="D4071" s="87" t="s">
        <v>5135</v>
      </c>
      <c r="E4071" s="87">
        <v>74.375216111892499</v>
      </c>
      <c r="F4071" s="86">
        <v>79.479796864289597</v>
      </c>
      <c r="G4071" s="86">
        <v>79.642293447340194</v>
      </c>
      <c r="H4071" s="86">
        <f t="shared" si="446"/>
        <v>77.83243547450742</v>
      </c>
      <c r="I4071" s="86">
        <f t="shared" si="441"/>
        <v>2.9951419959336607</v>
      </c>
      <c r="J4071" s="86">
        <f t="shared" si="442"/>
        <v>6.2822995964538553</v>
      </c>
      <c r="L4071" s="87">
        <v>83.417031069332594</v>
      </c>
      <c r="M4071" s="86">
        <v>79.742140768250593</v>
      </c>
      <c r="N4071" s="86">
        <v>76.704919559429896</v>
      </c>
      <c r="O4071" s="86">
        <f t="shared" si="447"/>
        <v>79.954697132337699</v>
      </c>
      <c r="P4071" s="86">
        <f t="shared" si="443"/>
        <v>3.3611003237448172</v>
      </c>
      <c r="Q4071" s="86">
        <f t="shared" si="444"/>
        <v>6.321110885697089</v>
      </c>
      <c r="S4071" s="86">
        <f t="shared" si="445"/>
        <v>3.8811289243232107E-2</v>
      </c>
      <c r="T4071" s="87">
        <v>1</v>
      </c>
      <c r="U4071" s="87">
        <v>0</v>
      </c>
    </row>
    <row r="4072" spans="2:21">
      <c r="B4072" s="87" t="s">
        <v>9838</v>
      </c>
      <c r="C4072" s="87" t="s">
        <v>3406</v>
      </c>
      <c r="D4072" s="87" t="s">
        <v>3407</v>
      </c>
      <c r="E4072" s="87">
        <v>251.229688218181</v>
      </c>
      <c r="F4072" s="86">
        <v>321.05571496163901</v>
      </c>
      <c r="G4072" s="86">
        <v>313.26269251675802</v>
      </c>
      <c r="H4072" s="86">
        <f t="shared" si="446"/>
        <v>295.18269856552598</v>
      </c>
      <c r="I4072" s="86">
        <f t="shared" si="441"/>
        <v>38.263339355732619</v>
      </c>
      <c r="J4072" s="86">
        <f t="shared" si="442"/>
        <v>8.2054643534995666</v>
      </c>
      <c r="L4072" s="87">
        <v>256.50198184110002</v>
      </c>
      <c r="M4072" s="86">
        <v>293.31458070368302</v>
      </c>
      <c r="N4072" s="86">
        <v>325.761555726062</v>
      </c>
      <c r="O4072" s="86">
        <f t="shared" si="447"/>
        <v>291.85937275694829</v>
      </c>
      <c r="P4072" s="86">
        <f t="shared" si="443"/>
        <v>34.652710807493932</v>
      </c>
      <c r="Q4072" s="86">
        <f t="shared" si="444"/>
        <v>8.1891295893734739</v>
      </c>
      <c r="S4072" s="86">
        <f t="shared" si="445"/>
        <v>-1.6334764126092419E-2</v>
      </c>
      <c r="T4072" s="87">
        <v>0.89180548100000001</v>
      </c>
      <c r="U4072" s="87">
        <v>0</v>
      </c>
    </row>
    <row r="4073" spans="2:21">
      <c r="B4073" s="87" t="s">
        <v>9839</v>
      </c>
      <c r="C4073" s="87" t="s">
        <v>5136</v>
      </c>
      <c r="D4073" s="87" t="s">
        <v>5137</v>
      </c>
      <c r="E4073" s="87">
        <v>104.23254324110501</v>
      </c>
      <c r="F4073" s="86">
        <v>93.339282045405497</v>
      </c>
      <c r="G4073" s="86">
        <v>91.535420855477199</v>
      </c>
      <c r="H4073" s="86">
        <f t="shared" si="446"/>
        <v>96.369082047329229</v>
      </c>
      <c r="I4073" s="86">
        <f t="shared" si="441"/>
        <v>6.8694246671497536</v>
      </c>
      <c r="J4073" s="86">
        <f t="shared" si="442"/>
        <v>6.5904984578204564</v>
      </c>
      <c r="L4073" s="87">
        <v>100.244102628142</v>
      </c>
      <c r="M4073" s="86">
        <v>97.744888577669201</v>
      </c>
      <c r="N4073" s="86">
        <v>92.8240449751721</v>
      </c>
      <c r="O4073" s="86">
        <f t="shared" si="447"/>
        <v>96.937678726994434</v>
      </c>
      <c r="P4073" s="86">
        <f t="shared" si="443"/>
        <v>3.7753151789776553</v>
      </c>
      <c r="Q4073" s="86">
        <f t="shared" si="444"/>
        <v>6.5989856309799801</v>
      </c>
      <c r="S4073" s="86">
        <f t="shared" si="445"/>
        <v>8.4871731595243909E-3</v>
      </c>
      <c r="T4073" s="87">
        <v>0.93851396099999995</v>
      </c>
      <c r="U4073" s="87">
        <v>0</v>
      </c>
    </row>
    <row r="4074" spans="2:21">
      <c r="B4074" s="87" t="s">
        <v>9840</v>
      </c>
      <c r="C4074" s="87" t="s">
        <v>832</v>
      </c>
      <c r="D4074" s="87" t="s">
        <v>5138</v>
      </c>
      <c r="E4074" s="87">
        <v>86.377254824526702</v>
      </c>
      <c r="F4074" s="86">
        <v>94.341958639950093</v>
      </c>
      <c r="G4074" s="86">
        <v>100.97101830990201</v>
      </c>
      <c r="H4074" s="86">
        <f t="shared" si="446"/>
        <v>93.896743924792943</v>
      </c>
      <c r="I4074" s="86">
        <f t="shared" si="441"/>
        <v>7.3070613295436866</v>
      </c>
      <c r="J4074" s="86">
        <f t="shared" si="442"/>
        <v>6.553003225024117</v>
      </c>
      <c r="L4074" s="87">
        <v>93.971104502515203</v>
      </c>
      <c r="M4074" s="86">
        <v>100.62148268932999</v>
      </c>
      <c r="N4074" s="86">
        <v>99.558360802095606</v>
      </c>
      <c r="O4074" s="86">
        <f t="shared" si="447"/>
        <v>98.050315997980263</v>
      </c>
      <c r="P4074" s="86">
        <f t="shared" si="443"/>
        <v>3.572468594029897</v>
      </c>
      <c r="Q4074" s="86">
        <f t="shared" si="444"/>
        <v>6.615450374850778</v>
      </c>
      <c r="S4074" s="86">
        <f t="shared" si="445"/>
        <v>6.2447149826660595E-2</v>
      </c>
      <c r="T4074" s="87">
        <v>0.95642687100000001</v>
      </c>
      <c r="U4074" s="87">
        <v>0</v>
      </c>
    </row>
    <row r="4075" spans="2:21">
      <c r="B4075" s="87" t="s">
        <v>9841</v>
      </c>
      <c r="C4075" s="87" t="s">
        <v>2580</v>
      </c>
      <c r="D4075" s="87" t="s">
        <v>1597</v>
      </c>
      <c r="E4075" s="87">
        <v>28.012392266935599</v>
      </c>
      <c r="F4075" s="86">
        <v>31.108489563238599</v>
      </c>
      <c r="G4075" s="86">
        <v>37.135692485188201</v>
      </c>
      <c r="H4075" s="86">
        <f t="shared" si="446"/>
        <v>32.085524771787469</v>
      </c>
      <c r="I4075" s="86">
        <f t="shared" si="441"/>
        <v>4.6394611828476622</v>
      </c>
      <c r="J4075" s="86">
        <f t="shared" si="442"/>
        <v>5.0038506741677056</v>
      </c>
      <c r="L4075" s="87">
        <v>24.814532765031</v>
      </c>
      <c r="M4075" s="86">
        <v>33.609005833417299</v>
      </c>
      <c r="N4075" s="86">
        <v>30.158612904374301</v>
      </c>
      <c r="O4075" s="86">
        <f t="shared" si="447"/>
        <v>29.5273838342742</v>
      </c>
      <c r="P4075" s="86">
        <f t="shared" si="443"/>
        <v>4.4310864064975748</v>
      </c>
      <c r="Q4075" s="86">
        <f t="shared" si="444"/>
        <v>4.8839816323101566</v>
      </c>
      <c r="S4075" s="86">
        <f t="shared" si="445"/>
        <v>-0.11986904185754894</v>
      </c>
      <c r="T4075" s="87">
        <v>0.67719812899999998</v>
      </c>
      <c r="U4075" s="87">
        <v>0</v>
      </c>
    </row>
    <row r="4076" spans="2:21">
      <c r="B4076" s="87" t="s">
        <v>9842</v>
      </c>
      <c r="C4076" s="87" t="s">
        <v>841</v>
      </c>
      <c r="D4076" s="87"/>
      <c r="E4076" s="87">
        <v>92.044088162538003</v>
      </c>
      <c r="F4076" s="86">
        <v>79.763758374745194</v>
      </c>
      <c r="G4076" s="86">
        <v>87.9998768604041</v>
      </c>
      <c r="H4076" s="86">
        <f t="shared" si="446"/>
        <v>86.602574465895756</v>
      </c>
      <c r="I4076" s="86">
        <f t="shared" si="441"/>
        <v>6.2582717590810875</v>
      </c>
      <c r="J4076" s="86">
        <f t="shared" si="442"/>
        <v>6.4363380079914876</v>
      </c>
      <c r="L4076" s="87">
        <v>99.061452097136097</v>
      </c>
      <c r="M4076" s="86">
        <v>92.027968363139095</v>
      </c>
      <c r="N4076" s="86">
        <v>92.328512348258997</v>
      </c>
      <c r="O4076" s="86">
        <f t="shared" si="447"/>
        <v>94.472644269511406</v>
      </c>
      <c r="P4076" s="86">
        <f t="shared" si="443"/>
        <v>3.9768642962641101</v>
      </c>
      <c r="Q4076" s="86">
        <f t="shared" si="444"/>
        <v>6.5618247343787779</v>
      </c>
      <c r="S4076" s="86">
        <f t="shared" si="445"/>
        <v>0.125486726387291</v>
      </c>
      <c r="T4076" s="87">
        <v>0.72788162499999998</v>
      </c>
      <c r="U4076" s="87">
        <v>0</v>
      </c>
    </row>
    <row r="4077" spans="2:21">
      <c r="B4077" s="87" t="s">
        <v>9843</v>
      </c>
      <c r="C4077" s="87" t="s">
        <v>5139</v>
      </c>
      <c r="D4077" s="87" t="s">
        <v>1326</v>
      </c>
      <c r="E4077" s="87">
        <v>49.157654860473301</v>
      </c>
      <c r="F4077" s="86">
        <v>50.021473303001599</v>
      </c>
      <c r="G4077" s="86">
        <v>50.709593345923601</v>
      </c>
      <c r="H4077" s="86">
        <f t="shared" si="446"/>
        <v>49.9629071697995</v>
      </c>
      <c r="I4077" s="86">
        <f t="shared" si="441"/>
        <v>0.77762507651446489</v>
      </c>
      <c r="J4077" s="86">
        <f t="shared" si="442"/>
        <v>5.6427855197401291</v>
      </c>
      <c r="L4077" s="87">
        <v>55.476320406287599</v>
      </c>
      <c r="M4077" s="86">
        <v>57.819701263808902</v>
      </c>
      <c r="N4077" s="86">
        <v>50.665528654353601</v>
      </c>
      <c r="O4077" s="86">
        <f t="shared" si="447"/>
        <v>54.653850108150039</v>
      </c>
      <c r="P4077" s="86">
        <f t="shared" si="443"/>
        <v>3.6473126374029126</v>
      </c>
      <c r="Q4077" s="86">
        <f t="shared" si="444"/>
        <v>5.7722512254832603</v>
      </c>
      <c r="S4077" s="86">
        <f t="shared" si="445"/>
        <v>0.12946570574313176</v>
      </c>
      <c r="T4077" s="87">
        <v>0.77495196899999996</v>
      </c>
      <c r="U4077" s="87">
        <v>0</v>
      </c>
    </row>
    <row r="4078" spans="2:21">
      <c r="B4078" s="87" t="s">
        <v>9844</v>
      </c>
      <c r="C4078" s="87" t="s">
        <v>5140</v>
      </c>
      <c r="D4078" s="87" t="s">
        <v>1325</v>
      </c>
      <c r="E4078" s="87">
        <v>107.426089858401</v>
      </c>
      <c r="F4078" s="86">
        <v>118.813317541252</v>
      </c>
      <c r="G4078" s="86">
        <v>124.26614231695</v>
      </c>
      <c r="H4078" s="86">
        <f t="shared" si="446"/>
        <v>116.83518323886767</v>
      </c>
      <c r="I4078" s="86">
        <f t="shared" si="441"/>
        <v>8.5925318265557049</v>
      </c>
      <c r="J4078" s="86">
        <f t="shared" si="442"/>
        <v>6.8683309763286555</v>
      </c>
      <c r="L4078" s="87">
        <v>104.653896328171</v>
      </c>
      <c r="M4078" s="86">
        <v>121.189380927264</v>
      </c>
      <c r="N4078" s="86">
        <v>123.815495598602</v>
      </c>
      <c r="O4078" s="86">
        <f t="shared" si="447"/>
        <v>116.55292428467901</v>
      </c>
      <c r="P4078" s="86">
        <f t="shared" si="443"/>
        <v>10.388179306263122</v>
      </c>
      <c r="Q4078" s="86">
        <f t="shared" si="444"/>
        <v>6.8648413915652204</v>
      </c>
      <c r="S4078" s="86">
        <f t="shared" si="445"/>
        <v>-3.4895847634350361E-3</v>
      </c>
      <c r="T4078" s="87">
        <v>0.90375330300000001</v>
      </c>
      <c r="U4078" s="87">
        <v>0</v>
      </c>
    </row>
    <row r="4079" spans="2:21">
      <c r="B4079" s="87" t="s">
        <v>9845</v>
      </c>
      <c r="C4079" s="87" t="s">
        <v>5141</v>
      </c>
      <c r="D4079" s="87" t="s">
        <v>5142</v>
      </c>
      <c r="E4079" s="87">
        <v>122.77470267640101</v>
      </c>
      <c r="F4079" s="86">
        <v>142.492033076903</v>
      </c>
      <c r="G4079" s="86">
        <v>159.81318618747201</v>
      </c>
      <c r="H4079" s="86">
        <f t="shared" si="446"/>
        <v>141.69330731359202</v>
      </c>
      <c r="I4079" s="86">
        <f t="shared" si="441"/>
        <v>18.532155496155877</v>
      </c>
      <c r="J4079" s="86">
        <f t="shared" si="442"/>
        <v>7.1466278059451271</v>
      </c>
      <c r="L4079" s="87">
        <v>123.360106793008</v>
      </c>
      <c r="M4079" s="86">
        <v>145.891133862825</v>
      </c>
      <c r="N4079" s="86">
        <v>169.11834273806301</v>
      </c>
      <c r="O4079" s="86">
        <f t="shared" si="447"/>
        <v>146.12319446463201</v>
      </c>
      <c r="P4079" s="86">
        <f t="shared" si="443"/>
        <v>22.880000618291334</v>
      </c>
      <c r="Q4079" s="86">
        <f t="shared" si="444"/>
        <v>7.1910413883348081</v>
      </c>
      <c r="S4079" s="86">
        <f t="shared" si="445"/>
        <v>4.4413582389681752E-2</v>
      </c>
      <c r="T4079" s="87">
        <v>1</v>
      </c>
      <c r="U4079" s="87">
        <v>0</v>
      </c>
    </row>
    <row r="4080" spans="2:21">
      <c r="B4080" s="87" t="s">
        <v>9846</v>
      </c>
      <c r="C4080" s="87" t="s">
        <v>5143</v>
      </c>
      <c r="D4080" s="87" t="s">
        <v>5144</v>
      </c>
      <c r="E4080" s="87">
        <v>512.04259114004697</v>
      </c>
      <c r="F4080" s="86">
        <v>566.530169001388</v>
      </c>
      <c r="G4080" s="86">
        <v>610.22485800462505</v>
      </c>
      <c r="H4080" s="86">
        <f t="shared" si="446"/>
        <v>562.93253938202008</v>
      </c>
      <c r="I4080" s="86">
        <f t="shared" si="441"/>
        <v>49.189903291482715</v>
      </c>
      <c r="J4080" s="86">
        <f t="shared" si="442"/>
        <v>9.1368182329853873</v>
      </c>
      <c r="L4080" s="87">
        <v>431.97027635770598</v>
      </c>
      <c r="M4080" s="86">
        <v>472.25840715266003</v>
      </c>
      <c r="N4080" s="86">
        <v>535.89832359260504</v>
      </c>
      <c r="O4080" s="86">
        <f t="shared" si="447"/>
        <v>480.04233570099035</v>
      </c>
      <c r="P4080" s="86">
        <f t="shared" si="443"/>
        <v>52.399445686466819</v>
      </c>
      <c r="Q4080" s="86">
        <f t="shared" si="444"/>
        <v>8.9070178348012909</v>
      </c>
      <c r="S4080" s="86">
        <f t="shared" si="445"/>
        <v>-0.22980039818409559</v>
      </c>
      <c r="T4080" s="87">
        <v>6.7677659000000001E-2</v>
      </c>
      <c r="U4080" s="87">
        <v>0</v>
      </c>
    </row>
    <row r="4081" spans="2:21">
      <c r="B4081" s="87" t="s">
        <v>9847</v>
      </c>
      <c r="C4081" s="87" t="s">
        <v>5145</v>
      </c>
      <c r="D4081" s="87" t="s">
        <v>3070</v>
      </c>
      <c r="E4081" s="87">
        <v>99.458935975786105</v>
      </c>
      <c r="F4081" s="86">
        <v>109.35427437727201</v>
      </c>
      <c r="G4081" s="86">
        <v>90.326522379486505</v>
      </c>
      <c r="H4081" s="86">
        <f t="shared" si="446"/>
        <v>99.713244244181553</v>
      </c>
      <c r="I4081" s="86">
        <f t="shared" si="441"/>
        <v>9.516424803666462</v>
      </c>
      <c r="J4081" s="86">
        <f t="shared" si="442"/>
        <v>6.6397132357835549</v>
      </c>
      <c r="L4081" s="87">
        <v>111.406189686037</v>
      </c>
      <c r="M4081" s="86">
        <v>109.64080540753901</v>
      </c>
      <c r="N4081" s="86">
        <v>108.308034452274</v>
      </c>
      <c r="O4081" s="86">
        <f t="shared" si="447"/>
        <v>109.78500984861667</v>
      </c>
      <c r="P4081" s="86">
        <f t="shared" si="443"/>
        <v>1.5541034887494301</v>
      </c>
      <c r="Q4081" s="86">
        <f t="shared" si="444"/>
        <v>6.7785372705893483</v>
      </c>
      <c r="S4081" s="86">
        <f t="shared" si="445"/>
        <v>0.13882403480579275</v>
      </c>
      <c r="T4081" s="87">
        <v>0.69037288100000005</v>
      </c>
      <c r="U4081" s="87">
        <v>0</v>
      </c>
    </row>
    <row r="4082" spans="2:21">
      <c r="B4082" s="87" t="s">
        <v>9848</v>
      </c>
      <c r="C4082" s="87" t="s">
        <v>841</v>
      </c>
      <c r="D4082" s="87" t="s">
        <v>1490</v>
      </c>
      <c r="E4082" s="87">
        <v>99.850580833274904</v>
      </c>
      <c r="F4082" s="86">
        <v>98.086779445258202</v>
      </c>
      <c r="G4082" s="86">
        <v>100.962464923287</v>
      </c>
      <c r="H4082" s="86">
        <f t="shared" si="446"/>
        <v>99.633275067273374</v>
      </c>
      <c r="I4082" s="86">
        <f t="shared" si="441"/>
        <v>1.4501062337255042</v>
      </c>
      <c r="J4082" s="86">
        <f t="shared" si="442"/>
        <v>6.6385557423742236</v>
      </c>
      <c r="L4082" s="87">
        <v>109.368996290903</v>
      </c>
      <c r="M4082" s="86">
        <v>113.403835341537</v>
      </c>
      <c r="N4082" s="86">
        <v>115.021812915856</v>
      </c>
      <c r="O4082" s="86">
        <f t="shared" si="447"/>
        <v>112.598214849432</v>
      </c>
      <c r="P4082" s="86">
        <f t="shared" si="443"/>
        <v>2.9112458212612169</v>
      </c>
      <c r="Q4082" s="86">
        <f t="shared" si="444"/>
        <v>6.8150401446503519</v>
      </c>
      <c r="S4082" s="86">
        <f t="shared" si="445"/>
        <v>0.17648440227612913</v>
      </c>
      <c r="T4082" s="87">
        <v>0.42988089699999998</v>
      </c>
      <c r="U4082" s="87">
        <v>0</v>
      </c>
    </row>
    <row r="4083" spans="2:21">
      <c r="B4083" s="87" t="s">
        <v>9849</v>
      </c>
      <c r="C4083" s="87" t="s">
        <v>5146</v>
      </c>
      <c r="D4083" s="87" t="s">
        <v>1966</v>
      </c>
      <c r="E4083" s="87">
        <v>72.1615390884444</v>
      </c>
      <c r="F4083" s="86">
        <v>68.003168956255706</v>
      </c>
      <c r="G4083" s="86">
        <v>70.603466184307507</v>
      </c>
      <c r="H4083" s="86">
        <f t="shared" si="446"/>
        <v>70.256058076335862</v>
      </c>
      <c r="I4083" s="86">
        <f t="shared" si="441"/>
        <v>2.100840268602798</v>
      </c>
      <c r="J4083" s="86">
        <f t="shared" si="442"/>
        <v>6.1345507270516659</v>
      </c>
      <c r="L4083" s="87">
        <v>84.238955417830695</v>
      </c>
      <c r="M4083" s="86">
        <v>82.756391855366701</v>
      </c>
      <c r="N4083" s="86">
        <v>74.080596829703396</v>
      </c>
      <c r="O4083" s="86">
        <f t="shared" si="447"/>
        <v>80.358648034300259</v>
      </c>
      <c r="P4083" s="86">
        <f t="shared" si="443"/>
        <v>5.4872528531899842</v>
      </c>
      <c r="Q4083" s="86">
        <f t="shared" si="444"/>
        <v>6.3283813870494345</v>
      </c>
      <c r="S4083" s="86">
        <f t="shared" si="445"/>
        <v>0.19383065999776894</v>
      </c>
      <c r="T4083" s="87">
        <v>0.34405440199999998</v>
      </c>
      <c r="U4083" s="87">
        <v>0</v>
      </c>
    </row>
    <row r="4084" spans="2:21">
      <c r="B4084" s="87" t="s">
        <v>9850</v>
      </c>
      <c r="C4084" s="87" t="s">
        <v>841</v>
      </c>
      <c r="D4084" s="87" t="s">
        <v>3559</v>
      </c>
      <c r="E4084" s="87">
        <v>43.701588472829499</v>
      </c>
      <c r="F4084" s="86">
        <v>43.1582189151029</v>
      </c>
      <c r="G4084" s="86">
        <v>38.912667205171203</v>
      </c>
      <c r="H4084" s="86">
        <f t="shared" si="446"/>
        <v>41.924158197701196</v>
      </c>
      <c r="I4084" s="86">
        <f t="shared" si="441"/>
        <v>2.62214056023566</v>
      </c>
      <c r="J4084" s="86">
        <f t="shared" si="442"/>
        <v>5.3897099108488495</v>
      </c>
      <c r="L4084" s="87">
        <v>48.735856800664401</v>
      </c>
      <c r="M4084" s="86">
        <v>47.723493476998399</v>
      </c>
      <c r="N4084" s="86">
        <v>50.589158409996799</v>
      </c>
      <c r="O4084" s="86">
        <f t="shared" si="447"/>
        <v>49.016169562553195</v>
      </c>
      <c r="P4084" s="86">
        <f t="shared" si="443"/>
        <v>1.4532516335488754</v>
      </c>
      <c r="Q4084" s="86">
        <f t="shared" si="444"/>
        <v>5.615185842065844</v>
      </c>
      <c r="S4084" s="86">
        <f t="shared" si="445"/>
        <v>0.22547593121699394</v>
      </c>
      <c r="T4084" s="87">
        <v>0.31367092699999999</v>
      </c>
      <c r="U4084" s="87">
        <v>0</v>
      </c>
    </row>
    <row r="4085" spans="2:21">
      <c r="B4085" s="87" t="s">
        <v>9851</v>
      </c>
      <c r="C4085" s="87" t="s">
        <v>832</v>
      </c>
      <c r="D4085" s="87" t="s">
        <v>974</v>
      </c>
      <c r="E4085" s="87">
        <v>75.232631393979702</v>
      </c>
      <c r="F4085" s="86">
        <v>69.250078195474899</v>
      </c>
      <c r="G4085" s="86">
        <v>75.894776175393304</v>
      </c>
      <c r="H4085" s="86">
        <f t="shared" si="446"/>
        <v>73.459161921615973</v>
      </c>
      <c r="I4085" s="86">
        <f t="shared" si="441"/>
        <v>3.6601773574701961</v>
      </c>
      <c r="J4085" s="86">
        <f t="shared" si="442"/>
        <v>6.1988705316807877</v>
      </c>
      <c r="L4085" s="87">
        <v>74.988317000286202</v>
      </c>
      <c r="M4085" s="86">
        <v>75.617016703679894</v>
      </c>
      <c r="N4085" s="86">
        <v>74.835819333645304</v>
      </c>
      <c r="O4085" s="86">
        <f t="shared" si="447"/>
        <v>75.147051012537133</v>
      </c>
      <c r="P4085" s="86">
        <f t="shared" si="443"/>
        <v>0.41408295995029704</v>
      </c>
      <c r="Q4085" s="86">
        <f t="shared" si="444"/>
        <v>6.2316445846169408</v>
      </c>
      <c r="S4085" s="86">
        <f t="shared" si="445"/>
        <v>3.2774052936152195E-2</v>
      </c>
      <c r="T4085" s="87">
        <v>0.98916955799999995</v>
      </c>
      <c r="U4085" s="87">
        <v>0</v>
      </c>
    </row>
    <row r="4086" spans="2:21">
      <c r="B4086" s="87" t="s">
        <v>9852</v>
      </c>
      <c r="C4086" s="87" t="s">
        <v>5147</v>
      </c>
      <c r="D4086" s="87" t="s">
        <v>5148</v>
      </c>
      <c r="E4086" s="87">
        <v>89.4076860683777</v>
      </c>
      <c r="F4086" s="86">
        <v>86.484704593009596</v>
      </c>
      <c r="G4086" s="86">
        <v>85.637445014113297</v>
      </c>
      <c r="H4086" s="86">
        <f t="shared" si="446"/>
        <v>87.176611891833545</v>
      </c>
      <c r="I4086" s="86">
        <f t="shared" si="441"/>
        <v>1.9780624824407254</v>
      </c>
      <c r="J4086" s="86">
        <f t="shared" si="442"/>
        <v>6.4458692295056963</v>
      </c>
      <c r="L4086" s="87">
        <v>86.510190820651701</v>
      </c>
      <c r="M4086" s="86">
        <v>88.014485687688605</v>
      </c>
      <c r="N4086" s="86">
        <v>80.559048741518694</v>
      </c>
      <c r="O4086" s="86">
        <f t="shared" si="447"/>
        <v>85.027908416619667</v>
      </c>
      <c r="P4086" s="86">
        <f t="shared" si="443"/>
        <v>3.9425570203303431</v>
      </c>
      <c r="Q4086" s="86">
        <f t="shared" si="444"/>
        <v>6.4098645446763571</v>
      </c>
      <c r="S4086" s="86">
        <f t="shared" si="445"/>
        <v>-3.6004684829339884E-2</v>
      </c>
      <c r="T4086" s="87">
        <v>0.71862524900000002</v>
      </c>
      <c r="U4086" s="87">
        <v>0</v>
      </c>
    </row>
    <row r="4087" spans="2:21">
      <c r="B4087" s="87" t="s">
        <v>9853</v>
      </c>
      <c r="C4087" s="87" t="s">
        <v>5149</v>
      </c>
      <c r="D4087" s="87" t="s">
        <v>2943</v>
      </c>
      <c r="E4087" s="87">
        <v>108.414089616064</v>
      </c>
      <c r="F4087" s="86">
        <v>114.30015549895499</v>
      </c>
      <c r="G4087" s="86">
        <v>126.414927486067</v>
      </c>
      <c r="H4087" s="86">
        <f t="shared" si="446"/>
        <v>116.37639086702866</v>
      </c>
      <c r="I4087" s="86">
        <f t="shared" si="441"/>
        <v>9.1782681363786445</v>
      </c>
      <c r="J4087" s="86">
        <f t="shared" si="442"/>
        <v>6.8626545999645847</v>
      </c>
      <c r="L4087" s="87">
        <v>99.872288138394097</v>
      </c>
      <c r="M4087" s="86">
        <v>118.393496289702</v>
      </c>
      <c r="N4087" s="86">
        <v>113.96795243502299</v>
      </c>
      <c r="O4087" s="86">
        <f t="shared" si="447"/>
        <v>110.74457895437303</v>
      </c>
      <c r="P4087" s="86">
        <f t="shared" si="443"/>
        <v>9.6721967666521689</v>
      </c>
      <c r="Q4087" s="86">
        <f t="shared" si="444"/>
        <v>6.791092269078181</v>
      </c>
      <c r="S4087" s="86">
        <f t="shared" si="445"/>
        <v>-7.1562330886403167E-2</v>
      </c>
      <c r="T4087" s="87">
        <v>0.63794901000000004</v>
      </c>
      <c r="U4087" s="87">
        <v>0</v>
      </c>
    </row>
    <row r="4088" spans="2:21">
      <c r="B4088" s="87" t="s">
        <v>9854</v>
      </c>
      <c r="C4088" s="87" t="s">
        <v>832</v>
      </c>
      <c r="D4088" s="87" t="s">
        <v>5150</v>
      </c>
      <c r="E4088" s="87">
        <v>84.703108941762096</v>
      </c>
      <c r="F4088" s="86">
        <v>96.996499103670899</v>
      </c>
      <c r="G4088" s="86">
        <v>102.07096217441701</v>
      </c>
      <c r="H4088" s="86">
        <f t="shared" si="446"/>
        <v>94.590190073283338</v>
      </c>
      <c r="I4088" s="86">
        <f t="shared" si="441"/>
        <v>8.930471647122225</v>
      </c>
      <c r="J4088" s="86">
        <f t="shared" si="442"/>
        <v>6.5636186646413721</v>
      </c>
      <c r="L4088" s="87">
        <v>77.595549160937694</v>
      </c>
      <c r="M4088" s="86">
        <v>69.281071802381405</v>
      </c>
      <c r="N4088" s="86">
        <v>70.565584636462603</v>
      </c>
      <c r="O4088" s="86">
        <f t="shared" si="447"/>
        <v>72.480735199927238</v>
      </c>
      <c r="P4088" s="86">
        <f t="shared" si="443"/>
        <v>4.475878092289876</v>
      </c>
      <c r="Q4088" s="86">
        <f t="shared" si="444"/>
        <v>6.1795256841554744</v>
      </c>
      <c r="S4088" s="86">
        <f t="shared" si="445"/>
        <v>-0.38409298048589752</v>
      </c>
      <c r="T4088" s="87">
        <v>1.57928E-4</v>
      </c>
      <c r="U4088" s="87">
        <v>0</v>
      </c>
    </row>
    <row r="4089" spans="2:21">
      <c r="B4089" s="87" t="s">
        <v>9855</v>
      </c>
      <c r="C4089" s="87" t="s">
        <v>841</v>
      </c>
      <c r="D4089" s="87"/>
      <c r="E4089" s="87">
        <v>96.665148716621999</v>
      </c>
      <c r="F4089" s="86">
        <v>93.822121938152193</v>
      </c>
      <c r="G4089" s="86">
        <v>86.682878073343701</v>
      </c>
      <c r="H4089" s="86">
        <f t="shared" si="446"/>
        <v>92.390049576039303</v>
      </c>
      <c r="I4089" s="86">
        <f t="shared" si="441"/>
        <v>5.1429131080215269</v>
      </c>
      <c r="J4089" s="86">
        <f t="shared" si="442"/>
        <v>6.5296655763954048</v>
      </c>
      <c r="L4089" s="87">
        <v>91.2200586052152</v>
      </c>
      <c r="M4089" s="86">
        <v>78.861380659588406</v>
      </c>
      <c r="N4089" s="86">
        <v>78.972408810665002</v>
      </c>
      <c r="O4089" s="86">
        <f t="shared" si="447"/>
        <v>83.017949358489531</v>
      </c>
      <c r="P4089" s="86">
        <f t="shared" si="443"/>
        <v>7.1034518991825282</v>
      </c>
      <c r="Q4089" s="86">
        <f t="shared" si="444"/>
        <v>6.375351390995637</v>
      </c>
      <c r="S4089" s="86">
        <f t="shared" si="445"/>
        <v>-0.15431418539976763</v>
      </c>
      <c r="T4089" s="87">
        <v>0.21237634899999999</v>
      </c>
      <c r="U4089" s="87">
        <v>0</v>
      </c>
    </row>
    <row r="4090" spans="2:21">
      <c r="B4090" s="87" t="s">
        <v>9856</v>
      </c>
      <c r="C4090" s="87" t="s">
        <v>5151</v>
      </c>
      <c r="D4090" s="87" t="s">
        <v>4197</v>
      </c>
      <c r="E4090" s="87">
        <v>75.411709331706803</v>
      </c>
      <c r="F4090" s="86">
        <v>73.032592866307496</v>
      </c>
      <c r="G4090" s="86">
        <v>57.322420150989601</v>
      </c>
      <c r="H4090" s="86">
        <f t="shared" si="446"/>
        <v>68.588907449667957</v>
      </c>
      <c r="I4090" s="86">
        <f t="shared" si="441"/>
        <v>9.8293108012436754</v>
      </c>
      <c r="J4090" s="86">
        <f t="shared" si="442"/>
        <v>6.0999033700997014</v>
      </c>
      <c r="L4090" s="87">
        <v>66.106429133140296</v>
      </c>
      <c r="M4090" s="86">
        <v>71.214707265942394</v>
      </c>
      <c r="N4090" s="86">
        <v>68.975462217508195</v>
      </c>
      <c r="O4090" s="86">
        <f t="shared" si="447"/>
        <v>68.765532872196957</v>
      </c>
      <c r="P4090" s="86">
        <f t="shared" si="443"/>
        <v>2.5606013196187192</v>
      </c>
      <c r="Q4090" s="86">
        <f t="shared" si="444"/>
        <v>6.1036137235623551</v>
      </c>
      <c r="S4090" s="86">
        <f t="shared" si="445"/>
        <v>3.7103534626531762E-3</v>
      </c>
      <c r="T4090" s="87">
        <v>0.92638575400000001</v>
      </c>
      <c r="U4090" s="87">
        <v>0</v>
      </c>
    </row>
    <row r="4091" spans="2:21">
      <c r="B4091" s="87" t="s">
        <v>9857</v>
      </c>
      <c r="C4091" s="87" t="s">
        <v>5152</v>
      </c>
      <c r="D4091" s="87" t="s">
        <v>1930</v>
      </c>
      <c r="E4091" s="87">
        <v>131.862889338748</v>
      </c>
      <c r="F4091" s="86">
        <v>137.754170805358</v>
      </c>
      <c r="G4091" s="86">
        <v>133.32698758055</v>
      </c>
      <c r="H4091" s="86">
        <f t="shared" si="446"/>
        <v>134.31468257488532</v>
      </c>
      <c r="I4091" s="86">
        <f t="shared" si="441"/>
        <v>3.067320554014842</v>
      </c>
      <c r="J4091" s="86">
        <f t="shared" si="442"/>
        <v>7.0694732109969216</v>
      </c>
      <c r="L4091" s="87">
        <v>131.927185194961</v>
      </c>
      <c r="M4091" s="86">
        <v>139.57242201423</v>
      </c>
      <c r="N4091" s="86">
        <v>133.37862772732001</v>
      </c>
      <c r="O4091" s="86">
        <f t="shared" si="447"/>
        <v>134.95941164550368</v>
      </c>
      <c r="P4091" s="86">
        <f t="shared" si="443"/>
        <v>4.0603657289298045</v>
      </c>
      <c r="Q4091" s="86">
        <f t="shared" si="444"/>
        <v>7.0763817791088375</v>
      </c>
      <c r="S4091" s="86">
        <f t="shared" si="445"/>
        <v>6.9085681119160653E-3</v>
      </c>
      <c r="T4091" s="87">
        <v>0.91072573300000004</v>
      </c>
      <c r="U4091" s="87">
        <v>0</v>
      </c>
    </row>
    <row r="4092" spans="2:21">
      <c r="B4092" s="87" t="s">
        <v>9858</v>
      </c>
      <c r="C4092" s="87" t="s">
        <v>832</v>
      </c>
      <c r="D4092" s="87"/>
      <c r="E4092" s="87">
        <v>114.85728661513301</v>
      </c>
      <c r="F4092" s="86">
        <v>117.6325259307</v>
      </c>
      <c r="G4092" s="86">
        <v>107.728845899937</v>
      </c>
      <c r="H4092" s="86">
        <f t="shared" si="446"/>
        <v>113.40621948192332</v>
      </c>
      <c r="I4092" s="86">
        <f t="shared" si="441"/>
        <v>5.1088077284963909</v>
      </c>
      <c r="J4092" s="86">
        <f t="shared" si="442"/>
        <v>6.8253559532442614</v>
      </c>
      <c r="L4092" s="87">
        <v>121.986195972357</v>
      </c>
      <c r="M4092" s="86">
        <v>154.410409576783</v>
      </c>
      <c r="N4092" s="86">
        <v>123.08902868035101</v>
      </c>
      <c r="O4092" s="86">
        <f t="shared" si="447"/>
        <v>133.161878076497</v>
      </c>
      <c r="P4092" s="86">
        <f t="shared" si="443"/>
        <v>18.410027924596911</v>
      </c>
      <c r="Q4092" s="86">
        <f t="shared" si="444"/>
        <v>7.0570373128613451</v>
      </c>
      <c r="S4092" s="86">
        <f t="shared" si="445"/>
        <v>0.23168135961708436</v>
      </c>
      <c r="T4092" s="87">
        <v>0.33608622399999999</v>
      </c>
      <c r="U4092" s="87">
        <v>0</v>
      </c>
    </row>
    <row r="4093" spans="2:21">
      <c r="B4093" s="87" t="s">
        <v>9859</v>
      </c>
      <c r="C4093" s="87" t="s">
        <v>5153</v>
      </c>
      <c r="D4093" s="87" t="s">
        <v>5154</v>
      </c>
      <c r="E4093" s="87">
        <v>36.297767404993799</v>
      </c>
      <c r="F4093" s="86">
        <v>38.426033734001599</v>
      </c>
      <c r="G4093" s="86">
        <v>39.914111016471999</v>
      </c>
      <c r="H4093" s="86">
        <f t="shared" si="446"/>
        <v>38.212637385155801</v>
      </c>
      <c r="I4093" s="86">
        <f t="shared" si="441"/>
        <v>1.8175914778479065</v>
      </c>
      <c r="J4093" s="86">
        <f t="shared" si="442"/>
        <v>5.2559779289024977</v>
      </c>
      <c r="L4093" s="87">
        <v>43.775867215175097</v>
      </c>
      <c r="M4093" s="86">
        <v>49.331560425750403</v>
      </c>
      <c r="N4093" s="86">
        <v>43.399764368924899</v>
      </c>
      <c r="O4093" s="86">
        <f t="shared" si="447"/>
        <v>45.502397336616802</v>
      </c>
      <c r="P4093" s="86">
        <f t="shared" si="443"/>
        <v>3.3214802137189943</v>
      </c>
      <c r="Q4093" s="86">
        <f t="shared" si="444"/>
        <v>5.5078706519467477</v>
      </c>
      <c r="S4093" s="86">
        <f t="shared" si="445"/>
        <v>0.25189272304425026</v>
      </c>
      <c r="T4093" s="87">
        <v>0.29954703300000002</v>
      </c>
      <c r="U4093" s="87">
        <v>0</v>
      </c>
    </row>
    <row r="4094" spans="2:21">
      <c r="B4094" s="87" t="s">
        <v>9860</v>
      </c>
      <c r="C4094" s="87" t="s">
        <v>4215</v>
      </c>
      <c r="D4094" s="87" t="s">
        <v>2210</v>
      </c>
      <c r="E4094" s="87">
        <v>153.62224558519301</v>
      </c>
      <c r="F4094" s="86">
        <v>151.20424157933499</v>
      </c>
      <c r="G4094" s="86">
        <v>163.26247781599</v>
      </c>
      <c r="H4094" s="86">
        <f t="shared" si="446"/>
        <v>156.029654993506</v>
      </c>
      <c r="I4094" s="86">
        <f t="shared" si="441"/>
        <v>6.3794184945941881</v>
      </c>
      <c r="J4094" s="86">
        <f t="shared" si="442"/>
        <v>7.2856764435169428</v>
      </c>
      <c r="L4094" s="87">
        <v>148.66645478137201</v>
      </c>
      <c r="M4094" s="86">
        <v>167.75040288965499</v>
      </c>
      <c r="N4094" s="86">
        <v>145.17590460626101</v>
      </c>
      <c r="O4094" s="86">
        <f t="shared" si="447"/>
        <v>153.86425409242932</v>
      </c>
      <c r="P4094" s="86">
        <f t="shared" si="443"/>
        <v>12.151741909918119</v>
      </c>
      <c r="Q4094" s="86">
        <f t="shared" si="444"/>
        <v>7.2655142919179712</v>
      </c>
      <c r="S4094" s="86">
        <f t="shared" si="445"/>
        <v>-2.0162151598971331E-2</v>
      </c>
      <c r="T4094" s="87">
        <v>0.82755639999999997</v>
      </c>
      <c r="U4094" s="87">
        <v>0</v>
      </c>
    </row>
    <row r="4095" spans="2:21">
      <c r="B4095" s="87" t="s">
        <v>9861</v>
      </c>
      <c r="C4095" s="87" t="s">
        <v>5155</v>
      </c>
      <c r="D4095" s="87" t="s">
        <v>1599</v>
      </c>
      <c r="E4095" s="87">
        <v>54.307674412978898</v>
      </c>
      <c r="F4095" s="86">
        <v>60.154229818520598</v>
      </c>
      <c r="G4095" s="86">
        <v>60.621109371790197</v>
      </c>
      <c r="H4095" s="86">
        <f t="shared" si="446"/>
        <v>58.361004534429895</v>
      </c>
      <c r="I4095" s="86">
        <f t="shared" si="441"/>
        <v>3.5180403542898406</v>
      </c>
      <c r="J4095" s="86">
        <f t="shared" si="442"/>
        <v>5.8669328106374756</v>
      </c>
      <c r="L4095" s="87">
        <v>54.665582718905</v>
      </c>
      <c r="M4095" s="86">
        <v>62.084488999853903</v>
      </c>
      <c r="N4095" s="86">
        <v>61.902512914488</v>
      </c>
      <c r="O4095" s="86">
        <f t="shared" si="447"/>
        <v>59.550861544415632</v>
      </c>
      <c r="P4095" s="86">
        <f t="shared" si="443"/>
        <v>4.2317538593529038</v>
      </c>
      <c r="Q4095" s="86">
        <f t="shared" si="444"/>
        <v>5.8960504751323324</v>
      </c>
      <c r="S4095" s="86">
        <f t="shared" si="445"/>
        <v>2.9117664494856536E-2</v>
      </c>
      <c r="T4095" s="87">
        <v>0.99065724600000005</v>
      </c>
      <c r="U4095" s="87">
        <v>0</v>
      </c>
    </row>
    <row r="4096" spans="2:21">
      <c r="B4096" s="87" t="s">
        <v>9862</v>
      </c>
      <c r="C4096" s="87" t="s">
        <v>5156</v>
      </c>
      <c r="D4096" s="87" t="s">
        <v>860</v>
      </c>
      <c r="E4096" s="87">
        <v>66.128156689071204</v>
      </c>
      <c r="F4096" s="86">
        <v>68.226716714197096</v>
      </c>
      <c r="G4096" s="86">
        <v>69.576227706712103</v>
      </c>
      <c r="H4096" s="86">
        <f t="shared" si="446"/>
        <v>67.977033703326796</v>
      </c>
      <c r="I4096" s="86">
        <f t="shared" si="441"/>
        <v>1.7375427016656966</v>
      </c>
      <c r="J4096" s="86">
        <f t="shared" si="442"/>
        <v>6.0869755036208781</v>
      </c>
      <c r="L4096" s="87">
        <v>62.625044384441601</v>
      </c>
      <c r="M4096" s="86">
        <v>67.360906092820301</v>
      </c>
      <c r="N4096" s="86">
        <v>64.054776200255404</v>
      </c>
      <c r="O4096" s="86">
        <f t="shared" si="447"/>
        <v>64.680242225839095</v>
      </c>
      <c r="P4096" s="86">
        <f t="shared" si="443"/>
        <v>2.4290949635803667</v>
      </c>
      <c r="Q4096" s="86">
        <f t="shared" si="444"/>
        <v>6.0152531765647765</v>
      </c>
      <c r="S4096" s="86">
        <f t="shared" si="445"/>
        <v>-7.1722327056101903E-2</v>
      </c>
      <c r="T4096" s="87">
        <v>0.54188523499999997</v>
      </c>
      <c r="U4096" s="87">
        <v>0</v>
      </c>
    </row>
    <row r="4097" spans="2:21">
      <c r="B4097" s="87" t="s">
        <v>9863</v>
      </c>
      <c r="C4097" s="87" t="s">
        <v>832</v>
      </c>
      <c r="D4097" s="87" t="s">
        <v>5157</v>
      </c>
      <c r="E4097" s="87">
        <v>126.607678620896</v>
      </c>
      <c r="F4097" s="86">
        <v>135.53309155052099</v>
      </c>
      <c r="G4097" s="86">
        <v>127.412673791126</v>
      </c>
      <c r="H4097" s="86">
        <f t="shared" si="446"/>
        <v>129.85114798751434</v>
      </c>
      <c r="I4097" s="86">
        <f t="shared" si="441"/>
        <v>4.9371415106231318</v>
      </c>
      <c r="J4097" s="86">
        <f t="shared" si="442"/>
        <v>7.0207149584200232</v>
      </c>
      <c r="L4097" s="87">
        <v>95.209793381261903</v>
      </c>
      <c r="M4097" s="86">
        <v>106.791489967304</v>
      </c>
      <c r="N4097" s="86">
        <v>106.05453385262599</v>
      </c>
      <c r="O4097" s="86">
        <f t="shared" si="447"/>
        <v>102.6852724003973</v>
      </c>
      <c r="P4097" s="86">
        <f t="shared" si="443"/>
        <v>6.4844325891237755</v>
      </c>
      <c r="Q4097" s="86">
        <f t="shared" si="444"/>
        <v>6.6820854682317954</v>
      </c>
      <c r="S4097" s="86">
        <f t="shared" si="445"/>
        <v>-0.33862949018822858</v>
      </c>
      <c r="T4097" s="87">
        <v>9.11742E-4</v>
      </c>
      <c r="U4097" s="87">
        <v>0</v>
      </c>
    </row>
    <row r="4098" spans="2:21">
      <c r="B4098" s="87" t="s">
        <v>9864</v>
      </c>
      <c r="C4098" s="87" t="s">
        <v>841</v>
      </c>
      <c r="D4098" s="87"/>
      <c r="E4098" s="87">
        <v>114.744649484292</v>
      </c>
      <c r="F4098" s="86">
        <v>122.30128101318699</v>
      </c>
      <c r="G4098" s="86">
        <v>126.170289983923</v>
      </c>
      <c r="H4098" s="86">
        <f t="shared" si="446"/>
        <v>121.07207349380066</v>
      </c>
      <c r="I4098" s="86">
        <f t="shared" si="441"/>
        <v>5.8111555263122119</v>
      </c>
      <c r="J4098" s="86">
        <f t="shared" si="442"/>
        <v>6.9197223208826921</v>
      </c>
      <c r="L4098" s="87">
        <v>110.988632206961</v>
      </c>
      <c r="M4098" s="86">
        <v>121.15642888296399</v>
      </c>
      <c r="N4098" s="86">
        <v>131.78212059076299</v>
      </c>
      <c r="O4098" s="86">
        <f t="shared" si="447"/>
        <v>121.30906056022933</v>
      </c>
      <c r="P4098" s="86">
        <f t="shared" si="443"/>
        <v>10.397584436469158</v>
      </c>
      <c r="Q4098" s="86">
        <f t="shared" si="444"/>
        <v>6.9225434989894481</v>
      </c>
      <c r="S4098" s="86">
        <f t="shared" si="445"/>
        <v>2.8211781067571332E-3</v>
      </c>
      <c r="T4098" s="87">
        <v>0.91555891199999995</v>
      </c>
      <c r="U4098" s="87">
        <v>0</v>
      </c>
    </row>
    <row r="4099" spans="2:21">
      <c r="B4099" s="87" t="s">
        <v>9865</v>
      </c>
      <c r="C4099" s="87" t="s">
        <v>5158</v>
      </c>
      <c r="D4099" s="87" t="s">
        <v>5159</v>
      </c>
      <c r="E4099" s="87">
        <v>811.34018531730499</v>
      </c>
      <c r="F4099" s="86">
        <v>807.38593763620895</v>
      </c>
      <c r="G4099" s="86">
        <v>829.78842174892998</v>
      </c>
      <c r="H4099" s="86">
        <f t="shared" si="446"/>
        <v>816.1715149008146</v>
      </c>
      <c r="I4099" s="86">
        <f t="shared" si="441"/>
        <v>11.957179130695966</v>
      </c>
      <c r="J4099" s="86">
        <f t="shared" si="442"/>
        <v>9.6727285499315609</v>
      </c>
      <c r="L4099" s="87">
        <v>808.10190156932902</v>
      </c>
      <c r="M4099" s="86">
        <v>806.56863730580199</v>
      </c>
      <c r="N4099" s="86">
        <v>903.08445857039396</v>
      </c>
      <c r="O4099" s="86">
        <f t="shared" si="447"/>
        <v>839.25166581517499</v>
      </c>
      <c r="P4099" s="86">
        <f t="shared" si="443"/>
        <v>55.286135676347506</v>
      </c>
      <c r="Q4099" s="86">
        <f t="shared" si="444"/>
        <v>9.7129596852792091</v>
      </c>
      <c r="S4099" s="86">
        <f t="shared" si="445"/>
        <v>4.0231135347647967E-2</v>
      </c>
      <c r="T4099" s="87">
        <v>1</v>
      </c>
      <c r="U4099" s="87">
        <v>0</v>
      </c>
    </row>
    <row r="4100" spans="2:21">
      <c r="B4100" s="87" t="s">
        <v>9866</v>
      </c>
      <c r="C4100" s="87" t="s">
        <v>5160</v>
      </c>
      <c r="D4100" s="87" t="s">
        <v>2863</v>
      </c>
      <c r="E4100" s="87">
        <v>67.018561543289394</v>
      </c>
      <c r="F4100" s="86">
        <v>67.497733198963303</v>
      </c>
      <c r="G4100" s="86">
        <v>65.276291888255003</v>
      </c>
      <c r="H4100" s="86">
        <f t="shared" si="446"/>
        <v>66.597528876835895</v>
      </c>
      <c r="I4100" s="86">
        <f t="shared" si="441"/>
        <v>1.1690388162486554</v>
      </c>
      <c r="J4100" s="86">
        <f t="shared" si="442"/>
        <v>6.0573967415040926</v>
      </c>
      <c r="L4100" s="87">
        <v>78.831473118706199</v>
      </c>
      <c r="M4100" s="86">
        <v>84.918516564636306</v>
      </c>
      <c r="N4100" s="86">
        <v>73.497782775426003</v>
      </c>
      <c r="O4100" s="86">
        <f t="shared" si="447"/>
        <v>79.082590819589498</v>
      </c>
      <c r="P4100" s="86">
        <f t="shared" si="443"/>
        <v>5.7145065531308266</v>
      </c>
      <c r="Q4100" s="86">
        <f t="shared" si="444"/>
        <v>6.3052882307666565</v>
      </c>
      <c r="S4100" s="86">
        <f t="shared" si="445"/>
        <v>0.24789148926256338</v>
      </c>
      <c r="T4100" s="87">
        <v>0.17409746800000001</v>
      </c>
      <c r="U4100" s="87">
        <v>0</v>
      </c>
    </row>
    <row r="4101" spans="2:21">
      <c r="B4101" s="87" t="s">
        <v>9867</v>
      </c>
      <c r="C4101" s="87" t="s">
        <v>5161</v>
      </c>
      <c r="D4101" s="87" t="s">
        <v>5162</v>
      </c>
      <c r="E4101" s="87">
        <v>62.246935873481</v>
      </c>
      <c r="F4101" s="86">
        <v>45.867869262694498</v>
      </c>
      <c r="G4101" s="86">
        <v>48.567211301463999</v>
      </c>
      <c r="H4101" s="86">
        <f t="shared" si="446"/>
        <v>52.227338812546499</v>
      </c>
      <c r="I4101" s="86">
        <f t="shared" si="441"/>
        <v>8.7815634034141095</v>
      </c>
      <c r="J4101" s="86">
        <f t="shared" si="442"/>
        <v>5.7067332895078602</v>
      </c>
      <c r="L4101" s="87">
        <v>66.690515278686107</v>
      </c>
      <c r="M4101" s="86">
        <v>58.916868158661899</v>
      </c>
      <c r="N4101" s="86">
        <v>61.587811118167799</v>
      </c>
      <c r="O4101" s="86">
        <f t="shared" si="447"/>
        <v>62.398398185171935</v>
      </c>
      <c r="P4101" s="86">
        <f t="shared" si="443"/>
        <v>3.9497070690825846</v>
      </c>
      <c r="Q4101" s="86">
        <f t="shared" si="444"/>
        <v>5.963437089359978</v>
      </c>
      <c r="S4101" s="86">
        <f t="shared" si="445"/>
        <v>0.25670379985211761</v>
      </c>
      <c r="T4101" s="87">
        <v>0.376429609</v>
      </c>
      <c r="U4101" s="87">
        <v>0</v>
      </c>
    </row>
    <row r="4102" spans="2:21">
      <c r="B4102" s="87" t="s">
        <v>9868</v>
      </c>
      <c r="C4102" s="87" t="s">
        <v>2428</v>
      </c>
      <c r="D4102" s="87" t="s">
        <v>2429</v>
      </c>
      <c r="E4102" s="87">
        <v>111.242549353415</v>
      </c>
      <c r="F4102" s="86">
        <v>109.960835756707</v>
      </c>
      <c r="G4102" s="86">
        <v>110.276494970847</v>
      </c>
      <c r="H4102" s="86">
        <f t="shared" si="446"/>
        <v>110.49329336032299</v>
      </c>
      <c r="I4102" s="86">
        <f t="shared" ref="I4102:I4165" si="448">STDEV(E4102:G4102)</f>
        <v>0.66779382466153558</v>
      </c>
      <c r="J4102" s="86">
        <f t="shared" ref="J4102:J4165" si="449">LOG(H4102,2)</f>
        <v>6.7878149944191293</v>
      </c>
      <c r="L4102" s="87">
        <v>119.879975876394</v>
      </c>
      <c r="M4102" s="86">
        <v>110.13328691220801</v>
      </c>
      <c r="N4102" s="86">
        <v>117.112672475884</v>
      </c>
      <c r="O4102" s="86">
        <f t="shared" si="447"/>
        <v>115.70864508816199</v>
      </c>
      <c r="P4102" s="86">
        <f t="shared" ref="P4102:P4165" si="450">STDEV(L4102:N4102)</f>
        <v>5.0227438836010085</v>
      </c>
      <c r="Q4102" s="86">
        <f t="shared" ref="Q4102:Q4165" si="451">LOG(O4102,2)</f>
        <v>6.8543528481689702</v>
      </c>
      <c r="S4102" s="86">
        <f t="shared" ref="S4102:S4165" si="452">LOG(O4102/H4102,2)</f>
        <v>6.6537853749840406E-2</v>
      </c>
      <c r="T4102" s="87">
        <v>0.94240603899999997</v>
      </c>
      <c r="U4102" s="87">
        <v>0</v>
      </c>
    </row>
    <row r="4103" spans="2:21">
      <c r="B4103" s="87" t="s">
        <v>9869</v>
      </c>
      <c r="C4103" s="87" t="s">
        <v>832</v>
      </c>
      <c r="D4103" s="87" t="s">
        <v>5163</v>
      </c>
      <c r="E4103" s="87">
        <v>253.87668227326799</v>
      </c>
      <c r="F4103" s="86">
        <v>237.15755569916701</v>
      </c>
      <c r="G4103" s="86">
        <v>212.31849679754501</v>
      </c>
      <c r="H4103" s="86">
        <f t="shared" ref="H4103:H4166" si="453">AVERAGE(E4103:G4103)</f>
        <v>234.45091158999332</v>
      </c>
      <c r="I4103" s="86">
        <f t="shared" si="448"/>
        <v>20.91088560436744</v>
      </c>
      <c r="J4103" s="86">
        <f t="shared" si="449"/>
        <v>7.8731420783186614</v>
      </c>
      <c r="L4103" s="87">
        <v>219.08352072617299</v>
      </c>
      <c r="M4103" s="86">
        <v>227.7508223227</v>
      </c>
      <c r="N4103" s="86">
        <v>204.873348699427</v>
      </c>
      <c r="O4103" s="86">
        <f t="shared" ref="O4103:O4166" si="454">AVERAGE(L4103:N4103)</f>
        <v>217.23589724943335</v>
      </c>
      <c r="P4103" s="86">
        <f t="shared" si="450"/>
        <v>11.550107541912226</v>
      </c>
      <c r="Q4103" s="86">
        <f t="shared" si="451"/>
        <v>7.7631187114463378</v>
      </c>
      <c r="S4103" s="86">
        <f t="shared" si="452"/>
        <v>-0.11002336687232446</v>
      </c>
      <c r="T4103" s="87">
        <v>0.41173241799999999</v>
      </c>
      <c r="U4103" s="87">
        <v>0</v>
      </c>
    </row>
    <row r="4104" spans="2:21">
      <c r="B4104" s="87" t="s">
        <v>9870</v>
      </c>
      <c r="C4104" s="87" t="s">
        <v>5164</v>
      </c>
      <c r="D4104" s="87" t="s">
        <v>5165</v>
      </c>
      <c r="E4104" s="87">
        <v>284.05095107328998</v>
      </c>
      <c r="F4104" s="86">
        <v>269.73731930161398</v>
      </c>
      <c r="G4104" s="86">
        <v>284.76501090751799</v>
      </c>
      <c r="H4104" s="86">
        <f t="shared" si="453"/>
        <v>279.517760427474</v>
      </c>
      <c r="I4104" s="86">
        <f t="shared" si="448"/>
        <v>8.4776318523526779</v>
      </c>
      <c r="J4104" s="86">
        <f t="shared" si="449"/>
        <v>8.1267961439222258</v>
      </c>
      <c r="L4104" s="87">
        <v>262.81195889025298</v>
      </c>
      <c r="M4104" s="86">
        <v>269.644630335145</v>
      </c>
      <c r="N4104" s="86">
        <v>296.840252532058</v>
      </c>
      <c r="O4104" s="86">
        <f t="shared" si="454"/>
        <v>276.43228058581866</v>
      </c>
      <c r="P4104" s="86">
        <f t="shared" si="450"/>
        <v>18.000981611771333</v>
      </c>
      <c r="Q4104" s="86">
        <f t="shared" si="451"/>
        <v>8.1107822871282043</v>
      </c>
      <c r="S4104" s="86">
        <f t="shared" si="452"/>
        <v>-1.6013856794023132E-2</v>
      </c>
      <c r="T4104" s="87">
        <v>0.84178788000000004</v>
      </c>
      <c r="U4104" s="87">
        <v>0</v>
      </c>
    </row>
    <row r="4105" spans="2:21">
      <c r="B4105" s="87" t="s">
        <v>9871</v>
      </c>
      <c r="C4105" s="87" t="s">
        <v>5166</v>
      </c>
      <c r="D4105" s="87" t="s">
        <v>1059</v>
      </c>
      <c r="E4105" s="87">
        <v>157.97232363775399</v>
      </c>
      <c r="F4105" s="86">
        <v>131.18249348885101</v>
      </c>
      <c r="G4105" s="86">
        <v>140.73012243280601</v>
      </c>
      <c r="H4105" s="86">
        <f t="shared" si="453"/>
        <v>143.29497985313699</v>
      </c>
      <c r="I4105" s="86">
        <f t="shared" si="448"/>
        <v>13.577835616980268</v>
      </c>
      <c r="J4105" s="86">
        <f t="shared" si="449"/>
        <v>7.1628442573800264</v>
      </c>
      <c r="L4105" s="87">
        <v>176.65826180116699</v>
      </c>
      <c r="M4105" s="86">
        <v>146.07188147935199</v>
      </c>
      <c r="N4105" s="86">
        <v>153.370673712262</v>
      </c>
      <c r="O4105" s="86">
        <f t="shared" si="454"/>
        <v>158.70027233092699</v>
      </c>
      <c r="P4105" s="86">
        <f t="shared" si="450"/>
        <v>15.974515059141382</v>
      </c>
      <c r="Q4105" s="86">
        <f t="shared" si="451"/>
        <v>7.3101607936260864</v>
      </c>
      <c r="S4105" s="86">
        <f t="shared" si="452"/>
        <v>0.14731653624605864</v>
      </c>
      <c r="T4105" s="87">
        <v>0.710609767</v>
      </c>
      <c r="U4105" s="87">
        <v>0</v>
      </c>
    </row>
    <row r="4106" spans="2:21">
      <c r="B4106" s="87" t="s">
        <v>9872</v>
      </c>
      <c r="C4106" s="87" t="s">
        <v>5167</v>
      </c>
      <c r="D4106" s="87" t="s">
        <v>5168</v>
      </c>
      <c r="E4106" s="87">
        <v>54.618515254184302</v>
      </c>
      <c r="F4106" s="86">
        <v>47.704671398891598</v>
      </c>
      <c r="G4106" s="86">
        <v>64.035252117054</v>
      </c>
      <c r="H4106" s="86">
        <f t="shared" si="453"/>
        <v>55.452812923376634</v>
      </c>
      <c r="I4106" s="86">
        <f t="shared" si="448"/>
        <v>8.1971950140715215</v>
      </c>
      <c r="J4106" s="86">
        <f t="shared" si="449"/>
        <v>5.7931887399032993</v>
      </c>
      <c r="L4106" s="87">
        <v>60.294988711884699</v>
      </c>
      <c r="M4106" s="86">
        <v>67.9848365444617</v>
      </c>
      <c r="N4106" s="86">
        <v>66.680186386874297</v>
      </c>
      <c r="O4106" s="86">
        <f t="shared" si="454"/>
        <v>64.986670547740232</v>
      </c>
      <c r="P4106" s="86">
        <f t="shared" si="450"/>
        <v>4.1151472446433512</v>
      </c>
      <c r="Q4106" s="86">
        <f t="shared" si="451"/>
        <v>6.0220719313867557</v>
      </c>
      <c r="S4106" s="86">
        <f t="shared" si="452"/>
        <v>0.22888319148345632</v>
      </c>
      <c r="T4106" s="87">
        <v>0.415033135</v>
      </c>
      <c r="U4106" s="87">
        <v>0</v>
      </c>
    </row>
    <row r="4107" spans="2:21">
      <c r="B4107" s="87" t="s">
        <v>9873</v>
      </c>
      <c r="C4107" s="87" t="s">
        <v>832</v>
      </c>
      <c r="D4107" s="87" t="s">
        <v>1038</v>
      </c>
      <c r="E4107" s="87">
        <v>134.43710123902599</v>
      </c>
      <c r="F4107" s="86">
        <v>127.376980541446</v>
      </c>
      <c r="G4107" s="86">
        <v>136.187228141242</v>
      </c>
      <c r="H4107" s="86">
        <f t="shared" si="453"/>
        <v>132.66710330723799</v>
      </c>
      <c r="I4107" s="86">
        <f t="shared" si="448"/>
        <v>4.6642025257623754</v>
      </c>
      <c r="J4107" s="86">
        <f t="shared" si="449"/>
        <v>7.0516668681000079</v>
      </c>
      <c r="L4107" s="87">
        <v>141.265623496724</v>
      </c>
      <c r="M4107" s="86">
        <v>152.074668038304</v>
      </c>
      <c r="N4107" s="86">
        <v>129.16130581572301</v>
      </c>
      <c r="O4107" s="86">
        <f t="shared" si="454"/>
        <v>140.83386578358366</v>
      </c>
      <c r="P4107" s="86">
        <f t="shared" si="450"/>
        <v>11.462781212600303</v>
      </c>
      <c r="Q4107" s="86">
        <f t="shared" si="451"/>
        <v>7.1378504848522972</v>
      </c>
      <c r="S4107" s="86">
        <f t="shared" si="452"/>
        <v>8.618361675229029E-2</v>
      </c>
      <c r="T4107" s="87">
        <v>0.88697734299999997</v>
      </c>
      <c r="U4107" s="87">
        <v>0</v>
      </c>
    </row>
    <row r="4108" spans="2:21">
      <c r="B4108" s="87" t="s">
        <v>9874</v>
      </c>
      <c r="C4108" s="87" t="s">
        <v>832</v>
      </c>
      <c r="D4108" s="87" t="s">
        <v>5169</v>
      </c>
      <c r="E4108" s="87">
        <v>198.697118340202</v>
      </c>
      <c r="F4108" s="86">
        <v>186.87954922326301</v>
      </c>
      <c r="G4108" s="86">
        <v>224.74396620462201</v>
      </c>
      <c r="H4108" s="86">
        <f t="shared" si="453"/>
        <v>203.44021125602899</v>
      </c>
      <c r="I4108" s="86">
        <f t="shared" si="448"/>
        <v>19.372692537194801</v>
      </c>
      <c r="J4108" s="86">
        <f t="shared" si="449"/>
        <v>7.6684610550370254</v>
      </c>
      <c r="L4108" s="87">
        <v>229.453832255755</v>
      </c>
      <c r="M4108" s="86">
        <v>204.49405975636</v>
      </c>
      <c r="N4108" s="86">
        <v>214.66338538197999</v>
      </c>
      <c r="O4108" s="86">
        <f t="shared" si="454"/>
        <v>216.20375913136499</v>
      </c>
      <c r="P4108" s="86">
        <f t="shared" si="450"/>
        <v>12.550981008321006</v>
      </c>
      <c r="Q4108" s="86">
        <f t="shared" si="451"/>
        <v>7.7562477971813815</v>
      </c>
      <c r="S4108" s="86">
        <f t="shared" si="452"/>
        <v>8.7786742144355293E-2</v>
      </c>
      <c r="T4108" s="87">
        <v>0.89724873900000002</v>
      </c>
      <c r="U4108" s="87">
        <v>0</v>
      </c>
    </row>
    <row r="4109" spans="2:21">
      <c r="B4109" s="87" t="s">
        <v>9875</v>
      </c>
      <c r="C4109" s="87" t="s">
        <v>5170</v>
      </c>
      <c r="D4109" s="87" t="s">
        <v>5171</v>
      </c>
      <c r="E4109" s="87">
        <v>68.687623910131904</v>
      </c>
      <c r="F4109" s="86">
        <v>59.723904020343603</v>
      </c>
      <c r="G4109" s="86">
        <v>63.919706942042701</v>
      </c>
      <c r="H4109" s="86">
        <f t="shared" si="453"/>
        <v>64.110411624172727</v>
      </c>
      <c r="I4109" s="86">
        <f t="shared" si="448"/>
        <v>4.4849018687688513</v>
      </c>
      <c r="J4109" s="86">
        <f t="shared" si="449"/>
        <v>6.0024867665331847</v>
      </c>
      <c r="L4109" s="87">
        <v>84.703076317644403</v>
      </c>
      <c r="M4109" s="86">
        <v>69.936072937108094</v>
      </c>
      <c r="N4109" s="86">
        <v>62.199735952572702</v>
      </c>
      <c r="O4109" s="86">
        <f t="shared" si="454"/>
        <v>72.27962840244173</v>
      </c>
      <c r="P4109" s="86">
        <f t="shared" si="450"/>
        <v>11.433252864381465</v>
      </c>
      <c r="Q4109" s="86">
        <f t="shared" si="451"/>
        <v>6.1755171840542831</v>
      </c>
      <c r="S4109" s="86">
        <f t="shared" si="452"/>
        <v>0.1730304175210978</v>
      </c>
      <c r="T4109" s="87">
        <v>0.62218993600000005</v>
      </c>
      <c r="U4109" s="87">
        <v>0</v>
      </c>
    </row>
    <row r="4110" spans="2:21">
      <c r="B4110" s="87" t="s">
        <v>9876</v>
      </c>
      <c r="C4110" s="87" t="s">
        <v>832</v>
      </c>
      <c r="D4110" s="87" t="s">
        <v>855</v>
      </c>
      <c r="E4110" s="87">
        <v>117.52203792583499</v>
      </c>
      <c r="F4110" s="86">
        <v>103.699395672885</v>
      </c>
      <c r="G4110" s="86">
        <v>115.68973131253399</v>
      </c>
      <c r="H4110" s="86">
        <f t="shared" si="453"/>
        <v>112.30372163708466</v>
      </c>
      <c r="I4110" s="86">
        <f t="shared" si="448"/>
        <v>7.507673131865622</v>
      </c>
      <c r="J4110" s="86">
        <f t="shared" si="449"/>
        <v>6.8112619278284683</v>
      </c>
      <c r="L4110" s="87">
        <v>130.82259749075899</v>
      </c>
      <c r="M4110" s="86">
        <v>125.911275758039</v>
      </c>
      <c r="N4110" s="86">
        <v>117.049805660997</v>
      </c>
      <c r="O4110" s="86">
        <f t="shared" si="454"/>
        <v>124.59455963659832</v>
      </c>
      <c r="P4110" s="86">
        <f t="shared" si="450"/>
        <v>6.9801686730935115</v>
      </c>
      <c r="Q4110" s="86">
        <f t="shared" si="451"/>
        <v>6.961097264905062</v>
      </c>
      <c r="S4110" s="86">
        <f t="shared" si="452"/>
        <v>0.14983533707659449</v>
      </c>
      <c r="T4110" s="87">
        <v>0.59299716599999996</v>
      </c>
      <c r="U4110" s="87">
        <v>0</v>
      </c>
    </row>
    <row r="4111" spans="2:21">
      <c r="B4111" s="87" t="s">
        <v>9877</v>
      </c>
      <c r="C4111" s="87" t="s">
        <v>5172</v>
      </c>
      <c r="D4111" s="87" t="s">
        <v>1919</v>
      </c>
      <c r="E4111" s="87">
        <v>166.69114193225101</v>
      </c>
      <c r="F4111" s="86">
        <v>185.421823309036</v>
      </c>
      <c r="G4111" s="86">
        <v>199.14218874199099</v>
      </c>
      <c r="H4111" s="86">
        <f t="shared" si="453"/>
        <v>183.751717994426</v>
      </c>
      <c r="I4111" s="86">
        <f t="shared" si="448"/>
        <v>16.289860299689504</v>
      </c>
      <c r="J4111" s="86">
        <f t="shared" si="449"/>
        <v>7.5216139283248262</v>
      </c>
      <c r="L4111" s="87">
        <v>185.042443085819</v>
      </c>
      <c r="M4111" s="86">
        <v>174.17127990520899</v>
      </c>
      <c r="N4111" s="86">
        <v>202.404835651176</v>
      </c>
      <c r="O4111" s="86">
        <f t="shared" si="454"/>
        <v>187.206186214068</v>
      </c>
      <c r="P4111" s="86">
        <f t="shared" si="450"/>
        <v>14.240602366435917</v>
      </c>
      <c r="Q4111" s="86">
        <f t="shared" si="451"/>
        <v>7.5484842992307444</v>
      </c>
      <c r="S4111" s="86">
        <f t="shared" si="452"/>
        <v>2.6870370905917828E-2</v>
      </c>
      <c r="T4111" s="87">
        <v>0.97463738600000005</v>
      </c>
      <c r="U4111" s="87">
        <v>0</v>
      </c>
    </row>
    <row r="4112" spans="2:21">
      <c r="B4112" s="87" t="s">
        <v>9878</v>
      </c>
      <c r="C4112" s="87" t="s">
        <v>832</v>
      </c>
      <c r="D4112" s="87" t="s">
        <v>5173</v>
      </c>
      <c r="E4112" s="87">
        <v>100.54782399696801</v>
      </c>
      <c r="F4112" s="86">
        <v>110.584389960734</v>
      </c>
      <c r="G4112" s="86">
        <v>101.906791355442</v>
      </c>
      <c r="H4112" s="86">
        <f t="shared" si="453"/>
        <v>104.34633510438134</v>
      </c>
      <c r="I4112" s="86">
        <f t="shared" si="448"/>
        <v>5.444877809785841</v>
      </c>
      <c r="J4112" s="86">
        <f t="shared" si="449"/>
        <v>6.7052361202237414</v>
      </c>
      <c r="L4112" s="87">
        <v>106.883757182766</v>
      </c>
      <c r="M4112" s="86">
        <v>112.830251931094</v>
      </c>
      <c r="N4112" s="86">
        <v>96.178225581796198</v>
      </c>
      <c r="O4112" s="86">
        <f t="shared" si="454"/>
        <v>105.29741156521874</v>
      </c>
      <c r="P4112" s="86">
        <f t="shared" si="450"/>
        <v>8.4385937630721752</v>
      </c>
      <c r="Q4112" s="86">
        <f t="shared" si="451"/>
        <v>6.7183261620555346</v>
      </c>
      <c r="S4112" s="86">
        <f t="shared" si="452"/>
        <v>1.3090041831793268E-2</v>
      </c>
      <c r="T4112" s="87">
        <v>0.93851396099999995</v>
      </c>
      <c r="U4112" s="87">
        <v>0</v>
      </c>
    </row>
    <row r="4113" spans="2:21">
      <c r="B4113" s="87" t="s">
        <v>9879</v>
      </c>
      <c r="C4113" s="87" t="s">
        <v>5174</v>
      </c>
      <c r="D4113" s="87" t="s">
        <v>897</v>
      </c>
      <c r="E4113" s="87">
        <v>92.618057135178205</v>
      </c>
      <c r="F4113" s="86">
        <v>92.173803681240798</v>
      </c>
      <c r="G4113" s="86">
        <v>103.08202144868901</v>
      </c>
      <c r="H4113" s="86">
        <f t="shared" si="453"/>
        <v>95.957960755036012</v>
      </c>
      <c r="I4113" s="86">
        <f t="shared" si="448"/>
        <v>6.1736148938828865</v>
      </c>
      <c r="J4113" s="86">
        <f t="shared" si="449"/>
        <v>6.5843305934956016</v>
      </c>
      <c r="L4113" s="87">
        <v>107.733340586691</v>
      </c>
      <c r="M4113" s="86">
        <v>106.301360772648</v>
      </c>
      <c r="N4113" s="86">
        <v>103.650719298678</v>
      </c>
      <c r="O4113" s="86">
        <f t="shared" si="454"/>
        <v>105.895140219339</v>
      </c>
      <c r="P4113" s="86">
        <f t="shared" si="450"/>
        <v>2.0714030266421446</v>
      </c>
      <c r="Q4113" s="86">
        <f t="shared" si="451"/>
        <v>6.7264925719063262</v>
      </c>
      <c r="S4113" s="86">
        <f t="shared" si="452"/>
        <v>0.1421619784107237</v>
      </c>
      <c r="T4113" s="87">
        <v>0.609126151</v>
      </c>
      <c r="U4113" s="87">
        <v>0</v>
      </c>
    </row>
    <row r="4114" spans="2:21">
      <c r="B4114" s="87" t="s">
        <v>9880</v>
      </c>
      <c r="C4114" s="87" t="s">
        <v>841</v>
      </c>
      <c r="D4114" s="87"/>
      <c r="E4114" s="87">
        <v>108.05899490193799</v>
      </c>
      <c r="F4114" s="86">
        <v>118.427586178997</v>
      </c>
      <c r="G4114" s="86">
        <v>133.30118522037699</v>
      </c>
      <c r="H4114" s="86">
        <f t="shared" si="453"/>
        <v>119.92925543377066</v>
      </c>
      <c r="I4114" s="86">
        <f t="shared" si="448"/>
        <v>12.687919487887809</v>
      </c>
      <c r="J4114" s="86">
        <f t="shared" si="449"/>
        <v>6.9060398211780134</v>
      </c>
      <c r="L4114" s="87">
        <v>137.790075612501</v>
      </c>
      <c r="M4114" s="86">
        <v>131.98775250372799</v>
      </c>
      <c r="N4114" s="86">
        <v>145.55162748480299</v>
      </c>
      <c r="O4114" s="86">
        <f t="shared" si="454"/>
        <v>138.44315186701067</v>
      </c>
      <c r="P4114" s="86">
        <f t="shared" si="450"/>
        <v>6.8054799662633183</v>
      </c>
      <c r="Q4114" s="86">
        <f t="shared" si="451"/>
        <v>7.1131498818916166</v>
      </c>
      <c r="S4114" s="86">
        <f t="shared" si="452"/>
        <v>0.20711006071360391</v>
      </c>
      <c r="T4114" s="87">
        <v>0.40625385800000002</v>
      </c>
      <c r="U4114" s="87">
        <v>0</v>
      </c>
    </row>
    <row r="4115" spans="2:21">
      <c r="B4115" s="87" t="s">
        <v>9881</v>
      </c>
      <c r="C4115" s="87" t="s">
        <v>5175</v>
      </c>
      <c r="D4115" s="87" t="s">
        <v>5176</v>
      </c>
      <c r="E4115" s="87">
        <v>444.55438784600301</v>
      </c>
      <c r="F4115" s="86">
        <v>459.40214587260101</v>
      </c>
      <c r="G4115" s="86">
        <v>486.98642798360498</v>
      </c>
      <c r="H4115" s="86">
        <f t="shared" si="453"/>
        <v>463.64765390073632</v>
      </c>
      <c r="I4115" s="86">
        <f t="shared" si="448"/>
        <v>21.532249333789707</v>
      </c>
      <c r="J4115" s="86">
        <f t="shared" si="449"/>
        <v>8.8568850445424729</v>
      </c>
      <c r="L4115" s="87">
        <v>398.11731255809201</v>
      </c>
      <c r="M4115" s="86">
        <v>439.18957089077702</v>
      </c>
      <c r="N4115" s="86">
        <v>459.80957645509801</v>
      </c>
      <c r="O4115" s="86">
        <f t="shared" si="454"/>
        <v>432.37215330132238</v>
      </c>
      <c r="P4115" s="86">
        <f t="shared" si="450"/>
        <v>31.406078123927092</v>
      </c>
      <c r="Q4115" s="86">
        <f t="shared" si="451"/>
        <v>8.756129799832113</v>
      </c>
      <c r="S4115" s="86">
        <f t="shared" si="452"/>
        <v>-0.10075524471035892</v>
      </c>
      <c r="T4115" s="87">
        <v>0.39962688000000002</v>
      </c>
      <c r="U4115" s="87">
        <v>0</v>
      </c>
    </row>
    <row r="4116" spans="2:21">
      <c r="B4116" s="87" t="s">
        <v>9882</v>
      </c>
      <c r="C4116" s="87" t="s">
        <v>832</v>
      </c>
      <c r="D4116" s="87" t="s">
        <v>2254</v>
      </c>
      <c r="E4116" s="87">
        <v>198.173165853813</v>
      </c>
      <c r="F4116" s="86">
        <v>200.32701924277899</v>
      </c>
      <c r="G4116" s="86">
        <v>161.86733440698899</v>
      </c>
      <c r="H4116" s="86">
        <f t="shared" si="453"/>
        <v>186.78917316786033</v>
      </c>
      <c r="I4116" s="86">
        <f t="shared" si="448"/>
        <v>21.609796540514715</v>
      </c>
      <c r="J4116" s="86">
        <f t="shared" si="449"/>
        <v>7.5452670245347608</v>
      </c>
      <c r="L4116" s="87">
        <v>212.45929131852199</v>
      </c>
      <c r="M4116" s="86">
        <v>234.28227980960099</v>
      </c>
      <c r="N4116" s="86">
        <v>207.017235012182</v>
      </c>
      <c r="O4116" s="86">
        <f t="shared" si="454"/>
        <v>217.91960204676832</v>
      </c>
      <c r="P4116" s="86">
        <f t="shared" si="450"/>
        <v>14.429376697836524</v>
      </c>
      <c r="Q4116" s="86">
        <f t="shared" si="451"/>
        <v>7.7676521636665035</v>
      </c>
      <c r="S4116" s="86">
        <f t="shared" si="452"/>
        <v>0.22238513913174268</v>
      </c>
      <c r="T4116" s="87">
        <v>0.35370184599999999</v>
      </c>
      <c r="U4116" s="87">
        <v>0</v>
      </c>
    </row>
    <row r="4117" spans="2:21">
      <c r="B4117" s="87" t="s">
        <v>9883</v>
      </c>
      <c r="C4117" s="87" t="s">
        <v>2298</v>
      </c>
      <c r="D4117" s="87" t="s">
        <v>2299</v>
      </c>
      <c r="E4117" s="87">
        <v>73.661955827913701</v>
      </c>
      <c r="F4117" s="86">
        <v>75.333512870267796</v>
      </c>
      <c r="G4117" s="86">
        <v>71.148374914364993</v>
      </c>
      <c r="H4117" s="86">
        <f t="shared" si="453"/>
        <v>73.381281204182173</v>
      </c>
      <c r="I4117" s="86">
        <f t="shared" si="448"/>
        <v>2.1066391743223858</v>
      </c>
      <c r="J4117" s="86">
        <f t="shared" si="449"/>
        <v>6.197340188500581</v>
      </c>
      <c r="L4117" s="87">
        <v>74.721784989940502</v>
      </c>
      <c r="M4117" s="86">
        <v>78.462526000652602</v>
      </c>
      <c r="N4117" s="86">
        <v>84.772753240842903</v>
      </c>
      <c r="O4117" s="86">
        <f t="shared" si="454"/>
        <v>79.319021410478669</v>
      </c>
      <c r="P4117" s="86">
        <f t="shared" si="450"/>
        <v>5.0799290335054739</v>
      </c>
      <c r="Q4117" s="86">
        <f t="shared" si="451"/>
        <v>6.3095949734758277</v>
      </c>
      <c r="S4117" s="86">
        <f t="shared" si="452"/>
        <v>0.11225478497524551</v>
      </c>
      <c r="T4117" s="87">
        <v>0.82296477300000004</v>
      </c>
      <c r="U4117" s="87">
        <v>0</v>
      </c>
    </row>
    <row r="4118" spans="2:21">
      <c r="B4118" s="87" t="s">
        <v>9884</v>
      </c>
      <c r="C4118" s="87" t="s">
        <v>832</v>
      </c>
      <c r="D4118" s="87" t="s">
        <v>3874</v>
      </c>
      <c r="E4118" s="87">
        <v>74.244226658707404</v>
      </c>
      <c r="F4118" s="86">
        <v>67.970377196237493</v>
      </c>
      <c r="G4118" s="86">
        <v>54.711088248343401</v>
      </c>
      <c r="H4118" s="86">
        <f t="shared" si="453"/>
        <v>65.641897367762766</v>
      </c>
      <c r="I4118" s="86">
        <f t="shared" si="448"/>
        <v>9.9725742801605701</v>
      </c>
      <c r="J4118" s="86">
        <f t="shared" si="449"/>
        <v>6.036545035193905</v>
      </c>
      <c r="L4118" s="87">
        <v>62.013732155960803</v>
      </c>
      <c r="M4118" s="86">
        <v>71.444055104962999</v>
      </c>
      <c r="N4118" s="86">
        <v>60.025838244455102</v>
      </c>
      <c r="O4118" s="86">
        <f t="shared" si="454"/>
        <v>64.494541835126299</v>
      </c>
      <c r="P4118" s="86">
        <f t="shared" si="450"/>
        <v>6.0999779972207788</v>
      </c>
      <c r="Q4118" s="86">
        <f t="shared" si="451"/>
        <v>6.0111051654915668</v>
      </c>
      <c r="S4118" s="86">
        <f t="shared" si="452"/>
        <v>-2.5439869702338615E-2</v>
      </c>
      <c r="T4118" s="87">
        <v>0.89793139799999999</v>
      </c>
      <c r="U4118" s="87">
        <v>0</v>
      </c>
    </row>
    <row r="4119" spans="2:21">
      <c r="B4119" s="87" t="s">
        <v>9885</v>
      </c>
      <c r="C4119" s="87" t="s">
        <v>5177</v>
      </c>
      <c r="D4119" s="87" t="s">
        <v>1242</v>
      </c>
      <c r="E4119" s="87">
        <v>98.269126938769105</v>
      </c>
      <c r="F4119" s="86">
        <v>101.803507111747</v>
      </c>
      <c r="G4119" s="86">
        <v>98.102488836958202</v>
      </c>
      <c r="H4119" s="86">
        <f t="shared" si="453"/>
        <v>99.39170762915812</v>
      </c>
      <c r="I4119" s="86">
        <f t="shared" si="448"/>
        <v>2.0903407909730487</v>
      </c>
      <c r="J4119" s="86">
        <f t="shared" si="449"/>
        <v>6.6350535858968973</v>
      </c>
      <c r="L4119" s="87">
        <v>105.66619829431301</v>
      </c>
      <c r="M4119" s="86">
        <v>110.716627679987</v>
      </c>
      <c r="N4119" s="86">
        <v>105.625288132479</v>
      </c>
      <c r="O4119" s="86">
        <f t="shared" si="454"/>
        <v>107.33603803559299</v>
      </c>
      <c r="P4119" s="86">
        <f t="shared" si="450"/>
        <v>2.9277479686908285</v>
      </c>
      <c r="Q4119" s="86">
        <f t="shared" si="451"/>
        <v>6.7459907315366952</v>
      </c>
      <c r="S4119" s="86">
        <f t="shared" si="452"/>
        <v>0.11093714563979694</v>
      </c>
      <c r="T4119" s="87">
        <v>0.758025112</v>
      </c>
      <c r="U4119" s="87">
        <v>0</v>
      </c>
    </row>
    <row r="4120" spans="2:21">
      <c r="B4120" s="87" t="s">
        <v>9886</v>
      </c>
      <c r="C4120" s="87" t="s">
        <v>832</v>
      </c>
      <c r="D4120" s="87" t="s">
        <v>1458</v>
      </c>
      <c r="E4120" s="87">
        <v>116.109283810335</v>
      </c>
      <c r="F4120" s="86">
        <v>97.3114011255402</v>
      </c>
      <c r="G4120" s="86">
        <v>110.774327785536</v>
      </c>
      <c r="H4120" s="86">
        <f t="shared" si="453"/>
        <v>108.0650042404704</v>
      </c>
      <c r="I4120" s="86">
        <f t="shared" si="448"/>
        <v>9.68738478185481</v>
      </c>
      <c r="J4120" s="86">
        <f t="shared" si="449"/>
        <v>6.7557555862710501</v>
      </c>
      <c r="L4120" s="87">
        <v>113.31887673346201</v>
      </c>
      <c r="M4120" s="86">
        <v>107.39203828310001</v>
      </c>
      <c r="N4120" s="86">
        <v>113.14064003657801</v>
      </c>
      <c r="O4120" s="86">
        <f t="shared" si="454"/>
        <v>111.28385168438001</v>
      </c>
      <c r="P4120" s="86">
        <f t="shared" si="450"/>
        <v>3.3715872734983408</v>
      </c>
      <c r="Q4120" s="86">
        <f t="shared" si="451"/>
        <v>6.798100449255192</v>
      </c>
      <c r="S4120" s="86">
        <f t="shared" si="452"/>
        <v>4.2344862984140995E-2</v>
      </c>
      <c r="T4120" s="87">
        <v>1</v>
      </c>
      <c r="U4120" s="87">
        <v>0</v>
      </c>
    </row>
    <row r="4121" spans="2:21">
      <c r="B4121" s="87" t="s">
        <v>9887</v>
      </c>
      <c r="C4121" s="87" t="s">
        <v>5178</v>
      </c>
      <c r="D4121" s="87" t="s">
        <v>2204</v>
      </c>
      <c r="E4121" s="87">
        <v>249.37111474659901</v>
      </c>
      <c r="F4121" s="86">
        <v>246.262643549811</v>
      </c>
      <c r="G4121" s="86">
        <v>255.413315130732</v>
      </c>
      <c r="H4121" s="86">
        <f t="shared" si="453"/>
        <v>250.349024475714</v>
      </c>
      <c r="I4121" s="86">
        <f t="shared" si="448"/>
        <v>4.6530557888544744</v>
      </c>
      <c r="J4121" s="86">
        <f t="shared" si="449"/>
        <v>7.9677970235195739</v>
      </c>
      <c r="L4121" s="87">
        <v>225.32764201149601</v>
      </c>
      <c r="M4121" s="86">
        <v>267.226182328432</v>
      </c>
      <c r="N4121" s="86">
        <v>267.08473042161899</v>
      </c>
      <c r="O4121" s="86">
        <f t="shared" si="454"/>
        <v>253.21285158718237</v>
      </c>
      <c r="P4121" s="86">
        <f t="shared" si="450"/>
        <v>24.1494034495771</v>
      </c>
      <c r="Q4121" s="86">
        <f t="shared" si="451"/>
        <v>7.9842068190693123</v>
      </c>
      <c r="S4121" s="86">
        <f t="shared" si="452"/>
        <v>1.6409795549738274E-2</v>
      </c>
      <c r="T4121" s="87">
        <v>0.95177636700000001</v>
      </c>
      <c r="U4121" s="87">
        <v>0</v>
      </c>
    </row>
    <row r="4122" spans="2:21">
      <c r="B4122" s="87" t="s">
        <v>9888</v>
      </c>
      <c r="C4122" s="87" t="s">
        <v>841</v>
      </c>
      <c r="D4122" s="87"/>
      <c r="E4122" s="87">
        <v>13.5019080032268</v>
      </c>
      <c r="F4122" s="86">
        <v>13.3859687233521</v>
      </c>
      <c r="G4122" s="86">
        <v>10.269929117103301</v>
      </c>
      <c r="H4122" s="86">
        <f t="shared" si="453"/>
        <v>12.385935281227402</v>
      </c>
      <c r="I4122" s="86">
        <f t="shared" si="448"/>
        <v>1.8334317669640297</v>
      </c>
      <c r="J4122" s="86">
        <f t="shared" si="449"/>
        <v>3.6306309077302168</v>
      </c>
      <c r="L4122" s="87">
        <v>11.254678795068701</v>
      </c>
      <c r="M4122" s="86">
        <v>8.1544982379249706</v>
      </c>
      <c r="N4122" s="86">
        <v>10.6889804276761</v>
      </c>
      <c r="O4122" s="86">
        <f t="shared" si="454"/>
        <v>10.03271915355659</v>
      </c>
      <c r="P4122" s="86">
        <f t="shared" si="450"/>
        <v>1.6509963708787236</v>
      </c>
      <c r="Q4122" s="86">
        <f t="shared" si="451"/>
        <v>3.3266407654130505</v>
      </c>
      <c r="S4122" s="86">
        <f t="shared" si="452"/>
        <v>-0.3039901423171662</v>
      </c>
      <c r="T4122" s="87">
        <v>0.55478147700000002</v>
      </c>
      <c r="U4122" s="87">
        <v>0</v>
      </c>
    </row>
    <row r="4123" spans="2:21">
      <c r="B4123" s="87" t="s">
        <v>9889</v>
      </c>
      <c r="C4123" s="87" t="s">
        <v>841</v>
      </c>
      <c r="D4123" s="87" t="s">
        <v>3193</v>
      </c>
      <c r="E4123" s="87">
        <v>32.7376021397274</v>
      </c>
      <c r="F4123" s="86">
        <v>28.403614063205801</v>
      </c>
      <c r="G4123" s="86">
        <v>28.418518333024501</v>
      </c>
      <c r="H4123" s="86">
        <f t="shared" si="453"/>
        <v>29.853244845319235</v>
      </c>
      <c r="I4123" s="86">
        <f t="shared" si="448"/>
        <v>2.4979378066054614</v>
      </c>
      <c r="J4123" s="86">
        <f t="shared" si="449"/>
        <v>4.8998158460701493</v>
      </c>
      <c r="L4123" s="87">
        <v>38.452982993124799</v>
      </c>
      <c r="M4123" s="86">
        <v>31.288027462190101</v>
      </c>
      <c r="N4123" s="86">
        <v>29.4306908335736</v>
      </c>
      <c r="O4123" s="86">
        <f t="shared" si="454"/>
        <v>33.057233762962831</v>
      </c>
      <c r="P4123" s="86">
        <f t="shared" si="450"/>
        <v>4.7642425582767292</v>
      </c>
      <c r="Q4123" s="86">
        <f t="shared" si="451"/>
        <v>5.0468940995106975</v>
      </c>
      <c r="S4123" s="86">
        <f t="shared" si="452"/>
        <v>0.14707825344054745</v>
      </c>
      <c r="T4123" s="87">
        <v>0.72729081500000003</v>
      </c>
      <c r="U4123" s="87">
        <v>0</v>
      </c>
    </row>
    <row r="4124" spans="2:21">
      <c r="B4124" s="87" t="s">
        <v>9890</v>
      </c>
      <c r="C4124" s="87" t="s">
        <v>841</v>
      </c>
      <c r="D4124" s="87" t="s">
        <v>1013</v>
      </c>
      <c r="E4124" s="87">
        <v>92.167375430871502</v>
      </c>
      <c r="F4124" s="86">
        <v>91.346240965720995</v>
      </c>
      <c r="G4124" s="86">
        <v>105.014054081878</v>
      </c>
      <c r="H4124" s="86">
        <f t="shared" si="453"/>
        <v>96.175890159490166</v>
      </c>
      <c r="I4124" s="86">
        <f t="shared" si="448"/>
        <v>7.6650780551611435</v>
      </c>
      <c r="J4124" s="86">
        <f t="shared" si="449"/>
        <v>6.5876033723880827</v>
      </c>
      <c r="L4124" s="87">
        <v>94.211776275981507</v>
      </c>
      <c r="M4124" s="86">
        <v>106.777750294035</v>
      </c>
      <c r="N4124" s="86">
        <v>104.48613522455101</v>
      </c>
      <c r="O4124" s="86">
        <f t="shared" si="454"/>
        <v>101.82522059818916</v>
      </c>
      <c r="P4124" s="86">
        <f t="shared" si="450"/>
        <v>6.6922549071436777</v>
      </c>
      <c r="Q4124" s="86">
        <f t="shared" si="451"/>
        <v>6.6699511296310909</v>
      </c>
      <c r="S4124" s="86">
        <f t="shared" si="452"/>
        <v>8.2347757243008815E-2</v>
      </c>
      <c r="T4124" s="87">
        <v>0.90194029200000003</v>
      </c>
      <c r="U4124" s="87">
        <v>0</v>
      </c>
    </row>
    <row r="4125" spans="2:21">
      <c r="B4125" s="87" t="s">
        <v>9891</v>
      </c>
      <c r="C4125" s="87" t="s">
        <v>4389</v>
      </c>
      <c r="D4125" s="87" t="s">
        <v>4520</v>
      </c>
      <c r="E4125" s="87">
        <v>0.69641420227169804</v>
      </c>
      <c r="F4125" s="86">
        <v>0.43837090556006902</v>
      </c>
      <c r="G4125" s="86">
        <v>0.189182904788745</v>
      </c>
      <c r="H4125" s="86">
        <f t="shared" si="453"/>
        <v>0.44132267087350402</v>
      </c>
      <c r="I4125" s="86">
        <f t="shared" si="448"/>
        <v>0.25362853146956732</v>
      </c>
      <c r="J4125" s="86">
        <f t="shared" si="449"/>
        <v>-1.1800942340074663</v>
      </c>
      <c r="L4125" s="87">
        <v>0.118470303105986</v>
      </c>
      <c r="M4125" s="86">
        <v>0.52248501295629102</v>
      </c>
      <c r="N4125" s="86">
        <v>0.76374214220078296</v>
      </c>
      <c r="O4125" s="86">
        <f t="shared" si="454"/>
        <v>0.46823248608768669</v>
      </c>
      <c r="P4125" s="86">
        <f t="shared" si="450"/>
        <v>0.32603901466836277</v>
      </c>
      <c r="Q4125" s="86">
        <f t="shared" si="451"/>
        <v>-1.0947030624200813</v>
      </c>
      <c r="S4125" s="86">
        <f t="shared" si="452"/>
        <v>8.5391171587384948E-2</v>
      </c>
      <c r="T4125" s="87">
        <v>1</v>
      </c>
      <c r="U4125" s="87">
        <v>0</v>
      </c>
    </row>
    <row r="4126" spans="2:21">
      <c r="B4126" s="87" t="s">
        <v>9892</v>
      </c>
      <c r="C4126" s="87" t="s">
        <v>5179</v>
      </c>
      <c r="D4126" s="87" t="s">
        <v>3231</v>
      </c>
      <c r="E4126" s="87">
        <v>62.5934606918822</v>
      </c>
      <c r="F4126" s="86">
        <v>52.964197615360099</v>
      </c>
      <c r="G4126" s="86">
        <v>70.836177756430303</v>
      </c>
      <c r="H4126" s="86">
        <f t="shared" si="453"/>
        <v>62.13127868789087</v>
      </c>
      <c r="I4126" s="86">
        <f t="shared" si="448"/>
        <v>8.9449498430293595</v>
      </c>
      <c r="J4126" s="86">
        <f t="shared" si="449"/>
        <v>5.9572478407442162</v>
      </c>
      <c r="L4126" s="87">
        <v>62.663413071444701</v>
      </c>
      <c r="M4126" s="86">
        <v>61.963277580486697</v>
      </c>
      <c r="N4126" s="86">
        <v>62.323317116768997</v>
      </c>
      <c r="O4126" s="86">
        <f t="shared" si="454"/>
        <v>62.316669256233467</v>
      </c>
      <c r="P4126" s="86">
        <f t="shared" si="450"/>
        <v>0.35011508388246626</v>
      </c>
      <c r="Q4126" s="86">
        <f t="shared" si="451"/>
        <v>5.9615462202007885</v>
      </c>
      <c r="S4126" s="86">
        <f t="shared" si="452"/>
        <v>4.2983794565729276E-3</v>
      </c>
      <c r="T4126" s="87">
        <v>0.94871298100000001</v>
      </c>
      <c r="U4126" s="87">
        <v>0</v>
      </c>
    </row>
    <row r="4127" spans="2:21">
      <c r="B4127" s="87" t="s">
        <v>9893</v>
      </c>
      <c r="C4127" s="87" t="s">
        <v>5180</v>
      </c>
      <c r="D4127" s="87" t="s">
        <v>3158</v>
      </c>
      <c r="E4127" s="87">
        <v>54.929293356668197</v>
      </c>
      <c r="F4127" s="86">
        <v>56.678258496655403</v>
      </c>
      <c r="G4127" s="86">
        <v>61.7233113603682</v>
      </c>
      <c r="H4127" s="86">
        <f t="shared" si="453"/>
        <v>57.776954404563931</v>
      </c>
      <c r="I4127" s="86">
        <f t="shared" si="448"/>
        <v>3.5277499460975346</v>
      </c>
      <c r="J4127" s="86">
        <f t="shared" si="449"/>
        <v>5.8524222520395099</v>
      </c>
      <c r="L4127" s="87">
        <v>65.409967351244504</v>
      </c>
      <c r="M4127" s="86">
        <v>69.3057897994142</v>
      </c>
      <c r="N4127" s="86">
        <v>64.474494479222699</v>
      </c>
      <c r="O4127" s="86">
        <f t="shared" si="454"/>
        <v>66.396750543293805</v>
      </c>
      <c r="P4127" s="86">
        <f t="shared" si="450"/>
        <v>2.5623542726971467</v>
      </c>
      <c r="Q4127" s="86">
        <f t="shared" si="451"/>
        <v>6.0530407326976885</v>
      </c>
      <c r="S4127" s="86">
        <f t="shared" si="452"/>
        <v>0.20061848065817767</v>
      </c>
      <c r="T4127" s="87">
        <v>0.30442993499999998</v>
      </c>
      <c r="U4127" s="87">
        <v>0</v>
      </c>
    </row>
    <row r="4128" spans="2:21">
      <c r="B4128" s="87" t="s">
        <v>9894</v>
      </c>
      <c r="C4128" s="87" t="s">
        <v>832</v>
      </c>
      <c r="D4128" s="87" t="s">
        <v>5181</v>
      </c>
      <c r="E4128" s="87">
        <v>65.606485573339398</v>
      </c>
      <c r="F4128" s="86">
        <v>74.427809013084499</v>
      </c>
      <c r="G4128" s="86">
        <v>68.785639448676406</v>
      </c>
      <c r="H4128" s="86">
        <f t="shared" si="453"/>
        <v>69.606644678366763</v>
      </c>
      <c r="I4128" s="86">
        <f t="shared" si="448"/>
        <v>4.467602712589076</v>
      </c>
      <c r="J4128" s="86">
        <f t="shared" si="449"/>
        <v>6.1211531277855054</v>
      </c>
      <c r="L4128" s="87">
        <v>69.722578385049502</v>
      </c>
      <c r="M4128" s="86">
        <v>82.404182266253997</v>
      </c>
      <c r="N4128" s="86">
        <v>75.384966041461695</v>
      </c>
      <c r="O4128" s="86">
        <f t="shared" si="454"/>
        <v>75.837242230921731</v>
      </c>
      <c r="P4128" s="86">
        <f t="shared" si="450"/>
        <v>6.3528878916292548</v>
      </c>
      <c r="Q4128" s="86">
        <f t="shared" si="451"/>
        <v>6.2448345974659381</v>
      </c>
      <c r="S4128" s="86">
        <f t="shared" si="452"/>
        <v>0.12368146968043239</v>
      </c>
      <c r="T4128" s="87">
        <v>0.79360449399999999</v>
      </c>
      <c r="U4128" s="87">
        <v>0</v>
      </c>
    </row>
    <row r="4129" spans="2:21">
      <c r="B4129" s="87" t="s">
        <v>9895</v>
      </c>
      <c r="C4129" s="87" t="s">
        <v>5182</v>
      </c>
      <c r="D4129" s="87" t="s">
        <v>5183</v>
      </c>
      <c r="E4129" s="87">
        <v>226.626217744179</v>
      </c>
      <c r="F4129" s="86">
        <v>191.61343444411801</v>
      </c>
      <c r="G4129" s="86">
        <v>173.787330468005</v>
      </c>
      <c r="H4129" s="86">
        <f t="shared" si="453"/>
        <v>197.34232755210064</v>
      </c>
      <c r="I4129" s="86">
        <f t="shared" si="448"/>
        <v>26.881260467621274</v>
      </c>
      <c r="J4129" s="86">
        <f t="shared" si="449"/>
        <v>7.6245566197343537</v>
      </c>
      <c r="L4129" s="87">
        <v>209.32477003968</v>
      </c>
      <c r="M4129" s="86">
        <v>195.08509380312799</v>
      </c>
      <c r="N4129" s="86">
        <v>178.29428629997599</v>
      </c>
      <c r="O4129" s="86">
        <f t="shared" si="454"/>
        <v>194.23471671426134</v>
      </c>
      <c r="P4129" s="86">
        <f t="shared" si="450"/>
        <v>15.532710200572234</v>
      </c>
      <c r="Q4129" s="86">
        <f t="shared" si="451"/>
        <v>7.6016572749560538</v>
      </c>
      <c r="S4129" s="86">
        <f t="shared" si="452"/>
        <v>-2.2899344778300284E-2</v>
      </c>
      <c r="T4129" s="87">
        <v>0.858845886</v>
      </c>
      <c r="U4129" s="87">
        <v>0</v>
      </c>
    </row>
    <row r="4130" spans="2:21">
      <c r="B4130" s="87" t="s">
        <v>9896</v>
      </c>
      <c r="C4130" s="87" t="s">
        <v>832</v>
      </c>
      <c r="D4130" s="87" t="s">
        <v>5184</v>
      </c>
      <c r="E4130" s="87">
        <v>876.58446556165802</v>
      </c>
      <c r="F4130" s="86">
        <v>849.98021597433001</v>
      </c>
      <c r="G4130" s="86">
        <v>743.45864998073398</v>
      </c>
      <c r="H4130" s="86">
        <f t="shared" si="453"/>
        <v>823.34111050557397</v>
      </c>
      <c r="I4130" s="86">
        <f t="shared" si="448"/>
        <v>70.447513431299896</v>
      </c>
      <c r="J4130" s="86">
        <f t="shared" si="449"/>
        <v>9.6853464533235538</v>
      </c>
      <c r="L4130" s="87">
        <v>1067.22043025312</v>
      </c>
      <c r="M4130" s="86">
        <v>1123.1547308582001</v>
      </c>
      <c r="N4130" s="86">
        <v>969.74810214007698</v>
      </c>
      <c r="O4130" s="86">
        <f t="shared" si="454"/>
        <v>1053.3744210837992</v>
      </c>
      <c r="P4130" s="86">
        <f t="shared" si="450"/>
        <v>77.634930354207881</v>
      </c>
      <c r="Q4130" s="86">
        <f t="shared" si="451"/>
        <v>10.040802616967753</v>
      </c>
      <c r="S4130" s="86">
        <f t="shared" si="452"/>
        <v>0.35545616364419846</v>
      </c>
      <c r="T4130" s="87">
        <v>1.8998788999999999E-2</v>
      </c>
      <c r="U4130" s="87">
        <v>0</v>
      </c>
    </row>
    <row r="4131" spans="2:21">
      <c r="B4131" s="87" t="s">
        <v>9897</v>
      </c>
      <c r="C4131" s="87" t="s">
        <v>5185</v>
      </c>
      <c r="D4131" s="87" t="s">
        <v>4594</v>
      </c>
      <c r="E4131" s="87">
        <v>85.616350954185705</v>
      </c>
      <c r="F4131" s="86">
        <v>86.245940419705207</v>
      </c>
      <c r="G4131" s="86">
        <v>94.2627401624447</v>
      </c>
      <c r="H4131" s="86">
        <f t="shared" si="453"/>
        <v>88.708343845445199</v>
      </c>
      <c r="I4131" s="86">
        <f t="shared" si="448"/>
        <v>4.8205377872698456</v>
      </c>
      <c r="J4131" s="86">
        <f t="shared" si="449"/>
        <v>6.4709979046933261</v>
      </c>
      <c r="L4131" s="87">
        <v>88.882258050205195</v>
      </c>
      <c r="M4131" s="86">
        <v>99.767057620595196</v>
      </c>
      <c r="N4131" s="86">
        <v>91.279504414641906</v>
      </c>
      <c r="O4131" s="86">
        <f t="shared" si="454"/>
        <v>93.309606695147423</v>
      </c>
      <c r="P4131" s="86">
        <f t="shared" si="450"/>
        <v>5.7193270472911317</v>
      </c>
      <c r="Q4131" s="86">
        <f t="shared" si="451"/>
        <v>6.5439537163499235</v>
      </c>
      <c r="S4131" s="86">
        <f t="shared" si="452"/>
        <v>7.2955811656597605E-2</v>
      </c>
      <c r="T4131" s="87">
        <v>0.92638575400000001</v>
      </c>
      <c r="U4131" s="87">
        <v>0</v>
      </c>
    </row>
    <row r="4132" spans="2:21">
      <c r="B4132" s="87" t="s">
        <v>9898</v>
      </c>
      <c r="C4132" s="87" t="s">
        <v>832</v>
      </c>
      <c r="D4132" s="87" t="s">
        <v>1197</v>
      </c>
      <c r="E4132" s="87">
        <v>91.451241061108107</v>
      </c>
      <c r="F4132" s="86">
        <v>92.5276708265324</v>
      </c>
      <c r="G4132" s="86">
        <v>100.443745991108</v>
      </c>
      <c r="H4132" s="86">
        <f t="shared" si="453"/>
        <v>94.807552626249503</v>
      </c>
      <c r="I4132" s="86">
        <f t="shared" si="448"/>
        <v>4.9106702184660174</v>
      </c>
      <c r="J4132" s="86">
        <f t="shared" si="449"/>
        <v>6.5669300875806904</v>
      </c>
      <c r="L4132" s="87">
        <v>95.016135621919403</v>
      </c>
      <c r="M4132" s="86">
        <v>108.549923719798</v>
      </c>
      <c r="N4132" s="86">
        <v>103.747589129798</v>
      </c>
      <c r="O4132" s="86">
        <f t="shared" si="454"/>
        <v>102.43788282383848</v>
      </c>
      <c r="P4132" s="86">
        <f t="shared" si="450"/>
        <v>6.8612938302825022</v>
      </c>
      <c r="Q4132" s="86">
        <f t="shared" si="451"/>
        <v>6.6786055306506134</v>
      </c>
      <c r="S4132" s="86">
        <f t="shared" si="452"/>
        <v>0.11167544306992173</v>
      </c>
      <c r="T4132" s="87">
        <v>0.76928057000000005</v>
      </c>
      <c r="U4132" s="87">
        <v>0</v>
      </c>
    </row>
    <row r="4133" spans="2:21">
      <c r="B4133" s="87" t="s">
        <v>9899</v>
      </c>
      <c r="C4133" s="87" t="s">
        <v>2277</v>
      </c>
      <c r="D4133" s="87" t="s">
        <v>1701</v>
      </c>
      <c r="E4133" s="87">
        <v>150.88382193606</v>
      </c>
      <c r="F4133" s="86">
        <v>141.891268467532</v>
      </c>
      <c r="G4133" s="86">
        <v>135.27422258934499</v>
      </c>
      <c r="H4133" s="86">
        <f t="shared" si="453"/>
        <v>142.68310433097898</v>
      </c>
      <c r="I4133" s="86">
        <f t="shared" si="448"/>
        <v>7.8348676419721413</v>
      </c>
      <c r="J4133" s="86">
        <f t="shared" si="449"/>
        <v>7.1566706994935183</v>
      </c>
      <c r="L4133" s="87">
        <v>146.91375355705699</v>
      </c>
      <c r="M4133" s="86">
        <v>136.85375303647999</v>
      </c>
      <c r="N4133" s="86">
        <v>140.41433379992699</v>
      </c>
      <c r="O4133" s="86">
        <f t="shared" si="454"/>
        <v>141.39394679782131</v>
      </c>
      <c r="P4133" s="86">
        <f t="shared" si="450"/>
        <v>5.1010424265766545</v>
      </c>
      <c r="Q4133" s="86">
        <f t="shared" si="451"/>
        <v>7.1435765481703104</v>
      </c>
      <c r="S4133" s="86">
        <f t="shared" si="452"/>
        <v>-1.3094151323209142E-2</v>
      </c>
      <c r="T4133" s="87">
        <v>0.859792628</v>
      </c>
      <c r="U4133" s="87">
        <v>0</v>
      </c>
    </row>
    <row r="4134" spans="2:21">
      <c r="B4134" s="87" t="s">
        <v>9900</v>
      </c>
      <c r="C4134" s="87" t="s">
        <v>841</v>
      </c>
      <c r="D4134" s="87"/>
      <c r="E4134" s="87">
        <v>1981.8269340986301</v>
      </c>
      <c r="F4134" s="86">
        <v>2290.3144597345799</v>
      </c>
      <c r="G4134" s="86">
        <v>2424.3986314203498</v>
      </c>
      <c r="H4134" s="86">
        <f t="shared" si="453"/>
        <v>2232.1800084178535</v>
      </c>
      <c r="I4134" s="86">
        <f t="shared" si="448"/>
        <v>226.94082409293316</v>
      </c>
      <c r="J4134" s="86">
        <f t="shared" si="449"/>
        <v>11.124237658952918</v>
      </c>
      <c r="L4134" s="87">
        <v>1628.8802831113001</v>
      </c>
      <c r="M4134" s="86">
        <v>1945.32055428064</v>
      </c>
      <c r="N4134" s="86">
        <v>2072.1776223542201</v>
      </c>
      <c r="O4134" s="86">
        <f t="shared" si="454"/>
        <v>1882.1261532487199</v>
      </c>
      <c r="P4134" s="86">
        <f t="shared" si="450"/>
        <v>228.30523863087436</v>
      </c>
      <c r="Q4134" s="86">
        <f t="shared" si="451"/>
        <v>10.878147615473864</v>
      </c>
      <c r="S4134" s="86">
        <f t="shared" si="452"/>
        <v>-0.24609004347905375</v>
      </c>
      <c r="T4134" s="87">
        <v>8.0056196999999996E-2</v>
      </c>
      <c r="U4134" s="87">
        <v>0</v>
      </c>
    </row>
    <row r="4135" spans="2:21">
      <c r="B4135" s="87" t="s">
        <v>9901</v>
      </c>
      <c r="C4135" s="87" t="s">
        <v>832</v>
      </c>
      <c r="D4135" s="87" t="s">
        <v>5186</v>
      </c>
      <c r="E4135" s="87">
        <v>37.191334527681803</v>
      </c>
      <c r="F4135" s="86">
        <v>49.8583336207763</v>
      </c>
      <c r="G4135" s="86">
        <v>43.117022592571701</v>
      </c>
      <c r="H4135" s="86">
        <f t="shared" si="453"/>
        <v>43.388896913676604</v>
      </c>
      <c r="I4135" s="86">
        <f t="shared" si="448"/>
        <v>6.337874504987556</v>
      </c>
      <c r="J4135" s="86">
        <f t="shared" si="449"/>
        <v>5.4392540035265133</v>
      </c>
      <c r="L4135" s="87">
        <v>44.600908078833697</v>
      </c>
      <c r="M4135" s="86">
        <v>50.856824277360403</v>
      </c>
      <c r="N4135" s="86">
        <v>53.027804188766702</v>
      </c>
      <c r="O4135" s="86">
        <f t="shared" si="454"/>
        <v>49.495178848320272</v>
      </c>
      <c r="P4135" s="86">
        <f t="shared" si="450"/>
        <v>4.3753517821679688</v>
      </c>
      <c r="Q4135" s="86">
        <f t="shared" si="451"/>
        <v>5.6292160990621998</v>
      </c>
      <c r="S4135" s="86">
        <f t="shared" si="452"/>
        <v>0.18996209553568696</v>
      </c>
      <c r="T4135" s="87">
        <v>0.62808803800000002</v>
      </c>
      <c r="U4135" s="87">
        <v>0</v>
      </c>
    </row>
    <row r="4136" spans="2:21">
      <c r="B4136" s="87" t="s">
        <v>9902</v>
      </c>
      <c r="C4136" s="87" t="s">
        <v>5187</v>
      </c>
      <c r="D4136" s="87" t="s">
        <v>978</v>
      </c>
      <c r="E4136" s="87">
        <v>226.83205445421001</v>
      </c>
      <c r="F4136" s="86">
        <v>223.720489874267</v>
      </c>
      <c r="G4136" s="86">
        <v>251.908699686098</v>
      </c>
      <c r="H4136" s="86">
        <f t="shared" si="453"/>
        <v>234.15374800485833</v>
      </c>
      <c r="I4136" s="86">
        <f t="shared" si="448"/>
        <v>15.454746534193157</v>
      </c>
      <c r="J4136" s="86">
        <f t="shared" si="449"/>
        <v>7.8713123206357318</v>
      </c>
      <c r="L4136" s="87">
        <v>185.00841854907401</v>
      </c>
      <c r="M4136" s="86">
        <v>205.39816312074601</v>
      </c>
      <c r="N4136" s="86">
        <v>231.58126462485399</v>
      </c>
      <c r="O4136" s="86">
        <f t="shared" si="454"/>
        <v>207.32928209822467</v>
      </c>
      <c r="P4136" s="86">
        <f t="shared" si="450"/>
        <v>23.346400435151825</v>
      </c>
      <c r="Q4136" s="86">
        <f t="shared" si="451"/>
        <v>7.6957800792780802</v>
      </c>
      <c r="S4136" s="86">
        <f t="shared" si="452"/>
        <v>-0.17553224135765222</v>
      </c>
      <c r="T4136" s="87">
        <v>0.17057873700000001</v>
      </c>
      <c r="U4136" s="87">
        <v>0</v>
      </c>
    </row>
    <row r="4137" spans="2:21">
      <c r="B4137" s="87" t="s">
        <v>9903</v>
      </c>
      <c r="C4137" s="87" t="s">
        <v>5188</v>
      </c>
      <c r="D4137" s="87" t="s">
        <v>5189</v>
      </c>
      <c r="E4137" s="87">
        <v>28.354006806776301</v>
      </c>
      <c r="F4137" s="86">
        <v>36.555262735870201</v>
      </c>
      <c r="G4137" s="86">
        <v>32.949355917372998</v>
      </c>
      <c r="H4137" s="86">
        <f t="shared" si="453"/>
        <v>32.619541820006496</v>
      </c>
      <c r="I4137" s="86">
        <f t="shared" si="448"/>
        <v>4.1105635511132732</v>
      </c>
      <c r="J4137" s="86">
        <f t="shared" si="449"/>
        <v>5.0276646127235853</v>
      </c>
      <c r="L4137" s="87">
        <v>32.200886552557598</v>
      </c>
      <c r="M4137" s="86">
        <v>27.575597906026498</v>
      </c>
      <c r="N4137" s="86">
        <v>38.041253575938299</v>
      </c>
      <c r="O4137" s="86">
        <f t="shared" si="454"/>
        <v>32.605912678174128</v>
      </c>
      <c r="P4137" s="86">
        <f t="shared" si="450"/>
        <v>5.2445706947388269</v>
      </c>
      <c r="Q4137" s="86">
        <f t="shared" si="451"/>
        <v>5.0270616979330152</v>
      </c>
      <c r="S4137" s="86">
        <f t="shared" si="452"/>
        <v>-6.0291479057000103E-4</v>
      </c>
      <c r="T4137" s="87">
        <v>0.96126632099999998</v>
      </c>
      <c r="U4137" s="87">
        <v>0</v>
      </c>
    </row>
    <row r="4138" spans="2:21">
      <c r="B4138" s="87" t="s">
        <v>9904</v>
      </c>
      <c r="C4138" s="87" t="s">
        <v>5190</v>
      </c>
      <c r="D4138" s="87" t="s">
        <v>5191</v>
      </c>
      <c r="E4138" s="87">
        <v>1992.06407455315</v>
      </c>
      <c r="F4138" s="86">
        <v>2382.4131539218802</v>
      </c>
      <c r="G4138" s="86">
        <v>2177.9551742080798</v>
      </c>
      <c r="H4138" s="86">
        <f t="shared" si="453"/>
        <v>2184.1441342277035</v>
      </c>
      <c r="I4138" s="86">
        <f t="shared" si="448"/>
        <v>195.24811999247819</v>
      </c>
      <c r="J4138" s="86">
        <f t="shared" si="449"/>
        <v>11.092852349195594</v>
      </c>
      <c r="L4138" s="87">
        <v>1717.1129207522199</v>
      </c>
      <c r="M4138" s="86">
        <v>1916.22576861841</v>
      </c>
      <c r="N4138" s="86">
        <v>2054.1860901743398</v>
      </c>
      <c r="O4138" s="86">
        <f t="shared" si="454"/>
        <v>1895.8415931816569</v>
      </c>
      <c r="P4138" s="86">
        <f t="shared" si="450"/>
        <v>169.45859772300003</v>
      </c>
      <c r="Q4138" s="86">
        <f t="shared" si="451"/>
        <v>10.888622709721828</v>
      </c>
      <c r="S4138" s="86">
        <f t="shared" si="452"/>
        <v>-0.20422963947376621</v>
      </c>
      <c r="T4138" s="87">
        <v>0.12591123700000001</v>
      </c>
      <c r="U4138" s="87">
        <v>0</v>
      </c>
    </row>
    <row r="4139" spans="2:21">
      <c r="B4139" s="87" t="s">
        <v>9905</v>
      </c>
      <c r="C4139" s="87" t="s">
        <v>841</v>
      </c>
      <c r="D4139" s="87"/>
      <c r="E4139" s="87">
        <v>100.19624864484101</v>
      </c>
      <c r="F4139" s="86">
        <v>86.593676278692996</v>
      </c>
      <c r="G4139" s="86">
        <v>81.239737792010999</v>
      </c>
      <c r="H4139" s="86">
        <f t="shared" si="453"/>
        <v>89.343220905181667</v>
      </c>
      <c r="I4139" s="86">
        <f t="shared" si="448"/>
        <v>9.7727847959604137</v>
      </c>
      <c r="J4139" s="86">
        <f t="shared" si="449"/>
        <v>6.4812863609475082</v>
      </c>
      <c r="L4139" s="87">
        <v>97.524551435307302</v>
      </c>
      <c r="M4139" s="86">
        <v>89.662438769241206</v>
      </c>
      <c r="N4139" s="86">
        <v>93.827106350220902</v>
      </c>
      <c r="O4139" s="86">
        <f t="shared" si="454"/>
        <v>93.671365518256479</v>
      </c>
      <c r="P4139" s="86">
        <f t="shared" si="450"/>
        <v>3.9333694586874199</v>
      </c>
      <c r="Q4139" s="86">
        <f t="shared" si="451"/>
        <v>6.5495361914555215</v>
      </c>
      <c r="S4139" s="86">
        <f t="shared" si="452"/>
        <v>6.8249830508013601E-2</v>
      </c>
      <c r="T4139" s="87">
        <v>0.95312726199999998</v>
      </c>
      <c r="U4139" s="87">
        <v>0</v>
      </c>
    </row>
    <row r="4140" spans="2:21">
      <c r="B4140" s="87" t="s">
        <v>9906</v>
      </c>
      <c r="C4140" s="87" t="s">
        <v>5192</v>
      </c>
      <c r="D4140" s="87" t="s">
        <v>5193</v>
      </c>
      <c r="E4140" s="87">
        <v>161.84549870729199</v>
      </c>
      <c r="F4140" s="86">
        <v>179.10491290379099</v>
      </c>
      <c r="G4140" s="86">
        <v>173.55805392973301</v>
      </c>
      <c r="H4140" s="86">
        <f t="shared" si="453"/>
        <v>171.50282184693867</v>
      </c>
      <c r="I4140" s="86">
        <f t="shared" si="448"/>
        <v>8.8113465932959496</v>
      </c>
      <c r="J4140" s="86">
        <f t="shared" si="449"/>
        <v>7.4220885039634386</v>
      </c>
      <c r="L4140" s="87">
        <v>178.10323815845899</v>
      </c>
      <c r="M4140" s="86">
        <v>202.45722188173499</v>
      </c>
      <c r="N4140" s="86">
        <v>201.51364295768499</v>
      </c>
      <c r="O4140" s="86">
        <f t="shared" si="454"/>
        <v>194.024700999293</v>
      </c>
      <c r="P4140" s="86">
        <f t="shared" si="450"/>
        <v>13.796460398976299</v>
      </c>
      <c r="Q4140" s="86">
        <f t="shared" si="451"/>
        <v>7.600096521262925</v>
      </c>
      <c r="S4140" s="86">
        <f t="shared" si="452"/>
        <v>0.17800801729948659</v>
      </c>
      <c r="T4140" s="87">
        <v>0.44551081300000001</v>
      </c>
      <c r="U4140" s="87">
        <v>0</v>
      </c>
    </row>
    <row r="4141" spans="2:21">
      <c r="B4141" s="87" t="s">
        <v>9907</v>
      </c>
      <c r="C4141" s="87" t="s">
        <v>1107</v>
      </c>
      <c r="D4141" s="87" t="s">
        <v>5194</v>
      </c>
      <c r="E4141" s="87">
        <v>120.414037417714</v>
      </c>
      <c r="F4141" s="86">
        <v>116.81931740337799</v>
      </c>
      <c r="G4141" s="86">
        <v>115.023206111557</v>
      </c>
      <c r="H4141" s="86">
        <f t="shared" si="453"/>
        <v>117.41885364421633</v>
      </c>
      <c r="I4141" s="86">
        <f t="shared" si="448"/>
        <v>2.7449678178294756</v>
      </c>
      <c r="J4141" s="86">
        <f t="shared" si="449"/>
        <v>6.8755202666654052</v>
      </c>
      <c r="L4141" s="87">
        <v>119.92219448022099</v>
      </c>
      <c r="M4141" s="86">
        <v>108.98815036220201</v>
      </c>
      <c r="N4141" s="86">
        <v>109.373562204637</v>
      </c>
      <c r="O4141" s="86">
        <f t="shared" si="454"/>
        <v>112.76130234902</v>
      </c>
      <c r="P4141" s="86">
        <f t="shared" si="450"/>
        <v>6.2045078497890982</v>
      </c>
      <c r="Q4141" s="86">
        <f t="shared" si="451"/>
        <v>6.8171282354564129</v>
      </c>
      <c r="S4141" s="86">
        <f t="shared" si="452"/>
        <v>-5.839203120899214E-2</v>
      </c>
      <c r="T4141" s="87">
        <v>0.60680347800000001</v>
      </c>
      <c r="U4141" s="87">
        <v>0</v>
      </c>
    </row>
    <row r="4142" spans="2:21">
      <c r="B4142" s="87" t="s">
        <v>9908</v>
      </c>
      <c r="C4142" s="87" t="s">
        <v>841</v>
      </c>
      <c r="D4142" s="87" t="s">
        <v>866</v>
      </c>
      <c r="E4142" s="87">
        <v>27.068807140043202</v>
      </c>
      <c r="F4142" s="86">
        <v>28.625461876427899</v>
      </c>
      <c r="G4142" s="86">
        <v>28.115630254404302</v>
      </c>
      <c r="H4142" s="86">
        <f t="shared" si="453"/>
        <v>27.936633090291803</v>
      </c>
      <c r="I4142" s="86">
        <f t="shared" si="448"/>
        <v>0.79361418878915335</v>
      </c>
      <c r="J4142" s="86">
        <f t="shared" si="449"/>
        <v>4.8040862531925557</v>
      </c>
      <c r="L4142" s="87">
        <v>25.1368036626323</v>
      </c>
      <c r="M4142" s="86">
        <v>27.045987144798801</v>
      </c>
      <c r="N4142" s="86">
        <v>27.241055469111</v>
      </c>
      <c r="O4142" s="86">
        <f t="shared" si="454"/>
        <v>26.474615425514035</v>
      </c>
      <c r="P4142" s="86">
        <f t="shared" si="450"/>
        <v>1.1626771467032633</v>
      </c>
      <c r="Q4142" s="86">
        <f t="shared" si="451"/>
        <v>4.7265378224389325</v>
      </c>
      <c r="S4142" s="86">
        <f t="shared" si="452"/>
        <v>-7.7548430753623582E-2</v>
      </c>
      <c r="T4142" s="87">
        <v>0.59972641000000004</v>
      </c>
      <c r="U4142" s="87">
        <v>0</v>
      </c>
    </row>
    <row r="4143" spans="2:21">
      <c r="B4143" s="87" t="s">
        <v>9909</v>
      </c>
      <c r="C4143" s="87" t="s">
        <v>5195</v>
      </c>
      <c r="D4143" s="87" t="s">
        <v>1428</v>
      </c>
      <c r="E4143" s="87">
        <v>94.015917306679299</v>
      </c>
      <c r="F4143" s="86">
        <v>78.7815141706524</v>
      </c>
      <c r="G4143" s="86">
        <v>99.726416952923998</v>
      </c>
      <c r="H4143" s="86">
        <f t="shared" si="453"/>
        <v>90.841282810085247</v>
      </c>
      <c r="I4143" s="86">
        <f t="shared" si="448"/>
        <v>10.827324982650421</v>
      </c>
      <c r="J4143" s="86">
        <f t="shared" si="449"/>
        <v>6.5052761740131961</v>
      </c>
      <c r="L4143" s="87">
        <v>92.660701357896301</v>
      </c>
      <c r="M4143" s="86">
        <v>84.269368518236007</v>
      </c>
      <c r="N4143" s="86">
        <v>91.103526962521897</v>
      </c>
      <c r="O4143" s="86">
        <f t="shared" si="454"/>
        <v>89.344532279551402</v>
      </c>
      <c r="P4143" s="86">
        <f t="shared" si="450"/>
        <v>4.4636491156372466</v>
      </c>
      <c r="Q4143" s="86">
        <f t="shared" si="451"/>
        <v>6.481307536582281</v>
      </c>
      <c r="S4143" s="86">
        <f t="shared" si="452"/>
        <v>-2.3968637430914402E-2</v>
      </c>
      <c r="T4143" s="87">
        <v>0.84178788000000004</v>
      </c>
      <c r="U4143" s="87">
        <v>0</v>
      </c>
    </row>
    <row r="4144" spans="2:21">
      <c r="B4144" s="87" t="s">
        <v>9910</v>
      </c>
      <c r="C4144" s="87" t="s">
        <v>5196</v>
      </c>
      <c r="D4144" s="87" t="s">
        <v>2495</v>
      </c>
      <c r="E4144" s="87">
        <v>70.812065026871807</v>
      </c>
      <c r="F4144" s="86">
        <v>69.832560447984093</v>
      </c>
      <c r="G4144" s="86">
        <v>73.615838388292701</v>
      </c>
      <c r="H4144" s="86">
        <f t="shared" si="453"/>
        <v>71.420154621049534</v>
      </c>
      <c r="I4144" s="86">
        <f t="shared" si="448"/>
        <v>1.9635752364798402</v>
      </c>
      <c r="J4144" s="86">
        <f t="shared" si="449"/>
        <v>6.1582593521770637</v>
      </c>
      <c r="L4144" s="87">
        <v>74.979712590131697</v>
      </c>
      <c r="M4144" s="86">
        <v>72.470374078383301</v>
      </c>
      <c r="N4144" s="86">
        <v>77.720260619926194</v>
      </c>
      <c r="O4144" s="86">
        <f t="shared" si="454"/>
        <v>75.056782429480393</v>
      </c>
      <c r="P4144" s="86">
        <f t="shared" si="450"/>
        <v>2.6257916891618085</v>
      </c>
      <c r="Q4144" s="86">
        <f t="shared" si="451"/>
        <v>6.2299105402877366</v>
      </c>
      <c r="S4144" s="86">
        <f t="shared" si="452"/>
        <v>7.1651188110672587E-2</v>
      </c>
      <c r="T4144" s="87">
        <v>0.92596585600000003</v>
      </c>
      <c r="U4144" s="87">
        <v>0</v>
      </c>
    </row>
    <row r="4145" spans="2:21">
      <c r="B4145" s="87" t="s">
        <v>9911</v>
      </c>
      <c r="C4145" s="87" t="s">
        <v>5197</v>
      </c>
      <c r="D4145" s="87" t="s">
        <v>1701</v>
      </c>
      <c r="E4145" s="87">
        <v>106.79407234654199</v>
      </c>
      <c r="F4145" s="86">
        <v>120.95686387810299</v>
      </c>
      <c r="G4145" s="86">
        <v>108.17767692617601</v>
      </c>
      <c r="H4145" s="86">
        <f t="shared" si="453"/>
        <v>111.976204383607</v>
      </c>
      <c r="I4145" s="86">
        <f t="shared" si="448"/>
        <v>7.8081863531332836</v>
      </c>
      <c r="J4145" s="86">
        <f t="shared" si="449"/>
        <v>6.8070483732615958</v>
      </c>
      <c r="L4145" s="87">
        <v>92.044634222090394</v>
      </c>
      <c r="M4145" s="86">
        <v>109.00967569679101</v>
      </c>
      <c r="N4145" s="86">
        <v>106.407036197225</v>
      </c>
      <c r="O4145" s="86">
        <f t="shared" si="454"/>
        <v>102.48711537203548</v>
      </c>
      <c r="P4145" s="86">
        <f t="shared" si="450"/>
        <v>9.1366018035369088</v>
      </c>
      <c r="Q4145" s="86">
        <f t="shared" si="451"/>
        <v>6.6792987360196605</v>
      </c>
      <c r="S4145" s="86">
        <f t="shared" si="452"/>
        <v>-0.12774963724193555</v>
      </c>
      <c r="T4145" s="87">
        <v>0.39442602799999998</v>
      </c>
      <c r="U4145" s="87">
        <v>0</v>
      </c>
    </row>
    <row r="4146" spans="2:21">
      <c r="B4146" s="87" t="s">
        <v>9912</v>
      </c>
      <c r="C4146" s="87" t="s">
        <v>841</v>
      </c>
      <c r="D4146" s="87" t="s">
        <v>5198</v>
      </c>
      <c r="E4146" s="87">
        <v>57.526633232645899</v>
      </c>
      <c r="F4146" s="86">
        <v>46.170466399775499</v>
      </c>
      <c r="G4146" s="86">
        <v>41.180798447912203</v>
      </c>
      <c r="H4146" s="86">
        <f t="shared" si="453"/>
        <v>48.292632693444538</v>
      </c>
      <c r="I4146" s="86">
        <f t="shared" si="448"/>
        <v>8.3770084777288645</v>
      </c>
      <c r="J4146" s="86">
        <f t="shared" si="449"/>
        <v>5.5937312096765641</v>
      </c>
      <c r="L4146" s="87">
        <v>55.785986625950699</v>
      </c>
      <c r="M4146" s="86">
        <v>51.238500739087598</v>
      </c>
      <c r="N4146" s="86">
        <v>45.739960627521803</v>
      </c>
      <c r="O4146" s="86">
        <f t="shared" si="454"/>
        <v>50.921482664186698</v>
      </c>
      <c r="P4146" s="86">
        <f t="shared" si="450"/>
        <v>5.0305104050322491</v>
      </c>
      <c r="Q4146" s="86">
        <f t="shared" si="451"/>
        <v>5.670202521218707</v>
      </c>
      <c r="S4146" s="86">
        <f t="shared" si="452"/>
        <v>7.6471311542142928E-2</v>
      </c>
      <c r="T4146" s="87">
        <v>0.95082081399999996</v>
      </c>
      <c r="U4146" s="87">
        <v>0</v>
      </c>
    </row>
    <row r="4147" spans="2:21">
      <c r="B4147" s="87" t="s">
        <v>9913</v>
      </c>
      <c r="C4147" s="87" t="s">
        <v>832</v>
      </c>
      <c r="D4147" s="87" t="s">
        <v>1719</v>
      </c>
      <c r="E4147" s="87">
        <v>35.883036862812901</v>
      </c>
      <c r="F4147" s="86">
        <v>33.316188822565202</v>
      </c>
      <c r="G4147" s="86">
        <v>38.178606548327501</v>
      </c>
      <c r="H4147" s="86">
        <f t="shared" si="453"/>
        <v>35.792610744568542</v>
      </c>
      <c r="I4147" s="86">
        <f t="shared" si="448"/>
        <v>2.4324697731107388</v>
      </c>
      <c r="J4147" s="86">
        <f t="shared" si="449"/>
        <v>5.1615898739272845</v>
      </c>
      <c r="L4147" s="87">
        <v>36.879738424518898</v>
      </c>
      <c r="M4147" s="86">
        <v>32.081170174062002</v>
      </c>
      <c r="N4147" s="86">
        <v>36.687669853458502</v>
      </c>
      <c r="O4147" s="86">
        <f t="shared" si="454"/>
        <v>35.216192817346467</v>
      </c>
      <c r="P4147" s="86">
        <f t="shared" si="450"/>
        <v>2.7167071639076288</v>
      </c>
      <c r="Q4147" s="86">
        <f t="shared" si="451"/>
        <v>5.1381670443624783</v>
      </c>
      <c r="S4147" s="86">
        <f t="shared" si="452"/>
        <v>-2.3422829564806173E-2</v>
      </c>
      <c r="T4147" s="87">
        <v>0.90911735500000002</v>
      </c>
      <c r="U4147" s="87">
        <v>0</v>
      </c>
    </row>
    <row r="4148" spans="2:21">
      <c r="B4148" s="87" t="s">
        <v>9914</v>
      </c>
      <c r="C4148" s="87" t="s">
        <v>5199</v>
      </c>
      <c r="D4148" s="87" t="s">
        <v>978</v>
      </c>
      <c r="E4148" s="87">
        <v>53.848199888883897</v>
      </c>
      <c r="F4148" s="86">
        <v>53.969767133232999</v>
      </c>
      <c r="G4148" s="86">
        <v>55.575096126317199</v>
      </c>
      <c r="H4148" s="86">
        <f t="shared" si="453"/>
        <v>54.464354382811365</v>
      </c>
      <c r="I4148" s="86">
        <f t="shared" si="448"/>
        <v>0.96384908792789914</v>
      </c>
      <c r="J4148" s="86">
        <f t="shared" si="449"/>
        <v>5.7672404242275555</v>
      </c>
      <c r="L4148" s="87">
        <v>59.305097119402497</v>
      </c>
      <c r="M4148" s="86">
        <v>56.119903162847599</v>
      </c>
      <c r="N4148" s="86">
        <v>54.617426995760802</v>
      </c>
      <c r="O4148" s="86">
        <f t="shared" si="454"/>
        <v>56.680809092670302</v>
      </c>
      <c r="P4148" s="86">
        <f t="shared" si="450"/>
        <v>2.3936424949443547</v>
      </c>
      <c r="Q4148" s="86">
        <f t="shared" si="451"/>
        <v>5.8247884471032778</v>
      </c>
      <c r="S4148" s="86">
        <f t="shared" si="452"/>
        <v>5.7548022875722235E-2</v>
      </c>
      <c r="T4148" s="87">
        <v>0.97666326199999998</v>
      </c>
      <c r="U4148" s="87">
        <v>0</v>
      </c>
    </row>
    <row r="4149" spans="2:21">
      <c r="B4149" s="87" t="s">
        <v>9915</v>
      </c>
      <c r="C4149" s="87" t="s">
        <v>5200</v>
      </c>
      <c r="D4149" s="87" t="s">
        <v>3212</v>
      </c>
      <c r="E4149" s="87">
        <v>109.952942426278</v>
      </c>
      <c r="F4149" s="86">
        <v>109.69757846412099</v>
      </c>
      <c r="G4149" s="86">
        <v>114.785403681619</v>
      </c>
      <c r="H4149" s="86">
        <f t="shared" si="453"/>
        <v>111.47864152400599</v>
      </c>
      <c r="I4149" s="86">
        <f t="shared" si="448"/>
        <v>2.8665850176748959</v>
      </c>
      <c r="J4149" s="86">
        <f t="shared" si="449"/>
        <v>6.8006235167897851</v>
      </c>
      <c r="L4149" s="87">
        <v>113.291372298452</v>
      </c>
      <c r="M4149" s="86">
        <v>125.89628698959</v>
      </c>
      <c r="N4149" s="86">
        <v>118.341164756531</v>
      </c>
      <c r="O4149" s="86">
        <f t="shared" si="454"/>
        <v>119.17627468152433</v>
      </c>
      <c r="P4149" s="86">
        <f t="shared" si="450"/>
        <v>6.3438178593677623</v>
      </c>
      <c r="Q4149" s="86">
        <f t="shared" si="451"/>
        <v>6.8969532459931315</v>
      </c>
      <c r="S4149" s="86">
        <f t="shared" si="452"/>
        <v>9.6329729203345787E-2</v>
      </c>
      <c r="T4149" s="87">
        <v>0.83789916200000003</v>
      </c>
      <c r="U4149" s="87">
        <v>0</v>
      </c>
    </row>
    <row r="4150" spans="2:21">
      <c r="B4150" s="87" t="s">
        <v>9916</v>
      </c>
      <c r="C4150" s="87" t="s">
        <v>832</v>
      </c>
      <c r="D4150" s="87" t="s">
        <v>3783</v>
      </c>
      <c r="E4150" s="87">
        <v>465.35765325716102</v>
      </c>
      <c r="F4150" s="86">
        <v>481.73408162357902</v>
      </c>
      <c r="G4150" s="86">
        <v>396.90346177946202</v>
      </c>
      <c r="H4150" s="86">
        <f t="shared" si="453"/>
        <v>447.99839888673404</v>
      </c>
      <c r="I4150" s="86">
        <f t="shared" si="448"/>
        <v>45.000736660716626</v>
      </c>
      <c r="J4150" s="86">
        <f t="shared" si="449"/>
        <v>8.8073497659810496</v>
      </c>
      <c r="L4150" s="87">
        <v>483.84979468529502</v>
      </c>
      <c r="M4150" s="86">
        <v>528.61675899422801</v>
      </c>
      <c r="N4150" s="86">
        <v>458.75559350857702</v>
      </c>
      <c r="O4150" s="86">
        <f t="shared" si="454"/>
        <v>490.40738239603337</v>
      </c>
      <c r="P4150" s="86">
        <f t="shared" si="450"/>
        <v>35.389222627678585</v>
      </c>
      <c r="Q4150" s="86">
        <f t="shared" si="451"/>
        <v>8.9378368867193689</v>
      </c>
      <c r="S4150" s="86">
        <f t="shared" si="452"/>
        <v>0.13048712073832056</v>
      </c>
      <c r="T4150" s="87">
        <v>0.76456006499999996</v>
      </c>
      <c r="U4150" s="87">
        <v>0</v>
      </c>
    </row>
    <row r="4151" spans="2:21">
      <c r="B4151" s="87" t="s">
        <v>9917</v>
      </c>
      <c r="C4151" s="87" t="s">
        <v>5201</v>
      </c>
      <c r="D4151" s="87" t="s">
        <v>970</v>
      </c>
      <c r="E4151" s="87">
        <v>84.698507512549696</v>
      </c>
      <c r="F4151" s="86">
        <v>89.216909491196304</v>
      </c>
      <c r="G4151" s="86">
        <v>87.269710165769496</v>
      </c>
      <c r="H4151" s="86">
        <f t="shared" si="453"/>
        <v>87.061709056505165</v>
      </c>
      <c r="I4151" s="86">
        <f t="shared" si="448"/>
        <v>2.2663709882212113</v>
      </c>
      <c r="J4151" s="86">
        <f t="shared" si="449"/>
        <v>6.4439664359773801</v>
      </c>
      <c r="L4151" s="87">
        <v>80.297804480201606</v>
      </c>
      <c r="M4151" s="86">
        <v>87.817673331499606</v>
      </c>
      <c r="N4151" s="86">
        <v>91.653646860621606</v>
      </c>
      <c r="O4151" s="86">
        <f t="shared" si="454"/>
        <v>86.589708224107611</v>
      </c>
      <c r="P4151" s="86">
        <f t="shared" si="450"/>
        <v>5.7766523844667104</v>
      </c>
      <c r="Q4151" s="86">
        <f t="shared" si="451"/>
        <v>6.4361236559087214</v>
      </c>
      <c r="S4151" s="86">
        <f t="shared" si="452"/>
        <v>-7.8427800686589472E-3</v>
      </c>
      <c r="T4151" s="87">
        <v>0.87585109500000002</v>
      </c>
      <c r="U4151" s="87">
        <v>0</v>
      </c>
    </row>
    <row r="4152" spans="2:21">
      <c r="B4152" s="87" t="s">
        <v>9918</v>
      </c>
      <c r="C4152" s="87" t="s">
        <v>5202</v>
      </c>
      <c r="D4152" s="87" t="s">
        <v>861</v>
      </c>
      <c r="E4152" s="87">
        <v>67.392132120453795</v>
      </c>
      <c r="F4152" s="86">
        <v>66.818086612926294</v>
      </c>
      <c r="G4152" s="86">
        <v>71.288421011865793</v>
      </c>
      <c r="H4152" s="86">
        <f t="shared" si="453"/>
        <v>68.499546581748632</v>
      </c>
      <c r="I4152" s="86">
        <f t="shared" si="448"/>
        <v>2.4322309720499691</v>
      </c>
      <c r="J4152" s="86">
        <f t="shared" si="449"/>
        <v>6.098022533377641</v>
      </c>
      <c r="L4152" s="87">
        <v>67.402602549731299</v>
      </c>
      <c r="M4152" s="86">
        <v>69.501573852781107</v>
      </c>
      <c r="N4152" s="86">
        <v>69.805350644739306</v>
      </c>
      <c r="O4152" s="86">
        <f t="shared" si="454"/>
        <v>68.903175682417228</v>
      </c>
      <c r="P4152" s="86">
        <f t="shared" si="450"/>
        <v>1.3083806325902536</v>
      </c>
      <c r="Q4152" s="86">
        <f t="shared" si="451"/>
        <v>6.1064985718037752</v>
      </c>
      <c r="S4152" s="86">
        <f t="shared" si="452"/>
        <v>8.4760384261339475E-3</v>
      </c>
      <c r="T4152" s="87">
        <v>0.915190214</v>
      </c>
      <c r="U4152" s="87">
        <v>0</v>
      </c>
    </row>
    <row r="4153" spans="2:21">
      <c r="B4153" s="87" t="s">
        <v>9919</v>
      </c>
      <c r="C4153" s="87" t="s">
        <v>5203</v>
      </c>
      <c r="D4153" s="87" t="s">
        <v>5204</v>
      </c>
      <c r="E4153" s="87">
        <v>55.8361191852999</v>
      </c>
      <c r="F4153" s="86">
        <v>50.711911030657397</v>
      </c>
      <c r="G4153" s="86">
        <v>55.840371048161202</v>
      </c>
      <c r="H4153" s="86">
        <f t="shared" si="453"/>
        <v>54.129467088039497</v>
      </c>
      <c r="I4153" s="86">
        <f t="shared" si="448"/>
        <v>2.9596911280733793</v>
      </c>
      <c r="J4153" s="86">
        <f t="shared" si="449"/>
        <v>5.7583422794810728</v>
      </c>
      <c r="L4153" s="87">
        <v>60.218761080625796</v>
      </c>
      <c r="M4153" s="86">
        <v>62.2374121890849</v>
      </c>
      <c r="N4153" s="86">
        <v>57.194352166516602</v>
      </c>
      <c r="O4153" s="86">
        <f t="shared" si="454"/>
        <v>59.883508478742435</v>
      </c>
      <c r="P4153" s="86">
        <f t="shared" si="450"/>
        <v>2.538190167837866</v>
      </c>
      <c r="Q4153" s="86">
        <f t="shared" si="451"/>
        <v>5.9040868439490648</v>
      </c>
      <c r="S4153" s="86">
        <f t="shared" si="452"/>
        <v>0.145744564467991</v>
      </c>
      <c r="T4153" s="87">
        <v>0.57679915699999995</v>
      </c>
      <c r="U4153" s="87">
        <v>0</v>
      </c>
    </row>
    <row r="4154" spans="2:21">
      <c r="B4154" s="87" t="s">
        <v>9920</v>
      </c>
      <c r="C4154" s="87" t="s">
        <v>4597</v>
      </c>
      <c r="D4154" s="87" t="s">
        <v>4598</v>
      </c>
      <c r="E4154" s="87">
        <v>84.869136020282795</v>
      </c>
      <c r="F4154" s="86">
        <v>106.06786645551399</v>
      </c>
      <c r="G4154" s="86">
        <v>99.765025709003297</v>
      </c>
      <c r="H4154" s="86">
        <f t="shared" si="453"/>
        <v>96.900676061600038</v>
      </c>
      <c r="I4154" s="86">
        <f t="shared" si="448"/>
        <v>10.88576672510181</v>
      </c>
      <c r="J4154" s="86">
        <f t="shared" si="449"/>
        <v>6.5984348260314887</v>
      </c>
      <c r="L4154" s="87">
        <v>92.793678228729604</v>
      </c>
      <c r="M4154" s="86">
        <v>88.534552297471095</v>
      </c>
      <c r="N4154" s="86">
        <v>101.059451316211</v>
      </c>
      <c r="O4154" s="86">
        <f t="shared" si="454"/>
        <v>94.129227280803889</v>
      </c>
      <c r="P4154" s="86">
        <f t="shared" si="450"/>
        <v>6.3683626082597042</v>
      </c>
      <c r="Q4154" s="86">
        <f t="shared" si="451"/>
        <v>6.5565708465986896</v>
      </c>
      <c r="S4154" s="86">
        <f t="shared" si="452"/>
        <v>-4.1863979432798709E-2</v>
      </c>
      <c r="T4154" s="87">
        <v>0.82459503899999997</v>
      </c>
      <c r="U4154" s="87">
        <v>0</v>
      </c>
    </row>
    <row r="4155" spans="2:21">
      <c r="B4155" s="87" t="s">
        <v>9921</v>
      </c>
      <c r="C4155" s="87" t="s">
        <v>841</v>
      </c>
      <c r="D4155" s="87"/>
      <c r="E4155" s="87">
        <v>31.413791713982398</v>
      </c>
      <c r="F4155" s="86">
        <v>32.716976793382401</v>
      </c>
      <c r="G4155" s="86">
        <v>35.168965897418403</v>
      </c>
      <c r="H4155" s="86">
        <f t="shared" si="453"/>
        <v>33.099911468261062</v>
      </c>
      <c r="I4155" s="86">
        <f t="shared" si="448"/>
        <v>1.9066495511510204</v>
      </c>
      <c r="J4155" s="86">
        <f t="shared" si="449"/>
        <v>5.0487554531744925</v>
      </c>
      <c r="L4155" s="87">
        <v>39.0270156778641</v>
      </c>
      <c r="M4155" s="86">
        <v>40.922980834929</v>
      </c>
      <c r="N4155" s="86">
        <v>34.646557880682103</v>
      </c>
      <c r="O4155" s="86">
        <f t="shared" si="454"/>
        <v>38.198851464491732</v>
      </c>
      <c r="P4155" s="86">
        <f t="shared" si="450"/>
        <v>3.2191246090175412</v>
      </c>
      <c r="Q4155" s="86">
        <f t="shared" si="451"/>
        <v>5.2554573558868061</v>
      </c>
      <c r="S4155" s="86">
        <f t="shared" si="452"/>
        <v>0.20670190271231492</v>
      </c>
      <c r="T4155" s="87">
        <v>0.46552621500000002</v>
      </c>
      <c r="U4155" s="87">
        <v>0</v>
      </c>
    </row>
    <row r="4156" spans="2:21">
      <c r="B4156" s="87" t="s">
        <v>9922</v>
      </c>
      <c r="C4156" s="87" t="s">
        <v>5205</v>
      </c>
      <c r="D4156" s="87" t="s">
        <v>2966</v>
      </c>
      <c r="E4156" s="87">
        <v>44.589168504073797</v>
      </c>
      <c r="F4156" s="86">
        <v>41.457475721496898</v>
      </c>
      <c r="G4156" s="86">
        <v>41.681650997368699</v>
      </c>
      <c r="H4156" s="86">
        <f t="shared" si="453"/>
        <v>42.576098407646469</v>
      </c>
      <c r="I4156" s="86">
        <f t="shared" si="448"/>
        <v>1.746969389664716</v>
      </c>
      <c r="J4156" s="86">
        <f t="shared" si="449"/>
        <v>5.4119718449162093</v>
      </c>
      <c r="L4156" s="87">
        <v>48.103857068192603</v>
      </c>
      <c r="M4156" s="86">
        <v>49.054228628502202</v>
      </c>
      <c r="N4156" s="86">
        <v>46.549360456903898</v>
      </c>
      <c r="O4156" s="86">
        <f t="shared" si="454"/>
        <v>47.90248205119957</v>
      </c>
      <c r="P4156" s="86">
        <f t="shared" si="450"/>
        <v>1.2645177192800685</v>
      </c>
      <c r="Q4156" s="86">
        <f t="shared" si="451"/>
        <v>5.5820285055499692</v>
      </c>
      <c r="S4156" s="86">
        <f t="shared" si="452"/>
        <v>0.17005666063376071</v>
      </c>
      <c r="T4156" s="87">
        <v>0.43483089800000002</v>
      </c>
      <c r="U4156" s="87">
        <v>0</v>
      </c>
    </row>
    <row r="4157" spans="2:21">
      <c r="B4157" s="87" t="s">
        <v>9923</v>
      </c>
      <c r="C4157" s="87" t="s">
        <v>841</v>
      </c>
      <c r="D4157" s="87"/>
      <c r="E4157" s="87">
        <v>112.659079325701</v>
      </c>
      <c r="F4157" s="86">
        <v>110.213955014804</v>
      </c>
      <c r="G4157" s="86">
        <v>108.713882583886</v>
      </c>
      <c r="H4157" s="86">
        <f t="shared" si="453"/>
        <v>110.52897230813034</v>
      </c>
      <c r="I4157" s="86">
        <f t="shared" si="448"/>
        <v>1.9913742125044964</v>
      </c>
      <c r="J4157" s="86">
        <f t="shared" si="449"/>
        <v>6.7882807741120246</v>
      </c>
      <c r="L4157" s="87">
        <v>122.18650171287</v>
      </c>
      <c r="M4157" s="86">
        <v>123.49941636614</v>
      </c>
      <c r="N4157" s="86">
        <v>111.29481572749</v>
      </c>
      <c r="O4157" s="86">
        <f t="shared" si="454"/>
        <v>118.9935779355</v>
      </c>
      <c r="P4157" s="86">
        <f t="shared" si="450"/>
        <v>6.6995627374706306</v>
      </c>
      <c r="Q4157" s="86">
        <f t="shared" si="451"/>
        <v>6.8947399033867729</v>
      </c>
      <c r="S4157" s="86">
        <f t="shared" si="452"/>
        <v>0.10645912927474861</v>
      </c>
      <c r="T4157" s="87">
        <v>0.80247530700000003</v>
      </c>
      <c r="U4157" s="87">
        <v>0</v>
      </c>
    </row>
    <row r="4158" spans="2:21">
      <c r="B4158" s="87" t="s">
        <v>9924</v>
      </c>
      <c r="C4158" s="87" t="s">
        <v>832</v>
      </c>
      <c r="D4158" s="87" t="s">
        <v>5154</v>
      </c>
      <c r="E4158" s="87">
        <v>52.547048254067597</v>
      </c>
      <c r="F4158" s="86">
        <v>54.898374034667299</v>
      </c>
      <c r="G4158" s="86">
        <v>56.7429731407247</v>
      </c>
      <c r="H4158" s="86">
        <f t="shared" si="453"/>
        <v>54.729465143153199</v>
      </c>
      <c r="I4158" s="86">
        <f t="shared" si="448"/>
        <v>2.1030558893765754</v>
      </c>
      <c r="J4158" s="86">
        <f t="shared" si="449"/>
        <v>5.7742458524177644</v>
      </c>
      <c r="L4158" s="87">
        <v>39.922256857979498</v>
      </c>
      <c r="M4158" s="86">
        <v>47.201098906315501</v>
      </c>
      <c r="N4158" s="86">
        <v>47.001363908394097</v>
      </c>
      <c r="O4158" s="86">
        <f t="shared" si="454"/>
        <v>44.708239890896358</v>
      </c>
      <c r="P4158" s="86">
        <f t="shared" si="450"/>
        <v>4.1459858551223698</v>
      </c>
      <c r="Q4158" s="86">
        <f t="shared" si="451"/>
        <v>5.4824688447343863</v>
      </c>
      <c r="S4158" s="86">
        <f t="shared" si="452"/>
        <v>-0.29177700768337783</v>
      </c>
      <c r="T4158" s="87">
        <v>2.7725999000000001E-2</v>
      </c>
      <c r="U4158" s="87">
        <v>0</v>
      </c>
    </row>
    <row r="4159" spans="2:21">
      <c r="B4159" s="87" t="s">
        <v>9925</v>
      </c>
      <c r="C4159" s="87" t="s">
        <v>841</v>
      </c>
      <c r="D4159" s="87"/>
      <c r="E4159" s="87">
        <v>53.974034730162003</v>
      </c>
      <c r="F4159" s="86">
        <v>49.171171372650697</v>
      </c>
      <c r="G4159" s="86">
        <v>46.789669282354701</v>
      </c>
      <c r="H4159" s="86">
        <f t="shared" si="453"/>
        <v>49.978291795055803</v>
      </c>
      <c r="I4159" s="86">
        <f t="shared" si="448"/>
        <v>3.6595572483716388</v>
      </c>
      <c r="J4159" s="86">
        <f t="shared" si="449"/>
        <v>5.6432296873700638</v>
      </c>
      <c r="L4159" s="87">
        <v>54.820612731189897</v>
      </c>
      <c r="M4159" s="86">
        <v>51.318916762468902</v>
      </c>
      <c r="N4159" s="86">
        <v>48.069431562777098</v>
      </c>
      <c r="O4159" s="86">
        <f t="shared" si="454"/>
        <v>51.402987018811963</v>
      </c>
      <c r="P4159" s="86">
        <f t="shared" si="450"/>
        <v>3.376375667514516</v>
      </c>
      <c r="Q4159" s="86">
        <f t="shared" si="451"/>
        <v>5.6837802915052835</v>
      </c>
      <c r="S4159" s="86">
        <f t="shared" si="452"/>
        <v>4.0550604135219263E-2</v>
      </c>
      <c r="T4159" s="87">
        <v>1</v>
      </c>
      <c r="U4159" s="87">
        <v>0</v>
      </c>
    </row>
    <row r="4160" spans="2:21">
      <c r="B4160" s="87" t="s">
        <v>9926</v>
      </c>
      <c r="C4160" s="87" t="s">
        <v>5206</v>
      </c>
      <c r="D4160" s="87" t="s">
        <v>2863</v>
      </c>
      <c r="E4160" s="87">
        <v>60.348897513103402</v>
      </c>
      <c r="F4160" s="86">
        <v>53.710267468568198</v>
      </c>
      <c r="G4160" s="86">
        <v>43.911398771149997</v>
      </c>
      <c r="H4160" s="86">
        <f t="shared" si="453"/>
        <v>52.656854584273866</v>
      </c>
      <c r="I4160" s="86">
        <f t="shared" si="448"/>
        <v>8.2692260974972296</v>
      </c>
      <c r="J4160" s="86">
        <f t="shared" si="449"/>
        <v>5.7185494405934012</v>
      </c>
      <c r="L4160" s="87">
        <v>56.778221256388697</v>
      </c>
      <c r="M4160" s="86">
        <v>53.329314620583503</v>
      </c>
      <c r="N4160" s="86">
        <v>49.774224043164502</v>
      </c>
      <c r="O4160" s="86">
        <f t="shared" si="454"/>
        <v>53.293919973378905</v>
      </c>
      <c r="P4160" s="86">
        <f t="shared" si="450"/>
        <v>3.5021327539802267</v>
      </c>
      <c r="Q4160" s="86">
        <f t="shared" si="451"/>
        <v>5.7358990476731222</v>
      </c>
      <c r="S4160" s="86">
        <f t="shared" si="452"/>
        <v>1.7349607079720927E-2</v>
      </c>
      <c r="T4160" s="87">
        <v>0.96368477699999999</v>
      </c>
      <c r="U4160" s="87">
        <v>0</v>
      </c>
    </row>
    <row r="4161" spans="2:21">
      <c r="B4161" s="87" t="s">
        <v>9927</v>
      </c>
      <c r="C4161" s="87" t="s">
        <v>5207</v>
      </c>
      <c r="D4161" s="87" t="s">
        <v>5208</v>
      </c>
      <c r="E4161" s="87">
        <v>231.465464098702</v>
      </c>
      <c r="F4161" s="86">
        <v>234.18895852391</v>
      </c>
      <c r="G4161" s="86">
        <v>215.317640778921</v>
      </c>
      <c r="H4161" s="86">
        <f t="shared" si="453"/>
        <v>226.99068780051098</v>
      </c>
      <c r="I4161" s="86">
        <f t="shared" si="448"/>
        <v>10.200459575294788</v>
      </c>
      <c r="J4161" s="86">
        <f t="shared" si="449"/>
        <v>7.8264893025349913</v>
      </c>
      <c r="L4161" s="87">
        <v>256.14770047258298</v>
      </c>
      <c r="M4161" s="86">
        <v>251.733505916967</v>
      </c>
      <c r="N4161" s="86">
        <v>235.05779716009201</v>
      </c>
      <c r="O4161" s="86">
        <f t="shared" si="454"/>
        <v>247.64633451654734</v>
      </c>
      <c r="P4161" s="86">
        <f t="shared" si="450"/>
        <v>11.123162004343047</v>
      </c>
      <c r="Q4161" s="86">
        <f t="shared" si="451"/>
        <v>7.9521374571676651</v>
      </c>
      <c r="S4161" s="86">
        <f t="shared" si="452"/>
        <v>0.12564815463267257</v>
      </c>
      <c r="T4161" s="87">
        <v>0.72729081500000003</v>
      </c>
      <c r="U4161" s="87">
        <v>0</v>
      </c>
    </row>
    <row r="4162" spans="2:21">
      <c r="B4162" s="87" t="s">
        <v>9928</v>
      </c>
      <c r="C4162" s="87" t="s">
        <v>5209</v>
      </c>
      <c r="D4162" s="87" t="s">
        <v>1388</v>
      </c>
      <c r="E4162" s="87">
        <v>293.49690460174702</v>
      </c>
      <c r="F4162" s="86">
        <v>317.23275418569</v>
      </c>
      <c r="G4162" s="86">
        <v>303.05445613468299</v>
      </c>
      <c r="H4162" s="86">
        <f t="shared" si="453"/>
        <v>304.59470497404004</v>
      </c>
      <c r="I4162" s="86">
        <f t="shared" si="448"/>
        <v>11.942651034558741</v>
      </c>
      <c r="J4162" s="86">
        <f t="shared" si="449"/>
        <v>8.2507470522365303</v>
      </c>
      <c r="L4162" s="87">
        <v>290.17735862553099</v>
      </c>
      <c r="M4162" s="86">
        <v>311.55688172905502</v>
      </c>
      <c r="N4162" s="86">
        <v>311.330138639018</v>
      </c>
      <c r="O4162" s="86">
        <f t="shared" si="454"/>
        <v>304.35479299786806</v>
      </c>
      <c r="P4162" s="86">
        <f t="shared" si="450"/>
        <v>12.278541735225003</v>
      </c>
      <c r="Q4162" s="86">
        <f t="shared" si="451"/>
        <v>8.2496102754189646</v>
      </c>
      <c r="S4162" s="86">
        <f t="shared" si="452"/>
        <v>-1.1367768175650135E-3</v>
      </c>
      <c r="T4162" s="87">
        <v>0.89661569900000004</v>
      </c>
      <c r="U4162" s="87">
        <v>0</v>
      </c>
    </row>
    <row r="4163" spans="2:21">
      <c r="B4163" s="87" t="s">
        <v>9929</v>
      </c>
      <c r="C4163" s="87" t="s">
        <v>5210</v>
      </c>
      <c r="D4163" s="87" t="s">
        <v>1047</v>
      </c>
      <c r="E4163" s="87">
        <v>123.450264584569</v>
      </c>
      <c r="F4163" s="86">
        <v>101.783158363211</v>
      </c>
      <c r="G4163" s="86">
        <v>90.020226699366802</v>
      </c>
      <c r="H4163" s="86">
        <f t="shared" si="453"/>
        <v>105.08454988238226</v>
      </c>
      <c r="I4163" s="86">
        <f t="shared" si="448"/>
        <v>16.95777838408247</v>
      </c>
      <c r="J4163" s="86">
        <f t="shared" si="449"/>
        <v>6.7154067615812476</v>
      </c>
      <c r="L4163" s="87">
        <v>141.84861688410399</v>
      </c>
      <c r="M4163" s="86">
        <v>108.4996520958</v>
      </c>
      <c r="N4163" s="86">
        <v>110.751021876186</v>
      </c>
      <c r="O4163" s="86">
        <f t="shared" si="454"/>
        <v>120.36643028536332</v>
      </c>
      <c r="P4163" s="86">
        <f t="shared" si="450"/>
        <v>18.638144281804106</v>
      </c>
      <c r="Q4163" s="86">
        <f t="shared" si="451"/>
        <v>6.9112892761099722</v>
      </c>
      <c r="S4163" s="86">
        <f t="shared" si="452"/>
        <v>0.19588251452872424</v>
      </c>
      <c r="T4163" s="87">
        <v>0.63117619599999997</v>
      </c>
      <c r="U4163" s="87">
        <v>0</v>
      </c>
    </row>
    <row r="4164" spans="2:21">
      <c r="B4164" s="87" t="s">
        <v>9930</v>
      </c>
      <c r="C4164" s="87" t="s">
        <v>1415</v>
      </c>
      <c r="D4164" s="87" t="s">
        <v>5211</v>
      </c>
      <c r="E4164" s="87">
        <v>72.328971067285806</v>
      </c>
      <c r="F4164" s="86">
        <v>75.6555121179086</v>
      </c>
      <c r="G4164" s="86">
        <v>83.247046957908395</v>
      </c>
      <c r="H4164" s="86">
        <f t="shared" si="453"/>
        <v>77.077176714367596</v>
      </c>
      <c r="I4164" s="86">
        <f t="shared" si="448"/>
        <v>5.5961543006753542</v>
      </c>
      <c r="J4164" s="86">
        <f t="shared" si="449"/>
        <v>6.2682318225306206</v>
      </c>
      <c r="L4164" s="87">
        <v>88.005335578106497</v>
      </c>
      <c r="M4164" s="86">
        <v>79.693477948416501</v>
      </c>
      <c r="N4164" s="86">
        <v>85.781767169582693</v>
      </c>
      <c r="O4164" s="86">
        <f t="shared" si="454"/>
        <v>84.493526898701887</v>
      </c>
      <c r="P4164" s="86">
        <f t="shared" si="450"/>
        <v>4.3030705967597394</v>
      </c>
      <c r="Q4164" s="86">
        <f t="shared" si="451"/>
        <v>6.4007689147572728</v>
      </c>
      <c r="S4164" s="86">
        <f t="shared" si="452"/>
        <v>0.13253709222665208</v>
      </c>
      <c r="T4164" s="87">
        <v>0.69037288100000005</v>
      </c>
      <c r="U4164" s="87">
        <v>0</v>
      </c>
    </row>
    <row r="4165" spans="2:21">
      <c r="B4165" s="87" t="s">
        <v>9931</v>
      </c>
      <c r="C4165" s="87" t="s">
        <v>5212</v>
      </c>
      <c r="D4165" s="87" t="s">
        <v>1490</v>
      </c>
      <c r="E4165" s="87">
        <v>359.49319258156697</v>
      </c>
      <c r="F4165" s="86">
        <v>373.29823889051801</v>
      </c>
      <c r="G4165" s="86">
        <v>426.12763858357499</v>
      </c>
      <c r="H4165" s="86">
        <f t="shared" si="453"/>
        <v>386.30635668521995</v>
      </c>
      <c r="I4165" s="86">
        <f t="shared" si="448"/>
        <v>35.170238766878775</v>
      </c>
      <c r="J4165" s="86">
        <f t="shared" si="449"/>
        <v>8.5936016071395223</v>
      </c>
      <c r="L4165" s="87">
        <v>339.43458800779598</v>
      </c>
      <c r="M4165" s="86">
        <v>309.39820850561699</v>
      </c>
      <c r="N4165" s="86">
        <v>312.43556492947403</v>
      </c>
      <c r="O4165" s="86">
        <f t="shared" si="454"/>
        <v>320.42278714762898</v>
      </c>
      <c r="P4165" s="86">
        <f t="shared" si="450"/>
        <v>16.534594415085326</v>
      </c>
      <c r="Q4165" s="86">
        <f t="shared" si="451"/>
        <v>8.3238329396932844</v>
      </c>
      <c r="S4165" s="86">
        <f t="shared" si="452"/>
        <v>-0.26976866744623657</v>
      </c>
      <c r="T4165" s="87">
        <v>1.0846079E-2</v>
      </c>
      <c r="U4165" s="87">
        <v>0</v>
      </c>
    </row>
    <row r="4166" spans="2:21">
      <c r="B4166" s="87" t="s">
        <v>9932</v>
      </c>
      <c r="C4166" s="87" t="s">
        <v>1397</v>
      </c>
      <c r="D4166" s="87" t="s">
        <v>1032</v>
      </c>
      <c r="E4166" s="87">
        <v>188.00952794448401</v>
      </c>
      <c r="F4166" s="86">
        <v>206.171930830224</v>
      </c>
      <c r="G4166" s="86">
        <v>238.718285105403</v>
      </c>
      <c r="H4166" s="86">
        <f t="shared" si="453"/>
        <v>210.96658129337035</v>
      </c>
      <c r="I4166" s="86">
        <f t="shared" ref="I4166:I4229" si="455">STDEV(E4166:G4166)</f>
        <v>25.692139225823045</v>
      </c>
      <c r="J4166" s="86">
        <f t="shared" ref="J4166:J4229" si="456">LOG(H4166,2)</f>
        <v>7.7208706729688981</v>
      </c>
      <c r="L4166" s="87">
        <v>177.45045131597101</v>
      </c>
      <c r="M4166" s="86">
        <v>194.62683881727901</v>
      </c>
      <c r="N4166" s="86">
        <v>188.05865931948401</v>
      </c>
      <c r="O4166" s="86">
        <f t="shared" si="454"/>
        <v>186.71198315091135</v>
      </c>
      <c r="P4166" s="86">
        <f t="shared" ref="P4166:P4229" si="457">STDEV(L4166:N4166)</f>
        <v>8.6670193507354991</v>
      </c>
      <c r="Q4166" s="86">
        <f t="shared" ref="Q4166:Q4229" si="458">LOG(O4166,2)</f>
        <v>7.5446707122912251</v>
      </c>
      <c r="S4166" s="86">
        <f t="shared" ref="S4166:S4229" si="459">LOG(O4166/H4166,2)</f>
        <v>-0.17619996067767349</v>
      </c>
      <c r="T4166" s="87">
        <v>0.18302433200000001</v>
      </c>
      <c r="U4166" s="87">
        <v>0</v>
      </c>
    </row>
    <row r="4167" spans="2:21">
      <c r="B4167" s="87" t="s">
        <v>9933</v>
      </c>
      <c r="C4167" s="87" t="s">
        <v>5213</v>
      </c>
      <c r="D4167" s="87" t="s">
        <v>5214</v>
      </c>
      <c r="E4167" s="87">
        <v>14.665865589711901</v>
      </c>
      <c r="F4167" s="86">
        <v>13.786009167957999</v>
      </c>
      <c r="G4167" s="86">
        <v>14.099019068092201</v>
      </c>
      <c r="H4167" s="86">
        <f t="shared" ref="H4167:H4230" si="460">AVERAGE(E4167:G4167)</f>
        <v>14.183631275254035</v>
      </c>
      <c r="I4167" s="86">
        <f t="shared" si="455"/>
        <v>0.44598906928981175</v>
      </c>
      <c r="J4167" s="86">
        <f t="shared" si="456"/>
        <v>3.8261550317049524</v>
      </c>
      <c r="L4167" s="87">
        <v>14.7475101452624</v>
      </c>
      <c r="M4167" s="86">
        <v>14.890822869254301</v>
      </c>
      <c r="N4167" s="86">
        <v>12.196830331266799</v>
      </c>
      <c r="O4167" s="86">
        <f t="shared" ref="O4167:O4230" si="461">AVERAGE(L4167:N4167)</f>
        <v>13.945054448594499</v>
      </c>
      <c r="P4167" s="86">
        <f t="shared" si="457"/>
        <v>1.5157012593249231</v>
      </c>
      <c r="Q4167" s="86">
        <f t="shared" si="458"/>
        <v>3.8016816622807594</v>
      </c>
      <c r="S4167" s="86">
        <f t="shared" si="459"/>
        <v>-2.4473369424193134E-2</v>
      </c>
      <c r="T4167" s="87">
        <v>0.92638575400000001</v>
      </c>
      <c r="U4167" s="87">
        <v>0</v>
      </c>
    </row>
    <row r="4168" spans="2:21">
      <c r="B4168" s="87" t="s">
        <v>9934</v>
      </c>
      <c r="C4168" s="87" t="s">
        <v>841</v>
      </c>
      <c r="D4168" s="87"/>
      <c r="E4168" s="87">
        <v>192.86698384744699</v>
      </c>
      <c r="F4168" s="86">
        <v>188.08981545199899</v>
      </c>
      <c r="G4168" s="86">
        <v>197.331008227501</v>
      </c>
      <c r="H4168" s="86">
        <f t="shared" si="460"/>
        <v>192.76260250898233</v>
      </c>
      <c r="I4168" s="86">
        <f t="shared" si="455"/>
        <v>4.6214805610715723</v>
      </c>
      <c r="J4168" s="86">
        <f t="shared" si="456"/>
        <v>7.5906813740803125</v>
      </c>
      <c r="L4168" s="87">
        <v>201.923672828907</v>
      </c>
      <c r="M4168" s="86">
        <v>204.54993401136699</v>
      </c>
      <c r="N4168" s="86">
        <v>197.766976269091</v>
      </c>
      <c r="O4168" s="86">
        <f t="shared" si="461"/>
        <v>201.41352770312164</v>
      </c>
      <c r="P4168" s="86">
        <f t="shared" si="457"/>
        <v>3.4201337649860024</v>
      </c>
      <c r="Q4168" s="86">
        <f t="shared" si="458"/>
        <v>7.6540167732921986</v>
      </c>
      <c r="S4168" s="86">
        <f t="shared" si="459"/>
        <v>6.3335399211885635E-2</v>
      </c>
      <c r="T4168" s="87">
        <v>0.949188001</v>
      </c>
      <c r="U4168" s="87">
        <v>0</v>
      </c>
    </row>
    <row r="4169" spans="2:21">
      <c r="B4169" s="87" t="s">
        <v>9935</v>
      </c>
      <c r="C4169" s="87" t="s">
        <v>841</v>
      </c>
      <c r="D4169" s="87"/>
      <c r="E4169" s="87">
        <v>0.31373728140278101</v>
      </c>
      <c r="F4169" s="86">
        <v>1.1059315791722899</v>
      </c>
      <c r="G4169" s="86">
        <v>1.93892852625809</v>
      </c>
      <c r="H4169" s="86">
        <f t="shared" si="460"/>
        <v>1.1195324622777203</v>
      </c>
      <c r="I4169" s="86">
        <f t="shared" si="455"/>
        <v>0.81268098513778653</v>
      </c>
      <c r="J4169" s="86">
        <f t="shared" si="456"/>
        <v>0.16289636158763657</v>
      </c>
      <c r="L4169" s="87">
        <v>0.37359929610186499</v>
      </c>
      <c r="M4169" s="86">
        <v>0.16476705802770999</v>
      </c>
      <c r="N4169" s="86">
        <v>0.15053009026778899</v>
      </c>
      <c r="O4169" s="86">
        <f t="shared" si="461"/>
        <v>0.22963214813245467</v>
      </c>
      <c r="P4169" s="86">
        <f t="shared" si="457"/>
        <v>0.1248822548786809</v>
      </c>
      <c r="Q4169" s="86">
        <f t="shared" si="458"/>
        <v>-2.1226034637424234</v>
      </c>
      <c r="S4169" s="86">
        <f t="shared" si="459"/>
        <v>-2.28549982533006</v>
      </c>
      <c r="T4169" s="87">
        <v>7.4494507000000001E-2</v>
      </c>
      <c r="U4169" s="87">
        <v>0</v>
      </c>
    </row>
    <row r="4170" spans="2:21">
      <c r="B4170" s="87" t="s">
        <v>9936</v>
      </c>
      <c r="C4170" s="87" t="s">
        <v>5215</v>
      </c>
      <c r="D4170" s="87" t="s">
        <v>5216</v>
      </c>
      <c r="E4170" s="87">
        <v>567.54976771824704</v>
      </c>
      <c r="F4170" s="86">
        <v>475.53168890841602</v>
      </c>
      <c r="G4170" s="86">
        <v>498.31482150814202</v>
      </c>
      <c r="H4170" s="86">
        <f t="shared" si="460"/>
        <v>513.7987593782683</v>
      </c>
      <c r="I4170" s="86">
        <f t="shared" si="455"/>
        <v>47.923334148799768</v>
      </c>
      <c r="J4170" s="86">
        <f t="shared" si="456"/>
        <v>9.0050595964770963</v>
      </c>
      <c r="L4170" s="87">
        <v>529.03980820546496</v>
      </c>
      <c r="M4170" s="86">
        <v>484.39877623545198</v>
      </c>
      <c r="N4170" s="86">
        <v>526.140064266114</v>
      </c>
      <c r="O4170" s="86">
        <f t="shared" si="461"/>
        <v>513.19288290234363</v>
      </c>
      <c r="P4170" s="86">
        <f t="shared" si="457"/>
        <v>24.978542046858983</v>
      </c>
      <c r="Q4170" s="86">
        <f t="shared" si="458"/>
        <v>9.0033573526561543</v>
      </c>
      <c r="S4170" s="86">
        <f t="shared" si="459"/>
        <v>-1.7022438209421255E-3</v>
      </c>
      <c r="T4170" s="87">
        <v>0.90375330300000001</v>
      </c>
      <c r="U4170" s="87">
        <v>0</v>
      </c>
    </row>
    <row r="4171" spans="2:21">
      <c r="B4171" s="87" t="s">
        <v>9937</v>
      </c>
      <c r="C4171" s="87" t="s">
        <v>5217</v>
      </c>
      <c r="D4171" s="87" t="s">
        <v>5218</v>
      </c>
      <c r="E4171" s="87">
        <v>67.401524752108202</v>
      </c>
      <c r="F4171" s="86">
        <v>75.009019406232596</v>
      </c>
      <c r="G4171" s="86">
        <v>75.929009272450301</v>
      </c>
      <c r="H4171" s="86">
        <f t="shared" si="460"/>
        <v>72.779851143597043</v>
      </c>
      <c r="I4171" s="86">
        <f t="shared" si="455"/>
        <v>4.6804264141768934</v>
      </c>
      <c r="J4171" s="86">
        <f t="shared" si="456"/>
        <v>6.1854671953302844</v>
      </c>
      <c r="L4171" s="87">
        <v>85.749933676713795</v>
      </c>
      <c r="M4171" s="86">
        <v>80.098445300522101</v>
      </c>
      <c r="N4171" s="86">
        <v>84.371685509123594</v>
      </c>
      <c r="O4171" s="86">
        <f t="shared" si="461"/>
        <v>83.406688162119835</v>
      </c>
      <c r="P4171" s="86">
        <f t="shared" si="457"/>
        <v>2.9467346548935627</v>
      </c>
      <c r="Q4171" s="86">
        <f t="shared" si="458"/>
        <v>6.3820911691022602</v>
      </c>
      <c r="S4171" s="86">
        <f t="shared" si="459"/>
        <v>0.19662397377197638</v>
      </c>
      <c r="T4171" s="87">
        <v>0.35562950500000001</v>
      </c>
      <c r="U4171" s="87">
        <v>0</v>
      </c>
    </row>
    <row r="4172" spans="2:21">
      <c r="B4172" s="87" t="s">
        <v>9938</v>
      </c>
      <c r="C4172" s="87" t="s">
        <v>832</v>
      </c>
      <c r="D4172" s="87" t="s">
        <v>5219</v>
      </c>
      <c r="E4172" s="87">
        <v>56.861693867247801</v>
      </c>
      <c r="F4172" s="86">
        <v>57.423024637266899</v>
      </c>
      <c r="G4172" s="86">
        <v>54.647712253204098</v>
      </c>
      <c r="H4172" s="86">
        <f t="shared" si="460"/>
        <v>56.310810252572935</v>
      </c>
      <c r="I4172" s="86">
        <f t="shared" si="455"/>
        <v>1.4673766643132307</v>
      </c>
      <c r="J4172" s="86">
        <f t="shared" si="456"/>
        <v>5.815340004771425</v>
      </c>
      <c r="L4172" s="87">
        <v>55.9988896144881</v>
      </c>
      <c r="M4172" s="86">
        <v>65.535762438127307</v>
      </c>
      <c r="N4172" s="86">
        <v>67.541505299097693</v>
      </c>
      <c r="O4172" s="86">
        <f t="shared" si="461"/>
        <v>63.025385783904369</v>
      </c>
      <c r="P4172" s="86">
        <f t="shared" si="457"/>
        <v>6.1672106677329843</v>
      </c>
      <c r="Q4172" s="86">
        <f t="shared" si="458"/>
        <v>5.9778611388608613</v>
      </c>
      <c r="S4172" s="86">
        <f t="shared" si="459"/>
        <v>0.16252113408943569</v>
      </c>
      <c r="T4172" s="87">
        <v>0.73356960800000004</v>
      </c>
      <c r="U4172" s="87">
        <v>0</v>
      </c>
    </row>
    <row r="4173" spans="2:21">
      <c r="B4173" s="87" t="s">
        <v>9939</v>
      </c>
      <c r="C4173" s="87" t="s">
        <v>5220</v>
      </c>
      <c r="D4173" s="87" t="s">
        <v>3621</v>
      </c>
      <c r="E4173" s="87">
        <v>70.015207193962496</v>
      </c>
      <c r="F4173" s="86">
        <v>58.034651497371698</v>
      </c>
      <c r="G4173" s="86">
        <v>67.660709477386305</v>
      </c>
      <c r="H4173" s="86">
        <f t="shared" si="460"/>
        <v>65.236856056240171</v>
      </c>
      <c r="I4173" s="86">
        <f t="shared" si="455"/>
        <v>6.3474189837429149</v>
      </c>
      <c r="J4173" s="86">
        <f t="shared" si="456"/>
        <v>6.0276153511651707</v>
      </c>
      <c r="L4173" s="87">
        <v>65.691445870268097</v>
      </c>
      <c r="M4173" s="86">
        <v>66.080969798031703</v>
      </c>
      <c r="N4173" s="86">
        <v>60.715326465847802</v>
      </c>
      <c r="O4173" s="86">
        <f t="shared" si="461"/>
        <v>64.162580711382532</v>
      </c>
      <c r="P4173" s="86">
        <f t="shared" si="457"/>
        <v>2.9917559388414392</v>
      </c>
      <c r="Q4173" s="86">
        <f t="shared" si="458"/>
        <v>6.0036602651190476</v>
      </c>
      <c r="S4173" s="86">
        <f t="shared" si="459"/>
        <v>-2.3955086046123307E-2</v>
      </c>
      <c r="T4173" s="87">
        <v>0.83937710200000004</v>
      </c>
      <c r="U4173" s="87">
        <v>0</v>
      </c>
    </row>
    <row r="4174" spans="2:21">
      <c r="B4174" s="87" t="s">
        <v>9940</v>
      </c>
      <c r="C4174" s="87" t="s">
        <v>841</v>
      </c>
      <c r="D4174" s="87"/>
      <c r="E4174" s="87">
        <v>133.882077253049</v>
      </c>
      <c r="F4174" s="86">
        <v>132.262764648981</v>
      </c>
      <c r="G4174" s="86">
        <v>129.99568171912301</v>
      </c>
      <c r="H4174" s="86">
        <f t="shared" si="460"/>
        <v>132.04684120705102</v>
      </c>
      <c r="I4174" s="86">
        <f t="shared" si="455"/>
        <v>1.9521743674967014</v>
      </c>
      <c r="J4174" s="86">
        <f t="shared" si="456"/>
        <v>7.044905979886849</v>
      </c>
      <c r="L4174" s="87">
        <v>119.485762846895</v>
      </c>
      <c r="M4174" s="86">
        <v>115.54382857947699</v>
      </c>
      <c r="N4174" s="86">
        <v>129.56339912334701</v>
      </c>
      <c r="O4174" s="86">
        <f t="shared" si="461"/>
        <v>121.53099684990634</v>
      </c>
      <c r="P4174" s="86">
        <f t="shared" si="457"/>
        <v>7.2300986268475134</v>
      </c>
      <c r="Q4174" s="86">
        <f t="shared" si="458"/>
        <v>6.925180514291374</v>
      </c>
      <c r="S4174" s="86">
        <f t="shared" si="459"/>
        <v>-0.11972546559547455</v>
      </c>
      <c r="T4174" s="87">
        <v>0.473164429</v>
      </c>
      <c r="U4174" s="87">
        <v>0</v>
      </c>
    </row>
    <row r="4175" spans="2:21">
      <c r="B4175" s="87" t="s">
        <v>9941</v>
      </c>
      <c r="C4175" s="87" t="s">
        <v>832</v>
      </c>
      <c r="D4175" s="87" t="s">
        <v>2449</v>
      </c>
      <c r="E4175" s="87">
        <v>117.016536027966</v>
      </c>
      <c r="F4175" s="86">
        <v>130.091784926207</v>
      </c>
      <c r="G4175" s="86">
        <v>146.46875097963999</v>
      </c>
      <c r="H4175" s="86">
        <f t="shared" si="460"/>
        <v>131.192357311271</v>
      </c>
      <c r="I4175" s="86">
        <f t="shared" si="455"/>
        <v>14.756919938489075</v>
      </c>
      <c r="J4175" s="86">
        <f t="shared" si="456"/>
        <v>7.035539867121825</v>
      </c>
      <c r="L4175" s="87">
        <v>108.41241614841699</v>
      </c>
      <c r="M4175" s="86">
        <v>131.012228418836</v>
      </c>
      <c r="N4175" s="86">
        <v>144.370644737444</v>
      </c>
      <c r="O4175" s="86">
        <f t="shared" si="461"/>
        <v>127.93176310156566</v>
      </c>
      <c r="P4175" s="86">
        <f t="shared" si="457"/>
        <v>18.175959417410553</v>
      </c>
      <c r="Q4175" s="86">
        <f t="shared" si="458"/>
        <v>6.9992306930869654</v>
      </c>
      <c r="S4175" s="86">
        <f t="shared" si="459"/>
        <v>-3.6309174034859115E-2</v>
      </c>
      <c r="T4175" s="87">
        <v>0.859792628</v>
      </c>
      <c r="U4175" s="87">
        <v>0</v>
      </c>
    </row>
    <row r="4176" spans="2:21">
      <c r="B4176" s="87" t="s">
        <v>9942</v>
      </c>
      <c r="C4176" s="87" t="s">
        <v>5221</v>
      </c>
      <c r="D4176" s="87" t="s">
        <v>5222</v>
      </c>
      <c r="E4176" s="87">
        <v>120.89572659445599</v>
      </c>
      <c r="F4176" s="86">
        <v>110.318506034984</v>
      </c>
      <c r="G4176" s="86">
        <v>121.462315642429</v>
      </c>
      <c r="H4176" s="86">
        <f t="shared" si="460"/>
        <v>117.55884942395635</v>
      </c>
      <c r="I4176" s="86">
        <f t="shared" si="455"/>
        <v>6.2767176995621909</v>
      </c>
      <c r="J4176" s="86">
        <f t="shared" si="456"/>
        <v>6.877239333950822</v>
      </c>
      <c r="L4176" s="87">
        <v>140.23627915842201</v>
      </c>
      <c r="M4176" s="86">
        <v>135.79247080107999</v>
      </c>
      <c r="N4176" s="86">
        <v>134.60006900979801</v>
      </c>
      <c r="O4176" s="86">
        <f t="shared" si="461"/>
        <v>136.87627298976665</v>
      </c>
      <c r="P4176" s="86">
        <f t="shared" si="457"/>
        <v>2.9703007588482646</v>
      </c>
      <c r="Q4176" s="86">
        <f t="shared" si="458"/>
        <v>7.0967285720409254</v>
      </c>
      <c r="S4176" s="86">
        <f t="shared" si="459"/>
        <v>0.21948923809010282</v>
      </c>
      <c r="T4176" s="87">
        <v>0.216969776</v>
      </c>
      <c r="U4176" s="87">
        <v>0</v>
      </c>
    </row>
    <row r="4177" spans="2:21">
      <c r="B4177" s="87" t="s">
        <v>9943</v>
      </c>
      <c r="C4177" s="87" t="s">
        <v>5223</v>
      </c>
      <c r="D4177" s="87" t="s">
        <v>3580</v>
      </c>
      <c r="E4177" s="87">
        <v>90.269899221573496</v>
      </c>
      <c r="F4177" s="86">
        <v>85.065824522014694</v>
      </c>
      <c r="G4177" s="86">
        <v>75.964872516986205</v>
      </c>
      <c r="H4177" s="86">
        <f t="shared" si="460"/>
        <v>83.766865420191451</v>
      </c>
      <c r="I4177" s="86">
        <f t="shared" si="455"/>
        <v>7.2404363346345324</v>
      </c>
      <c r="J4177" s="86">
        <f t="shared" si="456"/>
        <v>6.3883077833567103</v>
      </c>
      <c r="L4177" s="87">
        <v>91.772845684959194</v>
      </c>
      <c r="M4177" s="86">
        <v>98.416746159304196</v>
      </c>
      <c r="N4177" s="86">
        <v>96.987458772334094</v>
      </c>
      <c r="O4177" s="86">
        <f t="shared" si="461"/>
        <v>95.725683538865837</v>
      </c>
      <c r="P4177" s="86">
        <f t="shared" si="457"/>
        <v>3.4970574678000159</v>
      </c>
      <c r="Q4177" s="86">
        <f t="shared" si="458"/>
        <v>6.5808341517085411</v>
      </c>
      <c r="S4177" s="86">
        <f t="shared" si="459"/>
        <v>0.19252636835183068</v>
      </c>
      <c r="T4177" s="87">
        <v>0.43286113700000001</v>
      </c>
      <c r="U4177" s="87">
        <v>0</v>
      </c>
    </row>
    <row r="4178" spans="2:21">
      <c r="B4178" s="87" t="s">
        <v>9944</v>
      </c>
      <c r="C4178" s="87" t="s">
        <v>832</v>
      </c>
      <c r="D4178" s="87" t="s">
        <v>2329</v>
      </c>
      <c r="E4178" s="87">
        <v>50.152862817534498</v>
      </c>
      <c r="F4178" s="86">
        <v>43.672355966023403</v>
      </c>
      <c r="G4178" s="86">
        <v>46.710046460419001</v>
      </c>
      <c r="H4178" s="86">
        <f t="shared" si="460"/>
        <v>46.845088414658967</v>
      </c>
      <c r="I4178" s="86">
        <f t="shared" si="455"/>
        <v>3.2423632600580512</v>
      </c>
      <c r="J4178" s="86">
        <f t="shared" si="456"/>
        <v>5.549825887888761</v>
      </c>
      <c r="L4178" s="87">
        <v>54.612867595743097</v>
      </c>
      <c r="M4178" s="86">
        <v>49.298075207333703</v>
      </c>
      <c r="N4178" s="86">
        <v>44.672414361041099</v>
      </c>
      <c r="O4178" s="86">
        <f t="shared" si="461"/>
        <v>49.527785721372631</v>
      </c>
      <c r="P4178" s="86">
        <f t="shared" si="457"/>
        <v>4.9742062500482804</v>
      </c>
      <c r="Q4178" s="86">
        <f t="shared" si="458"/>
        <v>5.6301662175717029</v>
      </c>
      <c r="S4178" s="86">
        <f t="shared" si="459"/>
        <v>8.0340329682942052E-2</v>
      </c>
      <c r="T4178" s="87">
        <v>0.91676302600000004</v>
      </c>
      <c r="U4178" s="87">
        <v>0</v>
      </c>
    </row>
    <row r="4179" spans="2:21">
      <c r="B4179" s="87" t="s">
        <v>9945</v>
      </c>
      <c r="C4179" s="87" t="s">
        <v>5224</v>
      </c>
      <c r="D4179" s="87" t="s">
        <v>3892</v>
      </c>
      <c r="E4179" s="87">
        <v>58.561216672819</v>
      </c>
      <c r="F4179" s="86">
        <v>54.057149511123001</v>
      </c>
      <c r="G4179" s="86">
        <v>56.207724800224597</v>
      </c>
      <c r="H4179" s="86">
        <f t="shared" si="460"/>
        <v>56.275363661388866</v>
      </c>
      <c r="I4179" s="86">
        <f t="shared" si="455"/>
        <v>2.2527952660909429</v>
      </c>
      <c r="J4179" s="86">
        <f t="shared" si="456"/>
        <v>5.8144315695483488</v>
      </c>
      <c r="L4179" s="87">
        <v>60.245633550073599</v>
      </c>
      <c r="M4179" s="86">
        <v>51.971891582887501</v>
      </c>
      <c r="N4179" s="86">
        <v>56.7284451455753</v>
      </c>
      <c r="O4179" s="86">
        <f t="shared" si="461"/>
        <v>56.3153234261788</v>
      </c>
      <c r="P4179" s="86">
        <f t="shared" si="457"/>
        <v>4.1523130543315201</v>
      </c>
      <c r="Q4179" s="86">
        <f t="shared" si="458"/>
        <v>5.8154556286141457</v>
      </c>
      <c r="S4179" s="86">
        <f t="shared" si="459"/>
        <v>1.0240590657957073E-3</v>
      </c>
      <c r="T4179" s="87">
        <v>0.91937540200000001</v>
      </c>
      <c r="U4179" s="87">
        <v>0</v>
      </c>
    </row>
    <row r="4180" spans="2:21">
      <c r="B4180" s="87" t="s">
        <v>9946</v>
      </c>
      <c r="C4180" s="87" t="s">
        <v>5225</v>
      </c>
      <c r="D4180" s="87" t="s">
        <v>5226</v>
      </c>
      <c r="E4180" s="87">
        <v>168.42249105956401</v>
      </c>
      <c r="F4180" s="86">
        <v>164.07268767119299</v>
      </c>
      <c r="G4180" s="86">
        <v>178.42951316302799</v>
      </c>
      <c r="H4180" s="86">
        <f t="shared" si="460"/>
        <v>170.30823063126167</v>
      </c>
      <c r="I4180" s="86">
        <f t="shared" si="455"/>
        <v>7.361835358791355</v>
      </c>
      <c r="J4180" s="86">
        <f t="shared" si="456"/>
        <v>7.4120043488309362</v>
      </c>
      <c r="L4180" s="87">
        <v>177.42236686432301</v>
      </c>
      <c r="M4180" s="86">
        <v>181.45194741280099</v>
      </c>
      <c r="N4180" s="86">
        <v>168.26701877636401</v>
      </c>
      <c r="O4180" s="86">
        <f t="shared" si="461"/>
        <v>175.71377768449599</v>
      </c>
      <c r="P4180" s="86">
        <f t="shared" si="457"/>
        <v>6.7564815937032208</v>
      </c>
      <c r="Q4180" s="86">
        <f t="shared" si="458"/>
        <v>7.4570835070049135</v>
      </c>
      <c r="S4180" s="86">
        <f t="shared" si="459"/>
        <v>4.5079158173976827E-2</v>
      </c>
      <c r="T4180" s="87">
        <v>0.99919958799999997</v>
      </c>
      <c r="U4180" s="87">
        <v>0</v>
      </c>
    </row>
    <row r="4181" spans="2:21">
      <c r="B4181" s="87" t="s">
        <v>9947</v>
      </c>
      <c r="C4181" s="87" t="s">
        <v>832</v>
      </c>
      <c r="D4181" s="87" t="s">
        <v>5227</v>
      </c>
      <c r="E4181" s="87">
        <v>56.772527849745501</v>
      </c>
      <c r="F4181" s="86">
        <v>57.422100189063002</v>
      </c>
      <c r="G4181" s="86">
        <v>57.720156223856101</v>
      </c>
      <c r="H4181" s="86">
        <f t="shared" si="460"/>
        <v>57.304928087554863</v>
      </c>
      <c r="I4181" s="86">
        <f t="shared" si="455"/>
        <v>0.48455841741089306</v>
      </c>
      <c r="J4181" s="86">
        <f t="shared" si="456"/>
        <v>5.8405873075476906</v>
      </c>
      <c r="L4181" s="87">
        <v>65.9147741035422</v>
      </c>
      <c r="M4181" s="86">
        <v>60.647492459534</v>
      </c>
      <c r="N4181" s="86">
        <v>61.597889071270501</v>
      </c>
      <c r="O4181" s="86">
        <f t="shared" si="461"/>
        <v>62.720051878115576</v>
      </c>
      <c r="P4181" s="86">
        <f t="shared" si="457"/>
        <v>2.8072230055922223</v>
      </c>
      <c r="Q4181" s="86">
        <f t="shared" si="458"/>
        <v>5.9708548476483454</v>
      </c>
      <c r="S4181" s="86">
        <f t="shared" si="459"/>
        <v>0.13026754010065528</v>
      </c>
      <c r="T4181" s="87">
        <v>0.70213663500000001</v>
      </c>
      <c r="U4181" s="87">
        <v>0</v>
      </c>
    </row>
    <row r="4182" spans="2:21">
      <c r="B4182" s="87" t="s">
        <v>9948</v>
      </c>
      <c r="C4182" s="87" t="s">
        <v>841</v>
      </c>
      <c r="D4182" s="87"/>
      <c r="E4182" s="87">
        <v>85.680600984860305</v>
      </c>
      <c r="F4182" s="86">
        <v>75.253004889934303</v>
      </c>
      <c r="G4182" s="86">
        <v>85.621821520446304</v>
      </c>
      <c r="H4182" s="86">
        <f t="shared" si="460"/>
        <v>82.185142465080304</v>
      </c>
      <c r="I4182" s="86">
        <f t="shared" si="455"/>
        <v>6.0034791810184958</v>
      </c>
      <c r="J4182" s="86">
        <f t="shared" si="456"/>
        <v>6.3608057001161544</v>
      </c>
      <c r="L4182" s="87">
        <v>84.007526348579603</v>
      </c>
      <c r="M4182" s="86">
        <v>81.835308635090001</v>
      </c>
      <c r="N4182" s="86">
        <v>74.267239132195598</v>
      </c>
      <c r="O4182" s="86">
        <f t="shared" si="461"/>
        <v>80.036691371955058</v>
      </c>
      <c r="P4182" s="86">
        <f t="shared" si="457"/>
        <v>5.1131758046099547</v>
      </c>
      <c r="Q4182" s="86">
        <f t="shared" si="458"/>
        <v>6.3225896239509378</v>
      </c>
      <c r="S4182" s="86">
        <f t="shared" si="459"/>
        <v>-3.8216076165216724E-2</v>
      </c>
      <c r="T4182" s="87">
        <v>0.74449119600000002</v>
      </c>
      <c r="U4182" s="87">
        <v>0</v>
      </c>
    </row>
    <row r="4183" spans="2:21">
      <c r="B4183" s="87" t="s">
        <v>9949</v>
      </c>
      <c r="C4183" s="87" t="s">
        <v>5228</v>
      </c>
      <c r="D4183" s="87" t="s">
        <v>5229</v>
      </c>
      <c r="E4183" s="87">
        <v>47.523330112924903</v>
      </c>
      <c r="F4183" s="86">
        <v>45.848924429799801</v>
      </c>
      <c r="G4183" s="86">
        <v>42.367481874946499</v>
      </c>
      <c r="H4183" s="86">
        <f t="shared" si="460"/>
        <v>45.246578805890401</v>
      </c>
      <c r="I4183" s="86">
        <f t="shared" si="455"/>
        <v>2.6301726086415615</v>
      </c>
      <c r="J4183" s="86">
        <f t="shared" si="456"/>
        <v>5.4997368058374096</v>
      </c>
      <c r="L4183" s="87">
        <v>51.510442134170198</v>
      </c>
      <c r="M4183" s="86">
        <v>49.169279275698599</v>
      </c>
      <c r="N4183" s="86">
        <v>46.057960691497101</v>
      </c>
      <c r="O4183" s="86">
        <f t="shared" si="461"/>
        <v>48.912560700455295</v>
      </c>
      <c r="P4183" s="86">
        <f t="shared" si="457"/>
        <v>2.7352909883282686</v>
      </c>
      <c r="Q4183" s="86">
        <f t="shared" si="458"/>
        <v>5.612133090398129</v>
      </c>
      <c r="S4183" s="86">
        <f t="shared" si="459"/>
        <v>0.11239628456071891</v>
      </c>
      <c r="T4183" s="87">
        <v>0.84988843400000003</v>
      </c>
      <c r="U4183" s="87">
        <v>0</v>
      </c>
    </row>
    <row r="4184" spans="2:21">
      <c r="B4184" s="87" t="s">
        <v>9950</v>
      </c>
      <c r="C4184" s="87" t="s">
        <v>5230</v>
      </c>
      <c r="D4184" s="87" t="s">
        <v>4643</v>
      </c>
      <c r="E4184" s="87">
        <v>65.779268695613297</v>
      </c>
      <c r="F4184" s="86">
        <v>59.576133899868701</v>
      </c>
      <c r="G4184" s="86">
        <v>61.481908092470903</v>
      </c>
      <c r="H4184" s="86">
        <f t="shared" si="460"/>
        <v>62.27910356265096</v>
      </c>
      <c r="I4184" s="86">
        <f t="shared" si="455"/>
        <v>3.1774771103504502</v>
      </c>
      <c r="J4184" s="86">
        <f t="shared" si="456"/>
        <v>5.9606762734882306</v>
      </c>
      <c r="L4184" s="87">
        <v>73.502406286293095</v>
      </c>
      <c r="M4184" s="86">
        <v>65.365256419818607</v>
      </c>
      <c r="N4184" s="86">
        <v>60.689858163086299</v>
      </c>
      <c r="O4184" s="86">
        <f t="shared" si="461"/>
        <v>66.51917362306601</v>
      </c>
      <c r="P4184" s="86">
        <f t="shared" si="457"/>
        <v>6.4837482243171047</v>
      </c>
      <c r="Q4184" s="86">
        <f t="shared" si="458"/>
        <v>6.0556983408229765</v>
      </c>
      <c r="S4184" s="86">
        <f t="shared" si="459"/>
        <v>9.5022067334746163E-2</v>
      </c>
      <c r="T4184" s="87">
        <v>0.89686612200000004</v>
      </c>
      <c r="U4184" s="87">
        <v>0</v>
      </c>
    </row>
    <row r="4185" spans="2:21">
      <c r="B4185" s="87" t="s">
        <v>9951</v>
      </c>
      <c r="C4185" s="87" t="s">
        <v>5231</v>
      </c>
      <c r="D4185" s="87" t="s">
        <v>5232</v>
      </c>
      <c r="E4185" s="87">
        <v>73.886662688667897</v>
      </c>
      <c r="F4185" s="86">
        <v>88.011169821173993</v>
      </c>
      <c r="G4185" s="86">
        <v>91.793763834955698</v>
      </c>
      <c r="H4185" s="86">
        <f t="shared" si="460"/>
        <v>84.563865448265858</v>
      </c>
      <c r="I4185" s="86">
        <f t="shared" si="455"/>
        <v>9.4381671126044964</v>
      </c>
      <c r="J4185" s="86">
        <f t="shared" si="456"/>
        <v>6.4019694192851846</v>
      </c>
      <c r="L4185" s="87">
        <v>78.599450607906405</v>
      </c>
      <c r="M4185" s="86">
        <v>94.163031911549396</v>
      </c>
      <c r="N4185" s="86">
        <v>82.481663598263694</v>
      </c>
      <c r="O4185" s="86">
        <f t="shared" si="461"/>
        <v>85.081382039239827</v>
      </c>
      <c r="P4185" s="86">
        <f t="shared" si="457"/>
        <v>8.1009362254025898</v>
      </c>
      <c r="Q4185" s="86">
        <f t="shared" si="458"/>
        <v>6.4107715631291038</v>
      </c>
      <c r="S4185" s="86">
        <f t="shared" si="459"/>
        <v>8.8021438439182288E-3</v>
      </c>
      <c r="T4185" s="87">
        <v>0.94634521199999999</v>
      </c>
      <c r="U4185" s="87">
        <v>0</v>
      </c>
    </row>
    <row r="4186" spans="2:21">
      <c r="B4186" s="87" t="s">
        <v>9952</v>
      </c>
      <c r="C4186" s="87" t="s">
        <v>856</v>
      </c>
      <c r="D4186" s="87" t="s">
        <v>1147</v>
      </c>
      <c r="E4186" s="87">
        <v>188.24988994088</v>
      </c>
      <c r="F4186" s="86">
        <v>184.208859089149</v>
      </c>
      <c r="G4186" s="86">
        <v>178.24657796397099</v>
      </c>
      <c r="H4186" s="86">
        <f t="shared" si="460"/>
        <v>183.56844233133333</v>
      </c>
      <c r="I4186" s="86">
        <f t="shared" si="455"/>
        <v>5.0323118787105328</v>
      </c>
      <c r="J4186" s="86">
        <f t="shared" si="456"/>
        <v>7.5201742528549751</v>
      </c>
      <c r="L4186" s="87">
        <v>197.65066048326099</v>
      </c>
      <c r="M4186" s="86">
        <v>208.47152016955999</v>
      </c>
      <c r="N4186" s="86">
        <v>186.66891099723301</v>
      </c>
      <c r="O4186" s="86">
        <f t="shared" si="461"/>
        <v>197.59703055001799</v>
      </c>
      <c r="P4186" s="86">
        <f t="shared" si="457"/>
        <v>10.901403524666625</v>
      </c>
      <c r="Q4186" s="86">
        <f t="shared" si="458"/>
        <v>7.6264174563180003</v>
      </c>
      <c r="S4186" s="86">
        <f t="shared" si="459"/>
        <v>0.1062432034630259</v>
      </c>
      <c r="T4186" s="87">
        <v>0.80909730300000005</v>
      </c>
      <c r="U4186" s="87">
        <v>0</v>
      </c>
    </row>
    <row r="4187" spans="2:21">
      <c r="B4187" s="87" t="s">
        <v>9953</v>
      </c>
      <c r="C4187" s="87" t="s">
        <v>5233</v>
      </c>
      <c r="D4187" s="87" t="s">
        <v>5234</v>
      </c>
      <c r="E4187" s="87">
        <v>154.71109355082001</v>
      </c>
      <c r="F4187" s="86">
        <v>218.09289760002301</v>
      </c>
      <c r="G4187" s="86">
        <v>173.087805350564</v>
      </c>
      <c r="H4187" s="86">
        <f t="shared" si="460"/>
        <v>181.96393216713568</v>
      </c>
      <c r="I4187" s="86">
        <f t="shared" si="455"/>
        <v>32.609852676465472</v>
      </c>
      <c r="J4187" s="86">
        <f t="shared" si="456"/>
        <v>7.5075087059113654</v>
      </c>
      <c r="L4187" s="87">
        <v>157.21920532188301</v>
      </c>
      <c r="M4187" s="86">
        <v>230.00594093432801</v>
      </c>
      <c r="N4187" s="86">
        <v>232.45667085791899</v>
      </c>
      <c r="O4187" s="86">
        <f t="shared" si="461"/>
        <v>206.56060570471001</v>
      </c>
      <c r="P4187" s="86">
        <f t="shared" si="457"/>
        <v>42.748472055658738</v>
      </c>
      <c r="Q4187" s="86">
        <f t="shared" si="458"/>
        <v>7.6904213260025491</v>
      </c>
      <c r="S4187" s="86">
        <f t="shared" si="459"/>
        <v>0.18291262009118339</v>
      </c>
      <c r="T4187" s="87">
        <v>0.75417411999999995</v>
      </c>
      <c r="U4187" s="87">
        <v>0</v>
      </c>
    </row>
    <row r="4188" spans="2:21">
      <c r="B4188" s="87" t="s">
        <v>9954</v>
      </c>
      <c r="C4188" s="87" t="s">
        <v>5235</v>
      </c>
      <c r="D4188" s="87" t="s">
        <v>861</v>
      </c>
      <c r="E4188" s="87">
        <v>102.38130724933799</v>
      </c>
      <c r="F4188" s="86">
        <v>97.301684454158604</v>
      </c>
      <c r="G4188" s="86">
        <v>110.379566313875</v>
      </c>
      <c r="H4188" s="86">
        <f t="shared" si="460"/>
        <v>103.35418600579054</v>
      </c>
      <c r="I4188" s="86">
        <f t="shared" si="455"/>
        <v>6.592997671032677</v>
      </c>
      <c r="J4188" s="86">
        <f t="shared" si="456"/>
        <v>6.6914530111215047</v>
      </c>
      <c r="L4188" s="87">
        <v>116.473290742749</v>
      </c>
      <c r="M4188" s="86">
        <v>103.59280572945799</v>
      </c>
      <c r="N4188" s="86">
        <v>104.729295436458</v>
      </c>
      <c r="O4188" s="86">
        <f t="shared" si="461"/>
        <v>108.26513063622167</v>
      </c>
      <c r="P4188" s="86">
        <f t="shared" si="457"/>
        <v>7.1311514823567848</v>
      </c>
      <c r="Q4188" s="86">
        <f t="shared" si="458"/>
        <v>6.7584248532340565</v>
      </c>
      <c r="S4188" s="86">
        <f t="shared" si="459"/>
        <v>6.697184211255118E-2</v>
      </c>
      <c r="T4188" s="87">
        <v>0.94563835100000004</v>
      </c>
      <c r="U4188" s="87">
        <v>0</v>
      </c>
    </row>
    <row r="4189" spans="2:21">
      <c r="B4189" s="87" t="s">
        <v>9955</v>
      </c>
      <c r="C4189" s="87" t="s">
        <v>5236</v>
      </c>
      <c r="D4189" s="87" t="s">
        <v>5237</v>
      </c>
      <c r="E4189" s="87">
        <v>211.86344172372901</v>
      </c>
      <c r="F4189" s="86">
        <v>199.13610324147501</v>
      </c>
      <c r="G4189" s="86">
        <v>219.95633719460901</v>
      </c>
      <c r="H4189" s="86">
        <f t="shared" si="460"/>
        <v>210.31862738660433</v>
      </c>
      <c r="I4189" s="86">
        <f t="shared" si="455"/>
        <v>10.495731225976961</v>
      </c>
      <c r="J4189" s="86">
        <f t="shared" si="456"/>
        <v>7.7164328213383717</v>
      </c>
      <c r="L4189" s="87">
        <v>216.29550212248799</v>
      </c>
      <c r="M4189" s="86">
        <v>209.227399503025</v>
      </c>
      <c r="N4189" s="86">
        <v>232.398592458</v>
      </c>
      <c r="O4189" s="86">
        <f t="shared" si="461"/>
        <v>219.30716469450431</v>
      </c>
      <c r="P4189" s="86">
        <f t="shared" si="457"/>
        <v>11.875547537900465</v>
      </c>
      <c r="Q4189" s="86">
        <f t="shared" si="458"/>
        <v>7.7768091349389188</v>
      </c>
      <c r="S4189" s="86">
        <f t="shared" si="459"/>
        <v>6.0376313600547182E-2</v>
      </c>
      <c r="T4189" s="87">
        <v>0.95510654299999997</v>
      </c>
      <c r="U4189" s="87">
        <v>0</v>
      </c>
    </row>
    <row r="4190" spans="2:21">
      <c r="B4190" s="87" t="s">
        <v>9956</v>
      </c>
      <c r="C4190" s="87" t="s">
        <v>841</v>
      </c>
      <c r="D4190" s="87"/>
      <c r="E4190" s="87">
        <v>292.67635914994599</v>
      </c>
      <c r="F4190" s="86">
        <v>359.814839283705</v>
      </c>
      <c r="G4190" s="86">
        <v>390.59963742049501</v>
      </c>
      <c r="H4190" s="86">
        <f t="shared" si="460"/>
        <v>347.69694528471535</v>
      </c>
      <c r="I4190" s="86">
        <f t="shared" si="455"/>
        <v>50.0736919254106</v>
      </c>
      <c r="J4190" s="86">
        <f t="shared" si="456"/>
        <v>8.4416865820000258</v>
      </c>
      <c r="L4190" s="87">
        <v>311.00429070373099</v>
      </c>
      <c r="M4190" s="86">
        <v>324.95084572461599</v>
      </c>
      <c r="N4190" s="86">
        <v>374.87010146355101</v>
      </c>
      <c r="O4190" s="86">
        <f t="shared" si="461"/>
        <v>336.94174596396601</v>
      </c>
      <c r="P4190" s="86">
        <f t="shared" si="457"/>
        <v>33.578962348691164</v>
      </c>
      <c r="Q4190" s="86">
        <f t="shared" si="458"/>
        <v>8.3963553744353234</v>
      </c>
      <c r="S4190" s="86">
        <f t="shared" si="459"/>
        <v>-4.5331207564701312E-2</v>
      </c>
      <c r="T4190" s="87">
        <v>0.81268156499999999</v>
      </c>
      <c r="U4190" s="87">
        <v>0</v>
      </c>
    </row>
    <row r="4191" spans="2:21">
      <c r="B4191" s="87" t="s">
        <v>9957</v>
      </c>
      <c r="C4191" s="87" t="s">
        <v>832</v>
      </c>
      <c r="D4191" s="87" t="s">
        <v>1326</v>
      </c>
      <c r="E4191" s="87">
        <v>61.698318811545199</v>
      </c>
      <c r="F4191" s="86">
        <v>66.188161794162895</v>
      </c>
      <c r="G4191" s="86">
        <v>72.464619850280798</v>
      </c>
      <c r="H4191" s="86">
        <f t="shared" si="460"/>
        <v>66.7837001519963</v>
      </c>
      <c r="I4191" s="86">
        <f t="shared" si="455"/>
        <v>5.4078007513136042</v>
      </c>
      <c r="J4191" s="86">
        <f t="shared" si="456"/>
        <v>6.0614241230450778</v>
      </c>
      <c r="L4191" s="87">
        <v>71.429694752702602</v>
      </c>
      <c r="M4191" s="86">
        <v>78.041148121887304</v>
      </c>
      <c r="N4191" s="86">
        <v>66.460841214312097</v>
      </c>
      <c r="O4191" s="86">
        <f t="shared" si="461"/>
        <v>71.977228029633991</v>
      </c>
      <c r="P4191" s="86">
        <f t="shared" si="457"/>
        <v>5.8095371188605842</v>
      </c>
      <c r="Q4191" s="86">
        <f t="shared" si="458"/>
        <v>6.1694686374819572</v>
      </c>
      <c r="S4191" s="86">
        <f t="shared" si="459"/>
        <v>0.10804451443687924</v>
      </c>
      <c r="T4191" s="87">
        <v>0.84360347099999999</v>
      </c>
      <c r="U4191" s="87">
        <v>0</v>
      </c>
    </row>
    <row r="4192" spans="2:21">
      <c r="B4192" s="87" t="s">
        <v>9958</v>
      </c>
      <c r="C4192" s="87" t="s">
        <v>3722</v>
      </c>
      <c r="D4192" s="87" t="s">
        <v>1326</v>
      </c>
      <c r="E4192" s="87">
        <v>35.012335581982299</v>
      </c>
      <c r="F4192" s="86">
        <v>29.096724275116301</v>
      </c>
      <c r="G4192" s="86">
        <v>26.365807469502599</v>
      </c>
      <c r="H4192" s="86">
        <f t="shared" si="460"/>
        <v>30.158289108867066</v>
      </c>
      <c r="I4192" s="86">
        <f t="shared" si="455"/>
        <v>4.4199323549312011</v>
      </c>
      <c r="J4192" s="86">
        <f t="shared" si="456"/>
        <v>4.9144826811807674</v>
      </c>
      <c r="L4192" s="87">
        <v>35.753649786972801</v>
      </c>
      <c r="M4192" s="86">
        <v>35.517952173630299</v>
      </c>
      <c r="N4192" s="86">
        <v>34.937676491836598</v>
      </c>
      <c r="O4192" s="86">
        <f t="shared" si="461"/>
        <v>35.403092817479902</v>
      </c>
      <c r="P4192" s="86">
        <f t="shared" si="457"/>
        <v>0.41993762437452725</v>
      </c>
      <c r="Q4192" s="86">
        <f t="shared" si="458"/>
        <v>5.1458034946740225</v>
      </c>
      <c r="S4192" s="86">
        <f t="shared" si="459"/>
        <v>0.23132081349325559</v>
      </c>
      <c r="T4192" s="87">
        <v>0.50047951599999996</v>
      </c>
      <c r="U4192" s="87">
        <v>0</v>
      </c>
    </row>
    <row r="4193" spans="2:21">
      <c r="B4193" s="87" t="s">
        <v>9959</v>
      </c>
      <c r="C4193" s="87" t="s">
        <v>5238</v>
      </c>
      <c r="D4193" s="87" t="s">
        <v>5239</v>
      </c>
      <c r="E4193" s="87">
        <v>121.83630803638999</v>
      </c>
      <c r="F4193" s="86">
        <v>124.849172529236</v>
      </c>
      <c r="G4193" s="86">
        <v>118.337592326622</v>
      </c>
      <c r="H4193" s="86">
        <f t="shared" si="460"/>
        <v>121.67435763074934</v>
      </c>
      <c r="I4193" s="86">
        <f t="shared" si="455"/>
        <v>3.2588096191990141</v>
      </c>
      <c r="J4193" s="86">
        <f t="shared" si="456"/>
        <v>6.9268813478275186</v>
      </c>
      <c r="L4193" s="87">
        <v>140.376539153039</v>
      </c>
      <c r="M4193" s="86">
        <v>136.73772065048601</v>
      </c>
      <c r="N4193" s="86">
        <v>129.70474101330001</v>
      </c>
      <c r="O4193" s="86">
        <f t="shared" si="461"/>
        <v>135.60633360560834</v>
      </c>
      <c r="P4193" s="86">
        <f t="shared" si="457"/>
        <v>5.425112567294982</v>
      </c>
      <c r="Q4193" s="86">
        <f t="shared" si="458"/>
        <v>7.0832807520838816</v>
      </c>
      <c r="S4193" s="86">
        <f t="shared" si="459"/>
        <v>0.15639940425636328</v>
      </c>
      <c r="T4193" s="87">
        <v>0.55814259499999996</v>
      </c>
      <c r="U4193" s="87">
        <v>0</v>
      </c>
    </row>
    <row r="4194" spans="2:21">
      <c r="B4194" s="87" t="s">
        <v>9960</v>
      </c>
      <c r="C4194" s="87" t="s">
        <v>5240</v>
      </c>
      <c r="D4194" s="87" t="s">
        <v>1092</v>
      </c>
      <c r="E4194" s="87">
        <v>57.587207623064998</v>
      </c>
      <c r="F4194" s="86">
        <v>69.344160456269506</v>
      </c>
      <c r="G4194" s="86">
        <v>73.352371630007994</v>
      </c>
      <c r="H4194" s="86">
        <f t="shared" si="460"/>
        <v>66.761246569780837</v>
      </c>
      <c r="I4194" s="86">
        <f t="shared" si="455"/>
        <v>8.1938197533393886</v>
      </c>
      <c r="J4194" s="86">
        <f t="shared" si="456"/>
        <v>6.0609389879229658</v>
      </c>
      <c r="L4194" s="87">
        <v>75.380174255343803</v>
      </c>
      <c r="M4194" s="86">
        <v>90.268399098890299</v>
      </c>
      <c r="N4194" s="86">
        <v>81.941317189754002</v>
      </c>
      <c r="O4194" s="86">
        <f t="shared" si="461"/>
        <v>82.529963514662697</v>
      </c>
      <c r="P4194" s="86">
        <f t="shared" si="457"/>
        <v>7.4615473006522022</v>
      </c>
      <c r="Q4194" s="86">
        <f t="shared" si="458"/>
        <v>6.3668460974675751</v>
      </c>
      <c r="S4194" s="86">
        <f t="shared" si="459"/>
        <v>0.30590710954460976</v>
      </c>
      <c r="T4194" s="87">
        <v>0.14507761699999999</v>
      </c>
      <c r="U4194" s="87">
        <v>0</v>
      </c>
    </row>
    <row r="4195" spans="2:21">
      <c r="B4195" s="87" t="s">
        <v>9961</v>
      </c>
      <c r="C4195" s="87" t="s">
        <v>5241</v>
      </c>
      <c r="D4195" s="87" t="s">
        <v>1030</v>
      </c>
      <c r="E4195" s="87">
        <v>61.103983661114803</v>
      </c>
      <c r="F4195" s="86">
        <v>72.830738356305403</v>
      </c>
      <c r="G4195" s="86">
        <v>52.663241170262197</v>
      </c>
      <c r="H4195" s="86">
        <f t="shared" si="460"/>
        <v>62.199321062560806</v>
      </c>
      <c r="I4195" s="86">
        <f t="shared" si="455"/>
        <v>10.128267803751985</v>
      </c>
      <c r="J4195" s="86">
        <f t="shared" si="456"/>
        <v>5.9588269275740693</v>
      </c>
      <c r="L4195" s="87">
        <v>67.528072770412095</v>
      </c>
      <c r="M4195" s="86">
        <v>77.570798202627003</v>
      </c>
      <c r="N4195" s="86">
        <v>67.493491636348296</v>
      </c>
      <c r="O4195" s="86">
        <f t="shared" si="461"/>
        <v>70.864120869795798</v>
      </c>
      <c r="P4195" s="86">
        <f t="shared" si="457"/>
        <v>5.8081786817161714</v>
      </c>
      <c r="Q4195" s="86">
        <f t="shared" si="458"/>
        <v>6.1469834579664324</v>
      </c>
      <c r="S4195" s="86">
        <f t="shared" si="459"/>
        <v>0.18815653039236258</v>
      </c>
      <c r="T4195" s="87">
        <v>0.74449119600000002</v>
      </c>
      <c r="U4195" s="87">
        <v>0</v>
      </c>
    </row>
    <row r="4196" spans="2:21">
      <c r="B4196" s="87" t="s">
        <v>9962</v>
      </c>
      <c r="C4196" s="87" t="s">
        <v>5242</v>
      </c>
      <c r="D4196" s="87" t="s">
        <v>1326</v>
      </c>
      <c r="E4196" s="87">
        <v>92.516594979856905</v>
      </c>
      <c r="F4196" s="86">
        <v>97.250424415164005</v>
      </c>
      <c r="G4196" s="86">
        <v>80.875691797188395</v>
      </c>
      <c r="H4196" s="86">
        <f t="shared" si="460"/>
        <v>90.214237064069764</v>
      </c>
      <c r="I4196" s="86">
        <f t="shared" si="455"/>
        <v>8.4266604332226045</v>
      </c>
      <c r="J4196" s="86">
        <f t="shared" si="456"/>
        <v>6.4952832237218576</v>
      </c>
      <c r="L4196" s="87">
        <v>93.524795620993302</v>
      </c>
      <c r="M4196" s="86">
        <v>112.415226167892</v>
      </c>
      <c r="N4196" s="86">
        <v>100.657987262589</v>
      </c>
      <c r="O4196" s="86">
        <f t="shared" si="461"/>
        <v>102.19933635049144</v>
      </c>
      <c r="P4196" s="86">
        <f t="shared" si="457"/>
        <v>9.5390727704470368</v>
      </c>
      <c r="Q4196" s="86">
        <f t="shared" si="458"/>
        <v>6.675242017684667</v>
      </c>
      <c r="S4196" s="86">
        <f t="shared" si="459"/>
        <v>0.17995879396280953</v>
      </c>
      <c r="T4196" s="87">
        <v>0.59418933699999998</v>
      </c>
      <c r="U4196" s="87">
        <v>0</v>
      </c>
    </row>
    <row r="4197" spans="2:21">
      <c r="B4197" s="87" t="s">
        <v>9963</v>
      </c>
      <c r="C4197" s="87" t="s">
        <v>832</v>
      </c>
      <c r="D4197" s="87" t="s">
        <v>5243</v>
      </c>
      <c r="E4197" s="87">
        <v>62.704723099123598</v>
      </c>
      <c r="F4197" s="86">
        <v>85.588140251072801</v>
      </c>
      <c r="G4197" s="86">
        <v>97.670567258520194</v>
      </c>
      <c r="H4197" s="86">
        <f t="shared" si="460"/>
        <v>81.987810202905521</v>
      </c>
      <c r="I4197" s="86">
        <f t="shared" si="455"/>
        <v>17.758782243909753</v>
      </c>
      <c r="J4197" s="86">
        <f t="shared" si="456"/>
        <v>6.3573375233120863</v>
      </c>
      <c r="L4197" s="87">
        <v>90.968852053934498</v>
      </c>
      <c r="M4197" s="86">
        <v>110.774029436568</v>
      </c>
      <c r="N4197" s="86">
        <v>105.080384392453</v>
      </c>
      <c r="O4197" s="86">
        <f t="shared" si="461"/>
        <v>102.27442196098518</v>
      </c>
      <c r="P4197" s="86">
        <f t="shared" si="457"/>
        <v>10.196388167606266</v>
      </c>
      <c r="Q4197" s="86">
        <f t="shared" si="458"/>
        <v>6.6763015731373088</v>
      </c>
      <c r="S4197" s="86">
        <f t="shared" si="459"/>
        <v>0.31896404982522264</v>
      </c>
      <c r="T4197" s="87">
        <v>0.27158858600000002</v>
      </c>
      <c r="U4197" s="87">
        <v>0</v>
      </c>
    </row>
    <row r="4198" spans="2:21">
      <c r="B4198" s="87" t="s">
        <v>9964</v>
      </c>
      <c r="C4198" s="87" t="s">
        <v>832</v>
      </c>
      <c r="D4198" s="87" t="s">
        <v>5244</v>
      </c>
      <c r="E4198" s="87">
        <v>301.93641772215898</v>
      </c>
      <c r="F4198" s="86">
        <v>295.53244281445097</v>
      </c>
      <c r="G4198" s="86">
        <v>244.071284173658</v>
      </c>
      <c r="H4198" s="86">
        <f t="shared" si="460"/>
        <v>280.51338157008934</v>
      </c>
      <c r="I4198" s="86">
        <f t="shared" si="455"/>
        <v>31.721799612299396</v>
      </c>
      <c r="J4198" s="86">
        <f t="shared" si="456"/>
        <v>8.1319257843675299</v>
      </c>
      <c r="L4198" s="87">
        <v>268.10252701110102</v>
      </c>
      <c r="M4198" s="86">
        <v>292.85284976200097</v>
      </c>
      <c r="N4198" s="86">
        <v>265.92887670067</v>
      </c>
      <c r="O4198" s="86">
        <f t="shared" si="461"/>
        <v>275.62808449125731</v>
      </c>
      <c r="P4198" s="86">
        <f t="shared" si="457"/>
        <v>14.956623712996572</v>
      </c>
      <c r="Q4198" s="86">
        <f t="shared" si="458"/>
        <v>8.1065790854075725</v>
      </c>
      <c r="S4198" s="86">
        <f t="shared" si="459"/>
        <v>-2.5346698959958478E-2</v>
      </c>
      <c r="T4198" s="87">
        <v>0.82741527599999998</v>
      </c>
      <c r="U4198" s="87">
        <v>0</v>
      </c>
    </row>
    <row r="4199" spans="2:21">
      <c r="B4199" s="87" t="s">
        <v>9965</v>
      </c>
      <c r="C4199" s="87" t="s">
        <v>5245</v>
      </c>
      <c r="D4199" s="87" t="s">
        <v>4402</v>
      </c>
      <c r="E4199" s="87">
        <v>73.607752769909297</v>
      </c>
      <c r="F4199" s="86">
        <v>71.596710416704795</v>
      </c>
      <c r="G4199" s="86">
        <v>70.342213174596495</v>
      </c>
      <c r="H4199" s="86">
        <f t="shared" si="460"/>
        <v>71.848892120403534</v>
      </c>
      <c r="I4199" s="86">
        <f t="shared" si="455"/>
        <v>1.6473111184288236</v>
      </c>
      <c r="J4199" s="86">
        <f t="shared" si="456"/>
        <v>6.1668940059927655</v>
      </c>
      <c r="L4199" s="87">
        <v>81.987726321692406</v>
      </c>
      <c r="M4199" s="86">
        <v>71.660030584932301</v>
      </c>
      <c r="N4199" s="86">
        <v>80.724003904135699</v>
      </c>
      <c r="O4199" s="86">
        <f t="shared" si="461"/>
        <v>78.123920270253464</v>
      </c>
      <c r="P4199" s="86">
        <f t="shared" si="457"/>
        <v>5.6334404217280838</v>
      </c>
      <c r="Q4199" s="86">
        <f t="shared" si="458"/>
        <v>6.2876924405860555</v>
      </c>
      <c r="S4199" s="86">
        <f t="shared" si="459"/>
        <v>0.12079843459328977</v>
      </c>
      <c r="T4199" s="87">
        <v>0.798100543</v>
      </c>
      <c r="U4199" s="87">
        <v>0</v>
      </c>
    </row>
    <row r="4200" spans="2:21">
      <c r="B4200" s="87" t="s">
        <v>9966</v>
      </c>
      <c r="C4200" s="87" t="s">
        <v>5246</v>
      </c>
      <c r="D4200" s="87" t="s">
        <v>1939</v>
      </c>
      <c r="E4200" s="87">
        <v>117.80299528822199</v>
      </c>
      <c r="F4200" s="86">
        <v>118.255414250743</v>
      </c>
      <c r="G4200" s="86">
        <v>143.77900763944601</v>
      </c>
      <c r="H4200" s="86">
        <f t="shared" si="460"/>
        <v>126.61247239280367</v>
      </c>
      <c r="I4200" s="86">
        <f t="shared" si="455"/>
        <v>14.868376508888671</v>
      </c>
      <c r="J4200" s="86">
        <f t="shared" si="456"/>
        <v>6.9842757191297915</v>
      </c>
      <c r="L4200" s="87">
        <v>99.256279885520399</v>
      </c>
      <c r="M4200" s="86">
        <v>103.94776919879899</v>
      </c>
      <c r="N4200" s="86">
        <v>111.92862657372601</v>
      </c>
      <c r="O4200" s="86">
        <f t="shared" si="461"/>
        <v>105.04422521934846</v>
      </c>
      <c r="P4200" s="86">
        <f t="shared" si="457"/>
        <v>6.4069301931789688</v>
      </c>
      <c r="Q4200" s="86">
        <f t="shared" si="458"/>
        <v>6.7148530421578103</v>
      </c>
      <c r="S4200" s="86">
        <f t="shared" si="459"/>
        <v>-0.26942267697198102</v>
      </c>
      <c r="T4200" s="87">
        <v>2.5971245E-2</v>
      </c>
      <c r="U4200" s="87">
        <v>0</v>
      </c>
    </row>
    <row r="4201" spans="2:21">
      <c r="B4201" s="87" t="s">
        <v>9967</v>
      </c>
      <c r="C4201" s="87" t="s">
        <v>5247</v>
      </c>
      <c r="D4201" s="87" t="s">
        <v>5248</v>
      </c>
      <c r="E4201" s="87">
        <v>69.035842659977007</v>
      </c>
      <c r="F4201" s="86">
        <v>87.532595477919898</v>
      </c>
      <c r="G4201" s="86">
        <v>86.401360180847206</v>
      </c>
      <c r="H4201" s="86">
        <f t="shared" si="460"/>
        <v>80.989932772914713</v>
      </c>
      <c r="I4201" s="86">
        <f t="shared" si="455"/>
        <v>10.36798563586542</v>
      </c>
      <c r="J4201" s="86">
        <f t="shared" si="456"/>
        <v>6.3396706838570598</v>
      </c>
      <c r="L4201" s="87">
        <v>72.281601702490804</v>
      </c>
      <c r="M4201" s="86">
        <v>86.446930280308493</v>
      </c>
      <c r="N4201" s="86">
        <v>89.680404958421093</v>
      </c>
      <c r="O4201" s="86">
        <f t="shared" si="461"/>
        <v>82.802978980406792</v>
      </c>
      <c r="P4201" s="86">
        <f t="shared" si="457"/>
        <v>9.2541004150421919</v>
      </c>
      <c r="Q4201" s="86">
        <f t="shared" si="458"/>
        <v>6.3716107669954081</v>
      </c>
      <c r="S4201" s="86">
        <f t="shared" si="459"/>
        <v>3.1940083138348251E-2</v>
      </c>
      <c r="T4201" s="87">
        <v>0.99607025699999996</v>
      </c>
      <c r="U4201" s="87">
        <v>0</v>
      </c>
    </row>
    <row r="4202" spans="2:21">
      <c r="B4202" s="87" t="s">
        <v>9968</v>
      </c>
      <c r="C4202" s="87" t="s">
        <v>832</v>
      </c>
      <c r="D4202" s="87" t="s">
        <v>5249</v>
      </c>
      <c r="E4202" s="87">
        <v>92.794931367631506</v>
      </c>
      <c r="F4202" s="86">
        <v>90.775797597067395</v>
      </c>
      <c r="G4202" s="86">
        <v>93.362991973666198</v>
      </c>
      <c r="H4202" s="86">
        <f t="shared" si="460"/>
        <v>92.311240312788371</v>
      </c>
      <c r="I4202" s="86">
        <f t="shared" si="455"/>
        <v>1.3597284519261805</v>
      </c>
      <c r="J4202" s="86">
        <f t="shared" si="456"/>
        <v>6.5284344237571466</v>
      </c>
      <c r="L4202" s="87">
        <v>90.739020726995307</v>
      </c>
      <c r="M4202" s="86">
        <v>97.673484032442005</v>
      </c>
      <c r="N4202" s="86">
        <v>91.118405056201198</v>
      </c>
      <c r="O4202" s="86">
        <f t="shared" si="461"/>
        <v>93.176969938546165</v>
      </c>
      <c r="P4202" s="86">
        <f t="shared" si="457"/>
        <v>3.8987129113035062</v>
      </c>
      <c r="Q4202" s="86">
        <f t="shared" si="458"/>
        <v>6.5419015104838634</v>
      </c>
      <c r="S4202" s="86">
        <f t="shared" si="459"/>
        <v>1.3467086726716898E-2</v>
      </c>
      <c r="T4202" s="87">
        <v>0.93993923000000001</v>
      </c>
      <c r="U4202" s="87">
        <v>0</v>
      </c>
    </row>
    <row r="4203" spans="2:21">
      <c r="B4203" s="87" t="s">
        <v>9969</v>
      </c>
      <c r="C4203" s="87" t="s">
        <v>5250</v>
      </c>
      <c r="D4203" s="87" t="s">
        <v>5251</v>
      </c>
      <c r="E4203" s="87">
        <v>53.289445416990901</v>
      </c>
      <c r="F4203" s="86">
        <v>53.518558640503699</v>
      </c>
      <c r="G4203" s="86">
        <v>55.9565464128695</v>
      </c>
      <c r="H4203" s="86">
        <f t="shared" si="460"/>
        <v>54.254850156788031</v>
      </c>
      <c r="I4203" s="86">
        <f t="shared" si="455"/>
        <v>1.4781579172295383</v>
      </c>
      <c r="J4203" s="86">
        <f t="shared" si="456"/>
        <v>5.7616802091149264</v>
      </c>
      <c r="L4203" s="87">
        <v>62.738847751233898</v>
      </c>
      <c r="M4203" s="86">
        <v>56.183813946406197</v>
      </c>
      <c r="N4203" s="86">
        <v>58.4689296894934</v>
      </c>
      <c r="O4203" s="86">
        <f t="shared" si="461"/>
        <v>59.130530462377834</v>
      </c>
      <c r="P4203" s="86">
        <f t="shared" si="457"/>
        <v>3.3272216236102219</v>
      </c>
      <c r="Q4203" s="86">
        <f t="shared" si="458"/>
        <v>5.8858313145234735</v>
      </c>
      <c r="S4203" s="86">
        <f t="shared" si="459"/>
        <v>0.12415110540854615</v>
      </c>
      <c r="T4203" s="87">
        <v>0.74249469999999995</v>
      </c>
      <c r="U4203" s="87">
        <v>0</v>
      </c>
    </row>
    <row r="4204" spans="2:21">
      <c r="B4204" s="87" t="s">
        <v>9970</v>
      </c>
      <c r="C4204" s="87" t="s">
        <v>5252</v>
      </c>
      <c r="D4204" s="87" t="s">
        <v>1186</v>
      </c>
      <c r="E4204" s="87">
        <v>95.890878620487698</v>
      </c>
      <c r="F4204" s="86">
        <v>93.878815467633203</v>
      </c>
      <c r="G4204" s="86">
        <v>92.699623346484898</v>
      </c>
      <c r="H4204" s="86">
        <f t="shared" si="460"/>
        <v>94.1564391448686</v>
      </c>
      <c r="I4204" s="86">
        <f t="shared" si="455"/>
        <v>1.6136399026994677</v>
      </c>
      <c r="J4204" s="86">
        <f t="shared" si="456"/>
        <v>6.5569878557354775</v>
      </c>
      <c r="L4204" s="87">
        <v>102.978032699819</v>
      </c>
      <c r="M4204" s="86">
        <v>90.349716086595507</v>
      </c>
      <c r="N4204" s="86">
        <v>86.141301230915204</v>
      </c>
      <c r="O4204" s="86">
        <f t="shared" si="461"/>
        <v>93.156350005776574</v>
      </c>
      <c r="P4204" s="86">
        <f t="shared" si="457"/>
        <v>8.7622358508668921</v>
      </c>
      <c r="Q4204" s="86">
        <f t="shared" si="458"/>
        <v>6.5415822087628346</v>
      </c>
      <c r="S4204" s="86">
        <f t="shared" si="459"/>
        <v>-1.5405646972642763E-2</v>
      </c>
      <c r="T4204" s="87">
        <v>0.84693848299999996</v>
      </c>
      <c r="U4204" s="87">
        <v>0</v>
      </c>
    </row>
    <row r="4205" spans="2:21">
      <c r="B4205" s="87" t="s">
        <v>9971</v>
      </c>
      <c r="C4205" s="87" t="s">
        <v>5253</v>
      </c>
      <c r="D4205" s="87" t="s">
        <v>5254</v>
      </c>
      <c r="E4205" s="87">
        <v>97.252873588459707</v>
      </c>
      <c r="F4205" s="86">
        <v>108.88116781867301</v>
      </c>
      <c r="G4205" s="86">
        <v>109.527305638382</v>
      </c>
      <c r="H4205" s="86">
        <f t="shared" si="460"/>
        <v>105.22044901517158</v>
      </c>
      <c r="I4205" s="86">
        <f t="shared" si="455"/>
        <v>6.9076817497458318</v>
      </c>
      <c r="J4205" s="86">
        <f t="shared" si="456"/>
        <v>6.7172713014947458</v>
      </c>
      <c r="L4205" s="87">
        <v>102.270776876928</v>
      </c>
      <c r="M4205" s="86">
        <v>105.45867790496</v>
      </c>
      <c r="N4205" s="86">
        <v>93.717525365887695</v>
      </c>
      <c r="O4205" s="86">
        <f t="shared" si="461"/>
        <v>100.48232671592523</v>
      </c>
      <c r="P4205" s="86">
        <f t="shared" si="457"/>
        <v>6.0714562684939199</v>
      </c>
      <c r="Q4205" s="86">
        <f t="shared" si="458"/>
        <v>6.6507979657914964</v>
      </c>
      <c r="S4205" s="86">
        <f t="shared" si="459"/>
        <v>-6.6473335703250438E-2</v>
      </c>
      <c r="T4205" s="87">
        <v>0.65610700499999997</v>
      </c>
      <c r="U4205" s="87">
        <v>0</v>
      </c>
    </row>
    <row r="4206" spans="2:21">
      <c r="B4206" s="87" t="s">
        <v>9972</v>
      </c>
      <c r="C4206" s="87" t="s">
        <v>5255</v>
      </c>
      <c r="D4206" s="87" t="s">
        <v>5256</v>
      </c>
      <c r="E4206" s="87">
        <v>108.140863170031</v>
      </c>
      <c r="F4206" s="86">
        <v>104.287418965518</v>
      </c>
      <c r="G4206" s="86">
        <v>109.67328954822899</v>
      </c>
      <c r="H4206" s="86">
        <f t="shared" si="460"/>
        <v>107.36719056125933</v>
      </c>
      <c r="I4206" s="86">
        <f t="shared" si="455"/>
        <v>2.7750364795080769</v>
      </c>
      <c r="J4206" s="86">
        <f t="shared" si="456"/>
        <v>6.7464093893733654</v>
      </c>
      <c r="L4206" s="87">
        <v>110.766978280769</v>
      </c>
      <c r="M4206" s="86">
        <v>98.163998201657705</v>
      </c>
      <c r="N4206" s="86">
        <v>101.999539235431</v>
      </c>
      <c r="O4206" s="86">
        <f t="shared" si="461"/>
        <v>103.6435052392859</v>
      </c>
      <c r="P4206" s="86">
        <f t="shared" si="457"/>
        <v>6.4603208035663364</v>
      </c>
      <c r="Q4206" s="86">
        <f t="shared" si="458"/>
        <v>6.6954859033986134</v>
      </c>
      <c r="S4206" s="86">
        <f t="shared" si="459"/>
        <v>-5.0923485974752228E-2</v>
      </c>
      <c r="T4206" s="87">
        <v>0.673413123</v>
      </c>
      <c r="U4206" s="87">
        <v>0</v>
      </c>
    </row>
    <row r="4207" spans="2:21">
      <c r="B4207" s="87" t="s">
        <v>9973</v>
      </c>
      <c r="C4207" s="87" t="s">
        <v>832</v>
      </c>
      <c r="D4207" s="87" t="s">
        <v>5257</v>
      </c>
      <c r="E4207" s="87">
        <v>56.040860512216703</v>
      </c>
      <c r="F4207" s="86">
        <v>54.617444391019802</v>
      </c>
      <c r="G4207" s="86">
        <v>54.356271892650298</v>
      </c>
      <c r="H4207" s="86">
        <f t="shared" si="460"/>
        <v>55.004858931962268</v>
      </c>
      <c r="I4207" s="86">
        <f t="shared" si="455"/>
        <v>0.90665717015496405</v>
      </c>
      <c r="J4207" s="86">
        <f t="shared" si="456"/>
        <v>5.7814871616595624</v>
      </c>
      <c r="L4207" s="87">
        <v>58.748404787290703</v>
      </c>
      <c r="M4207" s="86">
        <v>58.018059782590797</v>
      </c>
      <c r="N4207" s="86">
        <v>52.430379685064104</v>
      </c>
      <c r="O4207" s="86">
        <f t="shared" si="461"/>
        <v>56.398948084981868</v>
      </c>
      <c r="P4207" s="86">
        <f t="shared" si="457"/>
        <v>3.4562266006574145</v>
      </c>
      <c r="Q4207" s="86">
        <f t="shared" si="458"/>
        <v>5.8175963495906418</v>
      </c>
      <c r="S4207" s="86">
        <f t="shared" si="459"/>
        <v>3.6109187931079048E-2</v>
      </c>
      <c r="T4207" s="87">
        <v>0.99607025699999996</v>
      </c>
      <c r="U4207" s="87">
        <v>0</v>
      </c>
    </row>
    <row r="4208" spans="2:21">
      <c r="B4208" s="87" t="s">
        <v>9974</v>
      </c>
      <c r="C4208" s="87" t="s">
        <v>841</v>
      </c>
      <c r="D4208" s="87"/>
      <c r="E4208" s="87">
        <v>130.38060830812401</v>
      </c>
      <c r="F4208" s="86">
        <v>129.58267317005701</v>
      </c>
      <c r="G4208" s="86">
        <v>133.10566586061901</v>
      </c>
      <c r="H4208" s="86">
        <f t="shared" si="460"/>
        <v>131.02298244626667</v>
      </c>
      <c r="I4208" s="86">
        <f t="shared" si="455"/>
        <v>1.8472554708145354</v>
      </c>
      <c r="J4208" s="86">
        <f t="shared" si="456"/>
        <v>7.0336760836223258</v>
      </c>
      <c r="L4208" s="87">
        <v>129.061642853704</v>
      </c>
      <c r="M4208" s="86">
        <v>125.312916822486</v>
      </c>
      <c r="N4208" s="86">
        <v>134.19386734234899</v>
      </c>
      <c r="O4208" s="86">
        <f t="shared" si="461"/>
        <v>129.52280900617967</v>
      </c>
      <c r="P4208" s="86">
        <f t="shared" si="457"/>
        <v>4.4583995109462311</v>
      </c>
      <c r="Q4208" s="86">
        <f t="shared" si="458"/>
        <v>7.0170623690959433</v>
      </c>
      <c r="S4208" s="86">
        <f t="shared" si="459"/>
        <v>-1.6613714526383452E-2</v>
      </c>
      <c r="T4208" s="87">
        <v>0.82086983800000002</v>
      </c>
      <c r="U4208" s="87">
        <v>0</v>
      </c>
    </row>
    <row r="4209" spans="2:21">
      <c r="B4209" s="87" t="s">
        <v>9975</v>
      </c>
      <c r="C4209" s="87" t="s">
        <v>5258</v>
      </c>
      <c r="D4209" s="87" t="s">
        <v>5259</v>
      </c>
      <c r="E4209" s="87">
        <v>264.77741664994602</v>
      </c>
      <c r="F4209" s="86">
        <v>263.07449840633001</v>
      </c>
      <c r="G4209" s="86">
        <v>257.73718406478503</v>
      </c>
      <c r="H4209" s="86">
        <f t="shared" si="460"/>
        <v>261.86303304035368</v>
      </c>
      <c r="I4209" s="86">
        <f t="shared" si="455"/>
        <v>3.6731396601559774</v>
      </c>
      <c r="J4209" s="86">
        <f t="shared" si="456"/>
        <v>8.0326685999267742</v>
      </c>
      <c r="L4209" s="87">
        <v>251.104389116644</v>
      </c>
      <c r="M4209" s="86">
        <v>260.90192365488502</v>
      </c>
      <c r="N4209" s="86">
        <v>245.61381558257</v>
      </c>
      <c r="O4209" s="86">
        <f t="shared" si="461"/>
        <v>252.54004278469969</v>
      </c>
      <c r="P4209" s="86">
        <f t="shared" si="457"/>
        <v>7.7445069693717263</v>
      </c>
      <c r="Q4209" s="86">
        <f t="shared" si="458"/>
        <v>7.9803683497052775</v>
      </c>
      <c r="S4209" s="86">
        <f t="shared" si="459"/>
        <v>-5.2300250221495502E-2</v>
      </c>
      <c r="T4209" s="87">
        <v>0.61066627600000001</v>
      </c>
      <c r="U4209" s="87">
        <v>0</v>
      </c>
    </row>
    <row r="4210" spans="2:21">
      <c r="B4210" s="87" t="s">
        <v>9976</v>
      </c>
      <c r="C4210" s="87" t="s">
        <v>832</v>
      </c>
      <c r="D4210" s="87" t="s">
        <v>5260</v>
      </c>
      <c r="E4210" s="87">
        <v>148.813386043208</v>
      </c>
      <c r="F4210" s="86">
        <v>163.18566372326501</v>
      </c>
      <c r="G4210" s="86">
        <v>173.31323054627501</v>
      </c>
      <c r="H4210" s="86">
        <f t="shared" si="460"/>
        <v>161.77076010424935</v>
      </c>
      <c r="I4210" s="86">
        <f t="shared" si="455"/>
        <v>12.311054356022616</v>
      </c>
      <c r="J4210" s="86">
        <f t="shared" si="456"/>
        <v>7.337807055486091</v>
      </c>
      <c r="L4210" s="87">
        <v>139.357296672698</v>
      </c>
      <c r="M4210" s="86">
        <v>143.66008305284799</v>
      </c>
      <c r="N4210" s="86">
        <v>172.14601947216701</v>
      </c>
      <c r="O4210" s="86">
        <f t="shared" si="461"/>
        <v>151.72113306590435</v>
      </c>
      <c r="P4210" s="86">
        <f t="shared" si="457"/>
        <v>17.818823788057713</v>
      </c>
      <c r="Q4210" s="86">
        <f t="shared" si="458"/>
        <v>7.2452782407250043</v>
      </c>
      <c r="S4210" s="86">
        <f t="shared" si="459"/>
        <v>-9.2528814761085709E-2</v>
      </c>
      <c r="T4210" s="87">
        <v>0.61734120299999995</v>
      </c>
      <c r="U4210" s="87">
        <v>0</v>
      </c>
    </row>
    <row r="4211" spans="2:21">
      <c r="B4211" s="87" t="s">
        <v>9977</v>
      </c>
      <c r="C4211" s="87" t="s">
        <v>841</v>
      </c>
      <c r="D4211" s="87"/>
      <c r="E4211" s="87">
        <v>35.523985539524297</v>
      </c>
      <c r="F4211" s="86">
        <v>37.911525211884602</v>
      </c>
      <c r="G4211" s="86">
        <v>36.874357562702698</v>
      </c>
      <c r="H4211" s="86">
        <f t="shared" si="460"/>
        <v>36.769956104703866</v>
      </c>
      <c r="I4211" s="86">
        <f t="shared" si="455"/>
        <v>1.1971888614992201</v>
      </c>
      <c r="J4211" s="86">
        <f t="shared" si="456"/>
        <v>5.2004555491668407</v>
      </c>
      <c r="L4211" s="87">
        <v>34.798949377856097</v>
      </c>
      <c r="M4211" s="86">
        <v>45.870580792645399</v>
      </c>
      <c r="N4211" s="86">
        <v>37.007476646151403</v>
      </c>
      <c r="O4211" s="86">
        <f t="shared" si="461"/>
        <v>39.225668938884304</v>
      </c>
      <c r="P4211" s="86">
        <f t="shared" si="457"/>
        <v>5.8596534310393915</v>
      </c>
      <c r="Q4211" s="86">
        <f t="shared" si="458"/>
        <v>5.2937261454352802</v>
      </c>
      <c r="S4211" s="86">
        <f t="shared" si="459"/>
        <v>9.327059626843881E-2</v>
      </c>
      <c r="T4211" s="87">
        <v>0.91764953500000002</v>
      </c>
      <c r="U4211" s="87">
        <v>0</v>
      </c>
    </row>
    <row r="4212" spans="2:21">
      <c r="B4212" s="87" t="s">
        <v>9978</v>
      </c>
      <c r="C4212" s="87" t="s">
        <v>5261</v>
      </c>
      <c r="D4212" s="87" t="s">
        <v>5262</v>
      </c>
      <c r="E4212" s="87">
        <v>67.228504826926596</v>
      </c>
      <c r="F4212" s="86">
        <v>59.8485382921195</v>
      </c>
      <c r="G4212" s="86">
        <v>59.3657667289568</v>
      </c>
      <c r="H4212" s="86">
        <f t="shared" si="460"/>
        <v>62.147603282667632</v>
      </c>
      <c r="I4212" s="86">
        <f t="shared" si="455"/>
        <v>4.4068058128750671</v>
      </c>
      <c r="J4212" s="86">
        <f t="shared" si="456"/>
        <v>5.9576268498194658</v>
      </c>
      <c r="L4212" s="87">
        <v>67.833629660775998</v>
      </c>
      <c r="M4212" s="86">
        <v>73.578183589256497</v>
      </c>
      <c r="N4212" s="86">
        <v>56.140231221953499</v>
      </c>
      <c r="O4212" s="86">
        <f t="shared" si="461"/>
        <v>65.850681490661998</v>
      </c>
      <c r="P4212" s="86">
        <f t="shared" si="457"/>
        <v>8.8864845847558005</v>
      </c>
      <c r="Q4212" s="86">
        <f t="shared" si="458"/>
        <v>6.0411264659403132</v>
      </c>
      <c r="S4212" s="86">
        <f t="shared" si="459"/>
        <v>8.3499616120846887E-2</v>
      </c>
      <c r="T4212" s="87">
        <v>0.92805529099999995</v>
      </c>
      <c r="U4212" s="87">
        <v>0</v>
      </c>
    </row>
    <row r="4213" spans="2:21">
      <c r="B4213" s="87" t="s">
        <v>9979</v>
      </c>
      <c r="C4213" s="87" t="s">
        <v>841</v>
      </c>
      <c r="D4213" s="87"/>
      <c r="E4213" s="87">
        <v>68.875250250943196</v>
      </c>
      <c r="F4213" s="86">
        <v>55.909926070052002</v>
      </c>
      <c r="G4213" s="86">
        <v>55.363181102545298</v>
      </c>
      <c r="H4213" s="86">
        <f t="shared" si="460"/>
        <v>60.049452474513494</v>
      </c>
      <c r="I4213" s="86">
        <f t="shared" si="455"/>
        <v>7.6482522387599818</v>
      </c>
      <c r="J4213" s="86">
        <f t="shared" si="456"/>
        <v>5.9080791865151028</v>
      </c>
      <c r="L4213" s="87">
        <v>60.283681821862203</v>
      </c>
      <c r="M4213" s="86">
        <v>57.281173029621897</v>
      </c>
      <c r="N4213" s="86">
        <v>48.995814151242698</v>
      </c>
      <c r="O4213" s="86">
        <f t="shared" si="461"/>
        <v>55.520223000908935</v>
      </c>
      <c r="P4213" s="86">
        <f t="shared" si="457"/>
        <v>5.8463405554305847</v>
      </c>
      <c r="Q4213" s="86">
        <f t="shared" si="458"/>
        <v>5.7949414575020119</v>
      </c>
      <c r="S4213" s="86">
        <f t="shared" si="459"/>
        <v>-0.11313772901309158</v>
      </c>
      <c r="T4213" s="87">
        <v>0.66619965599999997</v>
      </c>
      <c r="U4213" s="87">
        <v>0</v>
      </c>
    </row>
    <row r="4214" spans="2:21">
      <c r="B4214" s="87" t="s">
        <v>9980</v>
      </c>
      <c r="C4214" s="87" t="s">
        <v>5263</v>
      </c>
      <c r="D4214" s="87" t="s">
        <v>1047</v>
      </c>
      <c r="E4214" s="87">
        <v>16.723304406820201</v>
      </c>
      <c r="F4214" s="86">
        <v>16.697289927544499</v>
      </c>
      <c r="G4214" s="86">
        <v>16.915177369346601</v>
      </c>
      <c r="H4214" s="86">
        <f t="shared" si="460"/>
        <v>16.778590567903766</v>
      </c>
      <c r="I4214" s="86">
        <f t="shared" si="455"/>
        <v>0.11900064718010812</v>
      </c>
      <c r="J4214" s="86">
        <f t="shared" si="456"/>
        <v>4.0685496267498928</v>
      </c>
      <c r="L4214" s="87">
        <v>10.910418031925399</v>
      </c>
      <c r="M4214" s="86">
        <v>17.4718988332584</v>
      </c>
      <c r="N4214" s="86">
        <v>14.852538365387</v>
      </c>
      <c r="O4214" s="86">
        <f t="shared" si="461"/>
        <v>14.411618410190266</v>
      </c>
      <c r="P4214" s="86">
        <f t="shared" si="457"/>
        <v>3.3028874309811709</v>
      </c>
      <c r="Q4214" s="86">
        <f t="shared" si="458"/>
        <v>3.8491604526934866</v>
      </c>
      <c r="S4214" s="86">
        <f t="shared" si="459"/>
        <v>-0.21938917405640643</v>
      </c>
      <c r="T4214" s="87">
        <v>0.43172998400000001</v>
      </c>
      <c r="U4214" s="87">
        <v>0</v>
      </c>
    </row>
    <row r="4215" spans="2:21">
      <c r="B4215" s="87" t="s">
        <v>9981</v>
      </c>
      <c r="C4215" s="87" t="s">
        <v>832</v>
      </c>
      <c r="D4215" s="87" t="s">
        <v>3744</v>
      </c>
      <c r="E4215" s="87">
        <v>82.737209134256005</v>
      </c>
      <c r="F4215" s="86">
        <v>84.860545322763898</v>
      </c>
      <c r="G4215" s="86">
        <v>76.103716112603294</v>
      </c>
      <c r="H4215" s="86">
        <f t="shared" si="460"/>
        <v>81.233823523207732</v>
      </c>
      <c r="I4215" s="86">
        <f t="shared" si="455"/>
        <v>4.5678923669030045</v>
      </c>
      <c r="J4215" s="86">
        <f t="shared" si="456"/>
        <v>6.3440086458066629</v>
      </c>
      <c r="L4215" s="87">
        <v>88.485060871574504</v>
      </c>
      <c r="M4215" s="86">
        <v>92.197585274769807</v>
      </c>
      <c r="N4215" s="86">
        <v>81.729187860796401</v>
      </c>
      <c r="O4215" s="86">
        <f t="shared" si="461"/>
        <v>87.470611335713571</v>
      </c>
      <c r="P4215" s="86">
        <f t="shared" si="457"/>
        <v>5.3074162263598303</v>
      </c>
      <c r="Q4215" s="86">
        <f t="shared" si="458"/>
        <v>6.4507264718085056</v>
      </c>
      <c r="S4215" s="86">
        <f t="shared" si="459"/>
        <v>0.10671782600184261</v>
      </c>
      <c r="T4215" s="87">
        <v>0.82923165799999998</v>
      </c>
      <c r="U4215" s="87">
        <v>0</v>
      </c>
    </row>
    <row r="4216" spans="2:21">
      <c r="B4216" s="87" t="s">
        <v>9982</v>
      </c>
      <c r="C4216" s="87" t="s">
        <v>3188</v>
      </c>
      <c r="D4216" s="87" t="s">
        <v>1189</v>
      </c>
      <c r="E4216" s="87">
        <v>57.077618916434197</v>
      </c>
      <c r="F4216" s="86">
        <v>54.627382231412803</v>
      </c>
      <c r="G4216" s="86">
        <v>63.204528847088902</v>
      </c>
      <c r="H4216" s="86">
        <f t="shared" si="460"/>
        <v>58.303176664978629</v>
      </c>
      <c r="I4216" s="86">
        <f t="shared" si="455"/>
        <v>4.4179582233158312</v>
      </c>
      <c r="J4216" s="86">
        <f t="shared" si="456"/>
        <v>5.865502586099705</v>
      </c>
      <c r="L4216" s="87">
        <v>72.495221512369795</v>
      </c>
      <c r="M4216" s="86">
        <v>70.710611390313701</v>
      </c>
      <c r="N4216" s="86">
        <v>66.475433382615606</v>
      </c>
      <c r="O4216" s="86">
        <f t="shared" si="461"/>
        <v>69.893755428433039</v>
      </c>
      <c r="P4216" s="86">
        <f t="shared" si="457"/>
        <v>3.0919092044604666</v>
      </c>
      <c r="Q4216" s="86">
        <f t="shared" si="458"/>
        <v>6.127091660432713</v>
      </c>
      <c r="S4216" s="86">
        <f t="shared" si="459"/>
        <v>0.26158907433300871</v>
      </c>
      <c r="T4216" s="87">
        <v>9.6820600000000007E-2</v>
      </c>
      <c r="U4216" s="87">
        <v>0</v>
      </c>
    </row>
    <row r="4217" spans="2:21">
      <c r="B4217" s="87" t="s">
        <v>9983</v>
      </c>
      <c r="C4217" s="87" t="s">
        <v>5264</v>
      </c>
      <c r="D4217" s="87" t="s">
        <v>5265</v>
      </c>
      <c r="E4217" s="87">
        <v>99.447788264730804</v>
      </c>
      <c r="F4217" s="86">
        <v>99.145766737031494</v>
      </c>
      <c r="G4217" s="86">
        <v>111.298810130535</v>
      </c>
      <c r="H4217" s="86">
        <f t="shared" si="460"/>
        <v>103.2974550440991</v>
      </c>
      <c r="I4217" s="86">
        <f t="shared" si="455"/>
        <v>6.9310220505509665</v>
      </c>
      <c r="J4217" s="86">
        <f t="shared" si="456"/>
        <v>6.6906609005073596</v>
      </c>
      <c r="L4217" s="87">
        <v>103.958880436377</v>
      </c>
      <c r="M4217" s="86">
        <v>109.239236042187</v>
      </c>
      <c r="N4217" s="86">
        <v>92.078470316736997</v>
      </c>
      <c r="O4217" s="86">
        <f t="shared" si="461"/>
        <v>101.75886226510033</v>
      </c>
      <c r="P4217" s="86">
        <f t="shared" si="457"/>
        <v>8.7893702866818373</v>
      </c>
      <c r="Q4217" s="86">
        <f t="shared" si="458"/>
        <v>6.669010635265197</v>
      </c>
      <c r="S4217" s="86">
        <f t="shared" si="459"/>
        <v>-2.165026524216165E-2</v>
      </c>
      <c r="T4217" s="87">
        <v>0.85116730299999999</v>
      </c>
      <c r="U4217" s="87">
        <v>0</v>
      </c>
    </row>
    <row r="4218" spans="2:21">
      <c r="B4218" s="87" t="s">
        <v>9984</v>
      </c>
      <c r="C4218" s="87" t="s">
        <v>832</v>
      </c>
      <c r="D4218" s="87" t="s">
        <v>5181</v>
      </c>
      <c r="E4218" s="87">
        <v>279.14647422022603</v>
      </c>
      <c r="F4218" s="86">
        <v>303.89766831394002</v>
      </c>
      <c r="G4218" s="86">
        <v>292.90115407630401</v>
      </c>
      <c r="H4218" s="86">
        <f t="shared" si="460"/>
        <v>291.98176553682333</v>
      </c>
      <c r="I4218" s="86">
        <f t="shared" si="455"/>
        <v>12.401183763297432</v>
      </c>
      <c r="J4218" s="86">
        <f t="shared" si="456"/>
        <v>8.1897344643902255</v>
      </c>
      <c r="L4218" s="87">
        <v>276.68259005390502</v>
      </c>
      <c r="M4218" s="86">
        <v>287.72826027005902</v>
      </c>
      <c r="N4218" s="86">
        <v>300.02681180779399</v>
      </c>
      <c r="O4218" s="86">
        <f t="shared" si="461"/>
        <v>288.14588737725268</v>
      </c>
      <c r="P4218" s="86">
        <f t="shared" si="457"/>
        <v>11.677713030563091</v>
      </c>
      <c r="Q4218" s="86">
        <f t="shared" si="458"/>
        <v>8.1706556184780332</v>
      </c>
      <c r="S4218" s="86">
        <f t="shared" si="459"/>
        <v>-1.9078845912193141E-2</v>
      </c>
      <c r="T4218" s="87">
        <v>0.82262595800000005</v>
      </c>
      <c r="U4218" s="87">
        <v>0</v>
      </c>
    </row>
    <row r="4219" spans="2:21">
      <c r="B4219" s="87" t="s">
        <v>9985</v>
      </c>
      <c r="C4219" s="87" t="s">
        <v>832</v>
      </c>
      <c r="D4219" s="87" t="s">
        <v>5266</v>
      </c>
      <c r="E4219" s="87">
        <v>74.300099614556899</v>
      </c>
      <c r="F4219" s="86">
        <v>82.801834620348799</v>
      </c>
      <c r="G4219" s="86">
        <v>86.395208146013701</v>
      </c>
      <c r="H4219" s="86">
        <f t="shared" si="460"/>
        <v>81.165714126973128</v>
      </c>
      <c r="I4219" s="86">
        <f t="shared" si="455"/>
        <v>6.2113267744148395</v>
      </c>
      <c r="J4219" s="86">
        <f t="shared" si="456"/>
        <v>6.3427985303670686</v>
      </c>
      <c r="L4219" s="87">
        <v>82.274203031684294</v>
      </c>
      <c r="M4219" s="86">
        <v>88.418397125883203</v>
      </c>
      <c r="N4219" s="86">
        <v>86.518407073265095</v>
      </c>
      <c r="O4219" s="86">
        <f t="shared" si="461"/>
        <v>85.737002410277526</v>
      </c>
      <c r="P4219" s="86">
        <f t="shared" si="457"/>
        <v>3.1457471612164287</v>
      </c>
      <c r="Q4219" s="86">
        <f t="shared" si="458"/>
        <v>6.4218460725341284</v>
      </c>
      <c r="S4219" s="86">
        <f t="shared" si="459"/>
        <v>7.9047542167059837E-2</v>
      </c>
      <c r="T4219" s="87">
        <v>0.90948264199999995</v>
      </c>
      <c r="U4219" s="87">
        <v>0</v>
      </c>
    </row>
    <row r="4220" spans="2:21">
      <c r="B4220" s="87" t="s">
        <v>9986</v>
      </c>
      <c r="C4220" s="87" t="s">
        <v>841</v>
      </c>
      <c r="D4220" s="87"/>
      <c r="E4220" s="87">
        <v>55.213988054432598</v>
      </c>
      <c r="F4220" s="86">
        <v>53.809652050191303</v>
      </c>
      <c r="G4220" s="86">
        <v>56.696361259884597</v>
      </c>
      <c r="H4220" s="86">
        <f t="shared" si="460"/>
        <v>55.240000454836171</v>
      </c>
      <c r="I4220" s="86">
        <f t="shared" si="455"/>
        <v>1.4435303942290534</v>
      </c>
      <c r="J4220" s="86">
        <f t="shared" si="456"/>
        <v>5.7876414263622165</v>
      </c>
      <c r="L4220" s="87">
        <v>58.013808222003497</v>
      </c>
      <c r="M4220" s="86">
        <v>53.081604546528503</v>
      </c>
      <c r="N4220" s="86">
        <v>62.457572608326899</v>
      </c>
      <c r="O4220" s="86">
        <f t="shared" si="461"/>
        <v>57.850995125619626</v>
      </c>
      <c r="P4220" s="86">
        <f t="shared" si="457"/>
        <v>4.6901039809615597</v>
      </c>
      <c r="Q4220" s="86">
        <f t="shared" si="458"/>
        <v>5.8542698709953855</v>
      </c>
      <c r="S4220" s="86">
        <f t="shared" si="459"/>
        <v>6.6628444633168429E-2</v>
      </c>
      <c r="T4220" s="87">
        <v>0.95528714000000003</v>
      </c>
      <c r="U4220" s="87">
        <v>0</v>
      </c>
    </row>
    <row r="4221" spans="2:21">
      <c r="B4221" s="87" t="s">
        <v>9987</v>
      </c>
      <c r="C4221" s="87" t="s">
        <v>5267</v>
      </c>
      <c r="D4221" s="87" t="s">
        <v>5268</v>
      </c>
      <c r="E4221" s="87">
        <v>64.3599967464434</v>
      </c>
      <c r="F4221" s="86">
        <v>70.070821982529495</v>
      </c>
      <c r="G4221" s="86">
        <v>77.724223067616293</v>
      </c>
      <c r="H4221" s="86">
        <f t="shared" si="460"/>
        <v>70.718347265529729</v>
      </c>
      <c r="I4221" s="86">
        <f t="shared" si="455"/>
        <v>6.7056023618296958</v>
      </c>
      <c r="J4221" s="86">
        <f t="shared" si="456"/>
        <v>6.1440126532749888</v>
      </c>
      <c r="L4221" s="87">
        <v>66.535676243392004</v>
      </c>
      <c r="M4221" s="86">
        <v>70.863207829370396</v>
      </c>
      <c r="N4221" s="86">
        <v>74.118572973448195</v>
      </c>
      <c r="O4221" s="86">
        <f t="shared" si="461"/>
        <v>70.505819015403532</v>
      </c>
      <c r="P4221" s="86">
        <f t="shared" si="457"/>
        <v>3.8040604330025705</v>
      </c>
      <c r="Q4221" s="86">
        <f t="shared" si="458"/>
        <v>6.1396704264161484</v>
      </c>
      <c r="S4221" s="86">
        <f t="shared" si="459"/>
        <v>-4.3422268588395527E-3</v>
      </c>
      <c r="T4221" s="87">
        <v>0.89661569900000004</v>
      </c>
      <c r="U4221" s="87">
        <v>0</v>
      </c>
    </row>
    <row r="4222" spans="2:21">
      <c r="B4222" s="87" t="s">
        <v>9988</v>
      </c>
      <c r="C4222" s="87" t="s">
        <v>5269</v>
      </c>
      <c r="D4222" s="87" t="s">
        <v>5270</v>
      </c>
      <c r="E4222" s="87">
        <v>81.606889997066006</v>
      </c>
      <c r="F4222" s="86">
        <v>94.019960332925905</v>
      </c>
      <c r="G4222" s="86">
        <v>109.15524274368001</v>
      </c>
      <c r="H4222" s="86">
        <f t="shared" si="460"/>
        <v>94.927364357890625</v>
      </c>
      <c r="I4222" s="86">
        <f t="shared" si="455"/>
        <v>13.796574622396765</v>
      </c>
      <c r="J4222" s="86">
        <f t="shared" si="456"/>
        <v>6.568752122415412</v>
      </c>
      <c r="L4222" s="87">
        <v>94.913732198258202</v>
      </c>
      <c r="M4222" s="86">
        <v>99.156943000424405</v>
      </c>
      <c r="N4222" s="86">
        <v>105.53527783138099</v>
      </c>
      <c r="O4222" s="86">
        <f t="shared" si="461"/>
        <v>99.868651010021196</v>
      </c>
      <c r="P4222" s="86">
        <f t="shared" si="457"/>
        <v>5.3464197485158831</v>
      </c>
      <c r="Q4222" s="86">
        <f t="shared" si="458"/>
        <v>6.6419599788102683</v>
      </c>
      <c r="S4222" s="86">
        <f t="shared" si="459"/>
        <v>7.32078563948559E-2</v>
      </c>
      <c r="T4222" s="87">
        <v>0.94153764699999998</v>
      </c>
      <c r="U4222" s="87">
        <v>0</v>
      </c>
    </row>
    <row r="4223" spans="2:21">
      <c r="B4223" s="87" t="s">
        <v>9989</v>
      </c>
      <c r="C4223" s="87" t="s">
        <v>5271</v>
      </c>
      <c r="D4223" s="87" t="s">
        <v>978</v>
      </c>
      <c r="E4223" s="87">
        <v>842.57445184444305</v>
      </c>
      <c r="F4223" s="86">
        <v>827.60830080259495</v>
      </c>
      <c r="G4223" s="86">
        <v>746.08401720597101</v>
      </c>
      <c r="H4223" s="86">
        <f t="shared" si="460"/>
        <v>805.42225661766963</v>
      </c>
      <c r="I4223" s="86">
        <f t="shared" si="455"/>
        <v>51.930399686618088</v>
      </c>
      <c r="J4223" s="86">
        <f t="shared" si="456"/>
        <v>9.6536015292899364</v>
      </c>
      <c r="L4223" s="87">
        <v>838.848726192453</v>
      </c>
      <c r="M4223" s="86">
        <v>806.39533076577095</v>
      </c>
      <c r="N4223" s="86">
        <v>730.67112828689596</v>
      </c>
      <c r="O4223" s="86">
        <f t="shared" si="461"/>
        <v>791.97172841504005</v>
      </c>
      <c r="P4223" s="86">
        <f t="shared" si="457"/>
        <v>55.512416635678036</v>
      </c>
      <c r="Q4223" s="86">
        <f t="shared" si="458"/>
        <v>9.6293051200752942</v>
      </c>
      <c r="S4223" s="86">
        <f t="shared" si="459"/>
        <v>-2.429640921464183E-2</v>
      </c>
      <c r="T4223" s="87">
        <v>0.82741527599999998</v>
      </c>
      <c r="U4223" s="87">
        <v>0</v>
      </c>
    </row>
    <row r="4224" spans="2:21">
      <c r="B4224" s="87" t="s">
        <v>9990</v>
      </c>
      <c r="C4224" s="87" t="s">
        <v>841</v>
      </c>
      <c r="D4224" s="87" t="s">
        <v>4551</v>
      </c>
      <c r="E4224" s="87">
        <v>101.018323846005</v>
      </c>
      <c r="F4224" s="86">
        <v>111.00900162336499</v>
      </c>
      <c r="G4224" s="86">
        <v>123.405464046812</v>
      </c>
      <c r="H4224" s="86">
        <f t="shared" si="460"/>
        <v>111.81092983872732</v>
      </c>
      <c r="I4224" s="86">
        <f t="shared" si="455"/>
        <v>11.215093768649144</v>
      </c>
      <c r="J4224" s="86">
        <f t="shared" si="456"/>
        <v>6.8049174124227356</v>
      </c>
      <c r="L4224" s="87">
        <v>105.711962771495</v>
      </c>
      <c r="M4224" s="86">
        <v>124.27105077391199</v>
      </c>
      <c r="N4224" s="86">
        <v>143.93601910707099</v>
      </c>
      <c r="O4224" s="86">
        <f t="shared" si="461"/>
        <v>124.63967755082599</v>
      </c>
      <c r="P4224" s="86">
        <f t="shared" si="457"/>
        <v>19.114694215754909</v>
      </c>
      <c r="Q4224" s="86">
        <f t="shared" si="458"/>
        <v>6.9616195959664537</v>
      </c>
      <c r="S4224" s="86">
        <f t="shared" si="459"/>
        <v>0.15670218354371884</v>
      </c>
      <c r="T4224" s="87">
        <v>0.71728467399999996</v>
      </c>
      <c r="U4224" s="87">
        <v>0</v>
      </c>
    </row>
    <row r="4225" spans="2:21">
      <c r="B4225" s="87" t="s">
        <v>9991</v>
      </c>
      <c r="C4225" s="87" t="s">
        <v>5272</v>
      </c>
      <c r="D4225" s="87" t="s">
        <v>5273</v>
      </c>
      <c r="E4225" s="87">
        <v>298.29173945641202</v>
      </c>
      <c r="F4225" s="86">
        <v>297.05296102480798</v>
      </c>
      <c r="G4225" s="86">
        <v>278.26415380514999</v>
      </c>
      <c r="H4225" s="86">
        <f t="shared" si="460"/>
        <v>291.20295142878996</v>
      </c>
      <c r="I4225" s="86">
        <f t="shared" si="455"/>
        <v>11.222433156841973</v>
      </c>
      <c r="J4225" s="86">
        <f t="shared" si="456"/>
        <v>8.185881167530086</v>
      </c>
      <c r="L4225" s="87">
        <v>272.61037799247799</v>
      </c>
      <c r="M4225" s="86">
        <v>302.293666622437</v>
      </c>
      <c r="N4225" s="86">
        <v>283.06925778717402</v>
      </c>
      <c r="O4225" s="86">
        <f t="shared" si="461"/>
        <v>285.9911008006963</v>
      </c>
      <c r="P4225" s="86">
        <f t="shared" si="457"/>
        <v>15.055805555303751</v>
      </c>
      <c r="Q4225" s="86">
        <f t="shared" si="458"/>
        <v>8.1598264450635138</v>
      </c>
      <c r="S4225" s="86">
        <f t="shared" si="459"/>
        <v>-2.6054722466572654E-2</v>
      </c>
      <c r="T4225" s="87">
        <v>0.80028306400000004</v>
      </c>
      <c r="U4225" s="87">
        <v>0</v>
      </c>
    </row>
    <row r="4226" spans="2:21">
      <c r="B4226" s="87" t="s">
        <v>9992</v>
      </c>
      <c r="C4226" s="87" t="s">
        <v>5274</v>
      </c>
      <c r="D4226" s="87" t="s">
        <v>5275</v>
      </c>
      <c r="E4226" s="87">
        <v>3457.6364371393802</v>
      </c>
      <c r="F4226" s="86">
        <v>3703.56918355579</v>
      </c>
      <c r="G4226" s="86">
        <v>2951.4635179319598</v>
      </c>
      <c r="H4226" s="86">
        <f t="shared" si="460"/>
        <v>3370.8897128757103</v>
      </c>
      <c r="I4226" s="86">
        <f t="shared" si="455"/>
        <v>383.48334865248592</v>
      </c>
      <c r="J4226" s="86">
        <f t="shared" si="456"/>
        <v>11.718913711364182</v>
      </c>
      <c r="L4226" s="87">
        <v>3016.03643536256</v>
      </c>
      <c r="M4226" s="86">
        <v>2858.1747547884602</v>
      </c>
      <c r="N4226" s="86">
        <v>2718.9912057766501</v>
      </c>
      <c r="O4226" s="86">
        <f t="shared" si="461"/>
        <v>2864.4007986425568</v>
      </c>
      <c r="P4226" s="86">
        <f t="shared" si="457"/>
        <v>148.62045559576023</v>
      </c>
      <c r="Q4226" s="86">
        <f t="shared" si="458"/>
        <v>11.484017659162987</v>
      </c>
      <c r="S4226" s="86">
        <f t="shared" si="459"/>
        <v>-0.23489605220119791</v>
      </c>
      <c r="T4226" s="87">
        <v>7.2574165999999996E-2</v>
      </c>
      <c r="U4226" s="87">
        <v>0</v>
      </c>
    </row>
    <row r="4227" spans="2:21">
      <c r="B4227" s="87" t="s">
        <v>9993</v>
      </c>
      <c r="C4227" s="87" t="s">
        <v>5276</v>
      </c>
      <c r="D4227" s="87" t="s">
        <v>5277</v>
      </c>
      <c r="E4227" s="87">
        <v>229.09735459856</v>
      </c>
      <c r="F4227" s="86">
        <v>215.645797425419</v>
      </c>
      <c r="G4227" s="86">
        <v>215.71637397835701</v>
      </c>
      <c r="H4227" s="86">
        <f t="shared" si="460"/>
        <v>220.15317533411201</v>
      </c>
      <c r="I4227" s="86">
        <f t="shared" si="455"/>
        <v>7.7459668407754156</v>
      </c>
      <c r="J4227" s="86">
        <f t="shared" si="456"/>
        <v>7.7823638426152346</v>
      </c>
      <c r="L4227" s="87">
        <v>232.22703409904699</v>
      </c>
      <c r="M4227" s="86">
        <v>232.066832039617</v>
      </c>
      <c r="N4227" s="86">
        <v>223.12508036512301</v>
      </c>
      <c r="O4227" s="86">
        <f t="shared" si="461"/>
        <v>229.13964883459565</v>
      </c>
      <c r="P4227" s="86">
        <f t="shared" si="457"/>
        <v>5.2093849522225151</v>
      </c>
      <c r="Q4227" s="86">
        <f t="shared" si="458"/>
        <v>7.8400833045845015</v>
      </c>
      <c r="S4227" s="86">
        <f t="shared" si="459"/>
        <v>5.7719461969266889E-2</v>
      </c>
      <c r="T4227" s="87">
        <v>0.96451334799999999</v>
      </c>
      <c r="U4227" s="87">
        <v>0</v>
      </c>
    </row>
    <row r="4228" spans="2:21">
      <c r="B4228" s="87" t="s">
        <v>9994</v>
      </c>
      <c r="C4228" s="87" t="s">
        <v>1926</v>
      </c>
      <c r="D4228" s="87" t="s">
        <v>5278</v>
      </c>
      <c r="E4228" s="87">
        <v>70.825198437179594</v>
      </c>
      <c r="F4228" s="86">
        <v>58.619623371349</v>
      </c>
      <c r="G4228" s="86">
        <v>80.989441012092996</v>
      </c>
      <c r="H4228" s="86">
        <f t="shared" si="460"/>
        <v>70.144754273540528</v>
      </c>
      <c r="I4228" s="86">
        <f t="shared" si="455"/>
        <v>11.20042135434678</v>
      </c>
      <c r="J4228" s="86">
        <f t="shared" si="456"/>
        <v>6.1322633118255512</v>
      </c>
      <c r="L4228" s="87">
        <v>92.316858977272304</v>
      </c>
      <c r="M4228" s="86">
        <v>86.454735308413106</v>
      </c>
      <c r="N4228" s="86">
        <v>76.688411936806403</v>
      </c>
      <c r="O4228" s="86">
        <f t="shared" si="461"/>
        <v>85.153335407497266</v>
      </c>
      <c r="P4228" s="86">
        <f t="shared" si="457"/>
        <v>7.8950820452190138</v>
      </c>
      <c r="Q4228" s="86">
        <f t="shared" si="458"/>
        <v>6.4119911354384289</v>
      </c>
      <c r="S4228" s="86">
        <f t="shared" si="459"/>
        <v>0.27972782361287818</v>
      </c>
      <c r="T4228" s="87">
        <v>0.445631632</v>
      </c>
      <c r="U4228" s="87">
        <v>0</v>
      </c>
    </row>
    <row r="4229" spans="2:21">
      <c r="B4229" s="87" t="s">
        <v>9995</v>
      </c>
      <c r="C4229" s="87" t="s">
        <v>832</v>
      </c>
      <c r="D4229" s="87" t="s">
        <v>3771</v>
      </c>
      <c r="E4229" s="87">
        <v>101.93940542436199</v>
      </c>
      <c r="F4229" s="86">
        <v>102.328294240736</v>
      </c>
      <c r="G4229" s="86">
        <v>108.69008315601</v>
      </c>
      <c r="H4229" s="86">
        <f t="shared" si="460"/>
        <v>104.31926094036935</v>
      </c>
      <c r="I4229" s="86">
        <f t="shared" si="455"/>
        <v>3.7902339978461383</v>
      </c>
      <c r="J4229" s="86">
        <f t="shared" si="456"/>
        <v>6.7048617435836437</v>
      </c>
      <c r="L4229" s="87">
        <v>91.645241616987903</v>
      </c>
      <c r="M4229" s="86">
        <v>102.344861942652</v>
      </c>
      <c r="N4229" s="86">
        <v>131.290911111658</v>
      </c>
      <c r="O4229" s="86">
        <f t="shared" si="461"/>
        <v>108.42700489043266</v>
      </c>
      <c r="P4229" s="86">
        <f t="shared" si="457"/>
        <v>20.510707558445667</v>
      </c>
      <c r="Q4229" s="86">
        <f t="shared" si="458"/>
        <v>6.7605803096531023</v>
      </c>
      <c r="S4229" s="86">
        <f t="shared" si="459"/>
        <v>5.5718566069457895E-2</v>
      </c>
      <c r="T4229" s="87">
        <v>0.98359973700000003</v>
      </c>
      <c r="U4229" s="87">
        <v>0</v>
      </c>
    </row>
    <row r="4230" spans="2:21">
      <c r="B4230" s="87" t="s">
        <v>9996</v>
      </c>
      <c r="C4230" s="87" t="s">
        <v>841</v>
      </c>
      <c r="D4230" s="87" t="s">
        <v>5279</v>
      </c>
      <c r="E4230" s="87">
        <v>140.573662438659</v>
      </c>
      <c r="F4230" s="86">
        <v>148.44681601953101</v>
      </c>
      <c r="G4230" s="86">
        <v>161.29638673475799</v>
      </c>
      <c r="H4230" s="86">
        <f t="shared" si="460"/>
        <v>150.10562173098268</v>
      </c>
      <c r="I4230" s="86">
        <f t="shared" ref="I4230:I4293" si="462">STDEV(E4230:G4230)</f>
        <v>10.460475747034229</v>
      </c>
      <c r="J4230" s="86">
        <f t="shared" ref="J4230:J4293" si="463">LOG(H4230,2)</f>
        <v>7.229834199321818</v>
      </c>
      <c r="L4230" s="87">
        <v>149.44503868388699</v>
      </c>
      <c r="M4230" s="86">
        <v>174.79438490407401</v>
      </c>
      <c r="N4230" s="86">
        <v>180.699940701397</v>
      </c>
      <c r="O4230" s="86">
        <f t="shared" si="461"/>
        <v>168.31312142978601</v>
      </c>
      <c r="P4230" s="86">
        <f t="shared" ref="P4230:P4293" si="464">STDEV(L4230:N4230)</f>
        <v>16.604888051365858</v>
      </c>
      <c r="Q4230" s="86">
        <f t="shared" ref="Q4230:Q4293" si="465">LOG(O4230,2)</f>
        <v>7.3950038410936685</v>
      </c>
      <c r="S4230" s="86">
        <f t="shared" ref="S4230:S4293" si="466">LOG(O4230/H4230,2)</f>
        <v>0.16516964177185164</v>
      </c>
      <c r="T4230" s="87">
        <v>0.55995709800000004</v>
      </c>
      <c r="U4230" s="87">
        <v>0</v>
      </c>
    </row>
    <row r="4231" spans="2:21">
      <c r="B4231" s="87" t="s">
        <v>9997</v>
      </c>
      <c r="C4231" s="87" t="s">
        <v>841</v>
      </c>
      <c r="D4231" s="87"/>
      <c r="E4231" s="87">
        <v>31.748132851786298</v>
      </c>
      <c r="F4231" s="86">
        <v>37.825838690813001</v>
      </c>
      <c r="G4231" s="86">
        <v>34.6539182777394</v>
      </c>
      <c r="H4231" s="86">
        <f t="shared" ref="H4231:H4294" si="467">AVERAGE(E4231:G4231)</f>
        <v>34.742629940112899</v>
      </c>
      <c r="I4231" s="86">
        <f t="shared" si="462"/>
        <v>3.0398239070241586</v>
      </c>
      <c r="J4231" s="86">
        <f t="shared" si="463"/>
        <v>5.1186350618875611</v>
      </c>
      <c r="L4231" s="87">
        <v>38.800660597363901</v>
      </c>
      <c r="M4231" s="86">
        <v>35.979299455730398</v>
      </c>
      <c r="N4231" s="86">
        <v>32.369375184296999</v>
      </c>
      <c r="O4231" s="86">
        <f t="shared" ref="O4231:O4294" si="468">AVERAGE(L4231:N4231)</f>
        <v>35.71644507913043</v>
      </c>
      <c r="P4231" s="86">
        <f t="shared" si="464"/>
        <v>3.2236900182174923</v>
      </c>
      <c r="Q4231" s="86">
        <f t="shared" si="465"/>
        <v>5.1585165885062567</v>
      </c>
      <c r="S4231" s="86">
        <f t="shared" si="466"/>
        <v>3.9881526618695248E-2</v>
      </c>
      <c r="T4231" s="87">
        <v>1</v>
      </c>
      <c r="U4231" s="87">
        <v>0</v>
      </c>
    </row>
    <row r="4232" spans="2:21">
      <c r="B4232" s="87" t="s">
        <v>9998</v>
      </c>
      <c r="C4232" s="87" t="s">
        <v>832</v>
      </c>
      <c r="D4232" s="87" t="s">
        <v>2925</v>
      </c>
      <c r="E4232" s="87">
        <v>87.715843717514801</v>
      </c>
      <c r="F4232" s="86">
        <v>81.321042175276204</v>
      </c>
      <c r="G4232" s="86">
        <v>91.101353978442006</v>
      </c>
      <c r="H4232" s="86">
        <f t="shared" si="467"/>
        <v>86.712746623744351</v>
      </c>
      <c r="I4232" s="86">
        <f t="shared" si="462"/>
        <v>4.966716981712783</v>
      </c>
      <c r="J4232" s="86">
        <f t="shared" si="463"/>
        <v>6.4381721775984415</v>
      </c>
      <c r="L4232" s="87">
        <v>93.474819943279797</v>
      </c>
      <c r="M4232" s="86">
        <v>89.785060058951998</v>
      </c>
      <c r="N4232" s="86">
        <v>88.728589882402503</v>
      </c>
      <c r="O4232" s="86">
        <f t="shared" si="468"/>
        <v>90.662823294878095</v>
      </c>
      <c r="P4232" s="86">
        <f t="shared" si="464"/>
        <v>2.491892086638468</v>
      </c>
      <c r="Q4232" s="86">
        <f t="shared" si="465"/>
        <v>6.5024391832025774</v>
      </c>
      <c r="S4232" s="86">
        <f t="shared" si="466"/>
        <v>6.4267005604134675E-2</v>
      </c>
      <c r="T4232" s="87">
        <v>0.95331859399999996</v>
      </c>
      <c r="U4232" s="87">
        <v>0</v>
      </c>
    </row>
    <row r="4233" spans="2:21">
      <c r="B4233" s="87" t="s">
        <v>9999</v>
      </c>
      <c r="C4233" s="87" t="s">
        <v>841</v>
      </c>
      <c r="D4233" s="87" t="s">
        <v>1680</v>
      </c>
      <c r="E4233" s="87">
        <v>100.21416162395001</v>
      </c>
      <c r="F4233" s="86">
        <v>100.080773566198</v>
      </c>
      <c r="G4233" s="86">
        <v>100.844998413778</v>
      </c>
      <c r="H4233" s="86">
        <f t="shared" si="467"/>
        <v>100.37997786797534</v>
      </c>
      <c r="I4233" s="86">
        <f t="shared" si="462"/>
        <v>0.40820481930235497</v>
      </c>
      <c r="J4233" s="86">
        <f t="shared" si="463"/>
        <v>6.6493277228958645</v>
      </c>
      <c r="L4233" s="87">
        <v>105.758251534614</v>
      </c>
      <c r="M4233" s="86">
        <v>95.963080712972101</v>
      </c>
      <c r="N4233" s="86">
        <v>96.884630677791804</v>
      </c>
      <c r="O4233" s="86">
        <f t="shared" si="468"/>
        <v>99.53532097512597</v>
      </c>
      <c r="P4233" s="86">
        <f t="shared" si="464"/>
        <v>5.4088780856636385</v>
      </c>
      <c r="Q4233" s="86">
        <f t="shared" si="465"/>
        <v>6.637136664294867</v>
      </c>
      <c r="S4233" s="86">
        <f t="shared" si="466"/>
        <v>-1.2191058600997498E-2</v>
      </c>
      <c r="T4233" s="87">
        <v>0.86613705299999999</v>
      </c>
      <c r="U4233" s="87">
        <v>0</v>
      </c>
    </row>
    <row r="4234" spans="2:21">
      <c r="B4234" s="87" t="s">
        <v>10000</v>
      </c>
      <c r="C4234" s="87" t="s">
        <v>5280</v>
      </c>
      <c r="D4234" s="87" t="s">
        <v>5281</v>
      </c>
      <c r="E4234" s="87">
        <v>54.540736960642803</v>
      </c>
      <c r="F4234" s="86">
        <v>52.263664470326297</v>
      </c>
      <c r="G4234" s="86">
        <v>50.655626077982497</v>
      </c>
      <c r="H4234" s="86">
        <f t="shared" si="467"/>
        <v>52.486675836317204</v>
      </c>
      <c r="I4234" s="86">
        <f t="shared" si="462"/>
        <v>1.952132729775881</v>
      </c>
      <c r="J4234" s="86">
        <f t="shared" si="463"/>
        <v>5.7138793244359967</v>
      </c>
      <c r="L4234" s="87">
        <v>57.016869339937898</v>
      </c>
      <c r="M4234" s="86">
        <v>56.352210463449801</v>
      </c>
      <c r="N4234" s="86">
        <v>53.163296041197199</v>
      </c>
      <c r="O4234" s="86">
        <f t="shared" si="468"/>
        <v>55.510791948194971</v>
      </c>
      <c r="P4234" s="86">
        <f t="shared" si="464"/>
        <v>2.0599746674539605</v>
      </c>
      <c r="Q4234" s="86">
        <f t="shared" si="465"/>
        <v>5.7946963704329653</v>
      </c>
      <c r="S4234" s="86">
        <f t="shared" si="466"/>
        <v>8.0817045996969247E-2</v>
      </c>
      <c r="T4234" s="87">
        <v>0.90146501800000001</v>
      </c>
      <c r="U4234" s="87">
        <v>0</v>
      </c>
    </row>
    <row r="4235" spans="2:21">
      <c r="B4235" s="87" t="s">
        <v>10001</v>
      </c>
      <c r="C4235" s="87" t="s">
        <v>2711</v>
      </c>
      <c r="D4235" s="87" t="s">
        <v>2973</v>
      </c>
      <c r="E4235" s="87">
        <v>422.53029751274499</v>
      </c>
      <c r="F4235" s="86">
        <v>371.20459518567498</v>
      </c>
      <c r="G4235" s="86">
        <v>366.91009734979701</v>
      </c>
      <c r="H4235" s="86">
        <f t="shared" si="467"/>
        <v>386.8816633494057</v>
      </c>
      <c r="I4235" s="86">
        <f t="shared" si="462"/>
        <v>30.947205305153055</v>
      </c>
      <c r="J4235" s="86">
        <f t="shared" si="463"/>
        <v>8.5957485421749276</v>
      </c>
      <c r="L4235" s="87">
        <v>415.13797908454097</v>
      </c>
      <c r="M4235" s="86">
        <v>422.91997962228101</v>
      </c>
      <c r="N4235" s="86">
        <v>420.77170893151799</v>
      </c>
      <c r="O4235" s="86">
        <f t="shared" si="468"/>
        <v>419.60988921277999</v>
      </c>
      <c r="P4235" s="86">
        <f t="shared" si="464"/>
        <v>4.0189864252673058</v>
      </c>
      <c r="Q4235" s="86">
        <f t="shared" si="465"/>
        <v>8.7129048690009476</v>
      </c>
      <c r="S4235" s="86">
        <f t="shared" si="466"/>
        <v>0.1171563268260212</v>
      </c>
      <c r="T4235" s="87">
        <v>0.76933966300000001</v>
      </c>
      <c r="U4235" s="87">
        <v>0</v>
      </c>
    </row>
    <row r="4236" spans="2:21">
      <c r="B4236" s="87" t="s">
        <v>10002</v>
      </c>
      <c r="C4236" s="87" t="s">
        <v>5282</v>
      </c>
      <c r="D4236" s="87" t="s">
        <v>3540</v>
      </c>
      <c r="E4236" s="87">
        <v>145.565452267859</v>
      </c>
      <c r="F4236" s="86">
        <v>182.845540230929</v>
      </c>
      <c r="G4236" s="86">
        <v>157.93048476931301</v>
      </c>
      <c r="H4236" s="86">
        <f t="shared" si="467"/>
        <v>162.11382575603366</v>
      </c>
      <c r="I4236" s="86">
        <f t="shared" si="462"/>
        <v>18.988851887145309</v>
      </c>
      <c r="J4236" s="86">
        <f t="shared" si="463"/>
        <v>7.3408633250415765</v>
      </c>
      <c r="L4236" s="87">
        <v>152.78004915510601</v>
      </c>
      <c r="M4236" s="86">
        <v>157.27210295506401</v>
      </c>
      <c r="N4236" s="86">
        <v>183.95962307025201</v>
      </c>
      <c r="O4236" s="86">
        <f t="shared" si="468"/>
        <v>164.67059172680734</v>
      </c>
      <c r="P4236" s="86">
        <f t="shared" si="464"/>
        <v>16.855108556806218</v>
      </c>
      <c r="Q4236" s="86">
        <f t="shared" si="465"/>
        <v>7.3634391191063093</v>
      </c>
      <c r="S4236" s="86">
        <f t="shared" si="466"/>
        <v>2.2575794064733899E-2</v>
      </c>
      <c r="T4236" s="87">
        <v>0.96748757600000002</v>
      </c>
      <c r="U4236" s="87">
        <v>0</v>
      </c>
    </row>
    <row r="4237" spans="2:21">
      <c r="B4237" s="87" t="s">
        <v>10003</v>
      </c>
      <c r="C4237" s="87" t="s">
        <v>832</v>
      </c>
      <c r="D4237" s="87" t="s">
        <v>4749</v>
      </c>
      <c r="E4237" s="87">
        <v>121.43946320600099</v>
      </c>
      <c r="F4237" s="86">
        <v>133.624282507771</v>
      </c>
      <c r="G4237" s="86">
        <v>134.21098015264801</v>
      </c>
      <c r="H4237" s="86">
        <f t="shared" si="467"/>
        <v>129.75824195547332</v>
      </c>
      <c r="I4237" s="86">
        <f t="shared" si="462"/>
        <v>7.2102436466204454</v>
      </c>
      <c r="J4237" s="86">
        <f t="shared" si="463"/>
        <v>7.0196823680545863</v>
      </c>
      <c r="L4237" s="87">
        <v>127.930881267687</v>
      </c>
      <c r="M4237" s="86">
        <v>149.97951091335301</v>
      </c>
      <c r="N4237" s="86">
        <v>146.937944156866</v>
      </c>
      <c r="O4237" s="86">
        <f t="shared" si="468"/>
        <v>141.61611211263536</v>
      </c>
      <c r="P4237" s="86">
        <f t="shared" si="464"/>
        <v>11.948930476958418</v>
      </c>
      <c r="Q4237" s="86">
        <f t="shared" si="465"/>
        <v>7.145841604507968</v>
      </c>
      <c r="S4237" s="86">
        <f t="shared" si="466"/>
        <v>0.12615923645338181</v>
      </c>
      <c r="T4237" s="87">
        <v>0.74337484799999998</v>
      </c>
      <c r="U4237" s="87">
        <v>0</v>
      </c>
    </row>
    <row r="4238" spans="2:21">
      <c r="B4238" s="87" t="s">
        <v>10004</v>
      </c>
      <c r="C4238" s="87" t="s">
        <v>5283</v>
      </c>
      <c r="D4238" s="87" t="s">
        <v>2118</v>
      </c>
      <c r="E4238" s="87">
        <v>88.898276821245702</v>
      </c>
      <c r="F4238" s="86">
        <v>94.433641787316404</v>
      </c>
      <c r="G4238" s="86">
        <v>82.403955058662106</v>
      </c>
      <c r="H4238" s="86">
        <f t="shared" si="467"/>
        <v>88.578624555741399</v>
      </c>
      <c r="I4238" s="86">
        <f t="shared" si="462"/>
        <v>6.0212103331076099</v>
      </c>
      <c r="J4238" s="86">
        <f t="shared" si="463"/>
        <v>6.4688866901912281</v>
      </c>
      <c r="L4238" s="87">
        <v>80.952020720992905</v>
      </c>
      <c r="M4238" s="86">
        <v>83.289561022284005</v>
      </c>
      <c r="N4238" s="86">
        <v>85.306187232324405</v>
      </c>
      <c r="O4238" s="86">
        <f t="shared" si="468"/>
        <v>83.182589658533786</v>
      </c>
      <c r="P4238" s="86">
        <f t="shared" si="464"/>
        <v>2.1790533854399068</v>
      </c>
      <c r="Q4238" s="86">
        <f t="shared" si="465"/>
        <v>6.3782096948676328</v>
      </c>
      <c r="S4238" s="86">
        <f t="shared" si="466"/>
        <v>-9.0676995323595577E-2</v>
      </c>
      <c r="T4238" s="87">
        <v>0.50241789100000001</v>
      </c>
      <c r="U4238" s="87">
        <v>0</v>
      </c>
    </row>
    <row r="4239" spans="2:21">
      <c r="B4239" s="87" t="s">
        <v>10005</v>
      </c>
      <c r="C4239" s="87" t="s">
        <v>832</v>
      </c>
      <c r="D4239" s="87" t="s">
        <v>1055</v>
      </c>
      <c r="E4239" s="87">
        <v>71.830150577166606</v>
      </c>
      <c r="F4239" s="86">
        <v>66.138804477388803</v>
      </c>
      <c r="G4239" s="86">
        <v>58.310375320441999</v>
      </c>
      <c r="H4239" s="86">
        <f t="shared" si="467"/>
        <v>65.426443458332471</v>
      </c>
      <c r="I4239" s="86">
        <f t="shared" si="462"/>
        <v>6.7879801424421506</v>
      </c>
      <c r="J4239" s="86">
        <f t="shared" si="463"/>
        <v>6.0318019436938135</v>
      </c>
      <c r="L4239" s="87">
        <v>73.864040092080401</v>
      </c>
      <c r="M4239" s="86">
        <v>70.446460783928899</v>
      </c>
      <c r="N4239" s="86">
        <v>56.432058284835598</v>
      </c>
      <c r="O4239" s="86">
        <f t="shared" si="468"/>
        <v>66.914186386948302</v>
      </c>
      <c r="P4239" s="86">
        <f t="shared" si="464"/>
        <v>9.237219237611578</v>
      </c>
      <c r="Q4239" s="86">
        <f t="shared" si="465"/>
        <v>6.064240202023063</v>
      </c>
      <c r="S4239" s="86">
        <f t="shared" si="466"/>
        <v>3.2438258329249098E-2</v>
      </c>
      <c r="T4239" s="87">
        <v>0.99531827500000003</v>
      </c>
      <c r="U4239" s="87">
        <v>0</v>
      </c>
    </row>
    <row r="4240" spans="2:21">
      <c r="B4240" s="87" t="s">
        <v>10006</v>
      </c>
      <c r="C4240" s="87" t="s">
        <v>5284</v>
      </c>
      <c r="D4240" s="87" t="s">
        <v>5285</v>
      </c>
      <c r="E4240" s="87">
        <v>183.64175595569299</v>
      </c>
      <c r="F4240" s="86">
        <v>175.064383413011</v>
      </c>
      <c r="G4240" s="86">
        <v>156.368437820558</v>
      </c>
      <c r="H4240" s="86">
        <f t="shared" si="467"/>
        <v>171.69152572975398</v>
      </c>
      <c r="I4240" s="86">
        <f t="shared" si="462"/>
        <v>13.945988571582156</v>
      </c>
      <c r="J4240" s="86">
        <f t="shared" si="463"/>
        <v>7.4236750230031143</v>
      </c>
      <c r="L4240" s="87">
        <v>189.298207245838</v>
      </c>
      <c r="M4240" s="86">
        <v>199.78399619315601</v>
      </c>
      <c r="N4240" s="86">
        <v>166.80687221378901</v>
      </c>
      <c r="O4240" s="86">
        <f t="shared" si="468"/>
        <v>185.29635855092769</v>
      </c>
      <c r="P4240" s="86">
        <f t="shared" si="464"/>
        <v>16.848850738859081</v>
      </c>
      <c r="Q4240" s="86">
        <f t="shared" si="465"/>
        <v>7.5336907195363478</v>
      </c>
      <c r="S4240" s="86">
        <f t="shared" si="466"/>
        <v>0.11001569653323257</v>
      </c>
      <c r="T4240" s="87">
        <v>0.83817705600000003</v>
      </c>
      <c r="U4240" s="87">
        <v>0</v>
      </c>
    </row>
    <row r="4241" spans="2:21">
      <c r="B4241" s="87" t="s">
        <v>10007</v>
      </c>
      <c r="C4241" s="87" t="s">
        <v>832</v>
      </c>
      <c r="D4241" s="87" t="s">
        <v>5286</v>
      </c>
      <c r="E4241" s="87">
        <v>68.323568092850294</v>
      </c>
      <c r="F4241" s="86">
        <v>58.424041268556401</v>
      </c>
      <c r="G4241" s="86">
        <v>63.554488884102902</v>
      </c>
      <c r="H4241" s="86">
        <f t="shared" si="467"/>
        <v>63.434032748503199</v>
      </c>
      <c r="I4241" s="86">
        <f t="shared" si="462"/>
        <v>4.9508625608757608</v>
      </c>
      <c r="J4241" s="86">
        <f t="shared" si="463"/>
        <v>5.9871851577159649</v>
      </c>
      <c r="L4241" s="87">
        <v>62.243267075336398</v>
      </c>
      <c r="M4241" s="86">
        <v>60.714272954833902</v>
      </c>
      <c r="N4241" s="86">
        <v>62.934012826349303</v>
      </c>
      <c r="O4241" s="86">
        <f t="shared" si="468"/>
        <v>61.963850952173196</v>
      </c>
      <c r="P4241" s="86">
        <f t="shared" si="464"/>
        <v>1.1359429130512964</v>
      </c>
      <c r="Q4241" s="86">
        <f t="shared" si="465"/>
        <v>5.9533549029425235</v>
      </c>
      <c r="S4241" s="86">
        <f t="shared" si="466"/>
        <v>-3.383025477344187E-2</v>
      </c>
      <c r="T4241" s="87">
        <v>0.77364709399999998</v>
      </c>
      <c r="U4241" s="87">
        <v>0</v>
      </c>
    </row>
    <row r="4242" spans="2:21">
      <c r="B4242" s="87" t="s">
        <v>10008</v>
      </c>
      <c r="C4242" s="87" t="s">
        <v>832</v>
      </c>
      <c r="D4242" s="87" t="s">
        <v>5287</v>
      </c>
      <c r="E4242" s="87">
        <v>59.658674484501702</v>
      </c>
      <c r="F4242" s="86">
        <v>69.638960538874201</v>
      </c>
      <c r="G4242" s="86">
        <v>69.347070148049895</v>
      </c>
      <c r="H4242" s="86">
        <f t="shared" si="467"/>
        <v>66.214901723808609</v>
      </c>
      <c r="I4242" s="86">
        <f t="shared" si="462"/>
        <v>5.6797347394166389</v>
      </c>
      <c r="J4242" s="86">
        <f t="shared" si="463"/>
        <v>6.0490840282901468</v>
      </c>
      <c r="L4242" s="87">
        <v>65.332037883569399</v>
      </c>
      <c r="M4242" s="86">
        <v>67.795616315304102</v>
      </c>
      <c r="N4242" s="86">
        <v>63.441824409763797</v>
      </c>
      <c r="O4242" s="86">
        <f t="shared" si="468"/>
        <v>65.523159536212432</v>
      </c>
      <c r="P4242" s="86">
        <f t="shared" si="464"/>
        <v>2.1831792422448557</v>
      </c>
      <c r="Q4242" s="86">
        <f t="shared" si="465"/>
        <v>6.0339330205067574</v>
      </c>
      <c r="S4242" s="86">
        <f t="shared" si="466"/>
        <v>-1.5151007783390709E-2</v>
      </c>
      <c r="T4242" s="87">
        <v>0.86411935799999995</v>
      </c>
      <c r="U4242" s="87">
        <v>0</v>
      </c>
    </row>
    <row r="4243" spans="2:21">
      <c r="B4243" s="87" t="s">
        <v>10009</v>
      </c>
      <c r="C4243" s="87" t="s">
        <v>5288</v>
      </c>
      <c r="D4243" s="87" t="s">
        <v>5289</v>
      </c>
      <c r="E4243" s="87">
        <v>53.557568412799696</v>
      </c>
      <c r="F4243" s="86">
        <v>59.773162299308197</v>
      </c>
      <c r="G4243" s="86">
        <v>75.765898633531606</v>
      </c>
      <c r="H4243" s="86">
        <f t="shared" si="467"/>
        <v>63.032209781879828</v>
      </c>
      <c r="I4243" s="86">
        <f t="shared" si="462"/>
        <v>11.45724773532068</v>
      </c>
      <c r="J4243" s="86">
        <f t="shared" si="463"/>
        <v>5.9780173364783646</v>
      </c>
      <c r="L4243" s="87">
        <v>61.790393384690802</v>
      </c>
      <c r="M4243" s="86">
        <v>64.818876019106895</v>
      </c>
      <c r="N4243" s="86">
        <v>66.687043666428707</v>
      </c>
      <c r="O4243" s="86">
        <f t="shared" si="468"/>
        <v>64.43210435674213</v>
      </c>
      <c r="P4243" s="86">
        <f t="shared" si="464"/>
        <v>2.4711313673128097</v>
      </c>
      <c r="Q4243" s="86">
        <f t="shared" si="465"/>
        <v>6.0097078089305578</v>
      </c>
      <c r="S4243" s="86">
        <f t="shared" si="466"/>
        <v>3.1690472452192288E-2</v>
      </c>
      <c r="T4243" s="87">
        <v>0.99919958799999997</v>
      </c>
      <c r="U4243" s="87">
        <v>0</v>
      </c>
    </row>
    <row r="4244" spans="2:21">
      <c r="B4244" s="87" t="s">
        <v>10010</v>
      </c>
      <c r="C4244" s="87" t="s">
        <v>5290</v>
      </c>
      <c r="D4244" s="87" t="s">
        <v>5291</v>
      </c>
      <c r="E4244" s="87">
        <v>91.677955341910007</v>
      </c>
      <c r="F4244" s="86">
        <v>106.11206139987</v>
      </c>
      <c r="G4244" s="86">
        <v>104.599228057697</v>
      </c>
      <c r="H4244" s="86">
        <f t="shared" si="467"/>
        <v>100.796414933159</v>
      </c>
      <c r="I4244" s="86">
        <f t="shared" si="462"/>
        <v>7.9329625719669323</v>
      </c>
      <c r="J4244" s="86">
        <f t="shared" si="463"/>
        <v>6.6553005166072792</v>
      </c>
      <c r="L4244" s="87">
        <v>84.297544175064502</v>
      </c>
      <c r="M4244" s="86">
        <v>90.933291654912793</v>
      </c>
      <c r="N4244" s="86">
        <v>104.570619432453</v>
      </c>
      <c r="O4244" s="86">
        <f t="shared" si="468"/>
        <v>93.267151754143427</v>
      </c>
      <c r="P4244" s="86">
        <f t="shared" si="464"/>
        <v>10.33608109101414</v>
      </c>
      <c r="Q4244" s="86">
        <f t="shared" si="465"/>
        <v>6.5432971551103147</v>
      </c>
      <c r="S4244" s="86">
        <f t="shared" si="466"/>
        <v>-0.11200336149696377</v>
      </c>
      <c r="T4244" s="87">
        <v>0.48882434200000002</v>
      </c>
      <c r="U4244" s="87">
        <v>0</v>
      </c>
    </row>
    <row r="4245" spans="2:21">
      <c r="B4245" s="87" t="s">
        <v>10011</v>
      </c>
      <c r="C4245" s="87" t="s">
        <v>2148</v>
      </c>
      <c r="D4245" s="87" t="s">
        <v>835</v>
      </c>
      <c r="E4245" s="87">
        <v>97.534330872624693</v>
      </c>
      <c r="F4245" s="86">
        <v>96.525670355788293</v>
      </c>
      <c r="G4245" s="86">
        <v>96.509196908669196</v>
      </c>
      <c r="H4245" s="86">
        <f t="shared" si="467"/>
        <v>96.856399379027394</v>
      </c>
      <c r="I4245" s="86">
        <f t="shared" si="462"/>
        <v>0.58716367064328412</v>
      </c>
      <c r="J4245" s="86">
        <f t="shared" si="463"/>
        <v>6.5977754668690816</v>
      </c>
      <c r="L4245" s="87">
        <v>109.566096762952</v>
      </c>
      <c r="M4245" s="86">
        <v>115.228224455538</v>
      </c>
      <c r="N4245" s="86">
        <v>101.71022638030099</v>
      </c>
      <c r="O4245" s="86">
        <f t="shared" si="468"/>
        <v>108.83484919959699</v>
      </c>
      <c r="P4245" s="86">
        <f t="shared" si="464"/>
        <v>6.788601493659228</v>
      </c>
      <c r="Q4245" s="86">
        <f t="shared" si="465"/>
        <v>6.7659967750137398</v>
      </c>
      <c r="S4245" s="86">
        <f t="shared" si="466"/>
        <v>0.16822130814465766</v>
      </c>
      <c r="T4245" s="87">
        <v>0.485173142</v>
      </c>
      <c r="U4245" s="87">
        <v>0</v>
      </c>
    </row>
    <row r="4246" spans="2:21">
      <c r="B4246" s="87" t="s">
        <v>10012</v>
      </c>
      <c r="C4246" s="87" t="s">
        <v>841</v>
      </c>
      <c r="D4246" s="87"/>
      <c r="E4246" s="87">
        <v>338.76327971358899</v>
      </c>
      <c r="F4246" s="86">
        <v>333.06123508721601</v>
      </c>
      <c r="G4246" s="86">
        <v>373.890576512547</v>
      </c>
      <c r="H4246" s="86">
        <f t="shared" si="467"/>
        <v>348.57169710445061</v>
      </c>
      <c r="I4246" s="86">
        <f t="shared" si="462"/>
        <v>22.111367417949996</v>
      </c>
      <c r="J4246" s="86">
        <f t="shared" si="463"/>
        <v>8.4453116218179591</v>
      </c>
      <c r="L4246" s="87">
        <v>293.50570199103601</v>
      </c>
      <c r="M4246" s="86">
        <v>302.31519541205103</v>
      </c>
      <c r="N4246" s="86">
        <v>320.36214011635099</v>
      </c>
      <c r="O4246" s="86">
        <f t="shared" si="468"/>
        <v>305.39434583981262</v>
      </c>
      <c r="P4246" s="86">
        <f t="shared" si="464"/>
        <v>13.690432524661395</v>
      </c>
      <c r="Q4246" s="86">
        <f t="shared" si="465"/>
        <v>8.2545295416790552</v>
      </c>
      <c r="S4246" s="86">
        <f t="shared" si="466"/>
        <v>-0.19078208013890618</v>
      </c>
      <c r="T4246" s="87">
        <v>6.3411442999999998E-2</v>
      </c>
      <c r="U4246" s="87">
        <v>0</v>
      </c>
    </row>
    <row r="4247" spans="2:21">
      <c r="B4247" s="87" t="s">
        <v>10013</v>
      </c>
      <c r="C4247" s="87" t="s">
        <v>841</v>
      </c>
      <c r="D4247" s="87" t="s">
        <v>5292</v>
      </c>
      <c r="E4247" s="87">
        <v>68.615863755605503</v>
      </c>
      <c r="F4247" s="86">
        <v>71.182165546009401</v>
      </c>
      <c r="G4247" s="86">
        <v>68.247524551322897</v>
      </c>
      <c r="H4247" s="86">
        <f t="shared" si="467"/>
        <v>69.348517950979272</v>
      </c>
      <c r="I4247" s="86">
        <f t="shared" si="462"/>
        <v>1.5986294346791976</v>
      </c>
      <c r="J4247" s="86">
        <f t="shared" si="463"/>
        <v>6.1157931458916179</v>
      </c>
      <c r="L4247" s="87">
        <v>79.526452807445693</v>
      </c>
      <c r="M4247" s="86">
        <v>86.939664799052906</v>
      </c>
      <c r="N4247" s="86">
        <v>76.870478387367299</v>
      </c>
      <c r="O4247" s="86">
        <f t="shared" si="468"/>
        <v>81.112198664621971</v>
      </c>
      <c r="P4247" s="86">
        <f t="shared" si="464"/>
        <v>5.2185315167183095</v>
      </c>
      <c r="Q4247" s="86">
        <f t="shared" si="465"/>
        <v>6.3418469961303323</v>
      </c>
      <c r="S4247" s="86">
        <f t="shared" si="466"/>
        <v>0.22605385023871408</v>
      </c>
      <c r="T4247" s="87">
        <v>0.37477377200000001</v>
      </c>
      <c r="U4247" s="87">
        <v>0</v>
      </c>
    </row>
    <row r="4248" spans="2:21">
      <c r="B4248" s="87" t="s">
        <v>10014</v>
      </c>
      <c r="C4248" s="87" t="s">
        <v>841</v>
      </c>
      <c r="D4248" s="87"/>
      <c r="E4248" s="87">
        <v>108.10730157184901</v>
      </c>
      <c r="F4248" s="86">
        <v>111.144804429199</v>
      </c>
      <c r="G4248" s="86">
        <v>112.293659170344</v>
      </c>
      <c r="H4248" s="86">
        <f t="shared" si="467"/>
        <v>110.51525505713066</v>
      </c>
      <c r="I4248" s="86">
        <f t="shared" si="462"/>
        <v>2.1630179829402514</v>
      </c>
      <c r="J4248" s="86">
        <f t="shared" si="463"/>
        <v>6.7881017166423652</v>
      </c>
      <c r="L4248" s="87">
        <v>113.482759875021</v>
      </c>
      <c r="M4248" s="86">
        <v>118.7746980237</v>
      </c>
      <c r="N4248" s="86">
        <v>111.231988678874</v>
      </c>
      <c r="O4248" s="86">
        <f t="shared" si="468"/>
        <v>114.49648219253167</v>
      </c>
      <c r="P4248" s="86">
        <f t="shared" si="464"/>
        <v>3.8721881111195695</v>
      </c>
      <c r="Q4248" s="86">
        <f t="shared" si="465"/>
        <v>6.8391594631942985</v>
      </c>
      <c r="S4248" s="86">
        <f t="shared" si="466"/>
        <v>5.1057746551932119E-2</v>
      </c>
      <c r="T4248" s="87">
        <v>0.984038737</v>
      </c>
      <c r="U4248" s="87">
        <v>0</v>
      </c>
    </row>
    <row r="4249" spans="2:21">
      <c r="B4249" s="87" t="s">
        <v>10015</v>
      </c>
      <c r="C4249" s="87" t="s">
        <v>5293</v>
      </c>
      <c r="D4249" s="87" t="s">
        <v>5294</v>
      </c>
      <c r="E4249" s="87">
        <v>55.4285224592238</v>
      </c>
      <c r="F4249" s="86">
        <v>53.271862587294599</v>
      </c>
      <c r="G4249" s="86">
        <v>55.4090875545374</v>
      </c>
      <c r="H4249" s="86">
        <f t="shared" si="467"/>
        <v>54.703157533685264</v>
      </c>
      <c r="I4249" s="86">
        <f t="shared" si="462"/>
        <v>1.2395758736570504</v>
      </c>
      <c r="J4249" s="86">
        <f t="shared" si="463"/>
        <v>5.7735522044447958</v>
      </c>
      <c r="L4249" s="87">
        <v>54.677903111674702</v>
      </c>
      <c r="M4249" s="86">
        <v>54.922983967313399</v>
      </c>
      <c r="N4249" s="86">
        <v>50.177273499570603</v>
      </c>
      <c r="O4249" s="86">
        <f t="shared" si="468"/>
        <v>53.259386859519566</v>
      </c>
      <c r="P4249" s="86">
        <f t="shared" si="464"/>
        <v>2.6719998557507583</v>
      </c>
      <c r="Q4249" s="86">
        <f t="shared" si="465"/>
        <v>5.7349639147272482</v>
      </c>
      <c r="S4249" s="86">
        <f t="shared" si="466"/>
        <v>-3.858828971754745E-2</v>
      </c>
      <c r="T4249" s="87">
        <v>0.71932883999999997</v>
      </c>
      <c r="U4249" s="87">
        <v>0</v>
      </c>
    </row>
    <row r="4250" spans="2:21">
      <c r="B4250" s="87" t="s">
        <v>10016</v>
      </c>
      <c r="C4250" s="87" t="s">
        <v>5295</v>
      </c>
      <c r="D4250" s="87" t="s">
        <v>5296</v>
      </c>
      <c r="E4250" s="87">
        <v>111.455296340413</v>
      </c>
      <c r="F4250" s="86">
        <v>115.28373279769301</v>
      </c>
      <c r="G4250" s="86">
        <v>110.805377848552</v>
      </c>
      <c r="H4250" s="86">
        <f t="shared" si="467"/>
        <v>112.51480232888599</v>
      </c>
      <c r="I4250" s="86">
        <f t="shared" si="462"/>
        <v>2.4198823251000352</v>
      </c>
      <c r="J4250" s="86">
        <f t="shared" si="463"/>
        <v>6.8139710031430729</v>
      </c>
      <c r="L4250" s="87">
        <v>127.832721225027</v>
      </c>
      <c r="M4250" s="86">
        <v>115.45817926501201</v>
      </c>
      <c r="N4250" s="86">
        <v>116.41806883952</v>
      </c>
      <c r="O4250" s="86">
        <f t="shared" si="468"/>
        <v>119.90298977651968</v>
      </c>
      <c r="P4250" s="86">
        <f t="shared" si="464"/>
        <v>6.8840996239811139</v>
      </c>
      <c r="Q4250" s="86">
        <f t="shared" si="465"/>
        <v>6.9057238225217024</v>
      </c>
      <c r="S4250" s="86">
        <f t="shared" si="466"/>
        <v>9.1752819378629891E-2</v>
      </c>
      <c r="T4250" s="87">
        <v>0.85742875500000004</v>
      </c>
      <c r="U4250" s="87">
        <v>0</v>
      </c>
    </row>
    <row r="4251" spans="2:21">
      <c r="B4251" s="87" t="s">
        <v>10017</v>
      </c>
      <c r="C4251" s="87" t="s">
        <v>5297</v>
      </c>
      <c r="D4251" s="87" t="s">
        <v>5298</v>
      </c>
      <c r="E4251" s="87">
        <v>67.146802189181699</v>
      </c>
      <c r="F4251" s="86">
        <v>59.484314744766699</v>
      </c>
      <c r="G4251" s="86">
        <v>65.183393388778697</v>
      </c>
      <c r="H4251" s="86">
        <f t="shared" si="467"/>
        <v>63.938170107575694</v>
      </c>
      <c r="I4251" s="86">
        <f t="shared" si="462"/>
        <v>3.9801211318239864</v>
      </c>
      <c r="J4251" s="86">
        <f t="shared" si="463"/>
        <v>5.9986055500708062</v>
      </c>
      <c r="L4251" s="87">
        <v>66.940141788580206</v>
      </c>
      <c r="M4251" s="86">
        <v>67.934749109980999</v>
      </c>
      <c r="N4251" s="86">
        <v>63.689112688469201</v>
      </c>
      <c r="O4251" s="86">
        <f t="shared" si="468"/>
        <v>66.188001195676804</v>
      </c>
      <c r="P4251" s="86">
        <f t="shared" si="464"/>
        <v>2.2205052937420997</v>
      </c>
      <c r="Q4251" s="86">
        <f t="shared" si="465"/>
        <v>6.0484977985593584</v>
      </c>
      <c r="S4251" s="86">
        <f t="shared" si="466"/>
        <v>4.9892248488552587E-2</v>
      </c>
      <c r="T4251" s="87">
        <v>0.99139929000000004</v>
      </c>
      <c r="U4251" s="87">
        <v>0</v>
      </c>
    </row>
    <row r="4252" spans="2:21">
      <c r="B4252" s="87" t="s">
        <v>10018</v>
      </c>
      <c r="C4252" s="87" t="s">
        <v>5299</v>
      </c>
      <c r="D4252" s="87" t="s">
        <v>1490</v>
      </c>
      <c r="E4252" s="87">
        <v>31.9891358845681</v>
      </c>
      <c r="F4252" s="86">
        <v>34.939285201100503</v>
      </c>
      <c r="G4252" s="86">
        <v>33.4562690853326</v>
      </c>
      <c r="H4252" s="86">
        <f t="shared" si="467"/>
        <v>33.461563390333737</v>
      </c>
      <c r="I4252" s="86">
        <f t="shared" si="462"/>
        <v>1.475081784074441</v>
      </c>
      <c r="J4252" s="86">
        <f t="shared" si="463"/>
        <v>5.0644329474002099</v>
      </c>
      <c r="L4252" s="87">
        <v>29.319881168691801</v>
      </c>
      <c r="M4252" s="86">
        <v>32.988899894963303</v>
      </c>
      <c r="N4252" s="86">
        <v>32.184877197615002</v>
      </c>
      <c r="O4252" s="86">
        <f t="shared" si="468"/>
        <v>31.497886087090034</v>
      </c>
      <c r="P4252" s="86">
        <f t="shared" si="464"/>
        <v>1.9285725791081822</v>
      </c>
      <c r="Q4252" s="86">
        <f t="shared" si="465"/>
        <v>4.9771831033726821</v>
      </c>
      <c r="S4252" s="86">
        <f t="shared" si="466"/>
        <v>-8.724984402752782E-2</v>
      </c>
      <c r="T4252" s="87">
        <v>0.64671222100000003</v>
      </c>
      <c r="U4252" s="87">
        <v>0</v>
      </c>
    </row>
    <row r="4253" spans="2:21">
      <c r="B4253" s="87" t="s">
        <v>10019</v>
      </c>
      <c r="C4253" s="87" t="s">
        <v>5300</v>
      </c>
      <c r="D4253" s="87" t="s">
        <v>2421</v>
      </c>
      <c r="E4253" s="87">
        <v>28.6203123819596</v>
      </c>
      <c r="F4253" s="86">
        <v>24.655042446045101</v>
      </c>
      <c r="G4253" s="86">
        <v>26.160747136948601</v>
      </c>
      <c r="H4253" s="86">
        <f t="shared" si="467"/>
        <v>26.478700654984436</v>
      </c>
      <c r="I4253" s="86">
        <f t="shared" si="462"/>
        <v>2.0016648685257894</v>
      </c>
      <c r="J4253" s="86">
        <f t="shared" si="463"/>
        <v>4.7267604238072991</v>
      </c>
      <c r="L4253" s="87">
        <v>30.9698125695245</v>
      </c>
      <c r="M4253" s="86">
        <v>30.462459543269802</v>
      </c>
      <c r="N4253" s="86">
        <v>26.981698407547899</v>
      </c>
      <c r="O4253" s="86">
        <f t="shared" si="468"/>
        <v>29.471323506780735</v>
      </c>
      <c r="P4253" s="86">
        <f t="shared" si="464"/>
        <v>2.1709506268821559</v>
      </c>
      <c r="Q4253" s="86">
        <f t="shared" si="465"/>
        <v>4.8812399457732383</v>
      </c>
      <c r="S4253" s="86">
        <f t="shared" si="466"/>
        <v>0.15447952196593961</v>
      </c>
      <c r="T4253" s="87">
        <v>0.60125148399999995</v>
      </c>
      <c r="U4253" s="87">
        <v>0</v>
      </c>
    </row>
    <row r="4254" spans="2:21">
      <c r="B4254" s="87" t="s">
        <v>10020</v>
      </c>
      <c r="C4254" s="87" t="s">
        <v>4877</v>
      </c>
      <c r="D4254" s="87" t="s">
        <v>1469</v>
      </c>
      <c r="E4254" s="87">
        <v>93.629020527639398</v>
      </c>
      <c r="F4254" s="86">
        <v>90.206990788583099</v>
      </c>
      <c r="G4254" s="86">
        <v>90.4924894572829</v>
      </c>
      <c r="H4254" s="86">
        <f t="shared" si="467"/>
        <v>91.442833591168451</v>
      </c>
      <c r="I4254" s="86">
        <f t="shared" si="462"/>
        <v>1.8986672597784107</v>
      </c>
      <c r="J4254" s="86">
        <f t="shared" si="463"/>
        <v>6.5147982047453894</v>
      </c>
      <c r="L4254" s="87">
        <v>93.986440464082406</v>
      </c>
      <c r="M4254" s="86">
        <v>90.157691680124401</v>
      </c>
      <c r="N4254" s="86">
        <v>85.4966898074765</v>
      </c>
      <c r="O4254" s="86">
        <f t="shared" si="468"/>
        <v>89.88027398389444</v>
      </c>
      <c r="P4254" s="86">
        <f t="shared" si="464"/>
        <v>4.2516687296250231</v>
      </c>
      <c r="Q4254" s="86">
        <f t="shared" si="465"/>
        <v>6.4899326172089573</v>
      </c>
      <c r="S4254" s="86">
        <f t="shared" si="466"/>
        <v>-2.4865587536430572E-2</v>
      </c>
      <c r="T4254" s="87">
        <v>0.77454030200000001</v>
      </c>
      <c r="U4254" s="87">
        <v>0</v>
      </c>
    </row>
    <row r="4255" spans="2:21">
      <c r="B4255" s="87" t="s">
        <v>10021</v>
      </c>
      <c r="C4255" s="87" t="s">
        <v>5301</v>
      </c>
      <c r="D4255" s="87" t="s">
        <v>5302</v>
      </c>
      <c r="E4255" s="87">
        <v>91.0981675276538</v>
      </c>
      <c r="F4255" s="86">
        <v>99.913570471033296</v>
      </c>
      <c r="G4255" s="86">
        <v>89.4087946665462</v>
      </c>
      <c r="H4255" s="86">
        <f t="shared" si="467"/>
        <v>93.473510888411099</v>
      </c>
      <c r="I4255" s="86">
        <f t="shared" si="462"/>
        <v>5.640857269666971</v>
      </c>
      <c r="J4255" s="86">
        <f t="shared" si="463"/>
        <v>6.5464856778093532</v>
      </c>
      <c r="L4255" s="87">
        <v>95.995789722644702</v>
      </c>
      <c r="M4255" s="86">
        <v>95.476452514630395</v>
      </c>
      <c r="N4255" s="86">
        <v>93.247540486714797</v>
      </c>
      <c r="O4255" s="86">
        <f t="shared" si="468"/>
        <v>94.906594241329969</v>
      </c>
      <c r="P4255" s="86">
        <f t="shared" si="464"/>
        <v>1.4600590071754076</v>
      </c>
      <c r="Q4255" s="86">
        <f t="shared" si="465"/>
        <v>6.5684364260615942</v>
      </c>
      <c r="S4255" s="86">
        <f t="shared" si="466"/>
        <v>2.1950748252241661E-2</v>
      </c>
      <c r="T4255" s="87">
        <v>0.95498737899999997</v>
      </c>
      <c r="U4255" s="87">
        <v>0</v>
      </c>
    </row>
    <row r="4256" spans="2:21">
      <c r="B4256" s="87" t="s">
        <v>10022</v>
      </c>
      <c r="C4256" s="87" t="s">
        <v>5303</v>
      </c>
      <c r="D4256" s="87" t="s">
        <v>937</v>
      </c>
      <c r="E4256" s="87">
        <v>105.364889491848</v>
      </c>
      <c r="F4256" s="86">
        <v>109.511546592691</v>
      </c>
      <c r="G4256" s="86">
        <v>100.720190247424</v>
      </c>
      <c r="H4256" s="86">
        <f t="shared" si="467"/>
        <v>105.19887544398767</v>
      </c>
      <c r="I4256" s="86">
        <f t="shared" si="462"/>
        <v>4.3980287738294566</v>
      </c>
      <c r="J4256" s="86">
        <f t="shared" si="463"/>
        <v>6.7169754723511979</v>
      </c>
      <c r="L4256" s="87">
        <v>111.71310803994101</v>
      </c>
      <c r="M4256" s="86">
        <v>113.381666723612</v>
      </c>
      <c r="N4256" s="86">
        <v>102.70298702731201</v>
      </c>
      <c r="O4256" s="86">
        <f t="shared" si="468"/>
        <v>109.26592059695501</v>
      </c>
      <c r="P4256" s="86">
        <f t="shared" si="464"/>
        <v>5.7445708978020029</v>
      </c>
      <c r="Q4256" s="86">
        <f t="shared" si="465"/>
        <v>6.7716996927763482</v>
      </c>
      <c r="S4256" s="86">
        <f t="shared" si="466"/>
        <v>5.4724220425149898E-2</v>
      </c>
      <c r="T4256" s="87">
        <v>0.97463738600000005</v>
      </c>
      <c r="U4256" s="87">
        <v>0</v>
      </c>
    </row>
    <row r="4257" spans="2:21">
      <c r="B4257" s="87" t="s">
        <v>10023</v>
      </c>
      <c r="C4257" s="87" t="s">
        <v>5304</v>
      </c>
      <c r="D4257" s="87" t="s">
        <v>4059</v>
      </c>
      <c r="E4257" s="87">
        <v>59.040683677088801</v>
      </c>
      <c r="F4257" s="86">
        <v>59.685597848085003</v>
      </c>
      <c r="G4257" s="86">
        <v>66.383073739914394</v>
      </c>
      <c r="H4257" s="86">
        <f t="shared" si="467"/>
        <v>61.703118421696068</v>
      </c>
      <c r="I4257" s="86">
        <f t="shared" si="462"/>
        <v>4.0657674438386096</v>
      </c>
      <c r="J4257" s="86">
        <f t="shared" si="463"/>
        <v>5.9472714986514941</v>
      </c>
      <c r="L4257" s="87">
        <v>60.918942243946297</v>
      </c>
      <c r="M4257" s="86">
        <v>60.999569427526801</v>
      </c>
      <c r="N4257" s="86">
        <v>71.320516215302902</v>
      </c>
      <c r="O4257" s="86">
        <f t="shared" si="468"/>
        <v>64.413009295592005</v>
      </c>
      <c r="P4257" s="86">
        <f t="shared" si="464"/>
        <v>5.9822123056669865</v>
      </c>
      <c r="Q4257" s="86">
        <f t="shared" si="465"/>
        <v>6.009280189295672</v>
      </c>
      <c r="S4257" s="86">
        <f t="shared" si="466"/>
        <v>6.2008690644176856E-2</v>
      </c>
      <c r="T4257" s="87">
        <v>0.96538624699999998</v>
      </c>
      <c r="U4257" s="87">
        <v>0</v>
      </c>
    </row>
    <row r="4258" spans="2:21">
      <c r="B4258" s="87" t="s">
        <v>10024</v>
      </c>
      <c r="C4258" s="87" t="s">
        <v>841</v>
      </c>
      <c r="D4258" s="87"/>
      <c r="E4258" s="87">
        <v>37.105243475534401</v>
      </c>
      <c r="F4258" s="86">
        <v>36.989943650642701</v>
      </c>
      <c r="G4258" s="86">
        <v>36.141419323509702</v>
      </c>
      <c r="H4258" s="86">
        <f t="shared" si="467"/>
        <v>36.745535483228934</v>
      </c>
      <c r="I4258" s="86">
        <f t="shared" si="462"/>
        <v>0.52634661890283807</v>
      </c>
      <c r="J4258" s="86">
        <f t="shared" si="463"/>
        <v>5.1994970706194703</v>
      </c>
      <c r="L4258" s="87">
        <v>40.452422941871497</v>
      </c>
      <c r="M4258" s="86">
        <v>41.229696990404399</v>
      </c>
      <c r="N4258" s="86">
        <v>35.9876518878132</v>
      </c>
      <c r="O4258" s="86">
        <f t="shared" si="468"/>
        <v>39.223257273363032</v>
      </c>
      <c r="P4258" s="86">
        <f t="shared" si="464"/>
        <v>2.8289389167813415</v>
      </c>
      <c r="Q4258" s="86">
        <f t="shared" si="465"/>
        <v>5.293637443191491</v>
      </c>
      <c r="S4258" s="86">
        <f t="shared" si="466"/>
        <v>9.4140372572020015E-2</v>
      </c>
      <c r="T4258" s="87">
        <v>0.85116730299999999</v>
      </c>
      <c r="U4258" s="87">
        <v>0</v>
      </c>
    </row>
    <row r="4259" spans="2:21">
      <c r="B4259" s="87" t="s">
        <v>10025</v>
      </c>
      <c r="C4259" s="87" t="s">
        <v>5305</v>
      </c>
      <c r="D4259" s="87" t="s">
        <v>5306</v>
      </c>
      <c r="E4259" s="87">
        <v>42.031089265134803</v>
      </c>
      <c r="F4259" s="86">
        <v>46.350067084487002</v>
      </c>
      <c r="G4259" s="86">
        <v>48.213319926999802</v>
      </c>
      <c r="H4259" s="86">
        <f t="shared" si="467"/>
        <v>45.531492092207202</v>
      </c>
      <c r="I4259" s="86">
        <f t="shared" si="462"/>
        <v>3.1713629172037914</v>
      </c>
      <c r="J4259" s="86">
        <f t="shared" si="463"/>
        <v>5.5087928329344811</v>
      </c>
      <c r="L4259" s="87">
        <v>46.097007759443002</v>
      </c>
      <c r="M4259" s="86">
        <v>53.658480811630902</v>
      </c>
      <c r="N4259" s="86">
        <v>45.8359617976488</v>
      </c>
      <c r="O4259" s="86">
        <f t="shared" si="468"/>
        <v>48.530483456240894</v>
      </c>
      <c r="P4259" s="86">
        <f t="shared" si="464"/>
        <v>4.4428936411090687</v>
      </c>
      <c r="Q4259" s="86">
        <f t="shared" si="465"/>
        <v>5.6008193270572066</v>
      </c>
      <c r="S4259" s="86">
        <f t="shared" si="466"/>
        <v>9.2026494122725747E-2</v>
      </c>
      <c r="T4259" s="87">
        <v>0.90177194199999999</v>
      </c>
      <c r="U4259" s="87">
        <v>0</v>
      </c>
    </row>
    <row r="4260" spans="2:21">
      <c r="B4260" s="87" t="s">
        <v>10026</v>
      </c>
      <c r="C4260" s="87" t="s">
        <v>5307</v>
      </c>
      <c r="D4260" s="87" t="s">
        <v>5308</v>
      </c>
      <c r="E4260" s="87">
        <v>81.549455081558406</v>
      </c>
      <c r="F4260" s="86">
        <v>75.057161025549306</v>
      </c>
      <c r="G4260" s="86">
        <v>77.122839346829295</v>
      </c>
      <c r="H4260" s="86">
        <f t="shared" si="467"/>
        <v>77.909818484645669</v>
      </c>
      <c r="I4260" s="86">
        <f t="shared" si="462"/>
        <v>3.3169221651919161</v>
      </c>
      <c r="J4260" s="86">
        <f t="shared" si="463"/>
        <v>6.2837332484182342</v>
      </c>
      <c r="L4260" s="87">
        <v>77.273503451199602</v>
      </c>
      <c r="M4260" s="86">
        <v>86.568359771194807</v>
      </c>
      <c r="N4260" s="86">
        <v>69.914594377518</v>
      </c>
      <c r="O4260" s="86">
        <f t="shared" si="468"/>
        <v>77.918819199970798</v>
      </c>
      <c r="P4260" s="86">
        <f t="shared" si="464"/>
        <v>8.3456156009377711</v>
      </c>
      <c r="Q4260" s="86">
        <f t="shared" si="465"/>
        <v>6.2838999095348482</v>
      </c>
      <c r="S4260" s="86">
        <f t="shared" si="466"/>
        <v>1.6666111661374407E-4</v>
      </c>
      <c r="T4260" s="87">
        <v>0.92389304500000002</v>
      </c>
      <c r="U4260" s="87">
        <v>0</v>
      </c>
    </row>
    <row r="4261" spans="2:21">
      <c r="B4261" s="87" t="s">
        <v>10027</v>
      </c>
      <c r="C4261" s="87" t="s">
        <v>832</v>
      </c>
      <c r="D4261" s="87" t="s">
        <v>5309</v>
      </c>
      <c r="E4261" s="87">
        <v>179.93524693679001</v>
      </c>
      <c r="F4261" s="86">
        <v>184.87480330597799</v>
      </c>
      <c r="G4261" s="86">
        <v>187.43135164220399</v>
      </c>
      <c r="H4261" s="86">
        <f t="shared" si="467"/>
        <v>184.08046729499065</v>
      </c>
      <c r="I4261" s="86">
        <f t="shared" si="462"/>
        <v>3.8106592228111742</v>
      </c>
      <c r="J4261" s="86">
        <f t="shared" si="463"/>
        <v>7.5241927407880764</v>
      </c>
      <c r="L4261" s="87">
        <v>186.11945774931201</v>
      </c>
      <c r="M4261" s="86">
        <v>204.353416851009</v>
      </c>
      <c r="N4261" s="86">
        <v>187.85913934614001</v>
      </c>
      <c r="O4261" s="86">
        <f t="shared" si="468"/>
        <v>192.77733798215368</v>
      </c>
      <c r="P4261" s="86">
        <f t="shared" si="464"/>
        <v>10.062843758006712</v>
      </c>
      <c r="Q4261" s="86">
        <f t="shared" si="465"/>
        <v>7.5907916547119525</v>
      </c>
      <c r="S4261" s="86">
        <f t="shared" si="466"/>
        <v>6.6598913923876346E-2</v>
      </c>
      <c r="T4261" s="87">
        <v>0.94203867699999999</v>
      </c>
      <c r="U4261" s="87">
        <v>0</v>
      </c>
    </row>
    <row r="4262" spans="2:21">
      <c r="B4262" s="87" t="s">
        <v>10028</v>
      </c>
      <c r="C4262" s="87" t="s">
        <v>5310</v>
      </c>
      <c r="D4262" s="87" t="s">
        <v>1014</v>
      </c>
      <c r="E4262" s="87">
        <v>97.002976132450897</v>
      </c>
      <c r="F4262" s="86">
        <v>84.346839019079795</v>
      </c>
      <c r="G4262" s="86">
        <v>102.57404813301901</v>
      </c>
      <c r="H4262" s="86">
        <f t="shared" si="467"/>
        <v>94.64128776151658</v>
      </c>
      <c r="I4262" s="86">
        <f t="shared" si="462"/>
        <v>9.3402873077797768</v>
      </c>
      <c r="J4262" s="86">
        <f t="shared" si="463"/>
        <v>6.564397799107268</v>
      </c>
      <c r="L4262" s="87">
        <v>105.629278057132</v>
      </c>
      <c r="M4262" s="86">
        <v>98.981599820343902</v>
      </c>
      <c r="N4262" s="86">
        <v>112.19558347500799</v>
      </c>
      <c r="O4262" s="86">
        <f t="shared" si="468"/>
        <v>105.6021537841613</v>
      </c>
      <c r="P4262" s="86">
        <f t="shared" si="464"/>
        <v>6.6070335855866951</v>
      </c>
      <c r="Q4262" s="86">
        <f t="shared" si="465"/>
        <v>6.7224954489222446</v>
      </c>
      <c r="S4262" s="86">
        <f t="shared" si="466"/>
        <v>0.15809764981497762</v>
      </c>
      <c r="T4262" s="87">
        <v>0.67522612100000001</v>
      </c>
      <c r="U4262" s="87">
        <v>0</v>
      </c>
    </row>
    <row r="4263" spans="2:21">
      <c r="B4263" s="87" t="s">
        <v>10029</v>
      </c>
      <c r="C4263" s="87" t="s">
        <v>5311</v>
      </c>
      <c r="D4263" s="87" t="s">
        <v>2461</v>
      </c>
      <c r="E4263" s="87">
        <v>60.465600757394498</v>
      </c>
      <c r="F4263" s="86">
        <v>59.756806052006198</v>
      </c>
      <c r="G4263" s="86">
        <v>67.689585918267198</v>
      </c>
      <c r="H4263" s="86">
        <f t="shared" si="467"/>
        <v>62.637330909222634</v>
      </c>
      <c r="I4263" s="86">
        <f t="shared" si="462"/>
        <v>4.3897104677767258</v>
      </c>
      <c r="J4263" s="86">
        <f t="shared" si="463"/>
        <v>5.9689508329622081</v>
      </c>
      <c r="L4263" s="87">
        <v>67.698856970640804</v>
      </c>
      <c r="M4263" s="86">
        <v>68.571599090385007</v>
      </c>
      <c r="N4263" s="86">
        <v>69.582819753770906</v>
      </c>
      <c r="O4263" s="86">
        <f t="shared" si="468"/>
        <v>68.617758604932234</v>
      </c>
      <c r="P4263" s="86">
        <f t="shared" si="464"/>
        <v>0.94282923567433818</v>
      </c>
      <c r="Q4263" s="86">
        <f t="shared" si="465"/>
        <v>6.1005100960035392</v>
      </c>
      <c r="S4263" s="86">
        <f t="shared" si="466"/>
        <v>0.13155926304133095</v>
      </c>
      <c r="T4263" s="87">
        <v>0.67637404099999998</v>
      </c>
      <c r="U4263" s="87">
        <v>0</v>
      </c>
    </row>
    <row r="4264" spans="2:21">
      <c r="B4264" s="87" t="s">
        <v>10030</v>
      </c>
      <c r="C4264" s="87" t="s">
        <v>5312</v>
      </c>
      <c r="D4264" s="87" t="s">
        <v>1409</v>
      </c>
      <c r="E4264" s="87">
        <v>58.109364856062101</v>
      </c>
      <c r="F4264" s="86">
        <v>48.958880444362798</v>
      </c>
      <c r="G4264" s="86">
        <v>55.960116235286797</v>
      </c>
      <c r="H4264" s="86">
        <f t="shared" si="467"/>
        <v>54.342787178570568</v>
      </c>
      <c r="I4264" s="86">
        <f t="shared" si="462"/>
        <v>4.7848360682955429</v>
      </c>
      <c r="J4264" s="86">
        <f t="shared" si="463"/>
        <v>5.7640166565014024</v>
      </c>
      <c r="L4264" s="87">
        <v>62.744370745490002</v>
      </c>
      <c r="M4264" s="86">
        <v>59.399745921067101</v>
      </c>
      <c r="N4264" s="86">
        <v>51.039868201605898</v>
      </c>
      <c r="O4264" s="86">
        <f t="shared" si="468"/>
        <v>57.727994956054339</v>
      </c>
      <c r="P4264" s="86">
        <f t="shared" si="464"/>
        <v>6.0286738522425649</v>
      </c>
      <c r="Q4264" s="86">
        <f t="shared" si="465"/>
        <v>5.8511992125387682</v>
      </c>
      <c r="S4264" s="86">
        <f t="shared" si="466"/>
        <v>8.7182556037365411E-2</v>
      </c>
      <c r="T4264" s="87">
        <v>0.91487672499999995</v>
      </c>
      <c r="U4264" s="87">
        <v>0</v>
      </c>
    </row>
    <row r="4265" spans="2:21">
      <c r="B4265" s="87" t="s">
        <v>10031</v>
      </c>
      <c r="C4265" s="87" t="s">
        <v>832</v>
      </c>
      <c r="D4265" s="87" t="s">
        <v>5313</v>
      </c>
      <c r="E4265" s="87">
        <v>64.320870235645899</v>
      </c>
      <c r="F4265" s="86">
        <v>63.620229066652001</v>
      </c>
      <c r="G4265" s="86">
        <v>64.799032210106503</v>
      </c>
      <c r="H4265" s="86">
        <f t="shared" si="467"/>
        <v>64.246710504134796</v>
      </c>
      <c r="I4265" s="86">
        <f t="shared" si="462"/>
        <v>0.59289034575366661</v>
      </c>
      <c r="J4265" s="86">
        <f t="shared" si="463"/>
        <v>6.0055506836551551</v>
      </c>
      <c r="L4265" s="87">
        <v>78.936925247605004</v>
      </c>
      <c r="M4265" s="86">
        <v>67.450667973973793</v>
      </c>
      <c r="N4265" s="86">
        <v>69.971334890942998</v>
      </c>
      <c r="O4265" s="86">
        <f t="shared" si="468"/>
        <v>72.119642704173941</v>
      </c>
      <c r="P4265" s="86">
        <f t="shared" si="464"/>
        <v>6.0369649977702595</v>
      </c>
      <c r="Q4265" s="86">
        <f t="shared" si="465"/>
        <v>6.1723203442617045</v>
      </c>
      <c r="S4265" s="86">
        <f t="shared" si="466"/>
        <v>0.16676966060654927</v>
      </c>
      <c r="T4265" s="87">
        <v>0.59883800099999995</v>
      </c>
      <c r="U4265" s="87">
        <v>0</v>
      </c>
    </row>
    <row r="4266" spans="2:21">
      <c r="B4266" s="87" t="s">
        <v>10032</v>
      </c>
      <c r="C4266" s="87" t="s">
        <v>832</v>
      </c>
      <c r="D4266" s="87" t="s">
        <v>1225</v>
      </c>
      <c r="E4266" s="87">
        <v>40.748273255247398</v>
      </c>
      <c r="F4266" s="86">
        <v>38.303642239116897</v>
      </c>
      <c r="G4266" s="86">
        <v>45.415225466950702</v>
      </c>
      <c r="H4266" s="86">
        <f t="shared" si="467"/>
        <v>41.489046987104999</v>
      </c>
      <c r="I4266" s="86">
        <f t="shared" si="462"/>
        <v>3.6131998689471145</v>
      </c>
      <c r="J4266" s="86">
        <f t="shared" si="463"/>
        <v>5.3746586134425902</v>
      </c>
      <c r="L4266" s="87">
        <v>39.0881059948493</v>
      </c>
      <c r="M4266" s="86">
        <v>46.445893287467797</v>
      </c>
      <c r="N4266" s="86">
        <v>42.287838372554297</v>
      </c>
      <c r="O4266" s="86">
        <f t="shared" si="468"/>
        <v>42.607279218290465</v>
      </c>
      <c r="P4266" s="86">
        <f t="shared" si="464"/>
        <v>3.6892804584766981</v>
      </c>
      <c r="Q4266" s="86">
        <f t="shared" si="465"/>
        <v>5.4130280228736884</v>
      </c>
      <c r="S4266" s="86">
        <f t="shared" si="466"/>
        <v>3.8369409431098081E-2</v>
      </c>
      <c r="T4266" s="87">
        <v>1</v>
      </c>
      <c r="U4266" s="87">
        <v>0</v>
      </c>
    </row>
    <row r="4267" spans="2:21">
      <c r="B4267" s="87" t="s">
        <v>10033</v>
      </c>
      <c r="C4267" s="87" t="s">
        <v>841</v>
      </c>
      <c r="D4267" s="87"/>
      <c r="E4267" s="87">
        <v>724.16279916841597</v>
      </c>
      <c r="F4267" s="86">
        <v>933.11155206145895</v>
      </c>
      <c r="G4267" s="86">
        <v>818.09140780894097</v>
      </c>
      <c r="H4267" s="86">
        <f t="shared" si="467"/>
        <v>825.12191967960518</v>
      </c>
      <c r="I4267" s="86">
        <f t="shared" si="462"/>
        <v>104.65164311544396</v>
      </c>
      <c r="J4267" s="86">
        <f t="shared" si="463"/>
        <v>9.6884634969169117</v>
      </c>
      <c r="L4267" s="87">
        <v>798.12249315727399</v>
      </c>
      <c r="M4267" s="86">
        <v>907.45521071962003</v>
      </c>
      <c r="N4267" s="86">
        <v>978.93685160886798</v>
      </c>
      <c r="O4267" s="86">
        <f t="shared" si="468"/>
        <v>894.83818516192059</v>
      </c>
      <c r="P4267" s="86">
        <f t="shared" si="464"/>
        <v>91.06508692143278</v>
      </c>
      <c r="Q4267" s="86">
        <f t="shared" si="465"/>
        <v>9.8054830111788096</v>
      </c>
      <c r="S4267" s="86">
        <f t="shared" si="466"/>
        <v>0.11701951426189888</v>
      </c>
      <c r="T4267" s="87">
        <v>0.83216878100000002</v>
      </c>
      <c r="U4267" s="87">
        <v>0</v>
      </c>
    </row>
    <row r="4268" spans="2:21">
      <c r="B4268" s="87" t="s">
        <v>10034</v>
      </c>
      <c r="C4268" s="87" t="s">
        <v>2290</v>
      </c>
      <c r="D4268" s="87" t="s">
        <v>1830</v>
      </c>
      <c r="E4268" s="87">
        <v>30.244273927228001</v>
      </c>
      <c r="F4268" s="86">
        <v>24.371020316780601</v>
      </c>
      <c r="G4268" s="86">
        <v>32.104079787985903</v>
      </c>
      <c r="H4268" s="86">
        <f t="shared" si="467"/>
        <v>28.906458010664835</v>
      </c>
      <c r="I4268" s="86">
        <f t="shared" si="462"/>
        <v>4.0363802801838471</v>
      </c>
      <c r="J4268" s="86">
        <f t="shared" si="463"/>
        <v>4.8533199370642102</v>
      </c>
      <c r="L4268" s="87">
        <v>22.201010225888901</v>
      </c>
      <c r="M4268" s="86">
        <v>23.4989423909328</v>
      </c>
      <c r="N4268" s="86">
        <v>22.064824354814402</v>
      </c>
      <c r="O4268" s="86">
        <f t="shared" si="468"/>
        <v>22.58825899054537</v>
      </c>
      <c r="P4268" s="86">
        <f t="shared" si="464"/>
        <v>0.7916090194508858</v>
      </c>
      <c r="Q4268" s="86">
        <f t="shared" si="465"/>
        <v>4.4975011729445518</v>
      </c>
      <c r="S4268" s="86">
        <f t="shared" si="466"/>
        <v>-0.35581876411965885</v>
      </c>
      <c r="T4268" s="87">
        <v>3.2969047000000001E-2</v>
      </c>
      <c r="U4268" s="87">
        <v>0</v>
      </c>
    </row>
    <row r="4269" spans="2:21">
      <c r="B4269" s="87" t="s">
        <v>10035</v>
      </c>
      <c r="C4269" s="87" t="s">
        <v>841</v>
      </c>
      <c r="D4269" s="87"/>
      <c r="E4269" s="87">
        <v>68.218578760437595</v>
      </c>
      <c r="F4269" s="86">
        <v>61.793154687662899</v>
      </c>
      <c r="G4269" s="86">
        <v>65.463626383323202</v>
      </c>
      <c r="H4269" s="86">
        <f t="shared" si="467"/>
        <v>65.158453277141234</v>
      </c>
      <c r="I4269" s="86">
        <f t="shared" si="462"/>
        <v>3.2235642691438162</v>
      </c>
      <c r="J4269" s="86">
        <f t="shared" si="463"/>
        <v>6.0258804526506911</v>
      </c>
      <c r="L4269" s="87">
        <v>53.821257254630098</v>
      </c>
      <c r="M4269" s="86">
        <v>48.360512260669402</v>
      </c>
      <c r="N4269" s="86">
        <v>44.587180927364102</v>
      </c>
      <c r="O4269" s="86">
        <f t="shared" si="468"/>
        <v>48.922983480887865</v>
      </c>
      <c r="P4269" s="86">
        <f t="shared" si="464"/>
        <v>4.6426632237999028</v>
      </c>
      <c r="Q4269" s="86">
        <f t="shared" si="465"/>
        <v>5.6124404816192861</v>
      </c>
      <c r="S4269" s="86">
        <f t="shared" si="466"/>
        <v>-0.41343997103140445</v>
      </c>
      <c r="T4269" s="87">
        <v>3.5288700000000002E-4</v>
      </c>
      <c r="U4269" s="87">
        <v>0</v>
      </c>
    </row>
    <row r="4270" spans="2:21">
      <c r="B4270" s="87" t="s">
        <v>10036</v>
      </c>
      <c r="C4270" s="87" t="s">
        <v>5314</v>
      </c>
      <c r="D4270" s="87" t="s">
        <v>5315</v>
      </c>
      <c r="E4270" s="87">
        <v>215.50964226064099</v>
      </c>
      <c r="F4270" s="86">
        <v>232.367733209161</v>
      </c>
      <c r="G4270" s="86">
        <v>218.95280351184701</v>
      </c>
      <c r="H4270" s="86">
        <f t="shared" si="467"/>
        <v>222.27672632721635</v>
      </c>
      <c r="I4270" s="86">
        <f t="shared" si="462"/>
        <v>8.9070283916153912</v>
      </c>
      <c r="J4270" s="86">
        <f t="shared" si="463"/>
        <v>7.796213087441962</v>
      </c>
      <c r="L4270" s="87">
        <v>218.92349818631101</v>
      </c>
      <c r="M4270" s="86">
        <v>197.43568190097599</v>
      </c>
      <c r="N4270" s="86">
        <v>186.08460988812101</v>
      </c>
      <c r="O4270" s="86">
        <f t="shared" si="468"/>
        <v>200.81459665846933</v>
      </c>
      <c r="P4270" s="86">
        <f t="shared" si="464"/>
        <v>16.678157718077099</v>
      </c>
      <c r="Q4270" s="86">
        <f t="shared" si="465"/>
        <v>7.6497203283932187</v>
      </c>
      <c r="S4270" s="86">
        <f t="shared" si="466"/>
        <v>-0.14649275904874312</v>
      </c>
      <c r="T4270" s="87">
        <v>0.21344312500000001</v>
      </c>
      <c r="U4270" s="87">
        <v>0</v>
      </c>
    </row>
    <row r="4271" spans="2:21">
      <c r="B4271" s="87" t="s">
        <v>10037</v>
      </c>
      <c r="C4271" s="87" t="s">
        <v>841</v>
      </c>
      <c r="D4271" s="87" t="s">
        <v>5316</v>
      </c>
      <c r="E4271" s="87">
        <v>56.663951442912698</v>
      </c>
      <c r="F4271" s="86">
        <v>60.186588199272897</v>
      </c>
      <c r="G4271" s="86">
        <v>59.488983347323199</v>
      </c>
      <c r="H4271" s="86">
        <f t="shared" si="467"/>
        <v>58.779840996502934</v>
      </c>
      <c r="I4271" s="86">
        <f t="shared" si="462"/>
        <v>1.8653162157152199</v>
      </c>
      <c r="J4271" s="86">
        <f t="shared" si="463"/>
        <v>5.8772495512929579</v>
      </c>
      <c r="L4271" s="87">
        <v>57.191607863053001</v>
      </c>
      <c r="M4271" s="86">
        <v>61.9236083886938</v>
      </c>
      <c r="N4271" s="86">
        <v>64.014587594836001</v>
      </c>
      <c r="O4271" s="86">
        <f t="shared" si="468"/>
        <v>61.043267948860937</v>
      </c>
      <c r="P4271" s="86">
        <f t="shared" si="464"/>
        <v>3.4956419399853083</v>
      </c>
      <c r="Q4271" s="86">
        <f t="shared" si="465"/>
        <v>5.9317602937474518</v>
      </c>
      <c r="S4271" s="86">
        <f t="shared" si="466"/>
        <v>5.4510742454493992E-2</v>
      </c>
      <c r="T4271" s="87">
        <v>0.97769825499999996</v>
      </c>
      <c r="U4271" s="87">
        <v>0</v>
      </c>
    </row>
    <row r="4272" spans="2:21">
      <c r="B4272" s="87" t="s">
        <v>10038</v>
      </c>
      <c r="C4272" s="87" t="s">
        <v>5317</v>
      </c>
      <c r="D4272" s="87" t="s">
        <v>5318</v>
      </c>
      <c r="E4272" s="87">
        <v>114.63870971122699</v>
      </c>
      <c r="F4272" s="86">
        <v>111.025229504435</v>
      </c>
      <c r="G4272" s="86">
        <v>114.855804938367</v>
      </c>
      <c r="H4272" s="86">
        <f t="shared" si="467"/>
        <v>113.50658138467634</v>
      </c>
      <c r="I4272" s="86">
        <f t="shared" si="462"/>
        <v>2.1516535384663182</v>
      </c>
      <c r="J4272" s="86">
        <f t="shared" si="463"/>
        <v>6.8266321406456285</v>
      </c>
      <c r="L4272" s="87">
        <v>119.972255202285</v>
      </c>
      <c r="M4272" s="86">
        <v>117.225900086721</v>
      </c>
      <c r="N4272" s="86">
        <v>113.385573400986</v>
      </c>
      <c r="O4272" s="86">
        <f t="shared" si="468"/>
        <v>116.861242896664</v>
      </c>
      <c r="P4272" s="86">
        <f t="shared" si="464"/>
        <v>3.3084475872508601</v>
      </c>
      <c r="Q4272" s="86">
        <f t="shared" si="465"/>
        <v>6.8686527282685343</v>
      </c>
      <c r="S4272" s="86">
        <f t="shared" si="466"/>
        <v>4.2020587622905184E-2</v>
      </c>
      <c r="T4272" s="87">
        <v>1</v>
      </c>
      <c r="U4272" s="87">
        <v>0</v>
      </c>
    </row>
    <row r="4273" spans="2:21">
      <c r="B4273" s="87" t="s">
        <v>10039</v>
      </c>
      <c r="C4273" s="87" t="s">
        <v>841</v>
      </c>
      <c r="D4273" s="87" t="s">
        <v>5319</v>
      </c>
      <c r="E4273" s="87">
        <v>140.75352883180801</v>
      </c>
      <c r="F4273" s="86">
        <v>146.83519375803399</v>
      </c>
      <c r="G4273" s="86">
        <v>140.65337703858799</v>
      </c>
      <c r="H4273" s="86">
        <f t="shared" si="467"/>
        <v>142.74736654281</v>
      </c>
      <c r="I4273" s="86">
        <f t="shared" si="462"/>
        <v>3.5405163608668402</v>
      </c>
      <c r="J4273" s="86">
        <f t="shared" si="463"/>
        <v>7.157320320226777</v>
      </c>
      <c r="L4273" s="87">
        <v>157.823047268149</v>
      </c>
      <c r="M4273" s="86">
        <v>166.559135434588</v>
      </c>
      <c r="N4273" s="86">
        <v>147.18639327412899</v>
      </c>
      <c r="O4273" s="86">
        <f t="shared" si="468"/>
        <v>157.18952532562199</v>
      </c>
      <c r="P4273" s="86">
        <f t="shared" si="464"/>
        <v>9.7018965796721375</v>
      </c>
      <c r="Q4273" s="86">
        <f t="shared" si="465"/>
        <v>7.2963612733746048</v>
      </c>
      <c r="S4273" s="86">
        <f t="shared" si="466"/>
        <v>0.13904095314782722</v>
      </c>
      <c r="T4273" s="87">
        <v>0.62218993600000005</v>
      </c>
      <c r="U4273" s="87">
        <v>0</v>
      </c>
    </row>
    <row r="4274" spans="2:21">
      <c r="B4274" s="87" t="s">
        <v>10040</v>
      </c>
      <c r="C4274" s="87" t="s">
        <v>5320</v>
      </c>
      <c r="D4274" s="87" t="s">
        <v>4195</v>
      </c>
      <c r="E4274" s="87">
        <v>61.897724946255799</v>
      </c>
      <c r="F4274" s="86">
        <v>57.752511686410699</v>
      </c>
      <c r="G4274" s="86">
        <v>57.050588201623903</v>
      </c>
      <c r="H4274" s="86">
        <f t="shared" si="467"/>
        <v>58.90027494476346</v>
      </c>
      <c r="I4274" s="86">
        <f t="shared" si="462"/>
        <v>2.6194854510396879</v>
      </c>
      <c r="J4274" s="86">
        <f t="shared" si="463"/>
        <v>5.8802024634171381</v>
      </c>
      <c r="L4274" s="87">
        <v>60.265534549946999</v>
      </c>
      <c r="M4274" s="86">
        <v>63.104462446592599</v>
      </c>
      <c r="N4274" s="86">
        <v>56.852107960016198</v>
      </c>
      <c r="O4274" s="86">
        <f t="shared" si="468"/>
        <v>60.074034985518601</v>
      </c>
      <c r="P4274" s="86">
        <f t="shared" si="464"/>
        <v>3.1305731454216517</v>
      </c>
      <c r="Q4274" s="86">
        <f t="shared" si="465"/>
        <v>5.9086696633313291</v>
      </c>
      <c r="S4274" s="86">
        <f t="shared" si="466"/>
        <v>2.8467199914191187E-2</v>
      </c>
      <c r="T4274" s="87">
        <v>0.97666326199999998</v>
      </c>
      <c r="U4274" s="87">
        <v>0</v>
      </c>
    </row>
    <row r="4275" spans="2:21">
      <c r="B4275" s="87" t="s">
        <v>10041</v>
      </c>
      <c r="C4275" s="87" t="s">
        <v>841</v>
      </c>
      <c r="D4275" s="87" t="s">
        <v>5321</v>
      </c>
      <c r="E4275" s="87">
        <v>23.3345334419812</v>
      </c>
      <c r="F4275" s="86">
        <v>22.472829988554299</v>
      </c>
      <c r="G4275" s="86">
        <v>25.511350138272501</v>
      </c>
      <c r="H4275" s="86">
        <f t="shared" si="467"/>
        <v>23.772904522936003</v>
      </c>
      <c r="I4275" s="86">
        <f t="shared" si="462"/>
        <v>1.5659751206593262</v>
      </c>
      <c r="J4275" s="86">
        <f t="shared" si="463"/>
        <v>4.5712462743495372</v>
      </c>
      <c r="L4275" s="87">
        <v>26.555983673757598</v>
      </c>
      <c r="M4275" s="86">
        <v>27.885436084745901</v>
      </c>
      <c r="N4275" s="86">
        <v>25.4351877470014</v>
      </c>
      <c r="O4275" s="86">
        <f t="shared" si="468"/>
        <v>26.625535835168296</v>
      </c>
      <c r="P4275" s="86">
        <f t="shared" si="464"/>
        <v>1.2266039933583284</v>
      </c>
      <c r="Q4275" s="86">
        <f t="shared" si="465"/>
        <v>4.7347386545530217</v>
      </c>
      <c r="S4275" s="86">
        <f t="shared" si="466"/>
        <v>0.16349238020348464</v>
      </c>
      <c r="T4275" s="87">
        <v>0.48911738500000002</v>
      </c>
      <c r="U4275" s="87">
        <v>0</v>
      </c>
    </row>
    <row r="4276" spans="2:21">
      <c r="B4276" s="87" t="s">
        <v>10042</v>
      </c>
      <c r="C4276" s="87" t="s">
        <v>841</v>
      </c>
      <c r="D4276" s="87"/>
      <c r="E4276" s="87">
        <v>0.10709728727772</v>
      </c>
      <c r="F4276" s="86">
        <v>9.4380138307550293E-2</v>
      </c>
      <c r="G4276" s="86">
        <v>0.30547947798749098</v>
      </c>
      <c r="H4276" s="86">
        <f t="shared" si="467"/>
        <v>0.16898563452425375</v>
      </c>
      <c r="I4276" s="86">
        <f t="shared" si="462"/>
        <v>0.11837803194430713</v>
      </c>
      <c r="J4276" s="86">
        <f t="shared" si="463"/>
        <v>-2.5650274867320375</v>
      </c>
      <c r="L4276" s="87">
        <v>0.382595313146811</v>
      </c>
      <c r="M4276" s="86">
        <v>0.33746907352417599</v>
      </c>
      <c r="N4276" s="86">
        <v>0.102769834998689</v>
      </c>
      <c r="O4276" s="86">
        <f t="shared" si="468"/>
        <v>0.274278073889892</v>
      </c>
      <c r="P4276" s="86">
        <f t="shared" si="464"/>
        <v>0.15023448798891459</v>
      </c>
      <c r="Q4276" s="86">
        <f t="shared" si="465"/>
        <v>-1.8662887988209762</v>
      </c>
      <c r="S4276" s="86">
        <f t="shared" si="466"/>
        <v>0.69873868791106131</v>
      </c>
      <c r="T4276" s="87">
        <v>0.91422976600000005</v>
      </c>
      <c r="U4276" s="87">
        <v>0</v>
      </c>
    </row>
    <row r="4277" spans="2:21">
      <c r="B4277" s="87" t="s">
        <v>10043</v>
      </c>
      <c r="C4277" s="87" t="s">
        <v>5322</v>
      </c>
      <c r="D4277" s="87" t="s">
        <v>5323</v>
      </c>
      <c r="E4277" s="87">
        <v>188.07762395122501</v>
      </c>
      <c r="F4277" s="86">
        <v>206.03065723745399</v>
      </c>
      <c r="G4277" s="86">
        <v>230.40736370672701</v>
      </c>
      <c r="H4277" s="86">
        <f t="shared" si="467"/>
        <v>208.17188163180199</v>
      </c>
      <c r="I4277" s="86">
        <f t="shared" si="462"/>
        <v>21.245948987332739</v>
      </c>
      <c r="J4277" s="86">
        <f t="shared" si="463"/>
        <v>7.7016314026486938</v>
      </c>
      <c r="L4277" s="87">
        <v>182.52357744638601</v>
      </c>
      <c r="M4277" s="86">
        <v>195.38753354803899</v>
      </c>
      <c r="N4277" s="86">
        <v>224.95241882939001</v>
      </c>
      <c r="O4277" s="86">
        <f t="shared" si="468"/>
        <v>200.95450994127168</v>
      </c>
      <c r="P4277" s="86">
        <f t="shared" si="464"/>
        <v>21.755345662575341</v>
      </c>
      <c r="Q4277" s="86">
        <f t="shared" si="465"/>
        <v>7.650725145359468</v>
      </c>
      <c r="S4277" s="86">
        <f t="shared" si="466"/>
        <v>-5.0906257289224925E-2</v>
      </c>
      <c r="T4277" s="87">
        <v>0.75102210400000002</v>
      </c>
      <c r="U4277" s="87">
        <v>0</v>
      </c>
    </row>
    <row r="4278" spans="2:21">
      <c r="B4278" s="87" t="s">
        <v>10044</v>
      </c>
      <c r="C4278" s="87" t="s">
        <v>832</v>
      </c>
      <c r="D4278" s="87" t="s">
        <v>2484</v>
      </c>
      <c r="E4278" s="87">
        <v>79.464627490835795</v>
      </c>
      <c r="F4278" s="86">
        <v>77.629954538016094</v>
      </c>
      <c r="G4278" s="86">
        <v>90.036368861594795</v>
      </c>
      <c r="H4278" s="86">
        <f t="shared" si="467"/>
        <v>82.376983630148899</v>
      </c>
      <c r="I4278" s="86">
        <f t="shared" si="462"/>
        <v>6.696352947965087</v>
      </c>
      <c r="J4278" s="86">
        <f t="shared" si="463"/>
        <v>6.3641693953895135</v>
      </c>
      <c r="L4278" s="87">
        <v>73.865658888023603</v>
      </c>
      <c r="M4278" s="86">
        <v>82.501905346806893</v>
      </c>
      <c r="N4278" s="86">
        <v>78.719199195524894</v>
      </c>
      <c r="O4278" s="86">
        <f t="shared" si="468"/>
        <v>78.362254476785139</v>
      </c>
      <c r="P4278" s="86">
        <f t="shared" si="464"/>
        <v>4.3291737518132587</v>
      </c>
      <c r="Q4278" s="86">
        <f t="shared" si="465"/>
        <v>6.2920869993291282</v>
      </c>
      <c r="S4278" s="86">
        <f t="shared" si="466"/>
        <v>-7.2082396060384357E-2</v>
      </c>
      <c r="T4278" s="87">
        <v>0.69688719099999996</v>
      </c>
      <c r="U4278" s="87">
        <v>0</v>
      </c>
    </row>
    <row r="4279" spans="2:21">
      <c r="B4279" s="87" t="s">
        <v>10045</v>
      </c>
      <c r="C4279" s="87" t="s">
        <v>5324</v>
      </c>
      <c r="D4279" s="87" t="s">
        <v>3716</v>
      </c>
      <c r="E4279" s="87">
        <v>30.244273927228001</v>
      </c>
      <c r="F4279" s="86">
        <v>30.694587079150299</v>
      </c>
      <c r="G4279" s="86">
        <v>30.877131148799101</v>
      </c>
      <c r="H4279" s="86">
        <f t="shared" si="467"/>
        <v>30.605330718392469</v>
      </c>
      <c r="I4279" s="86">
        <f t="shared" si="462"/>
        <v>0.3257331563956492</v>
      </c>
      <c r="J4279" s="86">
        <f t="shared" si="463"/>
        <v>4.9357110527461616</v>
      </c>
      <c r="L4279" s="87">
        <v>38.376609661873601</v>
      </c>
      <c r="M4279" s="86">
        <v>35.021913458617703</v>
      </c>
      <c r="N4279" s="86">
        <v>34.612543477279701</v>
      </c>
      <c r="O4279" s="86">
        <f t="shared" si="468"/>
        <v>36.003688865923671</v>
      </c>
      <c r="P4279" s="86">
        <f t="shared" si="464"/>
        <v>2.0651781456557003</v>
      </c>
      <c r="Q4279" s="86">
        <f t="shared" si="465"/>
        <v>5.1700728246625687</v>
      </c>
      <c r="S4279" s="86">
        <f t="shared" si="466"/>
        <v>0.23436177191640656</v>
      </c>
      <c r="T4279" s="87">
        <v>0.416576114</v>
      </c>
      <c r="U4279" s="87">
        <v>0</v>
      </c>
    </row>
    <row r="4280" spans="2:21">
      <c r="B4280" s="87" t="s">
        <v>10046</v>
      </c>
      <c r="C4280" s="87" t="s">
        <v>5325</v>
      </c>
      <c r="D4280" s="87" t="s">
        <v>835</v>
      </c>
      <c r="E4280" s="87">
        <v>36.9614731588334</v>
      </c>
      <c r="F4280" s="86">
        <v>45.884126123934699</v>
      </c>
      <c r="G4280" s="86">
        <v>46.375148669419502</v>
      </c>
      <c r="H4280" s="86">
        <f t="shared" si="467"/>
        <v>43.0735826507292</v>
      </c>
      <c r="I4280" s="86">
        <f t="shared" si="462"/>
        <v>5.2989326864695734</v>
      </c>
      <c r="J4280" s="86">
        <f t="shared" si="463"/>
        <v>5.428731419801748</v>
      </c>
      <c r="L4280" s="87">
        <v>44.315297755583003</v>
      </c>
      <c r="M4280" s="86">
        <v>53.004238546512298</v>
      </c>
      <c r="N4280" s="86">
        <v>48.343343297898898</v>
      </c>
      <c r="O4280" s="86">
        <f t="shared" si="468"/>
        <v>48.554293199998064</v>
      </c>
      <c r="P4280" s="86">
        <f t="shared" si="464"/>
        <v>4.3483097765643937</v>
      </c>
      <c r="Q4280" s="86">
        <f t="shared" si="465"/>
        <v>5.6015269601406841</v>
      </c>
      <c r="S4280" s="86">
        <f t="shared" si="466"/>
        <v>0.17279554033893677</v>
      </c>
      <c r="T4280" s="87">
        <v>0.66207308399999998</v>
      </c>
      <c r="U4280" s="87">
        <v>0</v>
      </c>
    </row>
    <row r="4281" spans="2:21">
      <c r="B4281" s="87" t="s">
        <v>10047</v>
      </c>
      <c r="C4281" s="87" t="s">
        <v>5326</v>
      </c>
      <c r="D4281" s="87" t="s">
        <v>5327</v>
      </c>
      <c r="E4281" s="87">
        <v>152.03613994668001</v>
      </c>
      <c r="F4281" s="86">
        <v>154.44638395978001</v>
      </c>
      <c r="G4281" s="86">
        <v>143.856474777183</v>
      </c>
      <c r="H4281" s="86">
        <f t="shared" si="467"/>
        <v>150.11299956121434</v>
      </c>
      <c r="I4281" s="86">
        <f t="shared" si="462"/>
        <v>5.5507112905077234</v>
      </c>
      <c r="J4281" s="86">
        <f t="shared" si="463"/>
        <v>7.2299051073757159</v>
      </c>
      <c r="L4281" s="87">
        <v>159.797034271363</v>
      </c>
      <c r="M4281" s="86">
        <v>166.708752582226</v>
      </c>
      <c r="N4281" s="86">
        <v>162.624404416891</v>
      </c>
      <c r="O4281" s="86">
        <f t="shared" si="468"/>
        <v>163.04339709016003</v>
      </c>
      <c r="P4281" s="86">
        <f t="shared" si="464"/>
        <v>3.474856636952024</v>
      </c>
      <c r="Q4281" s="86">
        <f t="shared" si="465"/>
        <v>7.3491122059719896</v>
      </c>
      <c r="S4281" s="86">
        <f t="shared" si="466"/>
        <v>0.11920709859627392</v>
      </c>
      <c r="T4281" s="87">
        <v>0.71728467399999996</v>
      </c>
      <c r="U4281" s="87">
        <v>0</v>
      </c>
    </row>
    <row r="4282" spans="2:21">
      <c r="B4282" s="87" t="s">
        <v>10048</v>
      </c>
      <c r="C4282" s="87" t="s">
        <v>1003</v>
      </c>
      <c r="D4282" s="87" t="s">
        <v>1995</v>
      </c>
      <c r="E4282" s="87">
        <v>201.849576721924</v>
      </c>
      <c r="F4282" s="86">
        <v>197.55915477240401</v>
      </c>
      <c r="G4282" s="86">
        <v>211.46444690830799</v>
      </c>
      <c r="H4282" s="86">
        <f t="shared" si="467"/>
        <v>203.62439280087867</v>
      </c>
      <c r="I4282" s="86">
        <f t="shared" si="462"/>
        <v>7.1205172868124738</v>
      </c>
      <c r="J4282" s="86">
        <f t="shared" si="463"/>
        <v>7.6697665864777962</v>
      </c>
      <c r="L4282" s="87">
        <v>238.52021025338499</v>
      </c>
      <c r="M4282" s="86">
        <v>208.52957405988801</v>
      </c>
      <c r="N4282" s="86">
        <v>206.21037839421101</v>
      </c>
      <c r="O4282" s="86">
        <f t="shared" si="468"/>
        <v>217.75338756916133</v>
      </c>
      <c r="P4282" s="86">
        <f t="shared" si="464"/>
        <v>18.021941083923601</v>
      </c>
      <c r="Q4282" s="86">
        <f t="shared" si="465"/>
        <v>7.7665513526457746</v>
      </c>
      <c r="S4282" s="86">
        <f t="shared" si="466"/>
        <v>9.6784766167977446E-2</v>
      </c>
      <c r="T4282" s="87">
        <v>0.859582807</v>
      </c>
      <c r="U4282" s="87">
        <v>0</v>
      </c>
    </row>
    <row r="4283" spans="2:21">
      <c r="B4283" s="87" t="s">
        <v>10049</v>
      </c>
      <c r="C4283" s="87" t="s">
        <v>1148</v>
      </c>
      <c r="D4283" s="87" t="s">
        <v>1149</v>
      </c>
      <c r="E4283" s="87">
        <v>299.02472201338099</v>
      </c>
      <c r="F4283" s="86">
        <v>315.68229874751199</v>
      </c>
      <c r="G4283" s="86">
        <v>315.08283215233399</v>
      </c>
      <c r="H4283" s="86">
        <f t="shared" si="467"/>
        <v>309.92995097107564</v>
      </c>
      <c r="I4283" s="86">
        <f t="shared" si="462"/>
        <v>9.4489604726917076</v>
      </c>
      <c r="J4283" s="86">
        <f t="shared" si="463"/>
        <v>8.2757983704152345</v>
      </c>
      <c r="L4283" s="87">
        <v>262.65028486683599</v>
      </c>
      <c r="M4283" s="86">
        <v>292.81205298701701</v>
      </c>
      <c r="N4283" s="86">
        <v>291.91166274815299</v>
      </c>
      <c r="O4283" s="86">
        <f t="shared" si="468"/>
        <v>282.45800020066866</v>
      </c>
      <c r="P4283" s="86">
        <f t="shared" si="464"/>
        <v>17.159891191530701</v>
      </c>
      <c r="Q4283" s="86">
        <f t="shared" si="465"/>
        <v>8.1418925532073647</v>
      </c>
      <c r="S4283" s="86">
        <f t="shared" si="466"/>
        <v>-0.13390581720786918</v>
      </c>
      <c r="T4283" s="87">
        <v>0.25530181000000002</v>
      </c>
      <c r="U4283" s="87">
        <v>0</v>
      </c>
    </row>
    <row r="4284" spans="2:21">
      <c r="B4284" s="87" t="s">
        <v>10050</v>
      </c>
      <c r="C4284" s="87" t="s">
        <v>841</v>
      </c>
      <c r="D4284" s="87"/>
      <c r="E4284" s="87">
        <v>63.088410518547398</v>
      </c>
      <c r="F4284" s="86">
        <v>53.074685663708003</v>
      </c>
      <c r="G4284" s="86">
        <v>51.9327961347526</v>
      </c>
      <c r="H4284" s="86">
        <f t="shared" si="467"/>
        <v>56.031964105669338</v>
      </c>
      <c r="I4284" s="86">
        <f t="shared" si="462"/>
        <v>6.1376750408806489</v>
      </c>
      <c r="J4284" s="86">
        <f t="shared" si="463"/>
        <v>5.8081781595747728</v>
      </c>
      <c r="L4284" s="87">
        <v>71.433481816019494</v>
      </c>
      <c r="M4284" s="86">
        <v>59.876452841249602</v>
      </c>
      <c r="N4284" s="86">
        <v>54.817170632250203</v>
      </c>
      <c r="O4284" s="86">
        <f t="shared" si="468"/>
        <v>62.042368429839762</v>
      </c>
      <c r="P4284" s="86">
        <f t="shared" si="464"/>
        <v>8.5172672901370721</v>
      </c>
      <c r="Q4284" s="86">
        <f t="shared" si="465"/>
        <v>5.9551818563220404</v>
      </c>
      <c r="S4284" s="86">
        <f t="shared" si="466"/>
        <v>0.14700369674726829</v>
      </c>
      <c r="T4284" s="87">
        <v>0.79354843100000005</v>
      </c>
      <c r="U4284" s="87">
        <v>0</v>
      </c>
    </row>
    <row r="4285" spans="2:21">
      <c r="B4285" s="87" t="s">
        <v>10051</v>
      </c>
      <c r="C4285" s="87" t="s">
        <v>841</v>
      </c>
      <c r="D4285" s="87"/>
      <c r="E4285" s="87">
        <v>64.027954626691496</v>
      </c>
      <c r="F4285" s="86">
        <v>68.188145004726394</v>
      </c>
      <c r="G4285" s="86">
        <v>73.772714056458298</v>
      </c>
      <c r="H4285" s="86">
        <f t="shared" si="467"/>
        <v>68.662937895958734</v>
      </c>
      <c r="I4285" s="86">
        <f t="shared" si="462"/>
        <v>4.8896988969854602</v>
      </c>
      <c r="J4285" s="86">
        <f t="shared" si="463"/>
        <v>6.1014596824075893</v>
      </c>
      <c r="L4285" s="87">
        <v>72.655489077960496</v>
      </c>
      <c r="M4285" s="86">
        <v>75.437790572258606</v>
      </c>
      <c r="N4285" s="86">
        <v>73.877699472793296</v>
      </c>
      <c r="O4285" s="86">
        <f t="shared" si="468"/>
        <v>73.990326374337471</v>
      </c>
      <c r="P4285" s="86">
        <f t="shared" si="464"/>
        <v>1.3945658878328246</v>
      </c>
      <c r="Q4285" s="86">
        <f t="shared" si="465"/>
        <v>6.2092647574660722</v>
      </c>
      <c r="S4285" s="86">
        <f t="shared" si="466"/>
        <v>0.10780507505848171</v>
      </c>
      <c r="T4285" s="87">
        <v>0.77918126700000001</v>
      </c>
      <c r="U4285" s="87">
        <v>0</v>
      </c>
    </row>
    <row r="4286" spans="2:21">
      <c r="B4286" s="87" t="s">
        <v>10052</v>
      </c>
      <c r="C4286" s="87" t="s">
        <v>841</v>
      </c>
      <c r="D4286" s="87"/>
      <c r="E4286" s="87">
        <v>42.473798735574498</v>
      </c>
      <c r="F4286" s="86">
        <v>42.714096807623001</v>
      </c>
      <c r="G4286" s="86">
        <v>53.264378132772997</v>
      </c>
      <c r="H4286" s="86">
        <f t="shared" si="467"/>
        <v>46.150757891990168</v>
      </c>
      <c r="I4286" s="86">
        <f t="shared" si="462"/>
        <v>6.1617473567498413</v>
      </c>
      <c r="J4286" s="86">
        <f t="shared" si="463"/>
        <v>5.5282824350235833</v>
      </c>
      <c r="L4286" s="87">
        <v>41.639586437929701</v>
      </c>
      <c r="M4286" s="86">
        <v>45.669997500537796</v>
      </c>
      <c r="N4286" s="86">
        <v>48.619214518489898</v>
      </c>
      <c r="O4286" s="86">
        <f t="shared" si="468"/>
        <v>45.309599485652463</v>
      </c>
      <c r="P4286" s="86">
        <f t="shared" si="464"/>
        <v>3.5037432957604171</v>
      </c>
      <c r="Q4286" s="86">
        <f t="shared" si="465"/>
        <v>5.501744833087665</v>
      </c>
      <c r="S4286" s="86">
        <f t="shared" si="466"/>
        <v>-2.6537601935919301E-2</v>
      </c>
      <c r="T4286" s="87">
        <v>0.84872294699999995</v>
      </c>
      <c r="U4286" s="87">
        <v>0</v>
      </c>
    </row>
    <row r="4287" spans="2:21">
      <c r="B4287" s="87" t="s">
        <v>10053</v>
      </c>
      <c r="C4287" s="87" t="s">
        <v>841</v>
      </c>
      <c r="D4287" s="87" t="s">
        <v>866</v>
      </c>
      <c r="E4287" s="87">
        <v>120.172726721486</v>
      </c>
      <c r="F4287" s="86">
        <v>118.662340614839</v>
      </c>
      <c r="G4287" s="86">
        <v>123.741720404587</v>
      </c>
      <c r="H4287" s="86">
        <f t="shared" si="467"/>
        <v>120.85892924697066</v>
      </c>
      <c r="I4287" s="86">
        <f t="shared" si="462"/>
        <v>2.6082906647096036</v>
      </c>
      <c r="J4287" s="86">
        <f t="shared" si="463"/>
        <v>6.9171802553849142</v>
      </c>
      <c r="L4287" s="87">
        <v>144.634595579181</v>
      </c>
      <c r="M4287" s="86">
        <v>140.248317520352</v>
      </c>
      <c r="N4287" s="86">
        <v>148.50722207602001</v>
      </c>
      <c r="O4287" s="86">
        <f t="shared" si="468"/>
        <v>144.46337839185099</v>
      </c>
      <c r="P4287" s="86">
        <f t="shared" si="464"/>
        <v>4.132113576468627</v>
      </c>
      <c r="Q4287" s="86">
        <f t="shared" si="465"/>
        <v>7.1745600042403899</v>
      </c>
      <c r="S4287" s="86">
        <f t="shared" si="466"/>
        <v>0.25737974885547599</v>
      </c>
      <c r="T4287" s="87">
        <v>0.113812538</v>
      </c>
      <c r="U4287" s="87">
        <v>0</v>
      </c>
    </row>
    <row r="4288" spans="2:21">
      <c r="B4288" s="87" t="s">
        <v>10054</v>
      </c>
      <c r="C4288" s="87" t="s">
        <v>841</v>
      </c>
      <c r="D4288" s="87"/>
      <c r="E4288" s="87">
        <v>129.70613411880299</v>
      </c>
      <c r="F4288" s="86">
        <v>109.97050944684101</v>
      </c>
      <c r="G4288" s="86">
        <v>128.58285236047999</v>
      </c>
      <c r="H4288" s="86">
        <f t="shared" si="467"/>
        <v>122.75316530870799</v>
      </c>
      <c r="I4288" s="86">
        <f t="shared" si="462"/>
        <v>11.084342950276177</v>
      </c>
      <c r="J4288" s="86">
        <f t="shared" si="463"/>
        <v>6.9396164160768006</v>
      </c>
      <c r="L4288" s="87">
        <v>141.64425020135201</v>
      </c>
      <c r="M4288" s="86">
        <v>136.23690516694401</v>
      </c>
      <c r="N4288" s="86">
        <v>141.57171416404799</v>
      </c>
      <c r="O4288" s="86">
        <f t="shared" si="468"/>
        <v>139.81762317744801</v>
      </c>
      <c r="P4288" s="86">
        <f t="shared" si="464"/>
        <v>3.1012048420311884</v>
      </c>
      <c r="Q4288" s="86">
        <f t="shared" si="465"/>
        <v>7.1274024050539895</v>
      </c>
      <c r="S4288" s="86">
        <f t="shared" si="466"/>
        <v>0.18778598897718943</v>
      </c>
      <c r="T4288" s="87">
        <v>0.55891932499999997</v>
      </c>
      <c r="U4288" s="87">
        <v>0</v>
      </c>
    </row>
    <row r="4289" spans="2:21">
      <c r="B4289" s="87" t="s">
        <v>10055</v>
      </c>
      <c r="C4289" s="87" t="s">
        <v>5328</v>
      </c>
      <c r="D4289" s="87" t="s">
        <v>5329</v>
      </c>
      <c r="E4289" s="87">
        <v>78.318803901811904</v>
      </c>
      <c r="F4289" s="86">
        <v>66.823301363311401</v>
      </c>
      <c r="G4289" s="86">
        <v>65.297916076940396</v>
      </c>
      <c r="H4289" s="86">
        <f t="shared" si="467"/>
        <v>70.146673780687891</v>
      </c>
      <c r="I4289" s="86">
        <f t="shared" si="462"/>
        <v>7.1182500030137996</v>
      </c>
      <c r="J4289" s="86">
        <f t="shared" si="463"/>
        <v>6.1323027905518144</v>
      </c>
      <c r="L4289" s="87">
        <v>79.588960648222098</v>
      </c>
      <c r="M4289" s="86">
        <v>71.453193978160002</v>
      </c>
      <c r="N4289" s="86">
        <v>74.426562338821299</v>
      </c>
      <c r="O4289" s="86">
        <f t="shared" si="468"/>
        <v>75.156238988401142</v>
      </c>
      <c r="P4289" s="86">
        <f t="shared" si="464"/>
        <v>4.1166729086885034</v>
      </c>
      <c r="Q4289" s="86">
        <f t="shared" si="465"/>
        <v>6.231820967279373</v>
      </c>
      <c r="S4289" s="86">
        <f t="shared" si="466"/>
        <v>9.9518176727557958E-2</v>
      </c>
      <c r="T4289" s="87">
        <v>0.87902231099999995</v>
      </c>
      <c r="U4289" s="87">
        <v>0</v>
      </c>
    </row>
    <row r="4290" spans="2:21">
      <c r="B4290" s="87" t="s">
        <v>10056</v>
      </c>
      <c r="C4290" s="87" t="s">
        <v>841</v>
      </c>
      <c r="D4290" s="87"/>
      <c r="E4290" s="87">
        <v>87.116658594732996</v>
      </c>
      <c r="F4290" s="86">
        <v>96.689374082879596</v>
      </c>
      <c r="G4290" s="86">
        <v>103.536513653405</v>
      </c>
      <c r="H4290" s="86">
        <f t="shared" si="467"/>
        <v>95.780848777005872</v>
      </c>
      <c r="I4290" s="86">
        <f t="shared" si="462"/>
        <v>8.2475434955208833</v>
      </c>
      <c r="J4290" s="86">
        <f t="shared" si="463"/>
        <v>6.581665315186183</v>
      </c>
      <c r="L4290" s="87">
        <v>72.910745237618897</v>
      </c>
      <c r="M4290" s="86">
        <v>96.682444136607501</v>
      </c>
      <c r="N4290" s="86">
        <v>87.145468888616506</v>
      </c>
      <c r="O4290" s="86">
        <f t="shared" si="468"/>
        <v>85.579552754280982</v>
      </c>
      <c r="P4290" s="86">
        <f t="shared" si="464"/>
        <v>11.962963142168078</v>
      </c>
      <c r="Q4290" s="86">
        <f t="shared" si="465"/>
        <v>6.419194234226576</v>
      </c>
      <c r="S4290" s="86">
        <f t="shared" si="466"/>
        <v>-0.16247108095960686</v>
      </c>
      <c r="T4290" s="87">
        <v>0.50445539500000003</v>
      </c>
      <c r="U4290" s="87">
        <v>0</v>
      </c>
    </row>
    <row r="4291" spans="2:21">
      <c r="B4291" s="87" t="s">
        <v>10057</v>
      </c>
      <c r="C4291" s="87" t="s">
        <v>5330</v>
      </c>
      <c r="D4291" s="87" t="s">
        <v>3098</v>
      </c>
      <c r="E4291" s="87">
        <v>121.870896136474</v>
      </c>
      <c r="F4291" s="86">
        <v>117.085647619239</v>
      </c>
      <c r="G4291" s="86">
        <v>110.47556337791301</v>
      </c>
      <c r="H4291" s="86">
        <f t="shared" si="467"/>
        <v>116.477369044542</v>
      </c>
      <c r="I4291" s="86">
        <f t="shared" si="462"/>
        <v>5.7219668198889355</v>
      </c>
      <c r="J4291" s="86">
        <f t="shared" si="463"/>
        <v>6.8639058636343133</v>
      </c>
      <c r="L4291" s="87">
        <v>108.447639763346</v>
      </c>
      <c r="M4291" s="86">
        <v>117.98479461901201</v>
      </c>
      <c r="N4291" s="86">
        <v>124.36430553552201</v>
      </c>
      <c r="O4291" s="86">
        <f t="shared" si="468"/>
        <v>116.93224663929334</v>
      </c>
      <c r="P4291" s="86">
        <f t="shared" si="464"/>
        <v>8.0103654887275368</v>
      </c>
      <c r="Q4291" s="86">
        <f t="shared" si="465"/>
        <v>6.8695290294070182</v>
      </c>
      <c r="S4291" s="86">
        <f t="shared" si="466"/>
        <v>5.6231657727049056E-3</v>
      </c>
      <c r="T4291" s="87">
        <v>0.92210481200000005</v>
      </c>
      <c r="U4291" s="87">
        <v>0</v>
      </c>
    </row>
    <row r="4292" spans="2:21">
      <c r="B4292" s="87" t="s">
        <v>10058</v>
      </c>
      <c r="C4292" s="87" t="s">
        <v>832</v>
      </c>
      <c r="D4292" s="87" t="s">
        <v>3783</v>
      </c>
      <c r="E4292" s="87">
        <v>78.276446141784106</v>
      </c>
      <c r="F4292" s="86">
        <v>85.212559873099593</v>
      </c>
      <c r="G4292" s="86">
        <v>79.838823953634702</v>
      </c>
      <c r="H4292" s="86">
        <f t="shared" si="467"/>
        <v>81.10927665617281</v>
      </c>
      <c r="I4292" s="86">
        <f t="shared" si="462"/>
        <v>3.6384001945189564</v>
      </c>
      <c r="J4292" s="86">
        <f t="shared" si="463"/>
        <v>6.3417950231459761</v>
      </c>
      <c r="L4292" s="87">
        <v>84.698672470581002</v>
      </c>
      <c r="M4292" s="86">
        <v>88.072217312170693</v>
      </c>
      <c r="N4292" s="86">
        <v>84.996911963354705</v>
      </c>
      <c r="O4292" s="86">
        <f t="shared" si="468"/>
        <v>85.922600582035457</v>
      </c>
      <c r="P4292" s="86">
        <f t="shared" si="464"/>
        <v>1.8675855438561377</v>
      </c>
      <c r="Q4292" s="86">
        <f t="shared" si="465"/>
        <v>6.4249657542957399</v>
      </c>
      <c r="S4292" s="86">
        <f t="shared" si="466"/>
        <v>8.3170731149763324E-2</v>
      </c>
      <c r="T4292" s="87">
        <v>0.91249186199999999</v>
      </c>
      <c r="U4292" s="87">
        <v>0</v>
      </c>
    </row>
    <row r="4293" spans="2:21">
      <c r="B4293" s="87" t="s">
        <v>10059</v>
      </c>
      <c r="C4293" s="87" t="s">
        <v>841</v>
      </c>
      <c r="D4293" s="87" t="s">
        <v>842</v>
      </c>
      <c r="E4293" s="87">
        <v>48.606868811616501</v>
      </c>
      <c r="F4293" s="86">
        <v>45.690773242375201</v>
      </c>
      <c r="G4293" s="86">
        <v>55.376538844591103</v>
      </c>
      <c r="H4293" s="86">
        <f t="shared" si="467"/>
        <v>49.891393632860932</v>
      </c>
      <c r="I4293" s="86">
        <f t="shared" si="462"/>
        <v>4.9690056185882883</v>
      </c>
      <c r="J4293" s="86">
        <f t="shared" si="463"/>
        <v>5.6407190640760705</v>
      </c>
      <c r="L4293" s="87">
        <v>43.089341672548699</v>
      </c>
      <c r="M4293" s="86">
        <v>45.112848832968901</v>
      </c>
      <c r="N4293" s="86">
        <v>53.543779469290598</v>
      </c>
      <c r="O4293" s="86">
        <f t="shared" si="468"/>
        <v>47.248656658269397</v>
      </c>
      <c r="P4293" s="86">
        <f t="shared" si="464"/>
        <v>5.5448240469330976</v>
      </c>
      <c r="Q4293" s="86">
        <f t="shared" si="465"/>
        <v>5.5622014070781498</v>
      </c>
      <c r="S4293" s="86">
        <f t="shared" si="466"/>
        <v>-7.8517656997920543E-2</v>
      </c>
      <c r="T4293" s="87">
        <v>0.63172100600000003</v>
      </c>
      <c r="U4293" s="87">
        <v>0</v>
      </c>
    </row>
    <row r="4294" spans="2:21">
      <c r="B4294" s="87" t="s">
        <v>10060</v>
      </c>
      <c r="C4294" s="87" t="s">
        <v>841</v>
      </c>
      <c r="D4294" s="87"/>
      <c r="E4294" s="87">
        <v>65.908428801592095</v>
      </c>
      <c r="F4294" s="86">
        <v>60.735707057065802</v>
      </c>
      <c r="G4294" s="86">
        <v>61.392363881444801</v>
      </c>
      <c r="H4294" s="86">
        <f t="shared" si="467"/>
        <v>62.678833246700897</v>
      </c>
      <c r="I4294" s="86">
        <f t="shared" ref="I4294:I4357" si="469">STDEV(E4294:G4294)</f>
        <v>2.8161170310163963</v>
      </c>
      <c r="J4294" s="86">
        <f t="shared" ref="J4294:J4357" si="470">LOG(H4294,2)</f>
        <v>5.9699064194830287</v>
      </c>
      <c r="L4294" s="87">
        <v>84.858286136270095</v>
      </c>
      <c r="M4294" s="86">
        <v>71.3353874326518</v>
      </c>
      <c r="N4294" s="86">
        <v>70.950293254448795</v>
      </c>
      <c r="O4294" s="86">
        <f t="shared" si="468"/>
        <v>75.714655607790235</v>
      </c>
      <c r="P4294" s="86">
        <f t="shared" ref="P4294:P4357" si="471">STDEV(L4294:N4294)</f>
        <v>7.920956937929482</v>
      </c>
      <c r="Q4294" s="86">
        <f t="shared" ref="Q4294:Q4357" si="472">LOG(O4294,2)</f>
        <v>6.242500675497765</v>
      </c>
      <c r="S4294" s="86">
        <f t="shared" ref="S4294:S4357" si="473">LOG(O4294/H4294,2)</f>
        <v>0.27259425601473514</v>
      </c>
      <c r="T4294" s="87">
        <v>0.38819139499999999</v>
      </c>
      <c r="U4294" s="87">
        <v>0</v>
      </c>
    </row>
    <row r="4295" spans="2:21">
      <c r="B4295" s="87" t="s">
        <v>10061</v>
      </c>
      <c r="C4295" s="87" t="s">
        <v>5331</v>
      </c>
      <c r="D4295" s="87" t="s">
        <v>5332</v>
      </c>
      <c r="E4295" s="87">
        <v>508.904791880527</v>
      </c>
      <c r="F4295" s="86">
        <v>517.846149552567</v>
      </c>
      <c r="G4295" s="86">
        <v>576.92147471763997</v>
      </c>
      <c r="H4295" s="86">
        <f t="shared" ref="H4295:H4358" si="474">AVERAGE(E4295:G4295)</f>
        <v>534.55747205024466</v>
      </c>
      <c r="I4295" s="86">
        <f t="shared" si="469"/>
        <v>36.959687644204259</v>
      </c>
      <c r="J4295" s="86">
        <f t="shared" si="470"/>
        <v>9.062201254997392</v>
      </c>
      <c r="L4295" s="87">
        <v>454.298449992727</v>
      </c>
      <c r="M4295" s="86">
        <v>442.59967882922001</v>
      </c>
      <c r="N4295" s="86">
        <v>539.69367678667595</v>
      </c>
      <c r="O4295" s="86">
        <f t="shared" ref="O4295:O4358" si="475">AVERAGE(L4295:N4295)</f>
        <v>478.8639352028743</v>
      </c>
      <c r="P4295" s="86">
        <f t="shared" si="471"/>
        <v>53.003852761361507</v>
      </c>
      <c r="Q4295" s="86">
        <f t="shared" si="472"/>
        <v>8.9034719753941438</v>
      </c>
      <c r="S4295" s="86">
        <f t="shared" si="473"/>
        <v>-0.15872927960324812</v>
      </c>
      <c r="T4295" s="87">
        <v>0.249962973</v>
      </c>
      <c r="U4295" s="87">
        <v>0</v>
      </c>
    </row>
    <row r="4296" spans="2:21">
      <c r="B4296" s="87" t="s">
        <v>10062</v>
      </c>
      <c r="C4296" s="87" t="s">
        <v>5333</v>
      </c>
      <c r="D4296" s="87" t="s">
        <v>5334</v>
      </c>
      <c r="E4296" s="87">
        <v>228.65399866669401</v>
      </c>
      <c r="F4296" s="86">
        <v>209.26312979314099</v>
      </c>
      <c r="G4296" s="86">
        <v>196.90217512068699</v>
      </c>
      <c r="H4296" s="86">
        <f t="shared" si="474"/>
        <v>211.60643452684067</v>
      </c>
      <c r="I4296" s="86">
        <f t="shared" si="469"/>
        <v>16.005089266555995</v>
      </c>
      <c r="J4296" s="86">
        <f t="shared" si="470"/>
        <v>7.7252396873534241</v>
      </c>
      <c r="L4296" s="87">
        <v>230.51751748935899</v>
      </c>
      <c r="M4296" s="86">
        <v>186.42433128951299</v>
      </c>
      <c r="N4296" s="86">
        <v>176.72655774399001</v>
      </c>
      <c r="O4296" s="86">
        <f t="shared" si="475"/>
        <v>197.88946884095401</v>
      </c>
      <c r="P4296" s="86">
        <f t="shared" si="471"/>
        <v>28.669737911028555</v>
      </c>
      <c r="Q4296" s="86">
        <f t="shared" si="472"/>
        <v>7.6285510277528941</v>
      </c>
      <c r="S4296" s="86">
        <f t="shared" si="473"/>
        <v>-9.6688659600529039E-2</v>
      </c>
      <c r="T4296" s="87">
        <v>0.58867546699999995</v>
      </c>
      <c r="U4296" s="87">
        <v>0</v>
      </c>
    </row>
    <row r="4297" spans="2:21">
      <c r="B4297" s="87" t="s">
        <v>10063</v>
      </c>
      <c r="C4297" s="87" t="s">
        <v>5335</v>
      </c>
      <c r="D4297" s="87" t="s">
        <v>2243</v>
      </c>
      <c r="E4297" s="87">
        <v>66.313447078891599</v>
      </c>
      <c r="F4297" s="86">
        <v>64.233249917418604</v>
      </c>
      <c r="G4297" s="86">
        <v>63.318438656433997</v>
      </c>
      <c r="H4297" s="86">
        <f t="shared" si="474"/>
        <v>64.621711884248057</v>
      </c>
      <c r="I4297" s="86">
        <f t="shared" si="469"/>
        <v>1.5348276409430324</v>
      </c>
      <c r="J4297" s="86">
        <f t="shared" si="470"/>
        <v>6.0139470642186241</v>
      </c>
      <c r="L4297" s="87">
        <v>76.427832361077805</v>
      </c>
      <c r="M4297" s="86">
        <v>69.949100905754307</v>
      </c>
      <c r="N4297" s="86">
        <v>63.880388959076399</v>
      </c>
      <c r="O4297" s="86">
        <f t="shared" si="475"/>
        <v>70.085774075302837</v>
      </c>
      <c r="P4297" s="86">
        <f t="shared" si="471"/>
        <v>6.2748381372002724</v>
      </c>
      <c r="Q4297" s="86">
        <f t="shared" si="472"/>
        <v>6.131049732364251</v>
      </c>
      <c r="S4297" s="86">
        <f t="shared" si="473"/>
        <v>0.11710266814562759</v>
      </c>
      <c r="T4297" s="87">
        <v>0.77364709399999998</v>
      </c>
      <c r="U4297" s="87">
        <v>0</v>
      </c>
    </row>
    <row r="4298" spans="2:21">
      <c r="B4298" s="87" t="s">
        <v>10064</v>
      </c>
      <c r="C4298" s="87" t="s">
        <v>5336</v>
      </c>
      <c r="D4298" s="87" t="s">
        <v>2599</v>
      </c>
      <c r="E4298" s="87">
        <v>87.887258374552502</v>
      </c>
      <c r="F4298" s="86">
        <v>87.768454425037504</v>
      </c>
      <c r="G4298" s="86">
        <v>102.80972051637799</v>
      </c>
      <c r="H4298" s="86">
        <f t="shared" si="474"/>
        <v>92.821811105322652</v>
      </c>
      <c r="I4298" s="86">
        <f t="shared" si="469"/>
        <v>8.6499872483831304</v>
      </c>
      <c r="J4298" s="86">
        <f t="shared" si="470"/>
        <v>6.5363919420095229</v>
      </c>
      <c r="L4298" s="87">
        <v>87.423440446856105</v>
      </c>
      <c r="M4298" s="86">
        <v>88.042657366028195</v>
      </c>
      <c r="N4298" s="86">
        <v>92.371737800800005</v>
      </c>
      <c r="O4298" s="86">
        <f t="shared" si="475"/>
        <v>89.279278537894768</v>
      </c>
      <c r="P4298" s="86">
        <f t="shared" si="471"/>
        <v>2.6959850922795447</v>
      </c>
      <c r="Q4298" s="86">
        <f t="shared" si="472"/>
        <v>6.4802534637434537</v>
      </c>
      <c r="S4298" s="86">
        <f t="shared" si="473"/>
        <v>-5.6138478266069478E-2</v>
      </c>
      <c r="T4298" s="87">
        <v>0.67637404099999998</v>
      </c>
      <c r="U4298" s="87">
        <v>0</v>
      </c>
    </row>
    <row r="4299" spans="2:21">
      <c r="B4299" s="87" t="s">
        <v>10065</v>
      </c>
      <c r="C4299" s="87" t="s">
        <v>5337</v>
      </c>
      <c r="D4299" s="87" t="s">
        <v>5338</v>
      </c>
      <c r="E4299" s="87">
        <v>129.37828291092001</v>
      </c>
      <c r="F4299" s="86">
        <v>109.203063362853</v>
      </c>
      <c r="G4299" s="86">
        <v>129.401106875501</v>
      </c>
      <c r="H4299" s="86">
        <f t="shared" si="474"/>
        <v>122.66081771642467</v>
      </c>
      <c r="I4299" s="86">
        <f t="shared" si="469"/>
        <v>11.654762735214634</v>
      </c>
      <c r="J4299" s="86">
        <f t="shared" si="470"/>
        <v>6.9385306636019726</v>
      </c>
      <c r="L4299" s="87">
        <v>124.05157071897899</v>
      </c>
      <c r="M4299" s="86">
        <v>110.30239162410599</v>
      </c>
      <c r="N4299" s="86">
        <v>110.042513655429</v>
      </c>
      <c r="O4299" s="86">
        <f t="shared" si="475"/>
        <v>114.79882533283801</v>
      </c>
      <c r="P4299" s="86">
        <f t="shared" si="471"/>
        <v>8.0141660218151234</v>
      </c>
      <c r="Q4299" s="86">
        <f t="shared" si="472"/>
        <v>6.8429640696353671</v>
      </c>
      <c r="S4299" s="86">
        <f t="shared" si="473"/>
        <v>-9.5566593966605065E-2</v>
      </c>
      <c r="T4299" s="87">
        <v>0.66940659700000005</v>
      </c>
      <c r="U4299" s="87">
        <v>0</v>
      </c>
    </row>
    <row r="4300" spans="2:21">
      <c r="B4300" s="87" t="s">
        <v>10066</v>
      </c>
      <c r="C4300" s="87" t="s">
        <v>5339</v>
      </c>
      <c r="D4300" s="87" t="s">
        <v>5340</v>
      </c>
      <c r="E4300" s="87">
        <v>101.206519756483</v>
      </c>
      <c r="F4300" s="86">
        <v>96.707692068613497</v>
      </c>
      <c r="G4300" s="86">
        <v>101.120839030466</v>
      </c>
      <c r="H4300" s="86">
        <f t="shared" si="474"/>
        <v>99.678350285187506</v>
      </c>
      <c r="I4300" s="86">
        <f t="shared" si="469"/>
        <v>2.5730221484621314</v>
      </c>
      <c r="J4300" s="86">
        <f t="shared" si="470"/>
        <v>6.6392082862922752</v>
      </c>
      <c r="L4300" s="87">
        <v>104.5765484927</v>
      </c>
      <c r="M4300" s="86">
        <v>95.177659013858801</v>
      </c>
      <c r="N4300" s="86">
        <v>100.928375503868</v>
      </c>
      <c r="O4300" s="86">
        <f t="shared" si="475"/>
        <v>100.22752767014227</v>
      </c>
      <c r="P4300" s="86">
        <f t="shared" si="471"/>
        <v>4.7384777749184899</v>
      </c>
      <c r="Q4300" s="86">
        <f t="shared" si="472"/>
        <v>6.6471349915108089</v>
      </c>
      <c r="S4300" s="86">
        <f t="shared" si="473"/>
        <v>7.9267052185343825E-3</v>
      </c>
      <c r="T4300" s="87">
        <v>0.93025501799999999</v>
      </c>
      <c r="U4300" s="87">
        <v>0</v>
      </c>
    </row>
    <row r="4301" spans="2:21">
      <c r="B4301" s="87" t="s">
        <v>10067</v>
      </c>
      <c r="C4301" s="87" t="s">
        <v>3253</v>
      </c>
      <c r="D4301" s="87" t="s">
        <v>1014</v>
      </c>
      <c r="E4301" s="87">
        <v>45.619854527103797</v>
      </c>
      <c r="F4301" s="86">
        <v>51.184088973214799</v>
      </c>
      <c r="G4301" s="86">
        <v>64.6603917037732</v>
      </c>
      <c r="H4301" s="86">
        <f t="shared" si="474"/>
        <v>53.821445068030606</v>
      </c>
      <c r="I4301" s="86">
        <f t="shared" si="469"/>
        <v>9.7904162001509647</v>
      </c>
      <c r="J4301" s="86">
        <f t="shared" si="470"/>
        <v>5.7501092217351406</v>
      </c>
      <c r="L4301" s="87">
        <v>46.024719988772503</v>
      </c>
      <c r="M4301" s="86">
        <v>59.452372870914701</v>
      </c>
      <c r="N4301" s="86">
        <v>70.123475458490901</v>
      </c>
      <c r="O4301" s="86">
        <f t="shared" si="475"/>
        <v>58.53352277272603</v>
      </c>
      <c r="P4301" s="86">
        <f t="shared" si="471"/>
        <v>12.075624949646595</v>
      </c>
      <c r="Q4301" s="86">
        <f t="shared" si="472"/>
        <v>5.8711912031095865</v>
      </c>
      <c r="S4301" s="86">
        <f t="shared" si="473"/>
        <v>0.12108198137444681</v>
      </c>
      <c r="T4301" s="87">
        <v>0.90146501800000001</v>
      </c>
      <c r="U4301" s="87">
        <v>0</v>
      </c>
    </row>
    <row r="4302" spans="2:21">
      <c r="B4302" s="87" t="s">
        <v>10068</v>
      </c>
      <c r="C4302" s="87" t="s">
        <v>841</v>
      </c>
      <c r="D4302" s="87" t="s">
        <v>1387</v>
      </c>
      <c r="E4302" s="87">
        <v>111.22254319654699</v>
      </c>
      <c r="F4302" s="86">
        <v>105.463362228428</v>
      </c>
      <c r="G4302" s="86">
        <v>105.994080717134</v>
      </c>
      <c r="H4302" s="86">
        <f t="shared" si="474"/>
        <v>107.559995380703</v>
      </c>
      <c r="I4302" s="86">
        <f t="shared" si="469"/>
        <v>3.1829401354834377</v>
      </c>
      <c r="J4302" s="86">
        <f t="shared" si="470"/>
        <v>6.7489977881398273</v>
      </c>
      <c r="L4302" s="87">
        <v>100.94640229843201</v>
      </c>
      <c r="M4302" s="86">
        <v>99.678727830138996</v>
      </c>
      <c r="N4302" s="86">
        <v>96.142232892143795</v>
      </c>
      <c r="O4302" s="86">
        <f t="shared" si="475"/>
        <v>98.922454340238275</v>
      </c>
      <c r="P4302" s="86">
        <f t="shared" si="471"/>
        <v>2.489773707533252</v>
      </c>
      <c r="Q4302" s="86">
        <f t="shared" si="472"/>
        <v>6.628226129404581</v>
      </c>
      <c r="S4302" s="86">
        <f t="shared" si="473"/>
        <v>-0.12077165873524598</v>
      </c>
      <c r="T4302" s="87">
        <v>0.220196111</v>
      </c>
      <c r="U4302" s="87">
        <v>0</v>
      </c>
    </row>
    <row r="4303" spans="2:21">
      <c r="B4303" s="87" t="s">
        <v>10069</v>
      </c>
      <c r="C4303" s="87" t="s">
        <v>5341</v>
      </c>
      <c r="D4303" s="87" t="s">
        <v>835</v>
      </c>
      <c r="E4303" s="87">
        <v>492.84419104142103</v>
      </c>
      <c r="F4303" s="86">
        <v>534.35705449179295</v>
      </c>
      <c r="G4303" s="86">
        <v>506.96104641700703</v>
      </c>
      <c r="H4303" s="86">
        <f t="shared" si="474"/>
        <v>511.38743065007367</v>
      </c>
      <c r="I4303" s="86">
        <f t="shared" si="469"/>
        <v>21.107442194552185</v>
      </c>
      <c r="J4303" s="86">
        <f t="shared" si="470"/>
        <v>8.9982728909063834</v>
      </c>
      <c r="L4303" s="87">
        <v>445.86067787633101</v>
      </c>
      <c r="M4303" s="86">
        <v>434.42525316224499</v>
      </c>
      <c r="N4303" s="86">
        <v>514.39025150134705</v>
      </c>
      <c r="O4303" s="86">
        <f t="shared" si="475"/>
        <v>464.89206084664102</v>
      </c>
      <c r="P4303" s="86">
        <f t="shared" si="471"/>
        <v>43.24633386964846</v>
      </c>
      <c r="Q4303" s="86">
        <f t="shared" si="472"/>
        <v>8.8607519783440569</v>
      </c>
      <c r="S4303" s="86">
        <f t="shared" si="473"/>
        <v>-0.13752091256232621</v>
      </c>
      <c r="T4303" s="87">
        <v>0.30668676</v>
      </c>
      <c r="U4303" s="87">
        <v>0</v>
      </c>
    </row>
    <row r="4304" spans="2:21">
      <c r="B4304" s="87" t="s">
        <v>10070</v>
      </c>
      <c r="C4304" s="87" t="s">
        <v>2478</v>
      </c>
      <c r="D4304" s="87" t="s">
        <v>1637</v>
      </c>
      <c r="E4304" s="87">
        <v>76.538423282095494</v>
      </c>
      <c r="F4304" s="86">
        <v>69.493890795534895</v>
      </c>
      <c r="G4304" s="86">
        <v>76.630682752618796</v>
      </c>
      <c r="H4304" s="86">
        <f t="shared" si="474"/>
        <v>74.220998943416404</v>
      </c>
      <c r="I4304" s="86">
        <f t="shared" si="469"/>
        <v>4.0940556339406351</v>
      </c>
      <c r="J4304" s="86">
        <f t="shared" si="470"/>
        <v>6.2137555133441777</v>
      </c>
      <c r="L4304" s="87">
        <v>65.732847931934899</v>
      </c>
      <c r="M4304" s="86">
        <v>70.647666782556101</v>
      </c>
      <c r="N4304" s="86">
        <v>78.675983099563794</v>
      </c>
      <c r="O4304" s="86">
        <f t="shared" si="475"/>
        <v>71.685499271351603</v>
      </c>
      <c r="P4304" s="86">
        <f t="shared" si="471"/>
        <v>6.5336826673766124</v>
      </c>
      <c r="Q4304" s="86">
        <f t="shared" si="472"/>
        <v>6.1636094112335575</v>
      </c>
      <c r="S4304" s="86">
        <f t="shared" si="473"/>
        <v>-5.0146102110620552E-2</v>
      </c>
      <c r="T4304" s="87">
        <v>0.76472983900000002</v>
      </c>
      <c r="U4304" s="87">
        <v>0</v>
      </c>
    </row>
    <row r="4305" spans="2:21">
      <c r="B4305" s="87" t="s">
        <v>10071</v>
      </c>
      <c r="C4305" s="87" t="s">
        <v>5342</v>
      </c>
      <c r="D4305" s="87" t="s">
        <v>1030</v>
      </c>
      <c r="E4305" s="87">
        <v>128.89821507080501</v>
      </c>
      <c r="F4305" s="86">
        <v>126.971697401554</v>
      </c>
      <c r="G4305" s="86">
        <v>147.829924124526</v>
      </c>
      <c r="H4305" s="86">
        <f t="shared" si="474"/>
        <v>134.56661219896168</v>
      </c>
      <c r="I4305" s="86">
        <f t="shared" si="469"/>
        <v>11.52668425908322</v>
      </c>
      <c r="J4305" s="86">
        <f t="shared" si="470"/>
        <v>7.0721766919212579</v>
      </c>
      <c r="L4305" s="87">
        <v>121.050323040294</v>
      </c>
      <c r="M4305" s="86">
        <v>124.484127690062</v>
      </c>
      <c r="N4305" s="86">
        <v>129.21789672568499</v>
      </c>
      <c r="O4305" s="86">
        <f t="shared" si="475"/>
        <v>124.91744915201366</v>
      </c>
      <c r="P4305" s="86">
        <f t="shared" si="471"/>
        <v>4.1009926351572235</v>
      </c>
      <c r="Q4305" s="86">
        <f t="shared" si="472"/>
        <v>6.9648312043249883</v>
      </c>
      <c r="S4305" s="86">
        <f t="shared" si="473"/>
        <v>-0.10734548759627004</v>
      </c>
      <c r="T4305" s="87">
        <v>0.37665187700000002</v>
      </c>
      <c r="U4305" s="87">
        <v>0</v>
      </c>
    </row>
    <row r="4306" spans="2:21">
      <c r="B4306" s="87" t="s">
        <v>10072</v>
      </c>
      <c r="C4306" s="87" t="s">
        <v>841</v>
      </c>
      <c r="D4306" s="87"/>
      <c r="E4306" s="87">
        <v>145.582606700555</v>
      </c>
      <c r="F4306" s="86">
        <v>141.17029162103901</v>
      </c>
      <c r="G4306" s="86">
        <v>134.153124924602</v>
      </c>
      <c r="H4306" s="86">
        <f t="shared" si="474"/>
        <v>140.302007748732</v>
      </c>
      <c r="I4306" s="86">
        <f t="shared" si="469"/>
        <v>5.764000440570058</v>
      </c>
      <c r="J4306" s="86">
        <f t="shared" si="470"/>
        <v>7.132391844123938</v>
      </c>
      <c r="L4306" s="87">
        <v>136.734809496699</v>
      </c>
      <c r="M4306" s="86">
        <v>147.663120339633</v>
      </c>
      <c r="N4306" s="86">
        <v>141.29876869818</v>
      </c>
      <c r="O4306" s="86">
        <f t="shared" si="475"/>
        <v>141.89889951150397</v>
      </c>
      <c r="P4306" s="86">
        <f t="shared" si="471"/>
        <v>5.4888170141454786</v>
      </c>
      <c r="Q4306" s="86">
        <f t="shared" si="472"/>
        <v>7.1487195904807841</v>
      </c>
      <c r="S4306" s="86">
        <f t="shared" si="473"/>
        <v>1.6327746356845075E-2</v>
      </c>
      <c r="T4306" s="87">
        <v>0.94251458399999999</v>
      </c>
      <c r="U4306" s="87">
        <v>0</v>
      </c>
    </row>
    <row r="4307" spans="2:21">
      <c r="B4307" s="87" t="s">
        <v>10073</v>
      </c>
      <c r="C4307" s="87" t="s">
        <v>5343</v>
      </c>
      <c r="D4307" s="87" t="s">
        <v>1599</v>
      </c>
      <c r="E4307" s="87">
        <v>72.079416571072301</v>
      </c>
      <c r="F4307" s="86">
        <v>90.429655375534196</v>
      </c>
      <c r="G4307" s="86">
        <v>94.404348422603206</v>
      </c>
      <c r="H4307" s="86">
        <f t="shared" si="474"/>
        <v>85.637806789736558</v>
      </c>
      <c r="I4307" s="86">
        <f t="shared" si="469"/>
        <v>11.908904449855296</v>
      </c>
      <c r="J4307" s="86">
        <f t="shared" si="470"/>
        <v>6.4201759432253631</v>
      </c>
      <c r="L4307" s="87">
        <v>81.132629555660003</v>
      </c>
      <c r="M4307" s="86">
        <v>83.999513621434403</v>
      </c>
      <c r="N4307" s="86">
        <v>99.664153171805395</v>
      </c>
      <c r="O4307" s="86">
        <f t="shared" si="475"/>
        <v>88.26543211629992</v>
      </c>
      <c r="P4307" s="86">
        <f t="shared" si="471"/>
        <v>9.9751133997346351</v>
      </c>
      <c r="Q4307" s="86">
        <f t="shared" si="472"/>
        <v>6.4637766326622836</v>
      </c>
      <c r="S4307" s="86">
        <f t="shared" si="473"/>
        <v>4.3600689436921622E-2</v>
      </c>
      <c r="T4307" s="87">
        <v>1</v>
      </c>
      <c r="U4307" s="87">
        <v>0</v>
      </c>
    </row>
    <row r="4308" spans="2:21">
      <c r="B4308" s="87" t="s">
        <v>10074</v>
      </c>
      <c r="C4308" s="87" t="s">
        <v>5344</v>
      </c>
      <c r="D4308" s="87" t="s">
        <v>5345</v>
      </c>
      <c r="E4308" s="87">
        <v>128.933145380067</v>
      </c>
      <c r="F4308" s="86">
        <v>130.03258771792301</v>
      </c>
      <c r="G4308" s="86">
        <v>101.798756341735</v>
      </c>
      <c r="H4308" s="86">
        <f t="shared" si="474"/>
        <v>120.25482981324166</v>
      </c>
      <c r="I4308" s="86">
        <f t="shared" si="469"/>
        <v>15.992879020139268</v>
      </c>
      <c r="J4308" s="86">
        <f t="shared" si="470"/>
        <v>6.9099510281166774</v>
      </c>
      <c r="L4308" s="87">
        <v>142.95121872542501</v>
      </c>
      <c r="M4308" s="86">
        <v>139.87001779677701</v>
      </c>
      <c r="N4308" s="86">
        <v>119.52707014647901</v>
      </c>
      <c r="O4308" s="86">
        <f t="shared" si="475"/>
        <v>134.11610222289366</v>
      </c>
      <c r="P4308" s="86">
        <f t="shared" si="471"/>
        <v>12.728053365918427</v>
      </c>
      <c r="Q4308" s="86">
        <f t="shared" si="472"/>
        <v>7.0673386500037365</v>
      </c>
      <c r="S4308" s="86">
        <f t="shared" si="473"/>
        <v>0.15738762188705852</v>
      </c>
      <c r="T4308" s="87">
        <v>0.71728467399999996</v>
      </c>
      <c r="U4308" s="87">
        <v>0</v>
      </c>
    </row>
    <row r="4309" spans="2:21">
      <c r="B4309" s="87" t="s">
        <v>10075</v>
      </c>
      <c r="C4309" s="87" t="s">
        <v>5346</v>
      </c>
      <c r="D4309" s="87" t="s">
        <v>1326</v>
      </c>
      <c r="E4309" s="87">
        <v>63.812094439865803</v>
      </c>
      <c r="F4309" s="86">
        <v>75.7851767722088</v>
      </c>
      <c r="G4309" s="86">
        <v>81.843435117838496</v>
      </c>
      <c r="H4309" s="86">
        <f t="shared" si="474"/>
        <v>73.813568776637695</v>
      </c>
      <c r="I4309" s="86">
        <f t="shared" si="469"/>
        <v>9.1759326625377398</v>
      </c>
      <c r="J4309" s="86">
        <f t="shared" si="470"/>
        <v>6.2058141389157608</v>
      </c>
      <c r="L4309" s="87">
        <v>78.659073776523996</v>
      </c>
      <c r="M4309" s="86">
        <v>81.337710852131806</v>
      </c>
      <c r="N4309" s="86">
        <v>84.594933212228497</v>
      </c>
      <c r="O4309" s="86">
        <f t="shared" si="475"/>
        <v>81.530572613628109</v>
      </c>
      <c r="P4309" s="86">
        <f t="shared" si="471"/>
        <v>2.9726257003524892</v>
      </c>
      <c r="Q4309" s="86">
        <f t="shared" si="472"/>
        <v>6.3492692424193624</v>
      </c>
      <c r="S4309" s="86">
        <f t="shared" si="473"/>
        <v>0.14345510350360191</v>
      </c>
      <c r="T4309" s="87">
        <v>0.70563621200000004</v>
      </c>
      <c r="U4309" s="87">
        <v>0</v>
      </c>
    </row>
    <row r="4310" spans="2:21">
      <c r="B4310" s="87" t="s">
        <v>10076</v>
      </c>
      <c r="C4310" s="87" t="s">
        <v>841</v>
      </c>
      <c r="D4310" s="87"/>
      <c r="E4310" s="87">
        <v>23.943383525722201</v>
      </c>
      <c r="F4310" s="86">
        <v>34.648836375467901</v>
      </c>
      <c r="G4310" s="86">
        <v>27.797274810292901</v>
      </c>
      <c r="H4310" s="86">
        <f t="shared" si="474"/>
        <v>28.796498237161003</v>
      </c>
      <c r="I4310" s="86">
        <f t="shared" si="469"/>
        <v>5.4222242458361407</v>
      </c>
      <c r="J4310" s="86">
        <f t="shared" si="470"/>
        <v>4.8478214800605262</v>
      </c>
      <c r="L4310" s="87">
        <v>30.612726322586798</v>
      </c>
      <c r="M4310" s="86">
        <v>31.5023630478446</v>
      </c>
      <c r="N4310" s="86">
        <v>34.584790005992097</v>
      </c>
      <c r="O4310" s="86">
        <f t="shared" si="475"/>
        <v>32.233293125474496</v>
      </c>
      <c r="P4310" s="86">
        <f t="shared" si="471"/>
        <v>2.0844703308142467</v>
      </c>
      <c r="Q4310" s="86">
        <f t="shared" si="472"/>
        <v>5.0104796842494581</v>
      </c>
      <c r="S4310" s="86">
        <f t="shared" si="473"/>
        <v>0.16265820418893193</v>
      </c>
      <c r="T4310" s="87">
        <v>0.826788576</v>
      </c>
      <c r="U4310" s="87">
        <v>0</v>
      </c>
    </row>
    <row r="4311" spans="2:21">
      <c r="B4311" s="87" t="s">
        <v>10077</v>
      </c>
      <c r="C4311" s="87" t="s">
        <v>5347</v>
      </c>
      <c r="D4311" s="87" t="s">
        <v>1032</v>
      </c>
      <c r="E4311" s="87">
        <v>60.030301279801101</v>
      </c>
      <c r="F4311" s="86">
        <v>62.594051727243802</v>
      </c>
      <c r="G4311" s="86">
        <v>64.482706456478795</v>
      </c>
      <c r="H4311" s="86">
        <f t="shared" si="474"/>
        <v>62.369019821174561</v>
      </c>
      <c r="I4311" s="86">
        <f t="shared" si="469"/>
        <v>2.2347164212464286</v>
      </c>
      <c r="J4311" s="86">
        <f t="shared" si="470"/>
        <v>5.962757680881241</v>
      </c>
      <c r="L4311" s="87">
        <v>65.891028582038501</v>
      </c>
      <c r="M4311" s="86">
        <v>54.750096206147099</v>
      </c>
      <c r="N4311" s="86">
        <v>65.2999531581669</v>
      </c>
      <c r="O4311" s="86">
        <f t="shared" si="475"/>
        <v>61.980359315450833</v>
      </c>
      <c r="P4311" s="86">
        <f t="shared" si="471"/>
        <v>6.2685621167453647</v>
      </c>
      <c r="Q4311" s="86">
        <f t="shared" si="472"/>
        <v>5.9537392134952025</v>
      </c>
      <c r="S4311" s="86">
        <f t="shared" si="473"/>
        <v>-9.0184673860390606E-3</v>
      </c>
      <c r="T4311" s="87">
        <v>0.90794284300000005</v>
      </c>
      <c r="U4311" s="87">
        <v>0</v>
      </c>
    </row>
    <row r="4312" spans="2:21">
      <c r="B4312" s="87" t="s">
        <v>10078</v>
      </c>
      <c r="C4312" s="87" t="s">
        <v>841</v>
      </c>
      <c r="D4312" s="87"/>
      <c r="E4312" s="87">
        <v>116.852876537017</v>
      </c>
      <c r="F4312" s="86">
        <v>110.751088298043</v>
      </c>
      <c r="G4312" s="86">
        <v>129.72787734740899</v>
      </c>
      <c r="H4312" s="86">
        <f t="shared" si="474"/>
        <v>119.11061406082301</v>
      </c>
      <c r="I4312" s="86">
        <f t="shared" si="469"/>
        <v>9.6877584972394661</v>
      </c>
      <c r="J4312" s="86">
        <f t="shared" si="470"/>
        <v>6.8961581686410787</v>
      </c>
      <c r="L4312" s="87">
        <v>102.860943169476</v>
      </c>
      <c r="M4312" s="86">
        <v>99.151822579923504</v>
      </c>
      <c r="N4312" s="86">
        <v>115.86894045237</v>
      </c>
      <c r="O4312" s="86">
        <f t="shared" si="475"/>
        <v>105.96056873392315</v>
      </c>
      <c r="P4312" s="86">
        <f t="shared" si="471"/>
        <v>8.7790242322338017</v>
      </c>
      <c r="Q4312" s="86">
        <f t="shared" si="472"/>
        <v>6.7273836821529249</v>
      </c>
      <c r="S4312" s="86">
        <f t="shared" si="473"/>
        <v>-0.16877448648815405</v>
      </c>
      <c r="T4312" s="87">
        <v>0.20741394699999999</v>
      </c>
      <c r="U4312" s="87">
        <v>0</v>
      </c>
    </row>
    <row r="4313" spans="2:21">
      <c r="B4313" s="87" t="s">
        <v>10079</v>
      </c>
      <c r="C4313" s="87" t="s">
        <v>5348</v>
      </c>
      <c r="D4313" s="87" t="s">
        <v>5349</v>
      </c>
      <c r="E4313" s="87">
        <v>193.46671771670299</v>
      </c>
      <c r="F4313" s="86">
        <v>159.963739078983</v>
      </c>
      <c r="G4313" s="86">
        <v>174.57105763476801</v>
      </c>
      <c r="H4313" s="86">
        <f t="shared" si="474"/>
        <v>176.00050481015134</v>
      </c>
      <c r="I4313" s="86">
        <f t="shared" si="469"/>
        <v>16.79716892277651</v>
      </c>
      <c r="J4313" s="86">
        <f t="shared" si="470"/>
        <v>7.4594357566262603</v>
      </c>
      <c r="L4313" s="87">
        <v>180.69688096538599</v>
      </c>
      <c r="M4313" s="86">
        <v>171.59165834829801</v>
      </c>
      <c r="N4313" s="86">
        <v>167.103219221676</v>
      </c>
      <c r="O4313" s="86">
        <f t="shared" si="475"/>
        <v>173.13058617845331</v>
      </c>
      <c r="P4313" s="86">
        <f t="shared" si="471"/>
        <v>6.9262640759951566</v>
      </c>
      <c r="Q4313" s="86">
        <f t="shared" si="472"/>
        <v>7.4357168112437488</v>
      </c>
      <c r="S4313" s="86">
        <f t="shared" si="473"/>
        <v>-2.3718945382511583E-2</v>
      </c>
      <c r="T4313" s="87">
        <v>0.82346668899999997</v>
      </c>
      <c r="U4313" s="87">
        <v>0</v>
      </c>
    </row>
    <row r="4314" spans="2:21">
      <c r="B4314" s="87" t="s">
        <v>10080</v>
      </c>
      <c r="C4314" s="87" t="s">
        <v>5093</v>
      </c>
      <c r="D4314" s="87" t="s">
        <v>5350</v>
      </c>
      <c r="E4314" s="87">
        <v>62.398712523544198</v>
      </c>
      <c r="F4314" s="86">
        <v>56.286824273912799</v>
      </c>
      <c r="G4314" s="86">
        <v>60.992568503891299</v>
      </c>
      <c r="H4314" s="86">
        <f t="shared" si="474"/>
        <v>59.892701767116101</v>
      </c>
      <c r="I4314" s="86">
        <f t="shared" si="469"/>
        <v>3.2009490191182346</v>
      </c>
      <c r="J4314" s="86">
        <f t="shared" si="470"/>
        <v>5.9043083088216788</v>
      </c>
      <c r="L4314" s="87">
        <v>70.418748166198199</v>
      </c>
      <c r="M4314" s="86">
        <v>70.598174950653998</v>
      </c>
      <c r="N4314" s="86">
        <v>54.760311595796097</v>
      </c>
      <c r="O4314" s="86">
        <f t="shared" si="475"/>
        <v>65.259078237549431</v>
      </c>
      <c r="P4314" s="86">
        <f t="shared" si="471"/>
        <v>9.0926412137089994</v>
      </c>
      <c r="Q4314" s="86">
        <f t="shared" si="472"/>
        <v>6.028106704880611</v>
      </c>
      <c r="S4314" s="86">
        <f t="shared" si="473"/>
        <v>0.12379839605893128</v>
      </c>
      <c r="T4314" s="87">
        <v>0.794825903</v>
      </c>
      <c r="U4314" s="87">
        <v>0</v>
      </c>
    </row>
    <row r="4315" spans="2:21">
      <c r="B4315" s="87" t="s">
        <v>10081</v>
      </c>
      <c r="C4315" s="87" t="s">
        <v>832</v>
      </c>
      <c r="D4315" s="87" t="s">
        <v>5351</v>
      </c>
      <c r="E4315" s="87">
        <v>245.495451339683</v>
      </c>
      <c r="F4315" s="86">
        <v>220.68209702903499</v>
      </c>
      <c r="G4315" s="86">
        <v>237.18336296398701</v>
      </c>
      <c r="H4315" s="86">
        <f t="shared" si="474"/>
        <v>234.45363711090167</v>
      </c>
      <c r="I4315" s="86">
        <f t="shared" si="469"/>
        <v>12.629892733558366</v>
      </c>
      <c r="J4315" s="86">
        <f t="shared" si="470"/>
        <v>7.8731588497298546</v>
      </c>
      <c r="L4315" s="87">
        <v>250.16729068532399</v>
      </c>
      <c r="M4315" s="86">
        <v>231.57518386182099</v>
      </c>
      <c r="N4315" s="86">
        <v>258.07717070949201</v>
      </c>
      <c r="O4315" s="86">
        <f t="shared" si="475"/>
        <v>246.60654841887899</v>
      </c>
      <c r="P4315" s="86">
        <f t="shared" si="471"/>
        <v>13.605072246576562</v>
      </c>
      <c r="Q4315" s="86">
        <f t="shared" si="472"/>
        <v>7.9460672995155095</v>
      </c>
      <c r="S4315" s="86">
        <f t="shared" si="473"/>
        <v>7.2908449785654084E-2</v>
      </c>
      <c r="T4315" s="87">
        <v>0.92649686600000003</v>
      </c>
      <c r="U4315" s="87">
        <v>0</v>
      </c>
    </row>
    <row r="4316" spans="2:21">
      <c r="B4316" s="87" t="s">
        <v>10082</v>
      </c>
      <c r="C4316" s="87" t="s">
        <v>5352</v>
      </c>
      <c r="D4316" s="87" t="s">
        <v>2336</v>
      </c>
      <c r="E4316" s="87">
        <v>62.761810273822903</v>
      </c>
      <c r="F4316" s="86">
        <v>58.7932743927622</v>
      </c>
      <c r="G4316" s="86">
        <v>67.308309948858295</v>
      </c>
      <c r="H4316" s="86">
        <f t="shared" si="474"/>
        <v>62.954464871814459</v>
      </c>
      <c r="I4316" s="86">
        <f t="shared" si="469"/>
        <v>4.2607856641693029</v>
      </c>
      <c r="J4316" s="86">
        <f t="shared" si="470"/>
        <v>5.9762367956275009</v>
      </c>
      <c r="L4316" s="87">
        <v>73.412872140382703</v>
      </c>
      <c r="M4316" s="86">
        <v>68.127947767830094</v>
      </c>
      <c r="N4316" s="86">
        <v>60.225810102303598</v>
      </c>
      <c r="O4316" s="86">
        <f t="shared" si="475"/>
        <v>67.255543336838798</v>
      </c>
      <c r="P4316" s="86">
        <f t="shared" si="471"/>
        <v>6.6366760066652866</v>
      </c>
      <c r="Q4316" s="86">
        <f t="shared" si="472"/>
        <v>6.0715812772775122</v>
      </c>
      <c r="S4316" s="86">
        <f t="shared" si="473"/>
        <v>9.5344481650010637E-2</v>
      </c>
      <c r="T4316" s="87">
        <v>0.90146501800000001</v>
      </c>
      <c r="U4316" s="87">
        <v>0</v>
      </c>
    </row>
    <row r="4317" spans="2:21">
      <c r="B4317" s="87" t="s">
        <v>10083</v>
      </c>
      <c r="C4317" s="87" t="s">
        <v>841</v>
      </c>
      <c r="D4317" s="87"/>
      <c r="E4317" s="87">
        <v>190.783465874591</v>
      </c>
      <c r="F4317" s="86">
        <v>181.505110481299</v>
      </c>
      <c r="G4317" s="86">
        <v>186.93943465388901</v>
      </c>
      <c r="H4317" s="86">
        <f t="shared" si="474"/>
        <v>186.40933700325968</v>
      </c>
      <c r="I4317" s="86">
        <f t="shared" si="469"/>
        <v>4.6618367989945506</v>
      </c>
      <c r="J4317" s="86">
        <f t="shared" si="470"/>
        <v>7.5423303143105622</v>
      </c>
      <c r="L4317" s="87">
        <v>205.01087767969</v>
      </c>
      <c r="M4317" s="86">
        <v>202.16091122125101</v>
      </c>
      <c r="N4317" s="86">
        <v>203.978065162593</v>
      </c>
      <c r="O4317" s="86">
        <f t="shared" si="475"/>
        <v>203.71661802117799</v>
      </c>
      <c r="P4317" s="86">
        <f t="shared" si="471"/>
        <v>1.4428593692291591</v>
      </c>
      <c r="Q4317" s="86">
        <f t="shared" si="472"/>
        <v>7.6704198615800294</v>
      </c>
      <c r="S4317" s="86">
        <f t="shared" si="473"/>
        <v>0.12808954726946734</v>
      </c>
      <c r="T4317" s="87">
        <v>0.67522612100000001</v>
      </c>
      <c r="U4317" s="87">
        <v>0</v>
      </c>
    </row>
    <row r="4318" spans="2:21">
      <c r="B4318" s="87" t="s">
        <v>10084</v>
      </c>
      <c r="C4318" s="87" t="s">
        <v>5353</v>
      </c>
      <c r="D4318" s="87" t="s">
        <v>5354</v>
      </c>
      <c r="E4318" s="87">
        <v>143.95111148055699</v>
      </c>
      <c r="F4318" s="86">
        <v>119.901668564727</v>
      </c>
      <c r="G4318" s="86">
        <v>155.62892585148799</v>
      </c>
      <c r="H4318" s="86">
        <f t="shared" si="474"/>
        <v>139.82723529892402</v>
      </c>
      <c r="I4318" s="86">
        <f t="shared" si="469"/>
        <v>18.217134636919983</v>
      </c>
      <c r="J4318" s="86">
        <f t="shared" si="470"/>
        <v>7.1275015834194848</v>
      </c>
      <c r="L4318" s="87">
        <v>168.94385971498701</v>
      </c>
      <c r="M4318" s="86">
        <v>144.87188842761699</v>
      </c>
      <c r="N4318" s="86">
        <v>143.117723954713</v>
      </c>
      <c r="O4318" s="86">
        <f t="shared" si="475"/>
        <v>152.31115736577235</v>
      </c>
      <c r="P4318" s="86">
        <f t="shared" si="471"/>
        <v>14.431020886537382</v>
      </c>
      <c r="Q4318" s="86">
        <f t="shared" si="472"/>
        <v>7.2508778183148586</v>
      </c>
      <c r="S4318" s="86">
        <f t="shared" si="473"/>
        <v>0.12337623489537471</v>
      </c>
      <c r="T4318" s="87">
        <v>0.82296477300000004</v>
      </c>
      <c r="U4318" s="87">
        <v>0</v>
      </c>
    </row>
    <row r="4319" spans="2:21">
      <c r="B4319" s="87" t="s">
        <v>10085</v>
      </c>
      <c r="C4319" s="87" t="s">
        <v>5355</v>
      </c>
      <c r="D4319" s="87" t="s">
        <v>5356</v>
      </c>
      <c r="E4319" s="87">
        <v>222.02289428910299</v>
      </c>
      <c r="F4319" s="86">
        <v>187.536002806878</v>
      </c>
      <c r="G4319" s="86">
        <v>197.378602360158</v>
      </c>
      <c r="H4319" s="86">
        <f t="shared" si="474"/>
        <v>202.31249981871301</v>
      </c>
      <c r="I4319" s="86">
        <f t="shared" si="469"/>
        <v>17.764963527273064</v>
      </c>
      <c r="J4319" s="86">
        <f t="shared" si="470"/>
        <v>7.6604416489164109</v>
      </c>
      <c r="L4319" s="87">
        <v>221.752964527572</v>
      </c>
      <c r="M4319" s="86">
        <v>220.57360236011999</v>
      </c>
      <c r="N4319" s="86">
        <v>209.975114395519</v>
      </c>
      <c r="O4319" s="86">
        <f t="shared" si="475"/>
        <v>217.43389376107032</v>
      </c>
      <c r="P4319" s="86">
        <f t="shared" si="471"/>
        <v>6.4863522875715764</v>
      </c>
      <c r="Q4319" s="86">
        <f t="shared" si="472"/>
        <v>7.7644330360721385</v>
      </c>
      <c r="S4319" s="86">
        <f t="shared" si="473"/>
        <v>0.10399138715572621</v>
      </c>
      <c r="T4319" s="87">
        <v>0.82262595800000005</v>
      </c>
      <c r="U4319" s="87">
        <v>0</v>
      </c>
    </row>
    <row r="4320" spans="2:21">
      <c r="B4320" s="87" t="s">
        <v>10086</v>
      </c>
      <c r="C4320" s="87" t="s">
        <v>5357</v>
      </c>
      <c r="D4320" s="87" t="s">
        <v>5358</v>
      </c>
      <c r="E4320" s="87">
        <v>96.945528164026697</v>
      </c>
      <c r="F4320" s="86">
        <v>89.795777548855298</v>
      </c>
      <c r="G4320" s="86">
        <v>103.29044961908301</v>
      </c>
      <c r="H4320" s="86">
        <f t="shared" si="474"/>
        <v>96.677251777321658</v>
      </c>
      <c r="I4320" s="86">
        <f t="shared" si="469"/>
        <v>6.751334885449956</v>
      </c>
      <c r="J4320" s="86">
        <f t="shared" si="470"/>
        <v>6.5951045574035323</v>
      </c>
      <c r="L4320" s="87">
        <v>98.776955203672799</v>
      </c>
      <c r="M4320" s="86">
        <v>105.681144697371</v>
      </c>
      <c r="N4320" s="86">
        <v>110.061621575842</v>
      </c>
      <c r="O4320" s="86">
        <f t="shared" si="475"/>
        <v>104.83990715896194</v>
      </c>
      <c r="P4320" s="86">
        <f t="shared" si="471"/>
        <v>5.6891725435086773</v>
      </c>
      <c r="Q4320" s="86">
        <f t="shared" si="472"/>
        <v>6.7120441709748633</v>
      </c>
      <c r="S4320" s="86">
        <f t="shared" si="473"/>
        <v>0.11693961357133123</v>
      </c>
      <c r="T4320" s="87">
        <v>0.76305025599999998</v>
      </c>
      <c r="U4320" s="87">
        <v>0</v>
      </c>
    </row>
    <row r="4321" spans="2:21">
      <c r="B4321" s="87" t="s">
        <v>10087</v>
      </c>
      <c r="C4321" s="87" t="s">
        <v>5359</v>
      </c>
      <c r="D4321" s="87" t="s">
        <v>5360</v>
      </c>
      <c r="E4321" s="87">
        <v>133.737817891421</v>
      </c>
      <c r="F4321" s="86">
        <v>128.26232453612201</v>
      </c>
      <c r="G4321" s="86">
        <v>130.286232898507</v>
      </c>
      <c r="H4321" s="86">
        <f t="shared" si="474"/>
        <v>130.76212510868334</v>
      </c>
      <c r="I4321" s="86">
        <f t="shared" si="469"/>
        <v>2.7685938520773954</v>
      </c>
      <c r="J4321" s="86">
        <f t="shared" si="470"/>
        <v>7.0308009184505229</v>
      </c>
      <c r="L4321" s="87">
        <v>124.78160393811901</v>
      </c>
      <c r="M4321" s="86">
        <v>126.639070167352</v>
      </c>
      <c r="N4321" s="86">
        <v>136.17774682634101</v>
      </c>
      <c r="O4321" s="86">
        <f t="shared" si="475"/>
        <v>129.19947364393735</v>
      </c>
      <c r="P4321" s="86">
        <f t="shared" si="471"/>
        <v>6.1143084363136229</v>
      </c>
      <c r="Q4321" s="86">
        <f t="shared" si="472"/>
        <v>7.0134563823078926</v>
      </c>
      <c r="S4321" s="86">
        <f t="shared" si="473"/>
        <v>-1.7344536142630738E-2</v>
      </c>
      <c r="T4321" s="87">
        <v>0.82741527599999998</v>
      </c>
      <c r="U4321" s="87">
        <v>0</v>
      </c>
    </row>
    <row r="4322" spans="2:21">
      <c r="B4322" s="87" t="s">
        <v>10088</v>
      </c>
      <c r="C4322" s="87" t="s">
        <v>841</v>
      </c>
      <c r="D4322" s="87"/>
      <c r="E4322" s="87">
        <v>50.7387490226523</v>
      </c>
      <c r="F4322" s="86">
        <v>47.124872347707402</v>
      </c>
      <c r="G4322" s="86">
        <v>50.369948400003302</v>
      </c>
      <c r="H4322" s="86">
        <f t="shared" si="474"/>
        <v>49.411189923454337</v>
      </c>
      <c r="I4322" s="86">
        <f t="shared" si="469"/>
        <v>1.9885772596742552</v>
      </c>
      <c r="J4322" s="86">
        <f t="shared" si="470"/>
        <v>5.6267658941659189</v>
      </c>
      <c r="L4322" s="87">
        <v>54.4963394287536</v>
      </c>
      <c r="M4322" s="86">
        <v>52.248501295629097</v>
      </c>
      <c r="N4322" s="86">
        <v>49.762573952769799</v>
      </c>
      <c r="O4322" s="86">
        <f t="shared" si="475"/>
        <v>52.169138225717496</v>
      </c>
      <c r="P4322" s="86">
        <f t="shared" si="471"/>
        <v>2.3678804378712583</v>
      </c>
      <c r="Q4322" s="86">
        <f t="shared" si="472"/>
        <v>5.705124696783737</v>
      </c>
      <c r="S4322" s="86">
        <f t="shared" si="473"/>
        <v>7.8358802617818732E-2</v>
      </c>
      <c r="T4322" s="87">
        <v>0.93270687200000002</v>
      </c>
      <c r="U4322" s="87">
        <v>0</v>
      </c>
    </row>
    <row r="4323" spans="2:21">
      <c r="B4323" s="87" t="s">
        <v>10089</v>
      </c>
      <c r="C4323" s="87" t="s">
        <v>841</v>
      </c>
      <c r="D4323" s="87" t="s">
        <v>5361</v>
      </c>
      <c r="E4323" s="87">
        <v>164.31492725097701</v>
      </c>
      <c r="F4323" s="86">
        <v>178.363498696416</v>
      </c>
      <c r="G4323" s="86">
        <v>170.080045622271</v>
      </c>
      <c r="H4323" s="86">
        <f t="shared" si="474"/>
        <v>170.91949052322136</v>
      </c>
      <c r="I4323" s="86">
        <f t="shared" si="469"/>
        <v>7.06180506108032</v>
      </c>
      <c r="J4323" s="86">
        <f t="shared" si="470"/>
        <v>7.4171731115277444</v>
      </c>
      <c r="L4323" s="87">
        <v>191.16483689965401</v>
      </c>
      <c r="M4323" s="86">
        <v>203.19314718501099</v>
      </c>
      <c r="N4323" s="86">
        <v>198.99674072183899</v>
      </c>
      <c r="O4323" s="86">
        <f t="shared" si="475"/>
        <v>197.78490826883467</v>
      </c>
      <c r="P4323" s="86">
        <f t="shared" si="471"/>
        <v>6.1050360769468019</v>
      </c>
      <c r="Q4323" s="86">
        <f t="shared" si="472"/>
        <v>7.6277885370226004</v>
      </c>
      <c r="S4323" s="86">
        <f t="shared" si="473"/>
        <v>0.21061542549485582</v>
      </c>
      <c r="T4323" s="87">
        <v>0.212199939</v>
      </c>
      <c r="U4323" s="87">
        <v>0</v>
      </c>
    </row>
    <row r="4324" spans="2:21">
      <c r="B4324" s="87" t="s">
        <v>10090</v>
      </c>
      <c r="C4324" s="87" t="s">
        <v>5362</v>
      </c>
      <c r="D4324" s="87" t="s">
        <v>5363</v>
      </c>
      <c r="E4324" s="87">
        <v>381.73805692861401</v>
      </c>
      <c r="F4324" s="86">
        <v>333.60669715519299</v>
      </c>
      <c r="G4324" s="86">
        <v>336.028241485781</v>
      </c>
      <c r="H4324" s="86">
        <f t="shared" si="474"/>
        <v>350.45766518986267</v>
      </c>
      <c r="I4324" s="86">
        <f t="shared" si="469"/>
        <v>27.116658159396383</v>
      </c>
      <c r="J4324" s="86">
        <f t="shared" si="470"/>
        <v>8.4530963689337177</v>
      </c>
      <c r="L4324" s="87">
        <v>387.61774926247199</v>
      </c>
      <c r="M4324" s="86">
        <v>344.65594827956198</v>
      </c>
      <c r="N4324" s="86">
        <v>297.099772045836</v>
      </c>
      <c r="O4324" s="86">
        <f t="shared" si="475"/>
        <v>343.12448986262331</v>
      </c>
      <c r="P4324" s="86">
        <f t="shared" si="471"/>
        <v>45.278417303500895</v>
      </c>
      <c r="Q4324" s="86">
        <f t="shared" si="472"/>
        <v>8.4225882889797425</v>
      </c>
      <c r="S4324" s="86">
        <f t="shared" si="473"/>
        <v>-3.0508079953973186E-2</v>
      </c>
      <c r="T4324" s="87">
        <v>0.84178788000000004</v>
      </c>
      <c r="U4324" s="87">
        <v>0</v>
      </c>
    </row>
    <row r="4325" spans="2:21">
      <c r="B4325" s="87" t="s">
        <v>10091</v>
      </c>
      <c r="C4325" s="87" t="s">
        <v>832</v>
      </c>
      <c r="D4325" s="87" t="s">
        <v>845</v>
      </c>
      <c r="E4325" s="87">
        <v>97.386562045674296</v>
      </c>
      <c r="F4325" s="86">
        <v>106.878333742789</v>
      </c>
      <c r="G4325" s="86">
        <v>92.977091606841697</v>
      </c>
      <c r="H4325" s="86">
        <f t="shared" si="474"/>
        <v>99.080662465101668</v>
      </c>
      <c r="I4325" s="86">
        <f t="shared" si="469"/>
        <v>7.1037747292469193</v>
      </c>
      <c r="J4325" s="86">
        <f t="shared" si="470"/>
        <v>6.6305316095346365</v>
      </c>
      <c r="L4325" s="87">
        <v>105.283768568269</v>
      </c>
      <c r="M4325" s="86">
        <v>96.783730506655402</v>
      </c>
      <c r="N4325" s="86">
        <v>101.57770491270399</v>
      </c>
      <c r="O4325" s="86">
        <f t="shared" si="475"/>
        <v>101.21506799587614</v>
      </c>
      <c r="P4325" s="86">
        <f t="shared" si="471"/>
        <v>4.2616066116319047</v>
      </c>
      <c r="Q4325" s="86">
        <f t="shared" si="472"/>
        <v>6.6612802713556407</v>
      </c>
      <c r="S4325" s="86">
        <f t="shared" si="473"/>
        <v>3.0748661821004115E-2</v>
      </c>
      <c r="T4325" s="87">
        <v>0.98214707400000001</v>
      </c>
      <c r="U4325" s="87">
        <v>0</v>
      </c>
    </row>
    <row r="4326" spans="2:21">
      <c r="B4326" s="87" t="s">
        <v>10092</v>
      </c>
      <c r="C4326" s="87" t="s">
        <v>841</v>
      </c>
      <c r="D4326" s="87"/>
      <c r="E4326" s="87">
        <v>3.9956865960768799</v>
      </c>
      <c r="F4326" s="86">
        <v>5.41726647521386</v>
      </c>
      <c r="G4326" s="86">
        <v>5.1627963447768499</v>
      </c>
      <c r="H4326" s="86">
        <f t="shared" si="474"/>
        <v>4.8585831386891973</v>
      </c>
      <c r="I4326" s="86">
        <f t="shared" si="469"/>
        <v>0.7580445859317031</v>
      </c>
      <c r="J4326" s="86">
        <f t="shared" si="470"/>
        <v>2.2805356560516179</v>
      </c>
      <c r="L4326" s="87">
        <v>4.2700678355274198</v>
      </c>
      <c r="M4326" s="86">
        <v>4.7349319331323496</v>
      </c>
      <c r="N4326" s="86">
        <v>4.8173708291932904</v>
      </c>
      <c r="O4326" s="86">
        <f t="shared" si="475"/>
        <v>4.6074568659510193</v>
      </c>
      <c r="P4326" s="86">
        <f t="shared" si="471"/>
        <v>0.2950806013338888</v>
      </c>
      <c r="Q4326" s="86">
        <f t="shared" si="472"/>
        <v>2.2039706597095217</v>
      </c>
      <c r="S4326" s="86">
        <f t="shared" si="473"/>
        <v>-7.6564996342096153E-2</v>
      </c>
      <c r="T4326" s="87">
        <v>0.89971220399999996</v>
      </c>
      <c r="U4326" s="87">
        <v>0</v>
      </c>
    </row>
    <row r="4327" spans="2:21">
      <c r="B4327" s="87" t="s">
        <v>10093</v>
      </c>
      <c r="C4327" s="87" t="s">
        <v>5364</v>
      </c>
      <c r="D4327" s="87" t="s">
        <v>1742</v>
      </c>
      <c r="E4327" s="87">
        <v>739.58882165121497</v>
      </c>
      <c r="F4327" s="86">
        <v>715.11917915758499</v>
      </c>
      <c r="G4327" s="86">
        <v>636.71980536945398</v>
      </c>
      <c r="H4327" s="86">
        <f t="shared" si="474"/>
        <v>697.1426020594181</v>
      </c>
      <c r="I4327" s="86">
        <f t="shared" si="469"/>
        <v>53.738967433502658</v>
      </c>
      <c r="J4327" s="86">
        <f t="shared" si="470"/>
        <v>9.4453099825127769</v>
      </c>
      <c r="L4327" s="87">
        <v>731.93504926945104</v>
      </c>
      <c r="M4327" s="86">
        <v>677.00553451108101</v>
      </c>
      <c r="N4327" s="86">
        <v>619.40075226439001</v>
      </c>
      <c r="O4327" s="86">
        <f t="shared" si="475"/>
        <v>676.11377868164072</v>
      </c>
      <c r="P4327" s="86">
        <f t="shared" si="471"/>
        <v>56.272448160270471</v>
      </c>
      <c r="Q4327" s="86">
        <f t="shared" si="472"/>
        <v>9.4011222382456552</v>
      </c>
      <c r="S4327" s="86">
        <f t="shared" si="473"/>
        <v>-4.4187744267121541E-2</v>
      </c>
      <c r="T4327" s="87">
        <v>0.76456006499999996</v>
      </c>
      <c r="U4327" s="87">
        <v>0</v>
      </c>
    </row>
    <row r="4328" spans="2:21">
      <c r="B4328" s="87" t="s">
        <v>10094</v>
      </c>
      <c r="C4328" s="87" t="s">
        <v>5365</v>
      </c>
      <c r="D4328" s="87" t="s">
        <v>5366</v>
      </c>
      <c r="E4328" s="87">
        <v>96.214110501143196</v>
      </c>
      <c r="F4328" s="86">
        <v>83.333294921223597</v>
      </c>
      <c r="G4328" s="86">
        <v>75.770428190453501</v>
      </c>
      <c r="H4328" s="86">
        <f t="shared" si="474"/>
        <v>85.105944537606774</v>
      </c>
      <c r="I4328" s="86">
        <f t="shared" si="469"/>
        <v>10.336476749935116</v>
      </c>
      <c r="J4328" s="86">
        <f t="shared" si="470"/>
        <v>6.4111880006576154</v>
      </c>
      <c r="L4328" s="87">
        <v>89.805971670676598</v>
      </c>
      <c r="M4328" s="86">
        <v>93.300511413870893</v>
      </c>
      <c r="N4328" s="86">
        <v>85.705022782569799</v>
      </c>
      <c r="O4328" s="86">
        <f t="shared" si="475"/>
        <v>89.603835289039111</v>
      </c>
      <c r="P4328" s="86">
        <f t="shared" si="471"/>
        <v>3.8017767194618584</v>
      </c>
      <c r="Q4328" s="86">
        <f t="shared" si="472"/>
        <v>6.4854885797825004</v>
      </c>
      <c r="S4328" s="86">
        <f t="shared" si="473"/>
        <v>7.4300579124885302E-2</v>
      </c>
      <c r="T4328" s="87">
        <v>0.94234390999999995</v>
      </c>
      <c r="U4328" s="87">
        <v>0</v>
      </c>
    </row>
    <row r="4329" spans="2:21">
      <c r="B4329" s="87" t="s">
        <v>10095</v>
      </c>
      <c r="C4329" s="87" t="s">
        <v>832</v>
      </c>
      <c r="D4329" s="87" t="s">
        <v>1713</v>
      </c>
      <c r="E4329" s="87">
        <v>181.0968109545</v>
      </c>
      <c r="F4329" s="86">
        <v>177.55090872513401</v>
      </c>
      <c r="G4329" s="86">
        <v>179.02239853643201</v>
      </c>
      <c r="H4329" s="86">
        <f t="shared" si="474"/>
        <v>179.22337273868868</v>
      </c>
      <c r="I4329" s="86">
        <f t="shared" si="469"/>
        <v>1.7814737235040001</v>
      </c>
      <c r="J4329" s="86">
        <f t="shared" si="470"/>
        <v>7.4856149830596772</v>
      </c>
      <c r="L4329" s="87">
        <v>187.43157759202199</v>
      </c>
      <c r="M4329" s="86">
        <v>181.20799732276299</v>
      </c>
      <c r="N4329" s="86">
        <v>186.96314501789499</v>
      </c>
      <c r="O4329" s="86">
        <f t="shared" si="475"/>
        <v>185.20090664422665</v>
      </c>
      <c r="P4329" s="86">
        <f t="shared" si="471"/>
        <v>3.4658838564209549</v>
      </c>
      <c r="Q4329" s="86">
        <f t="shared" si="472"/>
        <v>7.5329473510506713</v>
      </c>
      <c r="S4329" s="86">
        <f t="shared" si="473"/>
        <v>4.7332367990994322E-2</v>
      </c>
      <c r="T4329" s="87">
        <v>0.99531827500000003</v>
      </c>
      <c r="U4329" s="87">
        <v>0</v>
      </c>
    </row>
    <row r="4330" spans="2:21">
      <c r="B4330" s="87" t="s">
        <v>10096</v>
      </c>
      <c r="C4330" s="87" t="s">
        <v>841</v>
      </c>
      <c r="D4330" s="87"/>
      <c r="E4330" s="87">
        <v>175.75728722611001</v>
      </c>
      <c r="F4330" s="86">
        <v>177.28183919822001</v>
      </c>
      <c r="G4330" s="86">
        <v>188.293369276162</v>
      </c>
      <c r="H4330" s="86">
        <f t="shared" si="474"/>
        <v>180.44416523349733</v>
      </c>
      <c r="I4330" s="86">
        <f t="shared" si="469"/>
        <v>6.8402169378210163</v>
      </c>
      <c r="J4330" s="86">
        <f t="shared" si="470"/>
        <v>7.4954086833850786</v>
      </c>
      <c r="L4330" s="87">
        <v>172.17422527555399</v>
      </c>
      <c r="M4330" s="86">
        <v>168.43394344825401</v>
      </c>
      <c r="N4330" s="86">
        <v>187.51513406898201</v>
      </c>
      <c r="O4330" s="86">
        <f t="shared" si="475"/>
        <v>176.04110093093001</v>
      </c>
      <c r="P4330" s="86">
        <f t="shared" si="471"/>
        <v>10.11125632039581</v>
      </c>
      <c r="Q4330" s="86">
        <f t="shared" si="472"/>
        <v>7.4597684890160192</v>
      </c>
      <c r="S4330" s="86">
        <f t="shared" si="473"/>
        <v>-3.5640194369059616E-2</v>
      </c>
      <c r="T4330" s="87">
        <v>0.73248265700000004</v>
      </c>
      <c r="U4330" s="87">
        <v>0</v>
      </c>
    </row>
    <row r="4331" spans="2:21">
      <c r="B4331" s="87" t="s">
        <v>10097</v>
      </c>
      <c r="C4331" s="87" t="s">
        <v>832</v>
      </c>
      <c r="D4331" s="87" t="s">
        <v>1119</v>
      </c>
      <c r="E4331" s="87">
        <v>62.560442064773298</v>
      </c>
      <c r="F4331" s="86">
        <v>56.673089883224897</v>
      </c>
      <c r="G4331" s="86">
        <v>66.005309556898695</v>
      </c>
      <c r="H4331" s="86">
        <f t="shared" si="474"/>
        <v>61.746280501632292</v>
      </c>
      <c r="I4331" s="86">
        <f t="shared" si="469"/>
        <v>4.7190809801907641</v>
      </c>
      <c r="J4331" s="86">
        <f t="shared" si="470"/>
        <v>5.9482803285325456</v>
      </c>
      <c r="L4331" s="87">
        <v>67.928595147460797</v>
      </c>
      <c r="M4331" s="86">
        <v>66.840894112999095</v>
      </c>
      <c r="N4331" s="86">
        <v>63.776545789115197</v>
      </c>
      <c r="O4331" s="86">
        <f t="shared" si="475"/>
        <v>66.182011683191703</v>
      </c>
      <c r="P4331" s="86">
        <f t="shared" si="471"/>
        <v>2.1530148654308459</v>
      </c>
      <c r="Q4331" s="86">
        <f t="shared" si="472"/>
        <v>6.0483672396846178</v>
      </c>
      <c r="S4331" s="86">
        <f t="shared" si="473"/>
        <v>0.10008691115207205</v>
      </c>
      <c r="T4331" s="87">
        <v>0.87233317700000002</v>
      </c>
      <c r="U4331" s="87">
        <v>0</v>
      </c>
    </row>
    <row r="4332" spans="2:21">
      <c r="B4332" s="87" t="s">
        <v>10098</v>
      </c>
      <c r="C4332" s="87" t="s">
        <v>832</v>
      </c>
      <c r="D4332" s="87" t="s">
        <v>3366</v>
      </c>
      <c r="E4332" s="87">
        <v>136.210424856082</v>
      </c>
      <c r="F4332" s="86">
        <v>138.65413877626401</v>
      </c>
      <c r="G4332" s="86">
        <v>131.62122390522799</v>
      </c>
      <c r="H4332" s="86">
        <f t="shared" si="474"/>
        <v>135.49526251252465</v>
      </c>
      <c r="I4332" s="86">
        <f t="shared" si="469"/>
        <v>3.5705833947748213</v>
      </c>
      <c r="J4332" s="86">
        <f t="shared" si="470"/>
        <v>7.0820985995149686</v>
      </c>
      <c r="L4332" s="87">
        <v>120.491267100147</v>
      </c>
      <c r="M4332" s="86">
        <v>138.981013446373</v>
      </c>
      <c r="N4332" s="86">
        <v>126.171886616883</v>
      </c>
      <c r="O4332" s="86">
        <f t="shared" si="475"/>
        <v>128.54805572113432</v>
      </c>
      <c r="P4332" s="86">
        <f t="shared" si="471"/>
        <v>9.4711305922758431</v>
      </c>
      <c r="Q4332" s="86">
        <f t="shared" si="472"/>
        <v>7.0061639794664003</v>
      </c>
      <c r="S4332" s="86">
        <f t="shared" si="473"/>
        <v>-7.5934620048567103E-2</v>
      </c>
      <c r="T4332" s="87">
        <v>0.66583077599999996</v>
      </c>
      <c r="U4332" s="87">
        <v>0</v>
      </c>
    </row>
    <row r="4333" spans="2:21">
      <c r="B4333" s="87" t="s">
        <v>10099</v>
      </c>
      <c r="C4333" s="87" t="s">
        <v>5367</v>
      </c>
      <c r="D4333" s="87" t="s">
        <v>5368</v>
      </c>
      <c r="E4333" s="87">
        <v>75.913127557342406</v>
      </c>
      <c r="F4333" s="86">
        <v>88.754327023313806</v>
      </c>
      <c r="G4333" s="86">
        <v>82.529150385042001</v>
      </c>
      <c r="H4333" s="86">
        <f t="shared" si="474"/>
        <v>82.3988683218994</v>
      </c>
      <c r="I4333" s="86">
        <f t="shared" si="469"/>
        <v>6.4215910017065525</v>
      </c>
      <c r="J4333" s="86">
        <f t="shared" si="470"/>
        <v>6.3645526182473704</v>
      </c>
      <c r="L4333" s="87">
        <v>84.635184538916505</v>
      </c>
      <c r="M4333" s="86">
        <v>84.182785287517603</v>
      </c>
      <c r="N4333" s="86">
        <v>86.486160182816604</v>
      </c>
      <c r="O4333" s="86">
        <f t="shared" si="475"/>
        <v>85.101376669750238</v>
      </c>
      <c r="P4333" s="86">
        <f t="shared" si="471"/>
        <v>1.2204037463937469</v>
      </c>
      <c r="Q4333" s="86">
        <f t="shared" si="472"/>
        <v>6.411110565207025</v>
      </c>
      <c r="S4333" s="86">
        <f t="shared" si="473"/>
        <v>4.6557946959655462E-2</v>
      </c>
      <c r="T4333" s="87">
        <v>1</v>
      </c>
      <c r="U4333" s="87">
        <v>0</v>
      </c>
    </row>
    <row r="4334" spans="2:21">
      <c r="B4334" s="87" t="s">
        <v>10100</v>
      </c>
      <c r="C4334" s="87" t="s">
        <v>4283</v>
      </c>
      <c r="D4334" s="87" t="s">
        <v>942</v>
      </c>
      <c r="E4334" s="87">
        <v>163.792784702277</v>
      </c>
      <c r="F4334" s="86">
        <v>155.90370769499199</v>
      </c>
      <c r="G4334" s="86">
        <v>142.99948289923199</v>
      </c>
      <c r="H4334" s="86">
        <f t="shared" si="474"/>
        <v>154.23199176550034</v>
      </c>
      <c r="I4334" s="86">
        <f t="shared" si="469"/>
        <v>10.49696744683034</v>
      </c>
      <c r="J4334" s="86">
        <f t="shared" si="470"/>
        <v>7.2689582389076479</v>
      </c>
      <c r="L4334" s="87">
        <v>156.75191189276401</v>
      </c>
      <c r="M4334" s="86">
        <v>150.51093573228599</v>
      </c>
      <c r="N4334" s="86">
        <v>146.422251057469</v>
      </c>
      <c r="O4334" s="86">
        <f t="shared" si="475"/>
        <v>151.22836622750631</v>
      </c>
      <c r="P4334" s="86">
        <f t="shared" si="471"/>
        <v>5.202067197726401</v>
      </c>
      <c r="Q4334" s="86">
        <f t="shared" si="472"/>
        <v>7.2405849641050617</v>
      </c>
      <c r="S4334" s="86">
        <f t="shared" si="473"/>
        <v>-2.8373274802585988E-2</v>
      </c>
      <c r="T4334" s="87">
        <v>0.77791716200000005</v>
      </c>
      <c r="U4334" s="87">
        <v>0</v>
      </c>
    </row>
    <row r="4335" spans="2:21">
      <c r="B4335" s="87" t="s">
        <v>10101</v>
      </c>
      <c r="C4335" s="87" t="s">
        <v>5369</v>
      </c>
      <c r="D4335" s="87" t="s">
        <v>2922</v>
      </c>
      <c r="E4335" s="87">
        <v>91.788646659774301</v>
      </c>
      <c r="F4335" s="86">
        <v>87.942732657762306</v>
      </c>
      <c r="G4335" s="86">
        <v>88.080833508849807</v>
      </c>
      <c r="H4335" s="86">
        <f t="shared" si="474"/>
        <v>89.270737608795471</v>
      </c>
      <c r="I4335" s="86">
        <f t="shared" si="469"/>
        <v>2.1816662102665028</v>
      </c>
      <c r="J4335" s="86">
        <f t="shared" si="470"/>
        <v>6.4801154412853048</v>
      </c>
      <c r="L4335" s="87">
        <v>103.624159716759</v>
      </c>
      <c r="M4335" s="86">
        <v>94.800433882339604</v>
      </c>
      <c r="N4335" s="86">
        <v>89.877312905384898</v>
      </c>
      <c r="O4335" s="86">
        <f t="shared" si="475"/>
        <v>96.100635501494494</v>
      </c>
      <c r="P4335" s="86">
        <f t="shared" si="471"/>
        <v>6.9650443287667825</v>
      </c>
      <c r="Q4335" s="86">
        <f t="shared" si="472"/>
        <v>6.586474066279969</v>
      </c>
      <c r="S4335" s="86">
        <f t="shared" si="473"/>
        <v>0.10635862499466443</v>
      </c>
      <c r="T4335" s="87">
        <v>0.85116730299999999</v>
      </c>
      <c r="U4335" s="87">
        <v>0</v>
      </c>
    </row>
    <row r="4336" spans="2:21">
      <c r="B4336" s="87" t="s">
        <v>10102</v>
      </c>
      <c r="C4336" s="87" t="s">
        <v>832</v>
      </c>
      <c r="D4336" s="87" t="s">
        <v>4866</v>
      </c>
      <c r="E4336" s="87">
        <v>97.387955791016594</v>
      </c>
      <c r="F4336" s="86">
        <v>111.46337827273</v>
      </c>
      <c r="G4336" s="86">
        <v>112.306644216065</v>
      </c>
      <c r="H4336" s="86">
        <f t="shared" si="474"/>
        <v>107.05265942660385</v>
      </c>
      <c r="I4336" s="86">
        <f t="shared" si="469"/>
        <v>8.3804920282521298</v>
      </c>
      <c r="J4336" s="86">
        <f t="shared" si="470"/>
        <v>6.7421768257028738</v>
      </c>
      <c r="L4336" s="87">
        <v>102.485001378137</v>
      </c>
      <c r="M4336" s="86">
        <v>120.041533667967</v>
      </c>
      <c r="N4336" s="86">
        <v>109.66914816118199</v>
      </c>
      <c r="O4336" s="86">
        <f t="shared" si="475"/>
        <v>110.73189440242868</v>
      </c>
      <c r="P4336" s="86">
        <f t="shared" si="471"/>
        <v>8.8263825370830062</v>
      </c>
      <c r="Q4336" s="86">
        <f t="shared" si="472"/>
        <v>6.7909270150452929</v>
      </c>
      <c r="S4336" s="86">
        <f t="shared" si="473"/>
        <v>4.8750189342419106E-2</v>
      </c>
      <c r="T4336" s="87">
        <v>0.99683591199999999</v>
      </c>
      <c r="U4336" s="87">
        <v>0</v>
      </c>
    </row>
    <row r="4337" spans="2:21">
      <c r="B4337" s="87" t="s">
        <v>10103</v>
      </c>
      <c r="C4337" s="87" t="s">
        <v>841</v>
      </c>
      <c r="D4337" s="87"/>
      <c r="E4337" s="87">
        <v>133.09633996851699</v>
      </c>
      <c r="F4337" s="86">
        <v>123.881398311754</v>
      </c>
      <c r="G4337" s="86">
        <v>119.77792329457</v>
      </c>
      <c r="H4337" s="86">
        <f t="shared" si="474"/>
        <v>125.58522052494698</v>
      </c>
      <c r="I4337" s="86">
        <f t="shared" si="469"/>
        <v>6.8207267410331491</v>
      </c>
      <c r="J4337" s="86">
        <f t="shared" si="470"/>
        <v>6.9725228806764719</v>
      </c>
      <c r="L4337" s="87">
        <v>135.839699127823</v>
      </c>
      <c r="M4337" s="86">
        <v>136.40496392046899</v>
      </c>
      <c r="N4337" s="86">
        <v>124.389063373548</v>
      </c>
      <c r="O4337" s="86">
        <f t="shared" si="475"/>
        <v>132.21124214061331</v>
      </c>
      <c r="P4337" s="86">
        <f t="shared" si="471"/>
        <v>6.7800989350744016</v>
      </c>
      <c r="Q4337" s="86">
        <f t="shared" si="472"/>
        <v>7.0467010465819699</v>
      </c>
      <c r="S4337" s="86">
        <f t="shared" si="473"/>
        <v>7.4178165905498833E-2</v>
      </c>
      <c r="T4337" s="87">
        <v>0.92339318599999998</v>
      </c>
      <c r="U4337" s="87">
        <v>0</v>
      </c>
    </row>
    <row r="4338" spans="2:21">
      <c r="B4338" s="87" t="s">
        <v>10104</v>
      </c>
      <c r="C4338" s="87" t="s">
        <v>5370</v>
      </c>
      <c r="D4338" s="87" t="s">
        <v>5371</v>
      </c>
      <c r="E4338" s="87">
        <v>71.9945216311189</v>
      </c>
      <c r="F4338" s="86">
        <v>88.505179872119001</v>
      </c>
      <c r="G4338" s="86">
        <v>87.986501414139198</v>
      </c>
      <c r="H4338" s="86">
        <f t="shared" si="474"/>
        <v>82.828734305792366</v>
      </c>
      <c r="I4338" s="86">
        <f t="shared" si="469"/>
        <v>9.3862868081970774</v>
      </c>
      <c r="J4338" s="86">
        <f t="shared" si="470"/>
        <v>6.3720594380834799</v>
      </c>
      <c r="L4338" s="87">
        <v>71.834210744177497</v>
      </c>
      <c r="M4338" s="86">
        <v>80.453605299391299</v>
      </c>
      <c r="N4338" s="86">
        <v>81.546076769981397</v>
      </c>
      <c r="O4338" s="86">
        <f t="shared" si="475"/>
        <v>77.944630937850064</v>
      </c>
      <c r="P4338" s="86">
        <f t="shared" si="471"/>
        <v>5.3198965860197367</v>
      </c>
      <c r="Q4338" s="86">
        <f t="shared" si="472"/>
        <v>6.2843777440309099</v>
      </c>
      <c r="S4338" s="86">
        <f t="shared" si="473"/>
        <v>-8.7681694052569772E-2</v>
      </c>
      <c r="T4338" s="87">
        <v>0.66619965599999997</v>
      </c>
      <c r="U4338" s="87">
        <v>0</v>
      </c>
    </row>
    <row r="4339" spans="2:21">
      <c r="B4339" s="87" t="s">
        <v>10105</v>
      </c>
      <c r="C4339" s="87" t="s">
        <v>5372</v>
      </c>
      <c r="D4339" s="87" t="s">
        <v>5373</v>
      </c>
      <c r="E4339" s="87">
        <v>402.03442487220099</v>
      </c>
      <c r="F4339" s="86">
        <v>374.43418184166597</v>
      </c>
      <c r="G4339" s="86">
        <v>356.228586091762</v>
      </c>
      <c r="H4339" s="86">
        <f t="shared" si="474"/>
        <v>377.56573093520961</v>
      </c>
      <c r="I4339" s="86">
        <f t="shared" si="469"/>
        <v>23.062928400115364</v>
      </c>
      <c r="J4339" s="86">
        <f t="shared" si="470"/>
        <v>8.5605840168330118</v>
      </c>
      <c r="L4339" s="87">
        <v>421.96646467481401</v>
      </c>
      <c r="M4339" s="86">
        <v>365.67712279919999</v>
      </c>
      <c r="N4339" s="86">
        <v>389.03827814380497</v>
      </c>
      <c r="O4339" s="86">
        <f t="shared" si="475"/>
        <v>392.22728853927293</v>
      </c>
      <c r="P4339" s="86">
        <f t="shared" si="471"/>
        <v>28.279848703170966</v>
      </c>
      <c r="Q4339" s="86">
        <f t="shared" si="472"/>
        <v>8.6155461018237407</v>
      </c>
      <c r="S4339" s="86">
        <f t="shared" si="473"/>
        <v>5.4962084990729375E-2</v>
      </c>
      <c r="T4339" s="87">
        <v>0.97593266700000003</v>
      </c>
      <c r="U4339" s="87">
        <v>0</v>
      </c>
    </row>
    <row r="4340" spans="2:21">
      <c r="B4340" s="87" t="s">
        <v>10106</v>
      </c>
      <c r="C4340" s="87" t="s">
        <v>1449</v>
      </c>
      <c r="D4340" s="87" t="s">
        <v>2612</v>
      </c>
      <c r="E4340" s="87">
        <v>85.565345984946205</v>
      </c>
      <c r="F4340" s="86">
        <v>77.277787091393904</v>
      </c>
      <c r="G4340" s="86">
        <v>87.256416988287995</v>
      </c>
      <c r="H4340" s="86">
        <f t="shared" si="474"/>
        <v>83.366516688209359</v>
      </c>
      <c r="I4340" s="86">
        <f t="shared" si="469"/>
        <v>5.340355920904365</v>
      </c>
      <c r="J4340" s="86">
        <f t="shared" si="470"/>
        <v>6.3813961511301729</v>
      </c>
      <c r="L4340" s="87">
        <v>92.701259661157493</v>
      </c>
      <c r="M4340" s="86">
        <v>85.761741179926105</v>
      </c>
      <c r="N4340" s="86">
        <v>77.170720448261093</v>
      </c>
      <c r="O4340" s="86">
        <f t="shared" si="475"/>
        <v>85.211240429781569</v>
      </c>
      <c r="P4340" s="86">
        <f t="shared" si="471"/>
        <v>7.7798907683694676</v>
      </c>
      <c r="Q4340" s="86">
        <f t="shared" si="472"/>
        <v>6.4129718474356094</v>
      </c>
      <c r="S4340" s="86">
        <f t="shared" si="473"/>
        <v>3.1575696305435587E-2</v>
      </c>
      <c r="T4340" s="87">
        <v>0.98770320300000003</v>
      </c>
      <c r="U4340" s="87">
        <v>0</v>
      </c>
    </row>
    <row r="4341" spans="2:21">
      <c r="B4341" s="87" t="s">
        <v>10107</v>
      </c>
      <c r="C4341" s="87" t="s">
        <v>841</v>
      </c>
      <c r="D4341" s="87" t="s">
        <v>5374</v>
      </c>
      <c r="E4341" s="87">
        <v>50.681074968634</v>
      </c>
      <c r="F4341" s="86">
        <v>54.8027163965385</v>
      </c>
      <c r="G4341" s="86">
        <v>55.2194739484829</v>
      </c>
      <c r="H4341" s="86">
        <f t="shared" si="474"/>
        <v>53.567755104551793</v>
      </c>
      <c r="I4341" s="86">
        <f t="shared" si="469"/>
        <v>2.5086078548873432</v>
      </c>
      <c r="J4341" s="86">
        <f t="shared" si="470"/>
        <v>5.7432929323413582</v>
      </c>
      <c r="L4341" s="87">
        <v>46.9760506228954</v>
      </c>
      <c r="M4341" s="86">
        <v>56.110347043566897</v>
      </c>
      <c r="N4341" s="86">
        <v>54.153745372714901</v>
      </c>
      <c r="O4341" s="86">
        <f t="shared" si="475"/>
        <v>52.413381013059059</v>
      </c>
      <c r="P4341" s="86">
        <f t="shared" si="471"/>
        <v>4.8094172051760316</v>
      </c>
      <c r="Q4341" s="86">
        <f t="shared" si="472"/>
        <v>5.7118632703284788</v>
      </c>
      <c r="S4341" s="86">
        <f t="shared" si="473"/>
        <v>-3.1429662012879639E-2</v>
      </c>
      <c r="T4341" s="87">
        <v>0.88137374300000004</v>
      </c>
      <c r="U4341" s="87">
        <v>0</v>
      </c>
    </row>
    <row r="4342" spans="2:21">
      <c r="B4342" s="87" t="s">
        <v>10108</v>
      </c>
      <c r="C4342" s="87" t="s">
        <v>832</v>
      </c>
      <c r="D4342" s="87" t="s">
        <v>1326</v>
      </c>
      <c r="E4342" s="87">
        <v>47.357581950107999</v>
      </c>
      <c r="F4342" s="86">
        <v>55.843149236399398</v>
      </c>
      <c r="G4342" s="86">
        <v>60.760701626990098</v>
      </c>
      <c r="H4342" s="86">
        <f t="shared" si="474"/>
        <v>54.653810937832496</v>
      </c>
      <c r="I4342" s="86">
        <f t="shared" si="469"/>
        <v>6.7802506192274716</v>
      </c>
      <c r="J4342" s="86">
        <f t="shared" si="470"/>
        <v>5.7722501915059112</v>
      </c>
      <c r="L4342" s="87">
        <v>55.4322969835411</v>
      </c>
      <c r="M4342" s="86">
        <v>60.340511176005499</v>
      </c>
      <c r="N4342" s="86">
        <v>62.227317956181203</v>
      </c>
      <c r="O4342" s="86">
        <f t="shared" si="475"/>
        <v>59.333375371909263</v>
      </c>
      <c r="P4342" s="86">
        <f t="shared" si="471"/>
        <v>3.5076800596083637</v>
      </c>
      <c r="Q4342" s="86">
        <f t="shared" si="472"/>
        <v>5.8907719524164248</v>
      </c>
      <c r="S4342" s="86">
        <f t="shared" si="473"/>
        <v>0.11852176091051436</v>
      </c>
      <c r="T4342" s="87">
        <v>0.84178788000000004</v>
      </c>
      <c r="U4342" s="87">
        <v>0</v>
      </c>
    </row>
    <row r="4343" spans="2:21">
      <c r="B4343" s="87" t="s">
        <v>10109</v>
      </c>
      <c r="C4343" s="87" t="s">
        <v>841</v>
      </c>
      <c r="D4343" s="87"/>
      <c r="E4343" s="87">
        <v>68.549764835059705</v>
      </c>
      <c r="F4343" s="86">
        <v>78.234707993844793</v>
      </c>
      <c r="G4343" s="86">
        <v>81.190383204959502</v>
      </c>
      <c r="H4343" s="86">
        <f t="shared" si="474"/>
        <v>75.991618677954662</v>
      </c>
      <c r="I4343" s="86">
        <f t="shared" si="469"/>
        <v>6.6121021961746314</v>
      </c>
      <c r="J4343" s="86">
        <f t="shared" si="470"/>
        <v>6.2477684034628078</v>
      </c>
      <c r="L4343" s="87">
        <v>71.556985023899699</v>
      </c>
      <c r="M4343" s="86">
        <v>83.512215417192607</v>
      </c>
      <c r="N4343" s="86">
        <v>81.025017537370999</v>
      </c>
      <c r="O4343" s="86">
        <f t="shared" si="475"/>
        <v>78.698072659487764</v>
      </c>
      <c r="P4343" s="86">
        <f t="shared" si="471"/>
        <v>6.308160412331703</v>
      </c>
      <c r="Q4343" s="86">
        <f t="shared" si="472"/>
        <v>6.2982563989981761</v>
      </c>
      <c r="S4343" s="86">
        <f t="shared" si="473"/>
        <v>5.048799553536925E-2</v>
      </c>
      <c r="T4343" s="87">
        <v>0.99062390300000003</v>
      </c>
      <c r="U4343" s="87">
        <v>0</v>
      </c>
    </row>
    <row r="4344" spans="2:21">
      <c r="B4344" s="87" t="s">
        <v>10110</v>
      </c>
      <c r="C4344" s="87" t="s">
        <v>5375</v>
      </c>
      <c r="D4344" s="87" t="s">
        <v>5376</v>
      </c>
      <c r="E4344" s="87">
        <v>376.66259209536901</v>
      </c>
      <c r="F4344" s="86">
        <v>387.53747399626099</v>
      </c>
      <c r="G4344" s="86">
        <v>337.087238646326</v>
      </c>
      <c r="H4344" s="86">
        <f t="shared" si="474"/>
        <v>367.09576824598531</v>
      </c>
      <c r="I4344" s="86">
        <f t="shared" si="469"/>
        <v>26.550887944470137</v>
      </c>
      <c r="J4344" s="86">
        <f t="shared" si="470"/>
        <v>8.5200126734148007</v>
      </c>
      <c r="L4344" s="87">
        <v>374.90501939426099</v>
      </c>
      <c r="M4344" s="86">
        <v>407.31463759199897</v>
      </c>
      <c r="N4344" s="86">
        <v>414.82820484536001</v>
      </c>
      <c r="O4344" s="86">
        <f t="shared" si="475"/>
        <v>399.01595394387328</v>
      </c>
      <c r="P4344" s="86">
        <f t="shared" si="471"/>
        <v>21.215944401780988</v>
      </c>
      <c r="Q4344" s="86">
        <f t="shared" si="472"/>
        <v>8.6403026209731291</v>
      </c>
      <c r="S4344" s="86">
        <f t="shared" si="473"/>
        <v>0.1202899475583277</v>
      </c>
      <c r="T4344" s="87">
        <v>0.76788063100000004</v>
      </c>
      <c r="U4344" s="87">
        <v>0</v>
      </c>
    </row>
    <row r="4345" spans="2:21">
      <c r="B4345" s="87" t="s">
        <v>10111</v>
      </c>
      <c r="C4345" s="87" t="s">
        <v>841</v>
      </c>
      <c r="D4345" s="87" t="s">
        <v>3766</v>
      </c>
      <c r="E4345" s="87">
        <v>0.310728841718096</v>
      </c>
      <c r="F4345" s="86">
        <v>9.1277229650863698E-2</v>
      </c>
      <c r="G4345" s="86">
        <v>0.29543631706735501</v>
      </c>
      <c r="H4345" s="86">
        <f t="shared" si="474"/>
        <v>0.23248079614543826</v>
      </c>
      <c r="I4345" s="86">
        <f t="shared" si="469"/>
        <v>0.12252469432991525</v>
      </c>
      <c r="J4345" s="86">
        <f t="shared" si="470"/>
        <v>-2.1048165461935571</v>
      </c>
      <c r="L4345" s="87">
        <v>0</v>
      </c>
      <c r="M4345" s="86">
        <v>0.65274839974813303</v>
      </c>
      <c r="N4345" s="86">
        <v>0.39756440278944899</v>
      </c>
      <c r="O4345" s="86">
        <f t="shared" si="475"/>
        <v>0.35010426751252738</v>
      </c>
      <c r="P4345" s="86">
        <f t="shared" si="471"/>
        <v>0.32895207352107514</v>
      </c>
      <c r="Q4345" s="86">
        <f t="shared" si="472"/>
        <v>-1.5141434476264091</v>
      </c>
      <c r="S4345" s="86">
        <f t="shared" si="473"/>
        <v>0.59067309856714822</v>
      </c>
      <c r="T4345" s="87">
        <v>0.91937540200000001</v>
      </c>
      <c r="U4345" s="87">
        <v>0</v>
      </c>
    </row>
    <row r="4346" spans="2:21">
      <c r="B4346" s="87" t="s">
        <v>10112</v>
      </c>
      <c r="C4346" s="87" t="s">
        <v>5377</v>
      </c>
      <c r="D4346" s="87" t="s">
        <v>5168</v>
      </c>
      <c r="E4346" s="87">
        <v>41.084841991505598</v>
      </c>
      <c r="F4346" s="86">
        <v>39.256906829480499</v>
      </c>
      <c r="G4346" s="86">
        <v>43.826613172023897</v>
      </c>
      <c r="H4346" s="86">
        <f t="shared" si="474"/>
        <v>41.389453997669996</v>
      </c>
      <c r="I4346" s="86">
        <f t="shared" si="469"/>
        <v>2.3000316019557134</v>
      </c>
      <c r="J4346" s="86">
        <f t="shared" si="470"/>
        <v>5.3711913118042132</v>
      </c>
      <c r="L4346" s="87">
        <v>41.655871395724098</v>
      </c>
      <c r="M4346" s="86">
        <v>52.243465295504201</v>
      </c>
      <c r="N4346" s="86">
        <v>52.799426649977001</v>
      </c>
      <c r="O4346" s="86">
        <f t="shared" si="475"/>
        <v>48.899587780401767</v>
      </c>
      <c r="P4346" s="86">
        <f t="shared" si="471"/>
        <v>6.279398343245318</v>
      </c>
      <c r="Q4346" s="86">
        <f t="shared" si="472"/>
        <v>5.6117503983127897</v>
      </c>
      <c r="S4346" s="86">
        <f t="shared" si="473"/>
        <v>0.24055908650857652</v>
      </c>
      <c r="T4346" s="87">
        <v>0.38951097600000001</v>
      </c>
      <c r="U4346" s="87">
        <v>0</v>
      </c>
    </row>
    <row r="4347" spans="2:21">
      <c r="B4347" s="87" t="s">
        <v>10113</v>
      </c>
      <c r="C4347" s="87" t="s">
        <v>5378</v>
      </c>
      <c r="D4347" s="87" t="s">
        <v>5379</v>
      </c>
      <c r="E4347" s="87">
        <v>480.88702281350697</v>
      </c>
      <c r="F4347" s="86">
        <v>495.21507442547301</v>
      </c>
      <c r="G4347" s="86">
        <v>441.90900877417897</v>
      </c>
      <c r="H4347" s="86">
        <f t="shared" si="474"/>
        <v>472.67036867105298</v>
      </c>
      <c r="I4347" s="86">
        <f t="shared" si="469"/>
        <v>27.586576677390532</v>
      </c>
      <c r="J4347" s="86">
        <f t="shared" si="470"/>
        <v>8.8846906159029597</v>
      </c>
      <c r="L4347" s="87">
        <v>477.12532822907798</v>
      </c>
      <c r="M4347" s="86">
        <v>457.25599150105</v>
      </c>
      <c r="N4347" s="86">
        <v>496.77708335675601</v>
      </c>
      <c r="O4347" s="86">
        <f t="shared" si="475"/>
        <v>477.05280102896131</v>
      </c>
      <c r="P4347" s="86">
        <f t="shared" si="471"/>
        <v>19.760645751413474</v>
      </c>
      <c r="Q4347" s="86">
        <f t="shared" si="472"/>
        <v>8.8980051448248982</v>
      </c>
      <c r="S4347" s="86">
        <f t="shared" si="473"/>
        <v>1.3314528921937402E-2</v>
      </c>
      <c r="T4347" s="87">
        <v>0.94203867699999999</v>
      </c>
      <c r="U4347" s="87">
        <v>0</v>
      </c>
    </row>
    <row r="4348" spans="2:21">
      <c r="B4348" s="87" t="s">
        <v>10114</v>
      </c>
      <c r="C4348" s="87" t="s">
        <v>3204</v>
      </c>
      <c r="D4348" s="87" t="s">
        <v>882</v>
      </c>
      <c r="E4348" s="87">
        <v>102.783274674564</v>
      </c>
      <c r="F4348" s="86">
        <v>104.15647052471201</v>
      </c>
      <c r="G4348" s="86">
        <v>112.65497115499601</v>
      </c>
      <c r="H4348" s="86">
        <f t="shared" si="474"/>
        <v>106.53157211809066</v>
      </c>
      <c r="I4348" s="86">
        <f t="shared" si="469"/>
        <v>5.3472823503716187</v>
      </c>
      <c r="J4348" s="86">
        <f t="shared" si="470"/>
        <v>6.7351372464042525</v>
      </c>
      <c r="L4348" s="87">
        <v>112.957114781757</v>
      </c>
      <c r="M4348" s="86">
        <v>108.527212508905</v>
      </c>
      <c r="N4348" s="86">
        <v>106.329712499301</v>
      </c>
      <c r="O4348" s="86">
        <f t="shared" si="475"/>
        <v>109.27134659665433</v>
      </c>
      <c r="P4348" s="86">
        <f t="shared" si="471"/>
        <v>3.3757838954513457</v>
      </c>
      <c r="Q4348" s="86">
        <f t="shared" si="472"/>
        <v>6.7717713333066811</v>
      </c>
      <c r="S4348" s="86">
        <f t="shared" si="473"/>
        <v>3.6634086902428267E-2</v>
      </c>
      <c r="T4348" s="87">
        <v>0.99777431100000002</v>
      </c>
      <c r="U4348" s="87">
        <v>0</v>
      </c>
    </row>
    <row r="4349" spans="2:21">
      <c r="B4349" s="87" t="s">
        <v>10115</v>
      </c>
      <c r="C4349" s="87" t="s">
        <v>2552</v>
      </c>
      <c r="D4349" s="87" t="s">
        <v>2553</v>
      </c>
      <c r="E4349" s="87">
        <v>831.78589708992695</v>
      </c>
      <c r="F4349" s="86">
        <v>707.35148818397602</v>
      </c>
      <c r="G4349" s="86">
        <v>553.66617860433996</v>
      </c>
      <c r="H4349" s="86">
        <f t="shared" si="474"/>
        <v>697.60118795941435</v>
      </c>
      <c r="I4349" s="86">
        <f t="shared" si="469"/>
        <v>139.31599232850965</v>
      </c>
      <c r="J4349" s="86">
        <f t="shared" si="470"/>
        <v>9.4462586866867202</v>
      </c>
      <c r="L4349" s="87">
        <v>750.01342306667505</v>
      </c>
      <c r="M4349" s="86">
        <v>636.41886963327704</v>
      </c>
      <c r="N4349" s="86">
        <v>547.57756581396404</v>
      </c>
      <c r="O4349" s="86">
        <f t="shared" si="475"/>
        <v>644.66995283797212</v>
      </c>
      <c r="P4349" s="86">
        <f t="shared" si="471"/>
        <v>101.46984456452051</v>
      </c>
      <c r="Q4349" s="86">
        <f t="shared" si="472"/>
        <v>9.3324169328368072</v>
      </c>
      <c r="S4349" s="86">
        <f t="shared" si="473"/>
        <v>-0.11384175384991499</v>
      </c>
      <c r="T4349" s="87">
        <v>0.68548876199999997</v>
      </c>
      <c r="U4349" s="87">
        <v>0</v>
      </c>
    </row>
    <row r="4350" spans="2:21">
      <c r="B4350" s="87" t="s">
        <v>10116</v>
      </c>
      <c r="C4350" s="87" t="s">
        <v>5380</v>
      </c>
      <c r="D4350" s="87" t="s">
        <v>5381</v>
      </c>
      <c r="E4350" s="87">
        <v>0.70853386041029498</v>
      </c>
      <c r="F4350" s="86">
        <v>1.9177993565867499</v>
      </c>
      <c r="G4350" s="86">
        <v>1.7803960115995601</v>
      </c>
      <c r="H4350" s="86">
        <f t="shared" si="474"/>
        <v>1.4689097428655351</v>
      </c>
      <c r="I4350" s="86">
        <f t="shared" si="469"/>
        <v>0.66207894677908796</v>
      </c>
      <c r="J4350" s="86">
        <f t="shared" si="470"/>
        <v>0.55474575224497624</v>
      </c>
      <c r="L4350" s="87">
        <v>0.48212814115421398</v>
      </c>
      <c r="M4350" s="86">
        <v>1.8605222683584099</v>
      </c>
      <c r="N4350" s="86">
        <v>1.3598086333695301</v>
      </c>
      <c r="O4350" s="86">
        <f t="shared" si="475"/>
        <v>1.2341530142940513</v>
      </c>
      <c r="P4350" s="86">
        <f t="shared" si="471"/>
        <v>0.69773533193588888</v>
      </c>
      <c r="Q4350" s="86">
        <f t="shared" si="472"/>
        <v>0.30352127558766567</v>
      </c>
      <c r="S4350" s="86">
        <f t="shared" si="473"/>
        <v>-0.25122447665731046</v>
      </c>
      <c r="T4350" s="87">
        <v>0.79493078399999995</v>
      </c>
      <c r="U4350" s="87">
        <v>0</v>
      </c>
    </row>
    <row r="4351" spans="2:21">
      <c r="B4351" s="87" t="s">
        <v>10117</v>
      </c>
      <c r="C4351" s="87" t="s">
        <v>5382</v>
      </c>
      <c r="D4351" s="87" t="s">
        <v>5383</v>
      </c>
      <c r="E4351" s="87">
        <v>89.395304252411407</v>
      </c>
      <c r="F4351" s="86">
        <v>83.110059481561706</v>
      </c>
      <c r="G4351" s="86">
        <v>90.056526445645801</v>
      </c>
      <c r="H4351" s="86">
        <f t="shared" si="474"/>
        <v>87.520630059872971</v>
      </c>
      <c r="I4351" s="86">
        <f t="shared" si="469"/>
        <v>3.8339474848914081</v>
      </c>
      <c r="J4351" s="86">
        <f t="shared" si="470"/>
        <v>6.4515512189979773</v>
      </c>
      <c r="L4351" s="87">
        <v>101.576523421198</v>
      </c>
      <c r="M4351" s="86">
        <v>98.627062662305207</v>
      </c>
      <c r="N4351" s="86">
        <v>92.986295110907605</v>
      </c>
      <c r="O4351" s="86">
        <f t="shared" si="475"/>
        <v>97.729960398136939</v>
      </c>
      <c r="P4351" s="86">
        <f t="shared" si="471"/>
        <v>4.3648138517021016</v>
      </c>
      <c r="Q4351" s="86">
        <f t="shared" si="472"/>
        <v>6.6107290019299478</v>
      </c>
      <c r="S4351" s="86">
        <f t="shared" si="473"/>
        <v>0.15917778293197063</v>
      </c>
      <c r="T4351" s="87">
        <v>0.59972641000000004</v>
      </c>
      <c r="U4351" s="87">
        <v>0</v>
      </c>
    </row>
    <row r="4352" spans="2:21">
      <c r="B4352" s="87" t="s">
        <v>10118</v>
      </c>
      <c r="C4352" s="87" t="s">
        <v>5384</v>
      </c>
      <c r="D4352" s="87" t="s">
        <v>5385</v>
      </c>
      <c r="E4352" s="87">
        <v>320.72953397138798</v>
      </c>
      <c r="F4352" s="86">
        <v>332.243396804479</v>
      </c>
      <c r="G4352" s="86">
        <v>307.46726383046899</v>
      </c>
      <c r="H4352" s="86">
        <f t="shared" si="474"/>
        <v>320.14673153544533</v>
      </c>
      <c r="I4352" s="86">
        <f t="shared" si="469"/>
        <v>12.398344054588987</v>
      </c>
      <c r="J4352" s="86">
        <f t="shared" si="470"/>
        <v>8.3225894709494685</v>
      </c>
      <c r="L4352" s="87">
        <v>329.57310035484301</v>
      </c>
      <c r="M4352" s="86">
        <v>335.68418070506101</v>
      </c>
      <c r="N4352" s="86">
        <v>289.31279720034399</v>
      </c>
      <c r="O4352" s="86">
        <f t="shared" si="475"/>
        <v>318.19002608674936</v>
      </c>
      <c r="P4352" s="86">
        <f t="shared" si="471"/>
        <v>25.194386019113217</v>
      </c>
      <c r="Q4352" s="86">
        <f t="shared" si="472"/>
        <v>8.313744803756995</v>
      </c>
      <c r="S4352" s="86">
        <f t="shared" si="473"/>
        <v>-8.8446671924724881E-3</v>
      </c>
      <c r="T4352" s="87">
        <v>0.86815012899999999</v>
      </c>
      <c r="U4352" s="87">
        <v>0</v>
      </c>
    </row>
    <row r="4353" spans="2:21">
      <c r="B4353" s="87" t="s">
        <v>10119</v>
      </c>
      <c r="C4353" s="87" t="s">
        <v>841</v>
      </c>
      <c r="D4353" s="87"/>
      <c r="E4353" s="87">
        <v>99.161553859764098</v>
      </c>
      <c r="F4353" s="86">
        <v>78.921135817388105</v>
      </c>
      <c r="G4353" s="86">
        <v>89.125306989615595</v>
      </c>
      <c r="H4353" s="86">
        <f t="shared" si="474"/>
        <v>89.069332222255923</v>
      </c>
      <c r="I4353" s="86">
        <f t="shared" si="469"/>
        <v>10.120325118960883</v>
      </c>
      <c r="J4353" s="86">
        <f t="shared" si="470"/>
        <v>6.4768568726846176</v>
      </c>
      <c r="L4353" s="87">
        <v>93.358483119750105</v>
      </c>
      <c r="M4353" s="86">
        <v>74.6982261965871</v>
      </c>
      <c r="N4353" s="86">
        <v>72.704182819543803</v>
      </c>
      <c r="O4353" s="86">
        <f t="shared" si="475"/>
        <v>80.253630711960341</v>
      </c>
      <c r="P4353" s="86">
        <f t="shared" si="471"/>
        <v>11.392845110851249</v>
      </c>
      <c r="Q4353" s="86">
        <f t="shared" si="472"/>
        <v>6.3264947568002254</v>
      </c>
      <c r="S4353" s="86">
        <f t="shared" si="473"/>
        <v>-0.15036211588439141</v>
      </c>
      <c r="T4353" s="87">
        <v>0.48628949300000002</v>
      </c>
      <c r="U4353" s="87">
        <v>0</v>
      </c>
    </row>
    <row r="4354" spans="2:21">
      <c r="B4354" s="87" t="s">
        <v>10120</v>
      </c>
      <c r="C4354" s="87" t="s">
        <v>5386</v>
      </c>
      <c r="D4354" s="87" t="s">
        <v>3146</v>
      </c>
      <c r="E4354" s="87">
        <v>181.25561388331801</v>
      </c>
      <c r="F4354" s="86">
        <v>159.547526472507</v>
      </c>
      <c r="G4354" s="86">
        <v>163.34892812370401</v>
      </c>
      <c r="H4354" s="86">
        <f t="shared" si="474"/>
        <v>168.05068949317635</v>
      </c>
      <c r="I4354" s="86">
        <f t="shared" si="469"/>
        <v>11.592678065936685</v>
      </c>
      <c r="J4354" s="86">
        <f t="shared" si="470"/>
        <v>7.3927526516491175</v>
      </c>
      <c r="L4354" s="87">
        <v>168.94523391264201</v>
      </c>
      <c r="M4354" s="86">
        <v>151.99669565801801</v>
      </c>
      <c r="N4354" s="86">
        <v>160.02519385056999</v>
      </c>
      <c r="O4354" s="86">
        <f t="shared" si="475"/>
        <v>160.32237447374334</v>
      </c>
      <c r="P4354" s="86">
        <f t="shared" si="471"/>
        <v>8.4781763654812892</v>
      </c>
      <c r="Q4354" s="86">
        <f t="shared" si="472"/>
        <v>7.3248319707865397</v>
      </c>
      <c r="S4354" s="86">
        <f t="shared" si="473"/>
        <v>-6.7920680862576632E-2</v>
      </c>
      <c r="T4354" s="87">
        <v>0.59299716599999996</v>
      </c>
      <c r="U4354" s="87">
        <v>0</v>
      </c>
    </row>
    <row r="4355" spans="2:21">
      <c r="B4355" s="87" t="s">
        <v>10121</v>
      </c>
      <c r="C4355" s="87" t="s">
        <v>841</v>
      </c>
      <c r="D4355" s="87"/>
      <c r="E4355" s="87">
        <v>38.385589695124096</v>
      </c>
      <c r="F4355" s="86">
        <v>38.350984772138297</v>
      </c>
      <c r="G4355" s="86">
        <v>41.2494673629107</v>
      </c>
      <c r="H4355" s="86">
        <f t="shared" si="474"/>
        <v>39.328680610057695</v>
      </c>
      <c r="I4355" s="86">
        <f t="shared" si="469"/>
        <v>1.6635401070083637</v>
      </c>
      <c r="J4355" s="86">
        <f t="shared" si="470"/>
        <v>5.2975098827635305</v>
      </c>
      <c r="L4355" s="87">
        <v>42.892683766802499</v>
      </c>
      <c r="M4355" s="86">
        <v>46.225427309200199</v>
      </c>
      <c r="N4355" s="86">
        <v>45.829037045283101</v>
      </c>
      <c r="O4355" s="86">
        <f t="shared" si="475"/>
        <v>44.982382707095269</v>
      </c>
      <c r="P4355" s="86">
        <f t="shared" si="471"/>
        <v>1.8205528160774695</v>
      </c>
      <c r="Q4355" s="86">
        <f t="shared" si="472"/>
        <v>5.4912881772717963</v>
      </c>
      <c r="S4355" s="86">
        <f t="shared" si="473"/>
        <v>0.19377829450826586</v>
      </c>
      <c r="T4355" s="87">
        <v>0.36452105200000001</v>
      </c>
      <c r="U4355" s="87">
        <v>0</v>
      </c>
    </row>
    <row r="4356" spans="2:21">
      <c r="B4356" s="87" t="s">
        <v>10122</v>
      </c>
      <c r="C4356" s="87" t="s">
        <v>5387</v>
      </c>
      <c r="D4356" s="87" t="s">
        <v>1354</v>
      </c>
      <c r="E4356" s="87">
        <v>298.75441318359401</v>
      </c>
      <c r="F4356" s="86">
        <v>300.11656272684797</v>
      </c>
      <c r="G4356" s="86">
        <v>285.36626211365598</v>
      </c>
      <c r="H4356" s="86">
        <f t="shared" si="474"/>
        <v>294.74574600803265</v>
      </c>
      <c r="I4356" s="86">
        <f t="shared" si="469"/>
        <v>8.1513742055067215</v>
      </c>
      <c r="J4356" s="86">
        <f t="shared" si="470"/>
        <v>8.2033271810716943</v>
      </c>
      <c r="L4356" s="87">
        <v>324.64715743824098</v>
      </c>
      <c r="M4356" s="86">
        <v>325.74179458162803</v>
      </c>
      <c r="N4356" s="86">
        <v>327.53205953994802</v>
      </c>
      <c r="O4356" s="86">
        <f t="shared" si="475"/>
        <v>325.97367051993905</v>
      </c>
      <c r="P4356" s="86">
        <f t="shared" si="471"/>
        <v>1.4563618616896437</v>
      </c>
      <c r="Q4356" s="86">
        <f t="shared" si="472"/>
        <v>8.3486116298619155</v>
      </c>
      <c r="S4356" s="86">
        <f t="shared" si="473"/>
        <v>0.14528444879022256</v>
      </c>
      <c r="T4356" s="87">
        <v>0.56208474399999997</v>
      </c>
      <c r="U4356" s="87">
        <v>0</v>
      </c>
    </row>
    <row r="4357" spans="2:21">
      <c r="B4357" s="87" t="s">
        <v>10123</v>
      </c>
      <c r="C4357" s="87" t="s">
        <v>5388</v>
      </c>
      <c r="D4357" s="87" t="s">
        <v>945</v>
      </c>
      <c r="E4357" s="87">
        <v>56.352848601359099</v>
      </c>
      <c r="F4357" s="86">
        <v>58.077281141632497</v>
      </c>
      <c r="G4357" s="86">
        <v>61.158607111768497</v>
      </c>
      <c r="H4357" s="86">
        <f t="shared" si="474"/>
        <v>58.5295789515867</v>
      </c>
      <c r="I4357" s="86">
        <f t="shared" si="469"/>
        <v>2.4345962081544679</v>
      </c>
      <c r="J4357" s="86">
        <f t="shared" si="470"/>
        <v>5.8710939951744097</v>
      </c>
      <c r="L4357" s="87">
        <v>65.225445376013894</v>
      </c>
      <c r="M4357" s="86">
        <v>65.739304302400299</v>
      </c>
      <c r="N4357" s="86">
        <v>61.422247751418901</v>
      </c>
      <c r="O4357" s="86">
        <f t="shared" si="475"/>
        <v>64.128999143277696</v>
      </c>
      <c r="P4357" s="86">
        <f t="shared" si="471"/>
        <v>2.3581539542731087</v>
      </c>
      <c r="Q4357" s="86">
        <f t="shared" si="472"/>
        <v>6.0029049862000177</v>
      </c>
      <c r="S4357" s="86">
        <f t="shared" si="473"/>
        <v>0.1318109910256075</v>
      </c>
      <c r="T4357" s="87">
        <v>0.70947582600000003</v>
      </c>
      <c r="U4357" s="87">
        <v>0</v>
      </c>
    </row>
    <row r="4358" spans="2:21">
      <c r="B4358" s="87" t="s">
        <v>10124</v>
      </c>
      <c r="C4358" s="87" t="s">
        <v>2289</v>
      </c>
      <c r="D4358" s="87" t="s">
        <v>5389</v>
      </c>
      <c r="E4358" s="87">
        <v>540.01946999011102</v>
      </c>
      <c r="F4358" s="86">
        <v>617.40158339080097</v>
      </c>
      <c r="G4358" s="86">
        <v>627.33051227947703</v>
      </c>
      <c r="H4358" s="86">
        <f t="shared" si="474"/>
        <v>594.91718855346301</v>
      </c>
      <c r="I4358" s="86">
        <f t="shared" ref="I4358:I4421" si="476">STDEV(E4358:G4358)</f>
        <v>47.801313107642216</v>
      </c>
      <c r="J4358" s="86">
        <f t="shared" ref="J4358:J4421" si="477">LOG(H4358,2)</f>
        <v>9.2165450515096143</v>
      </c>
      <c r="L4358" s="87">
        <v>593.29927795477897</v>
      </c>
      <c r="M4358" s="86">
        <v>630.325919630469</v>
      </c>
      <c r="N4358" s="86">
        <v>699.01499564926598</v>
      </c>
      <c r="O4358" s="86">
        <f t="shared" si="475"/>
        <v>640.88006441150458</v>
      </c>
      <c r="P4358" s="86">
        <f t="shared" ref="P4358:P4421" si="478">STDEV(L4358:N4358)</f>
        <v>53.642294143328868</v>
      </c>
      <c r="Q4358" s="86">
        <f t="shared" ref="Q4358:Q4421" si="479">LOG(O4358,2)</f>
        <v>9.3239105830175326</v>
      </c>
      <c r="S4358" s="86">
        <f t="shared" ref="S4358:S4421" si="480">LOG(O4358/H4358,2)</f>
        <v>0.1073655315079179</v>
      </c>
      <c r="T4358" s="87">
        <v>0.82741527599999998</v>
      </c>
      <c r="U4358" s="87">
        <v>0</v>
      </c>
    </row>
    <row r="4359" spans="2:21">
      <c r="B4359" s="87" t="s">
        <v>10125</v>
      </c>
      <c r="C4359" s="87" t="s">
        <v>1951</v>
      </c>
      <c r="D4359" s="87" t="s">
        <v>3621</v>
      </c>
      <c r="E4359" s="87">
        <v>67.909596549563005</v>
      </c>
      <c r="F4359" s="86">
        <v>74.035975161256104</v>
      </c>
      <c r="G4359" s="86">
        <v>75.661483958412106</v>
      </c>
      <c r="H4359" s="86">
        <f t="shared" ref="H4359:H4422" si="481">AVERAGE(E4359:G4359)</f>
        <v>72.535685223077067</v>
      </c>
      <c r="I4359" s="86">
        <f t="shared" si="476"/>
        <v>4.087920256538677</v>
      </c>
      <c r="J4359" s="86">
        <f t="shared" si="477"/>
        <v>6.180619024198732</v>
      </c>
      <c r="L4359" s="87">
        <v>86.702710717566205</v>
      </c>
      <c r="M4359" s="86">
        <v>104.664713829985</v>
      </c>
      <c r="N4359" s="86">
        <v>96.068861127755895</v>
      </c>
      <c r="O4359" s="86">
        <f t="shared" ref="O4359:O4422" si="482">AVERAGE(L4359:N4359)</f>
        <v>95.812095225102368</v>
      </c>
      <c r="P4359" s="86">
        <f t="shared" si="478"/>
        <v>8.9837539758838982</v>
      </c>
      <c r="Q4359" s="86">
        <f t="shared" si="479"/>
        <v>6.58213588675497</v>
      </c>
      <c r="S4359" s="86">
        <f t="shared" si="480"/>
        <v>0.4015168625562382</v>
      </c>
      <c r="T4359" s="87">
        <v>4.4949380000000004E-3</v>
      </c>
      <c r="U4359" s="87">
        <v>0</v>
      </c>
    </row>
    <row r="4360" spans="2:21">
      <c r="B4360" s="87" t="s">
        <v>10126</v>
      </c>
      <c r="C4360" s="87" t="s">
        <v>5390</v>
      </c>
      <c r="D4360" s="87" t="s">
        <v>5391</v>
      </c>
      <c r="E4360" s="87">
        <v>94.110162282968105</v>
      </c>
      <c r="F4360" s="86">
        <v>98.527298688564997</v>
      </c>
      <c r="G4360" s="86">
        <v>82.578219255905097</v>
      </c>
      <c r="H4360" s="86">
        <f t="shared" si="481"/>
        <v>91.738560075812742</v>
      </c>
      <c r="I4360" s="86">
        <f t="shared" si="476"/>
        <v>8.2347833279972793</v>
      </c>
      <c r="J4360" s="86">
        <f t="shared" si="477"/>
        <v>6.5194563580104496</v>
      </c>
      <c r="L4360" s="87">
        <v>93.087631890957098</v>
      </c>
      <c r="M4360" s="86">
        <v>102.934136504824</v>
      </c>
      <c r="N4360" s="86">
        <v>103.143520044895</v>
      </c>
      <c r="O4360" s="86">
        <f t="shared" si="482"/>
        <v>99.721762813558698</v>
      </c>
      <c r="P4360" s="86">
        <f t="shared" si="478"/>
        <v>5.7462796825752598</v>
      </c>
      <c r="Q4360" s="86">
        <f t="shared" si="479"/>
        <v>6.6398364809247639</v>
      </c>
      <c r="S4360" s="86">
        <f t="shared" si="480"/>
        <v>0.12038012291431492</v>
      </c>
      <c r="T4360" s="87">
        <v>0.77454030200000001</v>
      </c>
      <c r="U4360" s="87">
        <v>0</v>
      </c>
    </row>
    <row r="4361" spans="2:21">
      <c r="B4361" s="87" t="s">
        <v>10127</v>
      </c>
      <c r="C4361" s="87" t="s">
        <v>5392</v>
      </c>
      <c r="D4361" s="87" t="s">
        <v>5393</v>
      </c>
      <c r="E4361" s="87">
        <v>84.105089076410806</v>
      </c>
      <c r="F4361" s="86">
        <v>68.064835139582001</v>
      </c>
      <c r="G4361" s="86">
        <v>59.625413709007397</v>
      </c>
      <c r="H4361" s="86">
        <f t="shared" si="481"/>
        <v>70.598445975000075</v>
      </c>
      <c r="I4361" s="86">
        <f t="shared" si="476"/>
        <v>12.434951323683329</v>
      </c>
      <c r="J4361" s="86">
        <f t="shared" si="477"/>
        <v>6.1415645218847228</v>
      </c>
      <c r="L4361" s="87">
        <v>83.793503151080003</v>
      </c>
      <c r="M4361" s="86">
        <v>73.9102516524799</v>
      </c>
      <c r="N4361" s="86">
        <v>69.939077585030105</v>
      </c>
      <c r="O4361" s="86">
        <f t="shared" si="482"/>
        <v>75.880944129529993</v>
      </c>
      <c r="P4361" s="86">
        <f t="shared" si="478"/>
        <v>7.1343534094289627</v>
      </c>
      <c r="Q4361" s="86">
        <f t="shared" si="479"/>
        <v>6.2456657241179991</v>
      </c>
      <c r="S4361" s="86">
        <f t="shared" si="480"/>
        <v>0.10410120223327599</v>
      </c>
      <c r="T4361" s="87">
        <v>0.89661569900000004</v>
      </c>
      <c r="U4361" s="87">
        <v>0</v>
      </c>
    </row>
    <row r="4362" spans="2:21">
      <c r="B4362" s="87" t="s">
        <v>10128</v>
      </c>
      <c r="C4362" s="87" t="s">
        <v>5394</v>
      </c>
      <c r="D4362" s="87" t="s">
        <v>5395</v>
      </c>
      <c r="E4362" s="87">
        <v>360.92392381298203</v>
      </c>
      <c r="F4362" s="86">
        <v>340.65065987249397</v>
      </c>
      <c r="G4362" s="86">
        <v>335.781239965042</v>
      </c>
      <c r="H4362" s="86">
        <f t="shared" si="481"/>
        <v>345.78527455017269</v>
      </c>
      <c r="I4362" s="86">
        <f t="shared" si="476"/>
        <v>13.334610556200772</v>
      </c>
      <c r="J4362" s="86">
        <f t="shared" si="477"/>
        <v>8.4337326221274331</v>
      </c>
      <c r="L4362" s="87">
        <v>385.96576342168299</v>
      </c>
      <c r="M4362" s="86">
        <v>363.634772981813</v>
      </c>
      <c r="N4362" s="86">
        <v>372.408779073125</v>
      </c>
      <c r="O4362" s="86">
        <f t="shared" si="482"/>
        <v>374.00310515887367</v>
      </c>
      <c r="P4362" s="86">
        <f t="shared" si="478"/>
        <v>11.250541776161949</v>
      </c>
      <c r="Q4362" s="86">
        <f t="shared" si="479"/>
        <v>8.5469064379055819</v>
      </c>
      <c r="S4362" s="86">
        <f t="shared" si="480"/>
        <v>0.11317381577814901</v>
      </c>
      <c r="T4362" s="87">
        <v>0.774981472</v>
      </c>
      <c r="U4362" s="87">
        <v>0</v>
      </c>
    </row>
    <row r="4363" spans="2:21">
      <c r="B4363" s="87" t="s">
        <v>10129</v>
      </c>
      <c r="C4363" s="87" t="s">
        <v>5396</v>
      </c>
      <c r="D4363" s="87" t="s">
        <v>5397</v>
      </c>
      <c r="E4363" s="87">
        <v>63.521171527375998</v>
      </c>
      <c r="F4363" s="86">
        <v>62.569427788720098</v>
      </c>
      <c r="G4363" s="86">
        <v>58.057106065792503</v>
      </c>
      <c r="H4363" s="86">
        <f t="shared" si="481"/>
        <v>61.382568460629535</v>
      </c>
      <c r="I4363" s="86">
        <f t="shared" si="476"/>
        <v>2.9189859781479091</v>
      </c>
      <c r="J4363" s="86">
        <f t="shared" si="477"/>
        <v>5.9397571093441917</v>
      </c>
      <c r="L4363" s="87">
        <v>67.8330776158069</v>
      </c>
      <c r="M4363" s="86">
        <v>69.8402460137021</v>
      </c>
      <c r="N4363" s="86">
        <v>58.693273163844701</v>
      </c>
      <c r="O4363" s="86">
        <f t="shared" si="482"/>
        <v>65.455532264451236</v>
      </c>
      <c r="P4363" s="86">
        <f t="shared" si="478"/>
        <v>5.941657374182661</v>
      </c>
      <c r="Q4363" s="86">
        <f t="shared" si="479"/>
        <v>6.0324432279774927</v>
      </c>
      <c r="S4363" s="86">
        <f t="shared" si="480"/>
        <v>9.2686118633300729E-2</v>
      </c>
      <c r="T4363" s="87">
        <v>0.90375330300000001</v>
      </c>
      <c r="U4363" s="87">
        <v>0</v>
      </c>
    </row>
    <row r="4364" spans="2:21">
      <c r="B4364" s="87" t="s">
        <v>10130</v>
      </c>
      <c r="C4364" s="87" t="s">
        <v>841</v>
      </c>
      <c r="D4364" s="87" t="s">
        <v>1339</v>
      </c>
      <c r="E4364" s="87">
        <v>33.610998362804203</v>
      </c>
      <c r="F4364" s="86">
        <v>29.081740168815202</v>
      </c>
      <c r="G4364" s="86">
        <v>29.328778444624501</v>
      </c>
      <c r="H4364" s="86">
        <f t="shared" si="481"/>
        <v>30.673838992081301</v>
      </c>
      <c r="I4364" s="86">
        <f t="shared" si="476"/>
        <v>2.5466518910518019</v>
      </c>
      <c r="J4364" s="86">
        <f t="shared" si="477"/>
        <v>4.9389368336552355</v>
      </c>
      <c r="L4364" s="87">
        <v>36.541227050684199</v>
      </c>
      <c r="M4364" s="86">
        <v>31.3282235866366</v>
      </c>
      <c r="N4364" s="86">
        <v>29.7007225841609</v>
      </c>
      <c r="O4364" s="86">
        <f t="shared" si="482"/>
        <v>32.523391073827234</v>
      </c>
      <c r="P4364" s="86">
        <f t="shared" si="478"/>
        <v>3.5734359279214005</v>
      </c>
      <c r="Q4364" s="86">
        <f t="shared" si="479"/>
        <v>5.0234057837374566</v>
      </c>
      <c r="S4364" s="86">
        <f t="shared" si="480"/>
        <v>8.4468950082220898E-2</v>
      </c>
      <c r="T4364" s="87">
        <v>0.91676302600000004</v>
      </c>
      <c r="U4364" s="87">
        <v>0</v>
      </c>
    </row>
    <row r="4365" spans="2:21">
      <c r="B4365" s="87" t="s">
        <v>10131</v>
      </c>
      <c r="C4365" s="87" t="s">
        <v>841</v>
      </c>
      <c r="D4365" s="87"/>
      <c r="E4365" s="87">
        <v>130.45505479174099</v>
      </c>
      <c r="F4365" s="86">
        <v>129.19799045746001</v>
      </c>
      <c r="G4365" s="86">
        <v>138.041347710172</v>
      </c>
      <c r="H4365" s="86">
        <f t="shared" si="481"/>
        <v>132.56479765312432</v>
      </c>
      <c r="I4365" s="86">
        <f t="shared" si="476"/>
        <v>4.7842975535225598</v>
      </c>
      <c r="J4365" s="86">
        <f t="shared" si="477"/>
        <v>7.0505539109735826</v>
      </c>
      <c r="L4365" s="87">
        <v>148.58289564194001</v>
      </c>
      <c r="M4365" s="86">
        <v>130.312177597606</v>
      </c>
      <c r="N4365" s="86">
        <v>147.15482401840401</v>
      </c>
      <c r="O4365" s="86">
        <f t="shared" si="482"/>
        <v>142.01663241931669</v>
      </c>
      <c r="P4365" s="86">
        <f t="shared" si="478"/>
        <v>10.161473522358209</v>
      </c>
      <c r="Q4365" s="86">
        <f t="shared" si="479"/>
        <v>7.1499160920658253</v>
      </c>
      <c r="S4365" s="86">
        <f t="shared" si="480"/>
        <v>9.9362181092243235E-2</v>
      </c>
      <c r="T4365" s="87">
        <v>0.85556849700000004</v>
      </c>
      <c r="U4365" s="87">
        <v>0</v>
      </c>
    </row>
    <row r="4366" spans="2:21">
      <c r="B4366" s="87" t="s">
        <v>10132</v>
      </c>
      <c r="C4366" s="87" t="s">
        <v>5398</v>
      </c>
      <c r="D4366" s="87" t="s">
        <v>5399</v>
      </c>
      <c r="E4366" s="87">
        <v>81.265992186634804</v>
      </c>
      <c r="F4366" s="86">
        <v>90.595456081032907</v>
      </c>
      <c r="G4366" s="86">
        <v>87.504846862531707</v>
      </c>
      <c r="H4366" s="86">
        <f t="shared" si="481"/>
        <v>86.455431710066478</v>
      </c>
      <c r="I4366" s="86">
        <f t="shared" si="476"/>
        <v>4.7524391906564336</v>
      </c>
      <c r="J4366" s="86">
        <f t="shared" si="477"/>
        <v>6.4338847013807934</v>
      </c>
      <c r="L4366" s="87">
        <v>95.295763895950401</v>
      </c>
      <c r="M4366" s="86">
        <v>95.691845323732494</v>
      </c>
      <c r="N4366" s="86">
        <v>90.768719041577697</v>
      </c>
      <c r="O4366" s="86">
        <f t="shared" si="482"/>
        <v>93.918776087086869</v>
      </c>
      <c r="P4366" s="86">
        <f t="shared" si="478"/>
        <v>2.7352083406625414</v>
      </c>
      <c r="Q4366" s="86">
        <f t="shared" si="479"/>
        <v>6.5533417028179146</v>
      </c>
      <c r="S4366" s="86">
        <f t="shared" si="480"/>
        <v>0.1194570014371216</v>
      </c>
      <c r="T4366" s="87">
        <v>0.73850652999999999</v>
      </c>
      <c r="U4366" s="87">
        <v>0</v>
      </c>
    </row>
    <row r="4367" spans="2:21">
      <c r="B4367" s="87" t="s">
        <v>10133</v>
      </c>
      <c r="C4367" s="87" t="s">
        <v>841</v>
      </c>
      <c r="D4367" s="87"/>
      <c r="E4367" s="87">
        <v>43.8253013913655</v>
      </c>
      <c r="F4367" s="86">
        <v>37.348084285168703</v>
      </c>
      <c r="G4367" s="86">
        <v>42.355280912894102</v>
      </c>
      <c r="H4367" s="86">
        <f t="shared" si="481"/>
        <v>41.176222196476097</v>
      </c>
      <c r="I4367" s="86">
        <f t="shared" si="476"/>
        <v>3.395765002583814</v>
      </c>
      <c r="J4367" s="86">
        <f t="shared" si="477"/>
        <v>5.3637395676835879</v>
      </c>
      <c r="L4367" s="87">
        <v>49.033122903356599</v>
      </c>
      <c r="M4367" s="86">
        <v>40.973474391833399</v>
      </c>
      <c r="N4367" s="86">
        <v>31.8874505867906</v>
      </c>
      <c r="O4367" s="86">
        <f t="shared" si="482"/>
        <v>40.631349293993537</v>
      </c>
      <c r="P4367" s="86">
        <f t="shared" si="478"/>
        <v>8.577954708652447</v>
      </c>
      <c r="Q4367" s="86">
        <f t="shared" si="479"/>
        <v>5.344521369558036</v>
      </c>
      <c r="S4367" s="86">
        <f t="shared" si="480"/>
        <v>-1.9218198125552276E-2</v>
      </c>
      <c r="T4367" s="87">
        <v>0.92189038400000001</v>
      </c>
      <c r="U4367" s="87">
        <v>0</v>
      </c>
    </row>
    <row r="4368" spans="2:21">
      <c r="B4368" s="87" t="s">
        <v>10134</v>
      </c>
      <c r="C4368" s="87" t="s">
        <v>832</v>
      </c>
      <c r="D4368" s="87" t="s">
        <v>5400</v>
      </c>
      <c r="E4368" s="87">
        <v>124.02496827522199</v>
      </c>
      <c r="F4368" s="86">
        <v>126.704823537601</v>
      </c>
      <c r="G4368" s="86">
        <v>128.73236730508501</v>
      </c>
      <c r="H4368" s="86">
        <f t="shared" si="481"/>
        <v>126.48738637263601</v>
      </c>
      <c r="I4368" s="86">
        <f t="shared" si="476"/>
        <v>2.3612201500749186</v>
      </c>
      <c r="J4368" s="86">
        <f t="shared" si="477"/>
        <v>6.9828497128368348</v>
      </c>
      <c r="L4368" s="87">
        <v>136.45207469370101</v>
      </c>
      <c r="M4368" s="86">
        <v>139.258052011383</v>
      </c>
      <c r="N4368" s="86">
        <v>148.316947870875</v>
      </c>
      <c r="O4368" s="86">
        <f t="shared" si="482"/>
        <v>141.34235819198634</v>
      </c>
      <c r="P4368" s="86">
        <f t="shared" si="478"/>
        <v>6.2009719454680372</v>
      </c>
      <c r="Q4368" s="86">
        <f t="shared" si="479"/>
        <v>7.1430500743831304</v>
      </c>
      <c r="S4368" s="86">
        <f t="shared" si="480"/>
        <v>0.16020036154629633</v>
      </c>
      <c r="T4368" s="87">
        <v>0.48628949300000002</v>
      </c>
      <c r="U4368" s="87">
        <v>0</v>
      </c>
    </row>
    <row r="4369" spans="2:21">
      <c r="B4369" s="87" t="s">
        <v>10135</v>
      </c>
      <c r="C4369" s="87" t="s">
        <v>832</v>
      </c>
      <c r="D4369" s="87" t="s">
        <v>2612</v>
      </c>
      <c r="E4369" s="87">
        <v>106.470394551957</v>
      </c>
      <c r="F4369" s="86">
        <v>105.837009143312</v>
      </c>
      <c r="G4369" s="86">
        <v>106.24599924984599</v>
      </c>
      <c r="H4369" s="86">
        <f t="shared" si="481"/>
        <v>106.18446764837165</v>
      </c>
      <c r="I4369" s="86">
        <f t="shared" si="476"/>
        <v>0.32114462856491044</v>
      </c>
      <c r="J4369" s="86">
        <f t="shared" si="477"/>
        <v>6.7304289381624747</v>
      </c>
      <c r="L4369" s="87">
        <v>97.470753099618094</v>
      </c>
      <c r="M4369" s="86">
        <v>91.884457394778394</v>
      </c>
      <c r="N4369" s="86">
        <v>105.205480088158</v>
      </c>
      <c r="O4369" s="86">
        <f t="shared" si="482"/>
        <v>98.18689686085149</v>
      </c>
      <c r="P4369" s="86">
        <f t="shared" si="478"/>
        <v>6.6893241672420647</v>
      </c>
      <c r="Q4369" s="86">
        <f t="shared" si="479"/>
        <v>6.6174586031831222</v>
      </c>
      <c r="S4369" s="86">
        <f t="shared" si="480"/>
        <v>-0.11297033497935152</v>
      </c>
      <c r="T4369" s="87">
        <v>0.35454695400000003</v>
      </c>
      <c r="U4369" s="87">
        <v>0</v>
      </c>
    </row>
    <row r="4370" spans="2:21">
      <c r="B4370" s="87" t="s">
        <v>10136</v>
      </c>
      <c r="C4370" s="87" t="s">
        <v>5401</v>
      </c>
      <c r="D4370" s="87" t="s">
        <v>3352</v>
      </c>
      <c r="E4370" s="87">
        <v>62.2451597239668</v>
      </c>
      <c r="F4370" s="86">
        <v>51.993446192791197</v>
      </c>
      <c r="G4370" s="86">
        <v>53.100201685022697</v>
      </c>
      <c r="H4370" s="86">
        <f t="shared" si="481"/>
        <v>55.779602533926891</v>
      </c>
      <c r="I4370" s="86">
        <f t="shared" si="476"/>
        <v>5.6266152581417597</v>
      </c>
      <c r="J4370" s="86">
        <f t="shared" si="477"/>
        <v>5.8016657491464594</v>
      </c>
      <c r="L4370" s="87">
        <v>67.641756394604698</v>
      </c>
      <c r="M4370" s="86">
        <v>56.053669925341097</v>
      </c>
      <c r="N4370" s="86">
        <v>51.485092136489598</v>
      </c>
      <c r="O4370" s="86">
        <f t="shared" si="482"/>
        <v>58.393506152145129</v>
      </c>
      <c r="P4370" s="86">
        <f t="shared" si="478"/>
        <v>8.3285998321184422</v>
      </c>
      <c r="Q4370" s="86">
        <f t="shared" si="479"/>
        <v>5.8677360331191446</v>
      </c>
      <c r="S4370" s="86">
        <f t="shared" si="480"/>
        <v>6.607028397268494E-2</v>
      </c>
      <c r="T4370" s="87">
        <v>0.96538624699999998</v>
      </c>
      <c r="U4370" s="87">
        <v>0</v>
      </c>
    </row>
    <row r="4371" spans="2:21">
      <c r="B4371" s="87" t="s">
        <v>10137</v>
      </c>
      <c r="C4371" s="87" t="s">
        <v>832</v>
      </c>
      <c r="D4371" s="87" t="s">
        <v>957</v>
      </c>
      <c r="E4371" s="87">
        <v>63.3596494052019</v>
      </c>
      <c r="F4371" s="86">
        <v>60.638113055782298</v>
      </c>
      <c r="G4371" s="86">
        <v>58.454884815639602</v>
      </c>
      <c r="H4371" s="86">
        <f t="shared" si="481"/>
        <v>60.817549092207933</v>
      </c>
      <c r="I4371" s="86">
        <f t="shared" si="476"/>
        <v>2.4573007321311247</v>
      </c>
      <c r="J4371" s="86">
        <f t="shared" si="477"/>
        <v>5.926415772752887</v>
      </c>
      <c r="L4371" s="87">
        <v>67.393822128721396</v>
      </c>
      <c r="M4371" s="86">
        <v>64.813071308987503</v>
      </c>
      <c r="N4371" s="86">
        <v>58.996423330440201</v>
      </c>
      <c r="O4371" s="86">
        <f t="shared" si="482"/>
        <v>63.734438922716372</v>
      </c>
      <c r="P4371" s="86">
        <f t="shared" si="478"/>
        <v>4.30135589237607</v>
      </c>
      <c r="Q4371" s="86">
        <f t="shared" si="479"/>
        <v>5.994001238750144</v>
      </c>
      <c r="S4371" s="86">
        <f t="shared" si="480"/>
        <v>6.7585465997258523E-2</v>
      </c>
      <c r="T4371" s="87">
        <v>0.94251458399999999</v>
      </c>
      <c r="U4371" s="87">
        <v>0</v>
      </c>
    </row>
    <row r="4372" spans="2:21">
      <c r="B4372" s="87" t="s">
        <v>10138</v>
      </c>
      <c r="C4372" s="87" t="s">
        <v>5402</v>
      </c>
      <c r="D4372" s="87" t="s">
        <v>2941</v>
      </c>
      <c r="E4372" s="87">
        <v>75.320988707655999</v>
      </c>
      <c r="F4372" s="86">
        <v>84.120185571151296</v>
      </c>
      <c r="G4372" s="86">
        <v>79.280442590460794</v>
      </c>
      <c r="H4372" s="86">
        <f t="shared" si="481"/>
        <v>79.573872289756025</v>
      </c>
      <c r="I4372" s="86">
        <f t="shared" si="476"/>
        <v>4.406931143319321</v>
      </c>
      <c r="J4372" s="86">
        <f t="shared" si="477"/>
        <v>6.3142229012128395</v>
      </c>
      <c r="L4372" s="87">
        <v>75.376162964674606</v>
      </c>
      <c r="M4372" s="86">
        <v>84.286241323799501</v>
      </c>
      <c r="N4372" s="86">
        <v>79.551596120741195</v>
      </c>
      <c r="O4372" s="86">
        <f t="shared" si="482"/>
        <v>79.738000136405105</v>
      </c>
      <c r="P4372" s="86">
        <f t="shared" si="478"/>
        <v>4.457962980356406</v>
      </c>
      <c r="Q4372" s="86">
        <f t="shared" si="479"/>
        <v>6.3171955172595835</v>
      </c>
      <c r="S4372" s="86">
        <f t="shared" si="480"/>
        <v>2.9726160467440981E-3</v>
      </c>
      <c r="T4372" s="87">
        <v>0.90375330300000001</v>
      </c>
      <c r="U4372" s="87">
        <v>0</v>
      </c>
    </row>
    <row r="4373" spans="2:21">
      <c r="B4373" s="87" t="s">
        <v>10139</v>
      </c>
      <c r="C4373" s="87" t="s">
        <v>841</v>
      </c>
      <c r="D4373" s="87"/>
      <c r="E4373" s="87">
        <v>1596.7782780658199</v>
      </c>
      <c r="F4373" s="86">
        <v>1493.0913043375899</v>
      </c>
      <c r="G4373" s="86">
        <v>1763.65762989307</v>
      </c>
      <c r="H4373" s="86">
        <f t="shared" si="481"/>
        <v>1617.8424040988266</v>
      </c>
      <c r="I4373" s="86">
        <f t="shared" si="476"/>
        <v>136.5075352693004</v>
      </c>
      <c r="J4373" s="86">
        <f t="shared" si="477"/>
        <v>10.659855364680555</v>
      </c>
      <c r="L4373" s="87">
        <v>1720.7811526144501</v>
      </c>
      <c r="M4373" s="86">
        <v>1553.87042853201</v>
      </c>
      <c r="N4373" s="86">
        <v>1851.59735599802</v>
      </c>
      <c r="O4373" s="86">
        <f t="shared" si="482"/>
        <v>1708.7496457148266</v>
      </c>
      <c r="P4373" s="86">
        <f t="shared" si="478"/>
        <v>149.2276740530873</v>
      </c>
      <c r="Q4373" s="86">
        <f t="shared" si="479"/>
        <v>10.738725323370955</v>
      </c>
      <c r="S4373" s="86">
        <f t="shared" si="480"/>
        <v>7.8869958690400088E-2</v>
      </c>
      <c r="T4373" s="87">
        <v>0.91792484399999996</v>
      </c>
      <c r="U4373" s="87">
        <v>0</v>
      </c>
    </row>
    <row r="4374" spans="2:21">
      <c r="B4374" s="87" t="s">
        <v>10140</v>
      </c>
      <c r="C4374" s="87" t="s">
        <v>841</v>
      </c>
      <c r="D4374" s="87"/>
      <c r="E4374" s="87">
        <v>14.011770263488501</v>
      </c>
      <c r="F4374" s="86">
        <v>12.697428607201401</v>
      </c>
      <c r="G4374" s="86">
        <v>12.8194569748457</v>
      </c>
      <c r="H4374" s="86">
        <f t="shared" si="481"/>
        <v>13.176218615178534</v>
      </c>
      <c r="I4374" s="86">
        <f t="shared" si="476"/>
        <v>0.72617673356601697</v>
      </c>
      <c r="J4374" s="86">
        <f t="shared" si="477"/>
        <v>3.719864491950839</v>
      </c>
      <c r="L4374" s="87">
        <v>12.75005569791</v>
      </c>
      <c r="M4374" s="86">
        <v>14.5784279838853</v>
      </c>
      <c r="N4374" s="86">
        <v>16.743577732863301</v>
      </c>
      <c r="O4374" s="86">
        <f t="shared" si="482"/>
        <v>14.690687138219532</v>
      </c>
      <c r="P4374" s="86">
        <f t="shared" si="478"/>
        <v>1.9991263464856959</v>
      </c>
      <c r="Q4374" s="86">
        <f t="shared" si="479"/>
        <v>3.8768299725866777</v>
      </c>
      <c r="S4374" s="86">
        <f t="shared" si="480"/>
        <v>0.15696548063583834</v>
      </c>
      <c r="T4374" s="87">
        <v>0.82367909800000005</v>
      </c>
      <c r="U4374" s="87">
        <v>0</v>
      </c>
    </row>
    <row r="4375" spans="2:21">
      <c r="B4375" s="87" t="s">
        <v>10141</v>
      </c>
      <c r="C4375" s="87" t="s">
        <v>5403</v>
      </c>
      <c r="D4375" s="87" t="s">
        <v>5404</v>
      </c>
      <c r="E4375" s="87">
        <v>39.810171173150501</v>
      </c>
      <c r="F4375" s="86">
        <v>36.597328630848203</v>
      </c>
      <c r="G4375" s="86">
        <v>44.114013707557298</v>
      </c>
      <c r="H4375" s="86">
        <f t="shared" si="481"/>
        <v>40.173837837185339</v>
      </c>
      <c r="I4375" s="86">
        <f t="shared" si="476"/>
        <v>3.7715154404433995</v>
      </c>
      <c r="J4375" s="86">
        <f t="shared" si="477"/>
        <v>5.3281843846052679</v>
      </c>
      <c r="L4375" s="87">
        <v>37.856646856140102</v>
      </c>
      <c r="M4375" s="86">
        <v>46.026179777695098</v>
      </c>
      <c r="N4375" s="86">
        <v>42.598875166312602</v>
      </c>
      <c r="O4375" s="86">
        <f t="shared" si="482"/>
        <v>42.160567266715937</v>
      </c>
      <c r="P4375" s="86">
        <f t="shared" si="478"/>
        <v>4.1023654640011484</v>
      </c>
      <c r="Q4375" s="86">
        <f t="shared" si="479"/>
        <v>5.3978223733276751</v>
      </c>
      <c r="S4375" s="86">
        <f t="shared" si="480"/>
        <v>6.963798872240777E-2</v>
      </c>
      <c r="T4375" s="87">
        <v>0.96576678000000005</v>
      </c>
      <c r="U4375" s="87">
        <v>0</v>
      </c>
    </row>
    <row r="4376" spans="2:21">
      <c r="B4376" s="87" t="s">
        <v>10142</v>
      </c>
      <c r="C4376" s="87" t="s">
        <v>2088</v>
      </c>
      <c r="D4376" s="87" t="s">
        <v>5405</v>
      </c>
      <c r="E4376" s="87">
        <v>29.858996552358899</v>
      </c>
      <c r="F4376" s="86">
        <v>30.345318481699501</v>
      </c>
      <c r="G4376" s="86">
        <v>36.402646838649503</v>
      </c>
      <c r="H4376" s="86">
        <f t="shared" si="481"/>
        <v>32.202320624235966</v>
      </c>
      <c r="I4376" s="86">
        <f t="shared" si="476"/>
        <v>3.6457074053407719</v>
      </c>
      <c r="J4376" s="86">
        <f t="shared" si="477"/>
        <v>5.0090927531788338</v>
      </c>
      <c r="L4376" s="87">
        <v>32.115261784654599</v>
      </c>
      <c r="M4376" s="86">
        <v>35.915020763211999</v>
      </c>
      <c r="N4376" s="86">
        <v>34.660272376946402</v>
      </c>
      <c r="O4376" s="86">
        <f t="shared" si="482"/>
        <v>34.230184974937664</v>
      </c>
      <c r="P4376" s="86">
        <f t="shared" si="478"/>
        <v>1.936045829469659</v>
      </c>
      <c r="Q4376" s="86">
        <f t="shared" si="479"/>
        <v>5.0971971833702057</v>
      </c>
      <c r="S4376" s="86">
        <f t="shared" si="480"/>
        <v>8.8104430191371846E-2</v>
      </c>
      <c r="T4376" s="87">
        <v>0.94203867699999999</v>
      </c>
      <c r="U4376" s="87">
        <v>0</v>
      </c>
    </row>
    <row r="4377" spans="2:21">
      <c r="B4377" s="87" t="s">
        <v>10143</v>
      </c>
      <c r="C4377" s="87" t="s">
        <v>5406</v>
      </c>
      <c r="D4377" s="87" t="s">
        <v>3616</v>
      </c>
      <c r="E4377" s="87">
        <v>114.702235717327</v>
      </c>
      <c r="F4377" s="86">
        <v>101.648785095336</v>
      </c>
      <c r="G4377" s="86">
        <v>112.158108024938</v>
      </c>
      <c r="H4377" s="86">
        <f t="shared" si="481"/>
        <v>109.50304294586699</v>
      </c>
      <c r="I4377" s="86">
        <f t="shared" si="476"/>
        <v>6.9199112144424273</v>
      </c>
      <c r="J4377" s="86">
        <f t="shared" si="477"/>
        <v>6.7748271507602116</v>
      </c>
      <c r="L4377" s="87">
        <v>114.980971213776</v>
      </c>
      <c r="M4377" s="86">
        <v>105.423889734534</v>
      </c>
      <c r="N4377" s="86">
        <v>108.87733515638701</v>
      </c>
      <c r="O4377" s="86">
        <f t="shared" si="482"/>
        <v>109.76073203489899</v>
      </c>
      <c r="P4377" s="86">
        <f t="shared" si="478"/>
        <v>4.8393950173488811</v>
      </c>
      <c r="Q4377" s="86">
        <f t="shared" si="479"/>
        <v>6.7782181982967469</v>
      </c>
      <c r="S4377" s="86">
        <f t="shared" si="480"/>
        <v>3.3910475365344201E-3</v>
      </c>
      <c r="T4377" s="87">
        <v>0.910331683</v>
      </c>
      <c r="U4377" s="87">
        <v>0</v>
      </c>
    </row>
    <row r="4378" spans="2:21">
      <c r="B4378" s="87" t="s">
        <v>10144</v>
      </c>
      <c r="C4378" s="87" t="s">
        <v>5407</v>
      </c>
      <c r="D4378" s="87" t="s">
        <v>5408</v>
      </c>
      <c r="E4378" s="87">
        <v>63.776281723329397</v>
      </c>
      <c r="F4378" s="86">
        <v>66.632377645130504</v>
      </c>
      <c r="G4378" s="86">
        <v>72.915519573572496</v>
      </c>
      <c r="H4378" s="86">
        <f t="shared" si="481"/>
        <v>67.774726314010806</v>
      </c>
      <c r="I4378" s="86">
        <f t="shared" si="476"/>
        <v>4.6754825934654551</v>
      </c>
      <c r="J4378" s="86">
        <f t="shared" si="477"/>
        <v>6.0826754771116684</v>
      </c>
      <c r="L4378" s="87">
        <v>72.175580474560405</v>
      </c>
      <c r="M4378" s="86">
        <v>80.135579589440795</v>
      </c>
      <c r="N4378" s="86">
        <v>73.798128688106999</v>
      </c>
      <c r="O4378" s="86">
        <f t="shared" si="482"/>
        <v>75.3697629173694</v>
      </c>
      <c r="P4378" s="86">
        <f t="shared" si="478"/>
        <v>4.2062955305311185</v>
      </c>
      <c r="Q4378" s="86">
        <f t="shared" si="479"/>
        <v>6.2359139494373066</v>
      </c>
      <c r="S4378" s="86">
        <f t="shared" si="480"/>
        <v>0.15323847232563723</v>
      </c>
      <c r="T4378" s="87">
        <v>0.55798183700000004</v>
      </c>
      <c r="U4378" s="87">
        <v>0</v>
      </c>
    </row>
    <row r="4379" spans="2:21">
      <c r="B4379" s="87" t="s">
        <v>10145</v>
      </c>
      <c r="C4379" s="87" t="s">
        <v>5409</v>
      </c>
      <c r="D4379" s="87" t="s">
        <v>5410</v>
      </c>
      <c r="E4379" s="87">
        <v>43.0778975818085</v>
      </c>
      <c r="F4379" s="86">
        <v>32.030994594988499</v>
      </c>
      <c r="G4379" s="86">
        <v>37.864649637984698</v>
      </c>
      <c r="H4379" s="86">
        <f t="shared" si="481"/>
        <v>37.657847271593901</v>
      </c>
      <c r="I4379" s="86">
        <f t="shared" si="476"/>
        <v>5.5263542968318502</v>
      </c>
      <c r="J4379" s="86">
        <f t="shared" si="477"/>
        <v>5.2348786248616905</v>
      </c>
      <c r="L4379" s="87">
        <v>44.350781720626799</v>
      </c>
      <c r="M4379" s="86">
        <v>45.4825529379399</v>
      </c>
      <c r="N4379" s="86">
        <v>42.736698654454798</v>
      </c>
      <c r="O4379" s="86">
        <f t="shared" si="482"/>
        <v>44.190011104340499</v>
      </c>
      <c r="P4379" s="86">
        <f t="shared" si="478"/>
        <v>1.3799689597339417</v>
      </c>
      <c r="Q4379" s="86">
        <f t="shared" si="479"/>
        <v>5.4656483885116991</v>
      </c>
      <c r="S4379" s="86">
        <f t="shared" si="480"/>
        <v>0.23076976365000756</v>
      </c>
      <c r="T4379" s="87">
        <v>0.48170395300000002</v>
      </c>
      <c r="U4379" s="87">
        <v>0</v>
      </c>
    </row>
    <row r="4380" spans="2:21">
      <c r="B4380" s="87" t="s">
        <v>10146</v>
      </c>
      <c r="C4380" s="87" t="s">
        <v>832</v>
      </c>
      <c r="D4380" s="87" t="s">
        <v>5411</v>
      </c>
      <c r="E4380" s="87">
        <v>3.1680454532710902</v>
      </c>
      <c r="F4380" s="86">
        <v>2.6987974185876902</v>
      </c>
      <c r="G4380" s="86">
        <v>1.4056606892124599</v>
      </c>
      <c r="H4380" s="86">
        <f t="shared" si="481"/>
        <v>2.4241678536904137</v>
      </c>
      <c r="I4380" s="86">
        <f t="shared" si="476"/>
        <v>0.91272452721686381</v>
      </c>
      <c r="J4380" s="86">
        <f t="shared" si="477"/>
        <v>1.2774895970380538</v>
      </c>
      <c r="L4380" s="87">
        <v>0.88025420743553995</v>
      </c>
      <c r="M4380" s="86">
        <v>0.99826745492207503</v>
      </c>
      <c r="N4380" s="86">
        <v>1.21601402529175</v>
      </c>
      <c r="O4380" s="86">
        <f t="shared" si="482"/>
        <v>1.0315118958831218</v>
      </c>
      <c r="P4380" s="86">
        <f t="shared" si="478"/>
        <v>0.17033073258463444</v>
      </c>
      <c r="Q4380" s="86">
        <f t="shared" si="479"/>
        <v>4.4760459161988973E-2</v>
      </c>
      <c r="S4380" s="86">
        <f t="shared" si="480"/>
        <v>-1.2327291378760648</v>
      </c>
      <c r="T4380" s="87">
        <v>6.6561509999999999E-3</v>
      </c>
      <c r="U4380" s="87">
        <v>1</v>
      </c>
    </row>
    <row r="4381" spans="2:21">
      <c r="B4381" s="87" t="s">
        <v>10147</v>
      </c>
      <c r="C4381" s="87" t="s">
        <v>5412</v>
      </c>
      <c r="D4381" s="87" t="s">
        <v>5413</v>
      </c>
      <c r="E4381" s="87">
        <v>200.71199969887701</v>
      </c>
      <c r="F4381" s="86">
        <v>190.89166613850401</v>
      </c>
      <c r="G4381" s="86">
        <v>194.79877065332201</v>
      </c>
      <c r="H4381" s="86">
        <f t="shared" si="481"/>
        <v>195.46747883023434</v>
      </c>
      <c r="I4381" s="86">
        <f t="shared" si="476"/>
        <v>4.9442002162785768</v>
      </c>
      <c r="J4381" s="86">
        <f t="shared" si="477"/>
        <v>7.6107847869075451</v>
      </c>
      <c r="L4381" s="87">
        <v>199.22827772507</v>
      </c>
      <c r="M4381" s="86">
        <v>226.70149725798001</v>
      </c>
      <c r="N4381" s="86">
        <v>199.37372903644999</v>
      </c>
      <c r="O4381" s="86">
        <f t="shared" si="482"/>
        <v>208.43450133983333</v>
      </c>
      <c r="P4381" s="86">
        <f t="shared" si="478"/>
        <v>15.819849680897288</v>
      </c>
      <c r="Q4381" s="86">
        <f t="shared" si="479"/>
        <v>7.7034502907698981</v>
      </c>
      <c r="S4381" s="86">
        <f t="shared" si="480"/>
        <v>9.2665503862354101E-2</v>
      </c>
      <c r="T4381" s="87">
        <v>0.86411935799999995</v>
      </c>
      <c r="U4381" s="87">
        <v>0</v>
      </c>
    </row>
    <row r="4382" spans="2:21">
      <c r="B4382" s="87" t="s">
        <v>10148</v>
      </c>
      <c r="C4382" s="87" t="s">
        <v>5414</v>
      </c>
      <c r="D4382" s="87" t="s">
        <v>3190</v>
      </c>
      <c r="E4382" s="87">
        <v>140.59175081556299</v>
      </c>
      <c r="F4382" s="86">
        <v>138.74381021598799</v>
      </c>
      <c r="G4382" s="86">
        <v>138.34438997668201</v>
      </c>
      <c r="H4382" s="86">
        <f t="shared" si="481"/>
        <v>139.22665033607765</v>
      </c>
      <c r="I4382" s="86">
        <f t="shared" si="476"/>
        <v>1.1989614761159388</v>
      </c>
      <c r="J4382" s="86">
        <f t="shared" si="477"/>
        <v>7.1212915836311517</v>
      </c>
      <c r="L4382" s="87">
        <v>142.45975387285901</v>
      </c>
      <c r="M4382" s="86">
        <v>133.451264900762</v>
      </c>
      <c r="N4382" s="86">
        <v>142.99400293698201</v>
      </c>
      <c r="O4382" s="86">
        <f t="shared" si="482"/>
        <v>139.63500723686766</v>
      </c>
      <c r="P4382" s="86">
        <f t="shared" si="478"/>
        <v>5.3619359820067167</v>
      </c>
      <c r="Q4382" s="86">
        <f t="shared" si="479"/>
        <v>7.1255168679669074</v>
      </c>
      <c r="S4382" s="86">
        <f t="shared" si="480"/>
        <v>4.2252843357554939E-3</v>
      </c>
      <c r="T4382" s="87">
        <v>0.90375330300000001</v>
      </c>
      <c r="U4382" s="87">
        <v>0</v>
      </c>
    </row>
    <row r="4383" spans="2:21">
      <c r="B4383" s="87" t="s">
        <v>10149</v>
      </c>
      <c r="C4383" s="87" t="s">
        <v>5415</v>
      </c>
      <c r="D4383" s="87" t="s">
        <v>3978</v>
      </c>
      <c r="E4383" s="87">
        <v>120.604671946349</v>
      </c>
      <c r="F4383" s="86">
        <v>114.145155519236</v>
      </c>
      <c r="G4383" s="86">
        <v>117.016019390408</v>
      </c>
      <c r="H4383" s="86">
        <f t="shared" si="481"/>
        <v>117.25528228533101</v>
      </c>
      <c r="I4383" s="86">
        <f t="shared" si="476"/>
        <v>3.2363981781759921</v>
      </c>
      <c r="J4383" s="86">
        <f t="shared" si="477"/>
        <v>6.8735091065895286</v>
      </c>
      <c r="L4383" s="87">
        <v>129.12584514479701</v>
      </c>
      <c r="M4383" s="86">
        <v>132.86321069443801</v>
      </c>
      <c r="N4383" s="86">
        <v>115.44054338385401</v>
      </c>
      <c r="O4383" s="86">
        <f t="shared" si="482"/>
        <v>125.80986640769633</v>
      </c>
      <c r="P4383" s="86">
        <f t="shared" si="478"/>
        <v>9.1724653334041513</v>
      </c>
      <c r="Q4383" s="86">
        <f t="shared" si="479"/>
        <v>6.9751012571373492</v>
      </c>
      <c r="S4383" s="86">
        <f t="shared" si="480"/>
        <v>0.10159215054782109</v>
      </c>
      <c r="T4383" s="87">
        <v>0.83192219099999998</v>
      </c>
      <c r="U4383" s="87">
        <v>0</v>
      </c>
    </row>
    <row r="4384" spans="2:21">
      <c r="B4384" s="87" t="s">
        <v>10150</v>
      </c>
      <c r="C4384" s="87" t="s">
        <v>5416</v>
      </c>
      <c r="D4384" s="87" t="s">
        <v>5417</v>
      </c>
      <c r="E4384" s="87">
        <v>50.615417109617198</v>
      </c>
      <c r="F4384" s="86">
        <v>53.324258143003902</v>
      </c>
      <c r="G4384" s="86">
        <v>50.872221194742004</v>
      </c>
      <c r="H4384" s="86">
        <f t="shared" si="481"/>
        <v>51.603965482454363</v>
      </c>
      <c r="I4384" s="86">
        <f t="shared" si="476"/>
        <v>1.4953401663132184</v>
      </c>
      <c r="J4384" s="86">
        <f t="shared" si="477"/>
        <v>5.6894100280175381</v>
      </c>
      <c r="L4384" s="87">
        <v>55.095218233710902</v>
      </c>
      <c r="M4384" s="86">
        <v>58.195906456883598</v>
      </c>
      <c r="N4384" s="86">
        <v>54.941305859660702</v>
      </c>
      <c r="O4384" s="86">
        <f t="shared" si="482"/>
        <v>56.07747685008507</v>
      </c>
      <c r="P4384" s="86">
        <f t="shared" si="478"/>
        <v>1.8362271792841638</v>
      </c>
      <c r="Q4384" s="86">
        <f t="shared" si="479"/>
        <v>5.8093495330775422</v>
      </c>
      <c r="S4384" s="86">
        <f t="shared" si="480"/>
        <v>0.11993950506000496</v>
      </c>
      <c r="T4384" s="87">
        <v>0.70948252700000003</v>
      </c>
      <c r="U4384" s="87">
        <v>0</v>
      </c>
    </row>
    <row r="4385" spans="2:21">
      <c r="B4385" s="87" t="s">
        <v>10151</v>
      </c>
      <c r="C4385" s="87" t="s">
        <v>832</v>
      </c>
      <c r="D4385" s="87" t="s">
        <v>5418</v>
      </c>
      <c r="E4385" s="87">
        <v>124.46603258617399</v>
      </c>
      <c r="F4385" s="86">
        <v>110.903686743587</v>
      </c>
      <c r="G4385" s="86">
        <v>112.017271513411</v>
      </c>
      <c r="H4385" s="86">
        <f t="shared" si="481"/>
        <v>115.79566361439066</v>
      </c>
      <c r="I4385" s="86">
        <f t="shared" si="476"/>
        <v>7.5293752290640494</v>
      </c>
      <c r="J4385" s="86">
        <f t="shared" si="477"/>
        <v>6.8554374172024506</v>
      </c>
      <c r="L4385" s="87">
        <v>115.623168352045</v>
      </c>
      <c r="M4385" s="86">
        <v>119.12658295403401</v>
      </c>
      <c r="N4385" s="86">
        <v>112.809571761741</v>
      </c>
      <c r="O4385" s="86">
        <f t="shared" si="482"/>
        <v>115.85310768927333</v>
      </c>
      <c r="P4385" s="86">
        <f t="shared" si="478"/>
        <v>3.1647767180312329</v>
      </c>
      <c r="Q4385" s="86">
        <f t="shared" si="479"/>
        <v>6.85615293391505</v>
      </c>
      <c r="S4385" s="86">
        <f t="shared" si="480"/>
        <v>7.1551671259926413E-4</v>
      </c>
      <c r="T4385" s="87">
        <v>0.89971220399999996</v>
      </c>
      <c r="U4385" s="87">
        <v>0</v>
      </c>
    </row>
    <row r="4386" spans="2:21">
      <c r="B4386" s="87" t="s">
        <v>10152</v>
      </c>
      <c r="C4386" s="87" t="s">
        <v>5419</v>
      </c>
      <c r="D4386" s="87" t="s">
        <v>949</v>
      </c>
      <c r="E4386" s="87">
        <v>104.337070701108</v>
      </c>
      <c r="F4386" s="86">
        <v>89.572417603632303</v>
      </c>
      <c r="G4386" s="86">
        <v>105.20415193130199</v>
      </c>
      <c r="H4386" s="86">
        <f t="shared" si="481"/>
        <v>99.704546745347443</v>
      </c>
      <c r="I4386" s="86">
        <f t="shared" si="476"/>
        <v>8.7853849188998794</v>
      </c>
      <c r="J4386" s="86">
        <f t="shared" si="477"/>
        <v>6.6395873910594529</v>
      </c>
      <c r="L4386" s="87">
        <v>106.00091473029001</v>
      </c>
      <c r="M4386" s="86">
        <v>108.99449084537299</v>
      </c>
      <c r="N4386" s="86">
        <v>112.100294821243</v>
      </c>
      <c r="O4386" s="86">
        <f t="shared" si="482"/>
        <v>109.031900132302</v>
      </c>
      <c r="P4386" s="86">
        <f t="shared" si="478"/>
        <v>3.0498621222179589</v>
      </c>
      <c r="Q4386" s="86">
        <f t="shared" si="479"/>
        <v>6.7686064846808334</v>
      </c>
      <c r="S4386" s="86">
        <f t="shared" si="480"/>
        <v>0.12901909362137973</v>
      </c>
      <c r="T4386" s="87">
        <v>0.69364235600000002</v>
      </c>
      <c r="U4386" s="87">
        <v>0</v>
      </c>
    </row>
    <row r="4387" spans="2:21">
      <c r="B4387" s="87" t="s">
        <v>10153</v>
      </c>
      <c r="C4387" s="87" t="s">
        <v>5420</v>
      </c>
      <c r="D4387" s="87" t="s">
        <v>5421</v>
      </c>
      <c r="E4387" s="87">
        <v>304.71105981682302</v>
      </c>
      <c r="F4387" s="86">
        <v>379.24928276353398</v>
      </c>
      <c r="G4387" s="86">
        <v>381.01437024453202</v>
      </c>
      <c r="H4387" s="86">
        <f t="shared" si="481"/>
        <v>354.99157094162973</v>
      </c>
      <c r="I4387" s="86">
        <f t="shared" si="476"/>
        <v>43.553142626941948</v>
      </c>
      <c r="J4387" s="86">
        <f t="shared" si="477"/>
        <v>8.4716409588847732</v>
      </c>
      <c r="L4387" s="87">
        <v>318.28231632454202</v>
      </c>
      <c r="M4387" s="86">
        <v>340.83439011848702</v>
      </c>
      <c r="N4387" s="86">
        <v>373.902694750097</v>
      </c>
      <c r="O4387" s="86">
        <f t="shared" si="482"/>
        <v>344.33980039770864</v>
      </c>
      <c r="P4387" s="86">
        <f t="shared" si="478"/>
        <v>27.975391864453659</v>
      </c>
      <c r="Q4387" s="86">
        <f t="shared" si="479"/>
        <v>8.4276891337317714</v>
      </c>
      <c r="S4387" s="86">
        <f t="shared" si="480"/>
        <v>-4.3951825153001091E-2</v>
      </c>
      <c r="T4387" s="87">
        <v>0.78629990000000005</v>
      </c>
      <c r="U4387" s="87">
        <v>0</v>
      </c>
    </row>
    <row r="4388" spans="2:21">
      <c r="B4388" s="87" t="s">
        <v>10154</v>
      </c>
      <c r="C4388" s="87" t="s">
        <v>5422</v>
      </c>
      <c r="D4388" s="87" t="s">
        <v>1830</v>
      </c>
      <c r="E4388" s="87">
        <v>38.777479785267403</v>
      </c>
      <c r="F4388" s="86">
        <v>34.458458153624598</v>
      </c>
      <c r="G4388" s="86">
        <v>44.057995912373102</v>
      </c>
      <c r="H4388" s="86">
        <f t="shared" si="481"/>
        <v>39.097977950421701</v>
      </c>
      <c r="I4388" s="86">
        <f t="shared" si="476"/>
        <v>4.8077874953880828</v>
      </c>
      <c r="J4388" s="86">
        <f t="shared" si="477"/>
        <v>5.2890220917720896</v>
      </c>
      <c r="L4388" s="87">
        <v>40.259593861217098</v>
      </c>
      <c r="M4388" s="86">
        <v>40.0492226502611</v>
      </c>
      <c r="N4388" s="86">
        <v>37.728861824718699</v>
      </c>
      <c r="O4388" s="86">
        <f t="shared" si="482"/>
        <v>39.345892778732299</v>
      </c>
      <c r="P4388" s="86">
        <f t="shared" si="478"/>
        <v>1.4043346614245387</v>
      </c>
      <c r="Q4388" s="86">
        <f t="shared" si="479"/>
        <v>5.2981411390822206</v>
      </c>
      <c r="S4388" s="86">
        <f t="shared" si="480"/>
        <v>9.1190473101309E-3</v>
      </c>
      <c r="T4388" s="87">
        <v>0.95393430400000001</v>
      </c>
      <c r="U4388" s="87">
        <v>0</v>
      </c>
    </row>
    <row r="4389" spans="2:21">
      <c r="B4389" s="87" t="s">
        <v>10155</v>
      </c>
      <c r="C4389" s="87" t="s">
        <v>841</v>
      </c>
      <c r="D4389" s="87"/>
      <c r="E4389" s="87">
        <v>165.88058403964399</v>
      </c>
      <c r="F4389" s="86">
        <v>175.079971873685</v>
      </c>
      <c r="G4389" s="86">
        <v>188.526555935396</v>
      </c>
      <c r="H4389" s="86">
        <f t="shared" si="481"/>
        <v>176.49570394957502</v>
      </c>
      <c r="I4389" s="86">
        <f t="shared" si="476"/>
        <v>11.389171776684439</v>
      </c>
      <c r="J4389" s="86">
        <f t="shared" si="477"/>
        <v>7.4634892573160885</v>
      </c>
      <c r="L4389" s="87">
        <v>176.859238208222</v>
      </c>
      <c r="M4389" s="86">
        <v>168.154870496341</v>
      </c>
      <c r="N4389" s="86">
        <v>220.25777850969001</v>
      </c>
      <c r="O4389" s="86">
        <f t="shared" si="482"/>
        <v>188.42396240475099</v>
      </c>
      <c r="P4389" s="86">
        <f t="shared" si="478"/>
        <v>27.910309746905742</v>
      </c>
      <c r="Q4389" s="86">
        <f t="shared" si="479"/>
        <v>7.5578386379748839</v>
      </c>
      <c r="S4389" s="86">
        <f t="shared" si="480"/>
        <v>9.4349380658795154E-2</v>
      </c>
      <c r="T4389" s="87">
        <v>0.91422976600000005</v>
      </c>
      <c r="U4389" s="87">
        <v>0</v>
      </c>
    </row>
    <row r="4390" spans="2:21">
      <c r="B4390" s="87" t="s">
        <v>10156</v>
      </c>
      <c r="C4390" s="87" t="s">
        <v>5423</v>
      </c>
      <c r="D4390" s="87" t="s">
        <v>5424</v>
      </c>
      <c r="E4390" s="87">
        <v>38.0508316454574</v>
      </c>
      <c r="F4390" s="86">
        <v>43.213692969528601</v>
      </c>
      <c r="G4390" s="86">
        <v>42.130050128116899</v>
      </c>
      <c r="H4390" s="86">
        <f t="shared" si="481"/>
        <v>41.131524914367638</v>
      </c>
      <c r="I4390" s="86">
        <f t="shared" si="476"/>
        <v>2.7224205617000696</v>
      </c>
      <c r="J4390" s="86">
        <f t="shared" si="477"/>
        <v>5.362172654340883</v>
      </c>
      <c r="L4390" s="87">
        <v>43.483986253674502</v>
      </c>
      <c r="M4390" s="86">
        <v>42.029508704561898</v>
      </c>
      <c r="N4390" s="86">
        <v>41.636965081912003</v>
      </c>
      <c r="O4390" s="86">
        <f t="shared" si="482"/>
        <v>42.383486680049465</v>
      </c>
      <c r="P4390" s="86">
        <f t="shared" si="478"/>
        <v>0.97306069059562639</v>
      </c>
      <c r="Q4390" s="86">
        <f t="shared" si="479"/>
        <v>5.4054303708727014</v>
      </c>
      <c r="S4390" s="86">
        <f t="shared" si="480"/>
        <v>4.3257716531818438E-2</v>
      </c>
      <c r="T4390" s="87">
        <v>1</v>
      </c>
      <c r="U4390" s="87">
        <v>0</v>
      </c>
    </row>
    <row r="4391" spans="2:21">
      <c r="B4391" s="87" t="s">
        <v>10157</v>
      </c>
      <c r="C4391" s="87" t="s">
        <v>832</v>
      </c>
      <c r="D4391" s="87" t="s">
        <v>2055</v>
      </c>
      <c r="E4391" s="87">
        <v>84.773674588395593</v>
      </c>
      <c r="F4391" s="86">
        <v>69.851060294090203</v>
      </c>
      <c r="G4391" s="86">
        <v>71.158424119861394</v>
      </c>
      <c r="H4391" s="86">
        <f t="shared" si="481"/>
        <v>75.261053000782397</v>
      </c>
      <c r="I4391" s="86">
        <f t="shared" si="476"/>
        <v>8.2640654126814148</v>
      </c>
      <c r="J4391" s="86">
        <f t="shared" si="477"/>
        <v>6.2338315696290483</v>
      </c>
      <c r="L4391" s="87">
        <v>98.9648704895192</v>
      </c>
      <c r="M4391" s="86">
        <v>81.436816595695802</v>
      </c>
      <c r="N4391" s="86">
        <v>81.901636164480493</v>
      </c>
      <c r="O4391" s="86">
        <f t="shared" si="482"/>
        <v>87.434441083231832</v>
      </c>
      <c r="P4391" s="86">
        <f t="shared" si="478"/>
        <v>9.9883490141220861</v>
      </c>
      <c r="Q4391" s="86">
        <f t="shared" si="479"/>
        <v>6.4501297749846538</v>
      </c>
      <c r="S4391" s="86">
        <f t="shared" si="480"/>
        <v>0.21629820535560479</v>
      </c>
      <c r="T4391" s="87">
        <v>0.43172998400000001</v>
      </c>
      <c r="U4391" s="87">
        <v>0</v>
      </c>
    </row>
    <row r="4392" spans="2:21">
      <c r="B4392" s="87" t="s">
        <v>10158</v>
      </c>
      <c r="C4392" s="87" t="s">
        <v>5425</v>
      </c>
      <c r="D4392" s="87" t="s">
        <v>5426</v>
      </c>
      <c r="E4392" s="87">
        <v>13.2165018177927</v>
      </c>
      <c r="F4392" s="86">
        <v>16.522662749402301</v>
      </c>
      <c r="G4392" s="86">
        <v>15.5614474731717</v>
      </c>
      <c r="H4392" s="86">
        <f t="shared" si="481"/>
        <v>15.100204013455567</v>
      </c>
      <c r="I4392" s="86">
        <f t="shared" si="476"/>
        <v>1.7006569828373963</v>
      </c>
      <c r="J4392" s="86">
        <f t="shared" si="477"/>
        <v>3.9164961363060824</v>
      </c>
      <c r="L4392" s="87">
        <v>9.7906555371735706</v>
      </c>
      <c r="M4392" s="86">
        <v>13.0748688608086</v>
      </c>
      <c r="N4392" s="86">
        <v>9.5118495453969505</v>
      </c>
      <c r="O4392" s="86">
        <f t="shared" si="482"/>
        <v>10.792457981126374</v>
      </c>
      <c r="P4392" s="86">
        <f t="shared" si="478"/>
        <v>1.9815354559107659</v>
      </c>
      <c r="Q4392" s="86">
        <f t="shared" si="479"/>
        <v>3.4319515707732609</v>
      </c>
      <c r="S4392" s="86">
        <f t="shared" si="480"/>
        <v>-0.48454456553282182</v>
      </c>
      <c r="T4392" s="87">
        <v>1.0615975999999999E-2</v>
      </c>
      <c r="U4392" s="87">
        <v>0</v>
      </c>
    </row>
    <row r="4393" spans="2:21">
      <c r="B4393" s="87" t="s">
        <v>10159</v>
      </c>
      <c r="C4393" s="87" t="s">
        <v>2149</v>
      </c>
      <c r="D4393" s="87" t="s">
        <v>2204</v>
      </c>
      <c r="E4393" s="87">
        <v>81.995587091595993</v>
      </c>
      <c r="F4393" s="86">
        <v>83.068364130929297</v>
      </c>
      <c r="G4393" s="86">
        <v>71.729749366790301</v>
      </c>
      <c r="H4393" s="86">
        <f t="shared" si="481"/>
        <v>78.931233529771873</v>
      </c>
      <c r="I4393" s="86">
        <f t="shared" si="476"/>
        <v>6.259691945797802</v>
      </c>
      <c r="J4393" s="86">
        <f t="shared" si="477"/>
        <v>6.3025243905886779</v>
      </c>
      <c r="L4393" s="87">
        <v>63.626450788121602</v>
      </c>
      <c r="M4393" s="86">
        <v>79.064754316159096</v>
      </c>
      <c r="N4393" s="86">
        <v>59.817981781925802</v>
      </c>
      <c r="O4393" s="86">
        <f t="shared" si="482"/>
        <v>67.50306229540216</v>
      </c>
      <c r="P4393" s="86">
        <f t="shared" si="478"/>
        <v>10.192185772929911</v>
      </c>
      <c r="Q4393" s="86">
        <f t="shared" si="479"/>
        <v>6.0768810468016161</v>
      </c>
      <c r="S4393" s="86">
        <f t="shared" si="480"/>
        <v>-0.22564334378706188</v>
      </c>
      <c r="T4393" s="87">
        <v>0.235761412</v>
      </c>
      <c r="U4393" s="87">
        <v>0</v>
      </c>
    </row>
    <row r="4394" spans="2:21">
      <c r="B4394" s="87" t="s">
        <v>10160</v>
      </c>
      <c r="C4394" s="87" t="s">
        <v>841</v>
      </c>
      <c r="D4394" s="87" t="s">
        <v>5427</v>
      </c>
      <c r="E4394" s="87">
        <v>94.5973678946077</v>
      </c>
      <c r="F4394" s="86">
        <v>101.72542987156601</v>
      </c>
      <c r="G4394" s="86">
        <v>106.076956747325</v>
      </c>
      <c r="H4394" s="86">
        <f t="shared" si="481"/>
        <v>100.79991817116623</v>
      </c>
      <c r="I4394" s="86">
        <f t="shared" si="476"/>
        <v>5.795486949993113</v>
      </c>
      <c r="J4394" s="86">
        <f t="shared" si="477"/>
        <v>6.6553506574409216</v>
      </c>
      <c r="L4394" s="87">
        <v>90.6376798962865</v>
      </c>
      <c r="M4394" s="86">
        <v>95.654234016424596</v>
      </c>
      <c r="N4394" s="86">
        <v>95.612030179735797</v>
      </c>
      <c r="O4394" s="86">
        <f t="shared" si="482"/>
        <v>93.967981364148955</v>
      </c>
      <c r="P4394" s="86">
        <f t="shared" si="478"/>
        <v>2.8842028692678636</v>
      </c>
      <c r="Q4394" s="86">
        <f t="shared" si="479"/>
        <v>6.5540973517182319</v>
      </c>
      <c r="S4394" s="86">
        <f t="shared" si="480"/>
        <v>-0.10125330572269045</v>
      </c>
      <c r="T4394" s="87">
        <v>0.50241789100000001</v>
      </c>
      <c r="U4394" s="87">
        <v>0</v>
      </c>
    </row>
    <row r="4395" spans="2:21">
      <c r="B4395" s="87" t="s">
        <v>10161</v>
      </c>
      <c r="C4395" s="87" t="s">
        <v>5428</v>
      </c>
      <c r="D4395" s="87" t="s">
        <v>5135</v>
      </c>
      <c r="E4395" s="87">
        <v>233.239739608284</v>
      </c>
      <c r="F4395" s="86">
        <v>237.58960079820901</v>
      </c>
      <c r="G4395" s="86">
        <v>259.38098518006001</v>
      </c>
      <c r="H4395" s="86">
        <f t="shared" si="481"/>
        <v>243.40344186218431</v>
      </c>
      <c r="I4395" s="86">
        <f t="shared" si="476"/>
        <v>14.006846217077172</v>
      </c>
      <c r="J4395" s="86">
        <f t="shared" si="477"/>
        <v>7.9272057584935665</v>
      </c>
      <c r="L4395" s="87">
        <v>222.99524595653</v>
      </c>
      <c r="M4395" s="86">
        <v>233.96258982709699</v>
      </c>
      <c r="N4395" s="86">
        <v>280.23026037508998</v>
      </c>
      <c r="O4395" s="86">
        <f t="shared" si="482"/>
        <v>245.72936538623898</v>
      </c>
      <c r="P4395" s="86">
        <f t="shared" si="478"/>
        <v>30.377696985907491</v>
      </c>
      <c r="Q4395" s="86">
        <f t="shared" si="479"/>
        <v>7.9409264641032546</v>
      </c>
      <c r="S4395" s="86">
        <f t="shared" si="480"/>
        <v>1.372070560968802E-2</v>
      </c>
      <c r="T4395" s="87">
        <v>0.95297301300000004</v>
      </c>
      <c r="U4395" s="87">
        <v>0</v>
      </c>
    </row>
    <row r="4396" spans="2:21">
      <c r="B4396" s="87" t="s">
        <v>10162</v>
      </c>
      <c r="C4396" s="87" t="s">
        <v>5429</v>
      </c>
      <c r="D4396" s="87" t="s">
        <v>5430</v>
      </c>
      <c r="E4396" s="87">
        <v>81.165755539397693</v>
      </c>
      <c r="F4396" s="86">
        <v>81.590666504241398</v>
      </c>
      <c r="G4396" s="86">
        <v>94.776774423553107</v>
      </c>
      <c r="H4396" s="86">
        <f t="shared" si="481"/>
        <v>85.844398822397395</v>
      </c>
      <c r="I4396" s="86">
        <f t="shared" si="476"/>
        <v>7.7385811194367182</v>
      </c>
      <c r="J4396" s="86">
        <f t="shared" si="477"/>
        <v>6.4236520991814867</v>
      </c>
      <c r="L4396" s="87">
        <v>126.97115179416301</v>
      </c>
      <c r="M4396" s="86">
        <v>170.018755807867</v>
      </c>
      <c r="N4396" s="86">
        <v>151.62619508835101</v>
      </c>
      <c r="O4396" s="86">
        <f t="shared" si="482"/>
        <v>149.53870089679367</v>
      </c>
      <c r="P4396" s="86">
        <f t="shared" si="478"/>
        <v>21.599589737539112</v>
      </c>
      <c r="Q4396" s="86">
        <f t="shared" si="479"/>
        <v>7.224375094708738</v>
      </c>
      <c r="S4396" s="86">
        <f t="shared" si="480"/>
        <v>0.80072299552725101</v>
      </c>
      <c r="T4396" s="91">
        <v>1.2900000000000001E-9</v>
      </c>
      <c r="U4396" s="87">
        <v>0</v>
      </c>
    </row>
    <row r="4397" spans="2:21">
      <c r="B4397" s="87" t="s">
        <v>10163</v>
      </c>
      <c r="C4397" s="87" t="s">
        <v>832</v>
      </c>
      <c r="D4397" s="87" t="s">
        <v>5431</v>
      </c>
      <c r="E4397" s="87">
        <v>103.234630210893</v>
      </c>
      <c r="F4397" s="86">
        <v>110.45116461426601</v>
      </c>
      <c r="G4397" s="86">
        <v>110.385657744063</v>
      </c>
      <c r="H4397" s="86">
        <f t="shared" si="481"/>
        <v>108.023817523074</v>
      </c>
      <c r="I4397" s="86">
        <f t="shared" si="476"/>
        <v>4.1476872014265425</v>
      </c>
      <c r="J4397" s="86">
        <f t="shared" si="477"/>
        <v>6.7552056284049025</v>
      </c>
      <c r="L4397" s="87">
        <v>92.481034942359798</v>
      </c>
      <c r="M4397" s="86">
        <v>104.038873769877</v>
      </c>
      <c r="N4397" s="86">
        <v>105.197906444785</v>
      </c>
      <c r="O4397" s="86">
        <f t="shared" si="482"/>
        <v>100.57260505234059</v>
      </c>
      <c r="P4397" s="86">
        <f t="shared" si="478"/>
        <v>7.0314272604448638</v>
      </c>
      <c r="Q4397" s="86">
        <f t="shared" si="479"/>
        <v>6.6520935730750779</v>
      </c>
      <c r="S4397" s="86">
        <f t="shared" si="480"/>
        <v>-0.10311205532982472</v>
      </c>
      <c r="T4397" s="87">
        <v>0.39033316400000001</v>
      </c>
      <c r="U4397" s="87">
        <v>0</v>
      </c>
    </row>
    <row r="4398" spans="2:21">
      <c r="B4398" s="87" t="s">
        <v>10164</v>
      </c>
      <c r="C4398" s="87" t="s">
        <v>5432</v>
      </c>
      <c r="D4398" s="87" t="s">
        <v>5433</v>
      </c>
      <c r="E4398" s="87">
        <v>61.759140629635802</v>
      </c>
      <c r="F4398" s="86">
        <v>66.724157779627902</v>
      </c>
      <c r="G4398" s="86">
        <v>84.366194565294705</v>
      </c>
      <c r="H4398" s="86">
        <f t="shared" si="481"/>
        <v>70.949830991519477</v>
      </c>
      <c r="I4398" s="86">
        <f t="shared" si="476"/>
        <v>11.881159770103293</v>
      </c>
      <c r="J4398" s="86">
        <f t="shared" si="477"/>
        <v>6.1487273425560343</v>
      </c>
      <c r="L4398" s="87">
        <v>78.999783938939402</v>
      </c>
      <c r="M4398" s="86">
        <v>79.745894374188197</v>
      </c>
      <c r="N4398" s="86">
        <v>77.552439012454101</v>
      </c>
      <c r="O4398" s="86">
        <f t="shared" si="482"/>
        <v>78.766039108527238</v>
      </c>
      <c r="P4398" s="86">
        <f t="shared" si="478"/>
        <v>1.1152529265993085</v>
      </c>
      <c r="Q4398" s="86">
        <f t="shared" si="479"/>
        <v>6.2995018239266196</v>
      </c>
      <c r="S4398" s="86">
        <f t="shared" si="480"/>
        <v>0.15077448137058463</v>
      </c>
      <c r="T4398" s="87">
        <v>0.71728467399999996</v>
      </c>
      <c r="U4398" s="87">
        <v>0</v>
      </c>
    </row>
    <row r="4399" spans="2:21">
      <c r="B4399" s="87" t="s">
        <v>10165</v>
      </c>
      <c r="C4399" s="87" t="s">
        <v>832</v>
      </c>
      <c r="D4399" s="87" t="s">
        <v>5434</v>
      </c>
      <c r="E4399" s="87">
        <v>87.369039346864497</v>
      </c>
      <c r="F4399" s="86">
        <v>105.851040865394</v>
      </c>
      <c r="G4399" s="86">
        <v>100.758517164651</v>
      </c>
      <c r="H4399" s="86">
        <f t="shared" si="481"/>
        <v>97.992865792303164</v>
      </c>
      <c r="I4399" s="86">
        <f t="shared" si="476"/>
        <v>9.5463456708710677</v>
      </c>
      <c r="J4399" s="86">
        <f t="shared" si="477"/>
        <v>6.6146048149241929</v>
      </c>
      <c r="L4399" s="87">
        <v>106.166182649546</v>
      </c>
      <c r="M4399" s="86">
        <v>116.625237380196</v>
      </c>
      <c r="N4399" s="86">
        <v>106.54804255466399</v>
      </c>
      <c r="O4399" s="86">
        <f t="shared" si="482"/>
        <v>109.77982086146865</v>
      </c>
      <c r="P4399" s="86">
        <f t="shared" si="478"/>
        <v>5.9313784007541583</v>
      </c>
      <c r="Q4399" s="86">
        <f t="shared" si="479"/>
        <v>6.7784690800143563</v>
      </c>
      <c r="S4399" s="86">
        <f t="shared" si="480"/>
        <v>0.16386426509016294</v>
      </c>
      <c r="T4399" s="87">
        <v>0.62591422100000005</v>
      </c>
      <c r="U4399" s="87">
        <v>0</v>
      </c>
    </row>
    <row r="4400" spans="2:21">
      <c r="B4400" s="87" t="s">
        <v>10166</v>
      </c>
      <c r="C4400" s="87" t="s">
        <v>5435</v>
      </c>
      <c r="D4400" s="87" t="s">
        <v>1490</v>
      </c>
      <c r="E4400" s="87">
        <v>70.6203796200775</v>
      </c>
      <c r="F4400" s="86">
        <v>69.830731772096698</v>
      </c>
      <c r="G4400" s="86">
        <v>76.777990079464104</v>
      </c>
      <c r="H4400" s="86">
        <f t="shared" si="481"/>
        <v>72.409700490546101</v>
      </c>
      <c r="I4400" s="86">
        <f t="shared" si="476"/>
        <v>3.803597163270874</v>
      </c>
      <c r="J4400" s="86">
        <f t="shared" si="477"/>
        <v>6.1781110782751396</v>
      </c>
      <c r="L4400" s="87">
        <v>84.455109678195399</v>
      </c>
      <c r="M4400" s="86">
        <v>85.135797951149797</v>
      </c>
      <c r="N4400" s="86">
        <v>88.953047302125199</v>
      </c>
      <c r="O4400" s="86">
        <f t="shared" si="482"/>
        <v>86.181318310490141</v>
      </c>
      <c r="P4400" s="86">
        <f t="shared" si="478"/>
        <v>2.4243958698069861</v>
      </c>
      <c r="Q4400" s="86">
        <f t="shared" si="479"/>
        <v>6.4293032623245141</v>
      </c>
      <c r="S4400" s="86">
        <f t="shared" si="480"/>
        <v>0.25119218404937432</v>
      </c>
      <c r="T4400" s="87">
        <v>0.21454910199999999</v>
      </c>
      <c r="U4400" s="87">
        <v>0</v>
      </c>
    </row>
    <row r="4401" spans="2:21">
      <c r="B4401" s="87" t="s">
        <v>10167</v>
      </c>
      <c r="C4401" s="87" t="s">
        <v>841</v>
      </c>
      <c r="D4401" s="87"/>
      <c r="E4401" s="87">
        <v>117.749445922212</v>
      </c>
      <c r="F4401" s="86">
        <v>130.236010851846</v>
      </c>
      <c r="G4401" s="86">
        <v>124.31485344319699</v>
      </c>
      <c r="H4401" s="86">
        <f t="shared" si="481"/>
        <v>124.10010340575167</v>
      </c>
      <c r="I4401" s="86">
        <f t="shared" si="476"/>
        <v>6.2460518825437648</v>
      </c>
      <c r="J4401" s="86">
        <f t="shared" si="477"/>
        <v>6.9553605073614708</v>
      </c>
      <c r="L4401" s="87">
        <v>109.610784786756</v>
      </c>
      <c r="M4401" s="86">
        <v>144.39585812610201</v>
      </c>
      <c r="N4401" s="86">
        <v>136.36419730658</v>
      </c>
      <c r="O4401" s="86">
        <f t="shared" si="482"/>
        <v>130.12361340647934</v>
      </c>
      <c r="P4401" s="86">
        <f t="shared" si="478"/>
        <v>18.212879985509375</v>
      </c>
      <c r="Q4401" s="86">
        <f t="shared" si="479"/>
        <v>7.0237389800640342</v>
      </c>
      <c r="S4401" s="86">
        <f t="shared" si="480"/>
        <v>6.8378472702562823E-2</v>
      </c>
      <c r="T4401" s="87">
        <v>0.95498737899999997</v>
      </c>
      <c r="U4401" s="87">
        <v>0</v>
      </c>
    </row>
    <row r="4402" spans="2:21">
      <c r="B4402" s="87" t="s">
        <v>10168</v>
      </c>
      <c r="C4402" s="87" t="s">
        <v>5436</v>
      </c>
      <c r="D4402" s="87" t="s">
        <v>5437</v>
      </c>
      <c r="E4402" s="87">
        <v>114.96542650616399</v>
      </c>
      <c r="F4402" s="86">
        <v>124.116457539802</v>
      </c>
      <c r="G4402" s="86">
        <v>130.81532662277499</v>
      </c>
      <c r="H4402" s="86">
        <f t="shared" si="481"/>
        <v>123.29907022291366</v>
      </c>
      <c r="I4402" s="86">
        <f t="shared" si="476"/>
        <v>7.9565020546716223</v>
      </c>
      <c r="J4402" s="86">
        <f t="shared" si="477"/>
        <v>6.9460181104412744</v>
      </c>
      <c r="L4402" s="87">
        <v>122.14094036615499</v>
      </c>
      <c r="M4402" s="86">
        <v>131.49491670335999</v>
      </c>
      <c r="N4402" s="86">
        <v>132.47326562824799</v>
      </c>
      <c r="O4402" s="86">
        <f t="shared" si="482"/>
        <v>128.70304089925432</v>
      </c>
      <c r="P4402" s="86">
        <f t="shared" si="478"/>
        <v>5.7039603969158357</v>
      </c>
      <c r="Q4402" s="86">
        <f t="shared" si="479"/>
        <v>7.0079023306561545</v>
      </c>
      <c r="S4402" s="86">
        <f t="shared" si="480"/>
        <v>6.18842202148795E-2</v>
      </c>
      <c r="T4402" s="87">
        <v>0.95642687100000001</v>
      </c>
      <c r="U4402" s="87">
        <v>0</v>
      </c>
    </row>
    <row r="4403" spans="2:21">
      <c r="B4403" s="87" t="s">
        <v>10169</v>
      </c>
      <c r="C4403" s="87" t="s">
        <v>5438</v>
      </c>
      <c r="D4403" s="87" t="s">
        <v>5439</v>
      </c>
      <c r="E4403" s="87">
        <v>173.38312208281599</v>
      </c>
      <c r="F4403" s="86">
        <v>154.17353586166399</v>
      </c>
      <c r="G4403" s="86">
        <v>169.80796591900099</v>
      </c>
      <c r="H4403" s="86">
        <f t="shared" si="481"/>
        <v>165.78820795449366</v>
      </c>
      <c r="I4403" s="86">
        <f t="shared" si="476"/>
        <v>10.216207283864362</v>
      </c>
      <c r="J4403" s="86">
        <f t="shared" si="477"/>
        <v>7.3731975854468752</v>
      </c>
      <c r="L4403" s="87">
        <v>193.114764428489</v>
      </c>
      <c r="M4403" s="86">
        <v>166.77721613564799</v>
      </c>
      <c r="N4403" s="86">
        <v>189.394883297825</v>
      </c>
      <c r="O4403" s="86">
        <f t="shared" si="482"/>
        <v>183.09562128732068</v>
      </c>
      <c r="P4403" s="86">
        <f t="shared" si="478"/>
        <v>14.254021850943349</v>
      </c>
      <c r="Q4403" s="86">
        <f t="shared" si="479"/>
        <v>7.5164534794211484</v>
      </c>
      <c r="S4403" s="86">
        <f t="shared" si="480"/>
        <v>0.14325589397427249</v>
      </c>
      <c r="T4403" s="87">
        <v>0.70947582600000003</v>
      </c>
      <c r="U4403" s="87">
        <v>0</v>
      </c>
    </row>
    <row r="4404" spans="2:21">
      <c r="B4404" s="87" t="s">
        <v>10170</v>
      </c>
      <c r="C4404" s="87" t="s">
        <v>5440</v>
      </c>
      <c r="D4404" s="87" t="s">
        <v>5441</v>
      </c>
      <c r="E4404" s="87">
        <v>103.73255355742199</v>
      </c>
      <c r="F4404" s="86">
        <v>115.02852561896199</v>
      </c>
      <c r="G4404" s="86">
        <v>115.275449984608</v>
      </c>
      <c r="H4404" s="86">
        <f t="shared" si="481"/>
        <v>111.34550972033067</v>
      </c>
      <c r="I4404" s="86">
        <f t="shared" si="476"/>
        <v>6.5941693233010197</v>
      </c>
      <c r="J4404" s="86">
        <f t="shared" si="477"/>
        <v>6.7988995688718497</v>
      </c>
      <c r="L4404" s="87">
        <v>122.10339240123599</v>
      </c>
      <c r="M4404" s="86">
        <v>135.149456684694</v>
      </c>
      <c r="N4404" s="86">
        <v>126.653905248296</v>
      </c>
      <c r="O4404" s="86">
        <f t="shared" si="482"/>
        <v>127.96891811140866</v>
      </c>
      <c r="P4404" s="86">
        <f t="shared" si="478"/>
        <v>6.6216986072037063</v>
      </c>
      <c r="Q4404" s="86">
        <f t="shared" si="479"/>
        <v>6.9996496317827699</v>
      </c>
      <c r="S4404" s="86">
        <f t="shared" si="480"/>
        <v>0.20075006291091929</v>
      </c>
      <c r="T4404" s="87">
        <v>0.36915114599999999</v>
      </c>
      <c r="U4404" s="87">
        <v>0</v>
      </c>
    </row>
    <row r="4405" spans="2:21">
      <c r="B4405" s="87" t="s">
        <v>10171</v>
      </c>
      <c r="C4405" s="87" t="s">
        <v>5442</v>
      </c>
      <c r="D4405" s="87" t="s">
        <v>2019</v>
      </c>
      <c r="E4405" s="87">
        <v>71.966141017486905</v>
      </c>
      <c r="F4405" s="86">
        <v>70.754956405908302</v>
      </c>
      <c r="G4405" s="86">
        <v>78.768139796718103</v>
      </c>
      <c r="H4405" s="86">
        <f t="shared" si="481"/>
        <v>73.829745740037765</v>
      </c>
      <c r="I4405" s="86">
        <f t="shared" si="476"/>
        <v>4.3194379188874708</v>
      </c>
      <c r="J4405" s="86">
        <f t="shared" si="477"/>
        <v>6.206130284960623</v>
      </c>
      <c r="L4405" s="87">
        <v>79.608634469867098</v>
      </c>
      <c r="M4405" s="86">
        <v>86.731008596750101</v>
      </c>
      <c r="N4405" s="86">
        <v>81.794585610589607</v>
      </c>
      <c r="O4405" s="86">
        <f t="shared" si="482"/>
        <v>82.71140955906894</v>
      </c>
      <c r="P4405" s="86">
        <f t="shared" si="478"/>
        <v>3.6486268533795045</v>
      </c>
      <c r="Q4405" s="86">
        <f t="shared" si="479"/>
        <v>6.3700144494219906</v>
      </c>
      <c r="S4405" s="86">
        <f t="shared" si="480"/>
        <v>0.16388416446136858</v>
      </c>
      <c r="T4405" s="87">
        <v>0.472647867</v>
      </c>
      <c r="U4405" s="87">
        <v>0</v>
      </c>
    </row>
    <row r="4406" spans="2:21">
      <c r="B4406" s="87" t="s">
        <v>10172</v>
      </c>
      <c r="C4406" s="87" t="s">
        <v>5443</v>
      </c>
      <c r="D4406" s="87" t="s">
        <v>5444</v>
      </c>
      <c r="E4406" s="87">
        <v>54.714466332771202</v>
      </c>
      <c r="F4406" s="86">
        <v>61.848731727786301</v>
      </c>
      <c r="G4406" s="86">
        <v>61.247664944249401</v>
      </c>
      <c r="H4406" s="86">
        <f t="shared" si="481"/>
        <v>59.270287668268971</v>
      </c>
      <c r="I4406" s="86">
        <f t="shared" si="476"/>
        <v>3.9568865728373277</v>
      </c>
      <c r="J4406" s="86">
        <f t="shared" si="477"/>
        <v>5.8892371545285025</v>
      </c>
      <c r="L4406" s="87">
        <v>61.664771238038298</v>
      </c>
      <c r="M4406" s="86">
        <v>68.620140964628007</v>
      </c>
      <c r="N4406" s="86">
        <v>63.474541506985702</v>
      </c>
      <c r="O4406" s="86">
        <f t="shared" si="482"/>
        <v>64.586484569884007</v>
      </c>
      <c r="P4406" s="86">
        <f t="shared" si="478"/>
        <v>3.6085461116266604</v>
      </c>
      <c r="Q4406" s="86">
        <f t="shared" si="479"/>
        <v>6.0131603916329706</v>
      </c>
      <c r="S4406" s="86">
        <f t="shared" si="480"/>
        <v>0.12392323710446783</v>
      </c>
      <c r="T4406" s="87">
        <v>0.72715772599999995</v>
      </c>
      <c r="U4406" s="87">
        <v>0</v>
      </c>
    </row>
    <row r="4407" spans="2:21">
      <c r="B4407" s="87" t="s">
        <v>10173</v>
      </c>
      <c r="C4407" s="87" t="s">
        <v>5445</v>
      </c>
      <c r="D4407" s="87" t="s">
        <v>2884</v>
      </c>
      <c r="E4407" s="87">
        <v>155.92033874912801</v>
      </c>
      <c r="F4407" s="86">
        <v>134.44117438710299</v>
      </c>
      <c r="G4407" s="86">
        <v>142.103616660596</v>
      </c>
      <c r="H4407" s="86">
        <f t="shared" si="481"/>
        <v>144.15504326560901</v>
      </c>
      <c r="I4407" s="86">
        <f t="shared" si="476"/>
        <v>10.885535758957285</v>
      </c>
      <c r="J4407" s="86">
        <f t="shared" si="477"/>
        <v>7.1714775001906803</v>
      </c>
      <c r="L4407" s="87">
        <v>161.317062729318</v>
      </c>
      <c r="M4407" s="86">
        <v>144.926125401706</v>
      </c>
      <c r="N4407" s="86">
        <v>133.479580961256</v>
      </c>
      <c r="O4407" s="86">
        <f t="shared" si="482"/>
        <v>146.57425636409334</v>
      </c>
      <c r="P4407" s="86">
        <f t="shared" si="478"/>
        <v>13.991733257487464</v>
      </c>
      <c r="Q4407" s="86">
        <f t="shared" si="479"/>
        <v>7.1954879270988688</v>
      </c>
      <c r="S4407" s="86">
        <f t="shared" si="480"/>
        <v>2.4010426908189463E-2</v>
      </c>
      <c r="T4407" s="87">
        <v>0.96660881899999995</v>
      </c>
      <c r="U4407" s="87">
        <v>0</v>
      </c>
    </row>
    <row r="4408" spans="2:21">
      <c r="B4408" s="87" t="s">
        <v>10174</v>
      </c>
      <c r="C4408" s="87" t="s">
        <v>5446</v>
      </c>
      <c r="D4408" s="87" t="s">
        <v>900</v>
      </c>
      <c r="E4408" s="87">
        <v>664.704058305692</v>
      </c>
      <c r="F4408" s="86">
        <v>686.14480018118502</v>
      </c>
      <c r="G4408" s="86">
        <v>655.19547785064003</v>
      </c>
      <c r="H4408" s="86">
        <f t="shared" si="481"/>
        <v>668.68144544583902</v>
      </c>
      <c r="I4408" s="86">
        <f t="shared" si="476"/>
        <v>15.853385901029087</v>
      </c>
      <c r="J4408" s="86">
        <f t="shared" si="477"/>
        <v>9.385175275787045</v>
      </c>
      <c r="L4408" s="87">
        <v>586.09808307484298</v>
      </c>
      <c r="M4408" s="86">
        <v>578.29170332749595</v>
      </c>
      <c r="N4408" s="86">
        <v>663.79101469852503</v>
      </c>
      <c r="O4408" s="86">
        <f t="shared" si="482"/>
        <v>609.39360036695462</v>
      </c>
      <c r="P4408" s="86">
        <f t="shared" si="478"/>
        <v>47.270962605603358</v>
      </c>
      <c r="Q4408" s="86">
        <f t="shared" si="479"/>
        <v>9.2512305392127487</v>
      </c>
      <c r="S4408" s="86">
        <f t="shared" si="480"/>
        <v>-0.13394473657429767</v>
      </c>
      <c r="T4408" s="87">
        <v>0.25608451100000001</v>
      </c>
      <c r="U4408" s="87">
        <v>0</v>
      </c>
    </row>
    <row r="4409" spans="2:21">
      <c r="B4409" s="87" t="s">
        <v>10175</v>
      </c>
      <c r="C4409" s="87" t="s">
        <v>5447</v>
      </c>
      <c r="D4409" s="87" t="s">
        <v>5448</v>
      </c>
      <c r="E4409" s="87">
        <v>80.754268819299398</v>
      </c>
      <c r="F4409" s="86">
        <v>72.978318373238096</v>
      </c>
      <c r="G4409" s="86">
        <v>72.134025941558804</v>
      </c>
      <c r="H4409" s="86">
        <f t="shared" si="481"/>
        <v>75.288871044698766</v>
      </c>
      <c r="I4409" s="86">
        <f t="shared" si="476"/>
        <v>4.7519613901530064</v>
      </c>
      <c r="J4409" s="86">
        <f t="shared" si="477"/>
        <v>6.2343647210698965</v>
      </c>
      <c r="L4409" s="87">
        <v>82.3811862822715</v>
      </c>
      <c r="M4409" s="86">
        <v>86.170929619811702</v>
      </c>
      <c r="N4409" s="86">
        <v>76.874283479852593</v>
      </c>
      <c r="O4409" s="86">
        <f t="shared" si="482"/>
        <v>81.808799793978594</v>
      </c>
      <c r="P4409" s="86">
        <f t="shared" si="478"/>
        <v>4.674679356050996</v>
      </c>
      <c r="Q4409" s="86">
        <f t="shared" si="479"/>
        <v>6.3541841304298821</v>
      </c>
      <c r="S4409" s="86">
        <f t="shared" si="480"/>
        <v>0.11981940935998624</v>
      </c>
      <c r="T4409" s="87">
        <v>0.80477500000000002</v>
      </c>
      <c r="U4409" s="87">
        <v>0</v>
      </c>
    </row>
    <row r="4410" spans="2:21">
      <c r="B4410" s="87" t="s">
        <v>10176</v>
      </c>
      <c r="C4410" s="87" t="s">
        <v>5449</v>
      </c>
      <c r="D4410" s="87" t="s">
        <v>5450</v>
      </c>
      <c r="E4410" s="87">
        <v>33.911768938337097</v>
      </c>
      <c r="F4410" s="86">
        <v>28.8334458082334</v>
      </c>
      <c r="G4410" s="86">
        <v>27.585507279661101</v>
      </c>
      <c r="H4410" s="86">
        <f t="shared" si="481"/>
        <v>30.110240675410534</v>
      </c>
      <c r="I4410" s="86">
        <f t="shared" si="476"/>
        <v>3.3508283294054171</v>
      </c>
      <c r="J4410" s="86">
        <f t="shared" si="477"/>
        <v>4.9121823346614626</v>
      </c>
      <c r="L4410" s="87">
        <v>26.846708886575801</v>
      </c>
      <c r="M4410" s="86">
        <v>28.429433695010399</v>
      </c>
      <c r="N4410" s="86">
        <v>32.059408527265397</v>
      </c>
      <c r="O4410" s="86">
        <f t="shared" si="482"/>
        <v>29.111850369617201</v>
      </c>
      <c r="P4410" s="86">
        <f t="shared" si="478"/>
        <v>2.6725135685993089</v>
      </c>
      <c r="Q4410" s="86">
        <f t="shared" si="479"/>
        <v>4.8635346359705247</v>
      </c>
      <c r="S4410" s="86">
        <f t="shared" si="480"/>
        <v>-4.8647698690937297E-2</v>
      </c>
      <c r="T4410" s="87">
        <v>0.82262595800000005</v>
      </c>
      <c r="U4410" s="87">
        <v>0</v>
      </c>
    </row>
    <row r="4411" spans="2:21">
      <c r="B4411" s="87" t="s">
        <v>10177</v>
      </c>
      <c r="C4411" s="87" t="s">
        <v>5451</v>
      </c>
      <c r="D4411" s="87" t="s">
        <v>5452</v>
      </c>
      <c r="E4411" s="87">
        <v>174.915525742081</v>
      </c>
      <c r="F4411" s="86">
        <v>192.75132084809999</v>
      </c>
      <c r="G4411" s="86">
        <v>219.973871715782</v>
      </c>
      <c r="H4411" s="86">
        <f t="shared" si="481"/>
        <v>195.88023943532099</v>
      </c>
      <c r="I4411" s="86">
        <f t="shared" si="476"/>
        <v>22.691545432506949</v>
      </c>
      <c r="J4411" s="86">
        <f t="shared" si="477"/>
        <v>7.6138280544215808</v>
      </c>
      <c r="L4411" s="87">
        <v>236.75580573916099</v>
      </c>
      <c r="M4411" s="86">
        <v>218.78586915791999</v>
      </c>
      <c r="N4411" s="86">
        <v>232.52118882225599</v>
      </c>
      <c r="O4411" s="86">
        <f t="shared" si="482"/>
        <v>229.35428790644565</v>
      </c>
      <c r="P4411" s="86">
        <f t="shared" si="478"/>
        <v>9.3942323391204301</v>
      </c>
      <c r="Q4411" s="86">
        <f t="shared" si="479"/>
        <v>7.8414340694358797</v>
      </c>
      <c r="S4411" s="86">
        <f t="shared" si="480"/>
        <v>0.22760601501429989</v>
      </c>
      <c r="T4411" s="87">
        <v>0.25530181000000002</v>
      </c>
      <c r="U4411" s="87">
        <v>0</v>
      </c>
    </row>
    <row r="4412" spans="2:21">
      <c r="B4412" s="87" t="s">
        <v>10178</v>
      </c>
      <c r="C4412" s="87" t="s">
        <v>5453</v>
      </c>
      <c r="D4412" s="87" t="s">
        <v>4517</v>
      </c>
      <c r="E4412" s="87">
        <v>51.5217211531073</v>
      </c>
      <c r="F4412" s="86">
        <v>45.043006187908603</v>
      </c>
      <c r="G4412" s="86">
        <v>48.596785524343403</v>
      </c>
      <c r="H4412" s="86">
        <f t="shared" si="481"/>
        <v>48.387170955119764</v>
      </c>
      <c r="I4412" s="86">
        <f t="shared" si="476"/>
        <v>3.2444399517937605</v>
      </c>
      <c r="J4412" s="86">
        <f t="shared" si="477"/>
        <v>5.59655268675073</v>
      </c>
      <c r="L4412" s="87">
        <v>52.7385309602858</v>
      </c>
      <c r="M4412" s="86">
        <v>46.8048487779689</v>
      </c>
      <c r="N4412" s="86">
        <v>46.100247716957</v>
      </c>
      <c r="O4412" s="86">
        <f t="shared" si="482"/>
        <v>48.547875818403895</v>
      </c>
      <c r="P4412" s="86">
        <f t="shared" si="478"/>
        <v>3.6462732416030867</v>
      </c>
      <c r="Q4412" s="86">
        <f t="shared" si="479"/>
        <v>5.6013362677038732</v>
      </c>
      <c r="S4412" s="86">
        <f t="shared" si="480"/>
        <v>4.7835809531431329E-3</v>
      </c>
      <c r="T4412" s="87">
        <v>0.92741752600000005</v>
      </c>
      <c r="U4412" s="87">
        <v>0</v>
      </c>
    </row>
    <row r="4413" spans="2:21">
      <c r="B4413" s="87" t="s">
        <v>10179</v>
      </c>
      <c r="C4413" s="87" t="s">
        <v>3918</v>
      </c>
      <c r="D4413" s="87" t="s">
        <v>3919</v>
      </c>
      <c r="E4413" s="87">
        <v>86.919413329990206</v>
      </c>
      <c r="F4413" s="86">
        <v>80.248559163918003</v>
      </c>
      <c r="G4413" s="86">
        <v>78.578353305558096</v>
      </c>
      <c r="H4413" s="86">
        <f t="shared" si="481"/>
        <v>81.915441933155435</v>
      </c>
      <c r="I4413" s="86">
        <f t="shared" si="476"/>
        <v>4.4132974302193064</v>
      </c>
      <c r="J4413" s="86">
        <f t="shared" si="477"/>
        <v>6.3560635357699216</v>
      </c>
      <c r="L4413" s="87">
        <v>94.500155169724593</v>
      </c>
      <c r="M4413" s="86">
        <v>75.0670119832089</v>
      </c>
      <c r="N4413" s="86">
        <v>71.798402602892693</v>
      </c>
      <c r="O4413" s="86">
        <f t="shared" si="482"/>
        <v>80.455189918608724</v>
      </c>
      <c r="P4413" s="86">
        <f t="shared" si="478"/>
        <v>12.272601130121609</v>
      </c>
      <c r="Q4413" s="86">
        <f t="shared" si="479"/>
        <v>6.3301135826892514</v>
      </c>
      <c r="S4413" s="86">
        <f t="shared" si="480"/>
        <v>-2.5949953080670489E-2</v>
      </c>
      <c r="T4413" s="87">
        <v>0.850497002</v>
      </c>
      <c r="U4413" s="87">
        <v>0</v>
      </c>
    </row>
    <row r="4414" spans="2:21">
      <c r="B4414" s="87" t="s">
        <v>10180</v>
      </c>
      <c r="C4414" s="87" t="s">
        <v>832</v>
      </c>
      <c r="D4414" s="87" t="s">
        <v>4560</v>
      </c>
      <c r="E4414" s="87">
        <v>24.779343242357601</v>
      </c>
      <c r="F4414" s="86">
        <v>23.288345850228801</v>
      </c>
      <c r="G4414" s="86">
        <v>22.492161591121199</v>
      </c>
      <c r="H4414" s="86">
        <f t="shared" si="481"/>
        <v>23.519950227902537</v>
      </c>
      <c r="I4414" s="86">
        <f t="shared" si="476"/>
        <v>1.1610471210318496</v>
      </c>
      <c r="J4414" s="86">
        <f t="shared" si="477"/>
        <v>4.5558131020839969</v>
      </c>
      <c r="L4414" s="87">
        <v>20.949303103692198</v>
      </c>
      <c r="M4414" s="86">
        <v>19.736483380503401</v>
      </c>
      <c r="N4414" s="86">
        <v>22.772370903343099</v>
      </c>
      <c r="O4414" s="86">
        <f t="shared" si="482"/>
        <v>21.15271912917957</v>
      </c>
      <c r="P4414" s="86">
        <f t="shared" si="478"/>
        <v>1.5281318079283106</v>
      </c>
      <c r="Q4414" s="86">
        <f t="shared" si="479"/>
        <v>4.4027712249954369</v>
      </c>
      <c r="S4414" s="86">
        <f t="shared" si="480"/>
        <v>-0.15304187708856021</v>
      </c>
      <c r="T4414" s="87">
        <v>0.423508936</v>
      </c>
      <c r="U4414" s="87">
        <v>0</v>
      </c>
    </row>
    <row r="4415" spans="2:21">
      <c r="B4415" s="87" t="s">
        <v>10181</v>
      </c>
      <c r="C4415" s="87" t="s">
        <v>832</v>
      </c>
      <c r="D4415" s="87" t="s">
        <v>955</v>
      </c>
      <c r="E4415" s="87">
        <v>91.085410467364198</v>
      </c>
      <c r="F4415" s="86">
        <v>99.085452767629306</v>
      </c>
      <c r="G4415" s="86">
        <v>97.404690408588394</v>
      </c>
      <c r="H4415" s="86">
        <f t="shared" si="481"/>
        <v>95.858517881193961</v>
      </c>
      <c r="I4415" s="86">
        <f t="shared" si="476"/>
        <v>4.218193489499944</v>
      </c>
      <c r="J4415" s="86">
        <f t="shared" si="477"/>
        <v>6.5828347287522115</v>
      </c>
      <c r="L4415" s="87">
        <v>90.970460726980093</v>
      </c>
      <c r="M4415" s="86">
        <v>91.556700197832896</v>
      </c>
      <c r="N4415" s="86">
        <v>88.720719316795595</v>
      </c>
      <c r="O4415" s="86">
        <f t="shared" si="482"/>
        <v>90.415960080536195</v>
      </c>
      <c r="P4415" s="86">
        <f t="shared" si="478"/>
        <v>1.4970972295019127</v>
      </c>
      <c r="Q4415" s="86">
        <f t="shared" si="479"/>
        <v>6.4985055522259172</v>
      </c>
      <c r="S4415" s="86">
        <f t="shared" si="480"/>
        <v>-8.4329176526295402E-2</v>
      </c>
      <c r="T4415" s="87">
        <v>0.60422036999999995</v>
      </c>
      <c r="U4415" s="87">
        <v>0</v>
      </c>
    </row>
    <row r="4416" spans="2:21">
      <c r="B4416" s="87" t="s">
        <v>10182</v>
      </c>
      <c r="C4416" s="87" t="s">
        <v>841</v>
      </c>
      <c r="D4416" s="87"/>
      <c r="E4416" s="87">
        <v>86.145506865032303</v>
      </c>
      <c r="F4416" s="86">
        <v>85.7877172503444</v>
      </c>
      <c r="G4416" s="86">
        <v>87.611370616276105</v>
      </c>
      <c r="H4416" s="86">
        <f t="shared" si="481"/>
        <v>86.514864910550941</v>
      </c>
      <c r="I4416" s="86">
        <f t="shared" si="476"/>
        <v>0.96630581293424778</v>
      </c>
      <c r="J4416" s="86">
        <f t="shared" si="477"/>
        <v>6.4348761315702854</v>
      </c>
      <c r="L4416" s="87">
        <v>95.515898345450694</v>
      </c>
      <c r="M4416" s="86">
        <v>90.412944499505201</v>
      </c>
      <c r="N4416" s="86">
        <v>84.392159725281402</v>
      </c>
      <c r="O4416" s="86">
        <f t="shared" si="482"/>
        <v>90.107000856745756</v>
      </c>
      <c r="P4416" s="86">
        <f t="shared" si="478"/>
        <v>5.5681766635829844</v>
      </c>
      <c r="Q4416" s="86">
        <f t="shared" si="479"/>
        <v>6.4935672953649739</v>
      </c>
      <c r="S4416" s="86">
        <f t="shared" si="480"/>
        <v>5.8691163794688347E-2</v>
      </c>
      <c r="T4416" s="87">
        <v>0.96158329600000003</v>
      </c>
      <c r="U4416" s="87">
        <v>0</v>
      </c>
    </row>
    <row r="4417" spans="2:21">
      <c r="B4417" s="87" t="s">
        <v>10183</v>
      </c>
      <c r="C4417" s="87" t="s">
        <v>5454</v>
      </c>
      <c r="D4417" s="87" t="s">
        <v>5455</v>
      </c>
      <c r="E4417" s="87">
        <v>99.482737509058296</v>
      </c>
      <c r="F4417" s="86">
        <v>103.25923177207601</v>
      </c>
      <c r="G4417" s="86">
        <v>106.02571475298799</v>
      </c>
      <c r="H4417" s="86">
        <f t="shared" si="481"/>
        <v>102.92256134470743</v>
      </c>
      <c r="I4417" s="86">
        <f t="shared" si="476"/>
        <v>3.284455515933177</v>
      </c>
      <c r="J4417" s="86">
        <f t="shared" si="477"/>
        <v>6.6854154555086964</v>
      </c>
      <c r="L4417" s="87">
        <v>101.47614792836799</v>
      </c>
      <c r="M4417" s="86">
        <v>103.043245548919</v>
      </c>
      <c r="N4417" s="86">
        <v>103.311735814179</v>
      </c>
      <c r="O4417" s="86">
        <f t="shared" si="482"/>
        <v>102.61037643048867</v>
      </c>
      <c r="P4417" s="86">
        <f t="shared" si="478"/>
        <v>0.99140177370328786</v>
      </c>
      <c r="Q4417" s="86">
        <f t="shared" si="479"/>
        <v>6.681032820016612</v>
      </c>
      <c r="S4417" s="86">
        <f t="shared" si="480"/>
        <v>-4.3826354920844957E-3</v>
      </c>
      <c r="T4417" s="87">
        <v>0.85927930799999996</v>
      </c>
      <c r="U4417" s="87">
        <v>0</v>
      </c>
    </row>
    <row r="4418" spans="2:21">
      <c r="B4418" s="87" t="s">
        <v>10184</v>
      </c>
      <c r="C4418" s="87" t="s">
        <v>841</v>
      </c>
      <c r="D4418" s="87"/>
      <c r="E4418" s="87">
        <v>58.465567482663303</v>
      </c>
      <c r="F4418" s="86">
        <v>58.350744370451103</v>
      </c>
      <c r="G4418" s="86">
        <v>59.475946234154101</v>
      </c>
      <c r="H4418" s="86">
        <f t="shared" si="481"/>
        <v>58.764086029089498</v>
      </c>
      <c r="I4418" s="86">
        <f t="shared" si="476"/>
        <v>0.61915652337715299</v>
      </c>
      <c r="J4418" s="86">
        <f t="shared" si="477"/>
        <v>5.8768628088372976</v>
      </c>
      <c r="L4418" s="87">
        <v>59.540881367460202</v>
      </c>
      <c r="M4418" s="86">
        <v>63.6698055636679</v>
      </c>
      <c r="N4418" s="86">
        <v>60.233458795483898</v>
      </c>
      <c r="O4418" s="86">
        <f t="shared" si="482"/>
        <v>61.148048575537331</v>
      </c>
      <c r="P4418" s="86">
        <f t="shared" si="478"/>
        <v>2.2111896354317944</v>
      </c>
      <c r="Q4418" s="86">
        <f t="shared" si="479"/>
        <v>5.9342345534876584</v>
      </c>
      <c r="S4418" s="86">
        <f t="shared" si="480"/>
        <v>5.7371744650360518E-2</v>
      </c>
      <c r="T4418" s="87">
        <v>0.96687654999999995</v>
      </c>
      <c r="U4418" s="87">
        <v>0</v>
      </c>
    </row>
    <row r="4419" spans="2:21">
      <c r="B4419" s="87" t="s">
        <v>10185</v>
      </c>
      <c r="C4419" s="87" t="s">
        <v>841</v>
      </c>
      <c r="D4419" s="87" t="s">
        <v>5456</v>
      </c>
      <c r="E4419" s="87">
        <v>66.093987282185793</v>
      </c>
      <c r="F4419" s="86">
        <v>62.992019530355002</v>
      </c>
      <c r="G4419" s="86">
        <v>64.332654178922198</v>
      </c>
      <c r="H4419" s="86">
        <f t="shared" si="481"/>
        <v>64.472886997154333</v>
      </c>
      <c r="I4419" s="86">
        <f t="shared" si="476"/>
        <v>1.555731312223142</v>
      </c>
      <c r="J4419" s="86">
        <f t="shared" si="477"/>
        <v>6.010620681495416</v>
      </c>
      <c r="L4419" s="87">
        <v>68.929070130794102</v>
      </c>
      <c r="M4419" s="86">
        <v>66.565891443194801</v>
      </c>
      <c r="N4419" s="86">
        <v>62.269280674108799</v>
      </c>
      <c r="O4419" s="86">
        <f t="shared" si="482"/>
        <v>65.921414082699243</v>
      </c>
      <c r="P4419" s="86">
        <f t="shared" si="478"/>
        <v>3.3763459838985219</v>
      </c>
      <c r="Q4419" s="86">
        <f t="shared" si="479"/>
        <v>6.0426752850452718</v>
      </c>
      <c r="S4419" s="86">
        <f t="shared" si="480"/>
        <v>3.2054603549856432E-2</v>
      </c>
      <c r="T4419" s="87">
        <v>0.984038737</v>
      </c>
      <c r="U4419" s="87">
        <v>0</v>
      </c>
    </row>
    <row r="4420" spans="2:21">
      <c r="B4420" s="87" t="s">
        <v>10186</v>
      </c>
      <c r="C4420" s="87" t="s">
        <v>5457</v>
      </c>
      <c r="D4420" s="87" t="s">
        <v>5458</v>
      </c>
      <c r="E4420" s="87">
        <v>393.29343962717797</v>
      </c>
      <c r="F4420" s="86">
        <v>388.58993510862803</v>
      </c>
      <c r="G4420" s="86">
        <v>412.12379249881297</v>
      </c>
      <c r="H4420" s="86">
        <f t="shared" si="481"/>
        <v>398.00238907820631</v>
      </c>
      <c r="I4420" s="86">
        <f t="shared" si="476"/>
        <v>12.4535643337418</v>
      </c>
      <c r="J4420" s="86">
        <f t="shared" si="477"/>
        <v>8.6366332805962518</v>
      </c>
      <c r="L4420" s="87">
        <v>392.33459354212698</v>
      </c>
      <c r="M4420" s="86">
        <v>336.33139938692801</v>
      </c>
      <c r="N4420" s="86">
        <v>396.38897574111201</v>
      </c>
      <c r="O4420" s="86">
        <f t="shared" si="482"/>
        <v>375.01832289005569</v>
      </c>
      <c r="P4420" s="86">
        <f t="shared" si="478"/>
        <v>33.565131332329088</v>
      </c>
      <c r="Q4420" s="86">
        <f t="shared" si="479"/>
        <v>8.5508172752414691</v>
      </c>
      <c r="S4420" s="86">
        <f t="shared" si="480"/>
        <v>-8.5816005354783023E-2</v>
      </c>
      <c r="T4420" s="87">
        <v>0.55348121299999997</v>
      </c>
      <c r="U4420" s="87">
        <v>0</v>
      </c>
    </row>
    <row r="4421" spans="2:21">
      <c r="B4421" s="87" t="s">
        <v>10187</v>
      </c>
      <c r="C4421" s="87" t="s">
        <v>841</v>
      </c>
      <c r="D4421" s="87"/>
      <c r="E4421" s="87">
        <v>41.440471486826901</v>
      </c>
      <c r="F4421" s="86">
        <v>38.441756333729103</v>
      </c>
      <c r="G4421" s="86">
        <v>36.635997138897302</v>
      </c>
      <c r="H4421" s="86">
        <f t="shared" si="481"/>
        <v>38.839408319817771</v>
      </c>
      <c r="I4421" s="86">
        <f t="shared" si="476"/>
        <v>2.4267959878219227</v>
      </c>
      <c r="J4421" s="86">
        <f t="shared" si="477"/>
        <v>5.2794493177719994</v>
      </c>
      <c r="L4421" s="87">
        <v>31.1668028171133</v>
      </c>
      <c r="M4421" s="86">
        <v>36.654333216625901</v>
      </c>
      <c r="N4421" s="86">
        <v>45.347189693171501</v>
      </c>
      <c r="O4421" s="86">
        <f t="shared" si="482"/>
        <v>37.72277524230357</v>
      </c>
      <c r="P4421" s="86">
        <f t="shared" si="478"/>
        <v>7.1503160252080127</v>
      </c>
      <c r="Q4421" s="86">
        <f t="shared" si="479"/>
        <v>5.2373639130272371</v>
      </c>
      <c r="S4421" s="86">
        <f t="shared" si="480"/>
        <v>-4.2085404744762363E-2</v>
      </c>
      <c r="T4421" s="87">
        <v>0.94203867699999999</v>
      </c>
      <c r="U4421" s="87">
        <v>0</v>
      </c>
    </row>
    <row r="4422" spans="2:21">
      <c r="B4422" s="87" t="s">
        <v>10188</v>
      </c>
      <c r="C4422" s="87" t="s">
        <v>5459</v>
      </c>
      <c r="D4422" s="87" t="s">
        <v>3482</v>
      </c>
      <c r="E4422" s="87">
        <v>97.213737623233001</v>
      </c>
      <c r="F4422" s="86">
        <v>91.143573707446293</v>
      </c>
      <c r="G4422" s="86">
        <v>90.118628002581303</v>
      </c>
      <c r="H4422" s="86">
        <f t="shared" si="481"/>
        <v>92.825313111086871</v>
      </c>
      <c r="I4422" s="86">
        <f t="shared" ref="I4422:I4485" si="483">STDEV(E4422:G4422)</f>
        <v>3.8348834009111776</v>
      </c>
      <c r="J4422" s="86">
        <f t="shared" ref="J4422:J4485" si="484">LOG(H4422,2)</f>
        <v>6.5364463713616736</v>
      </c>
      <c r="L4422" s="87">
        <v>99.041173396604407</v>
      </c>
      <c r="M4422" s="86">
        <v>87.643128887610999</v>
      </c>
      <c r="N4422" s="86">
        <v>94.322154561796694</v>
      </c>
      <c r="O4422" s="86">
        <f t="shared" si="482"/>
        <v>93.668818948670705</v>
      </c>
      <c r="P4422" s="86">
        <f t="shared" ref="P4422:P4485" si="485">STDEV(L4422:N4422)</f>
        <v>5.7270402674315761</v>
      </c>
      <c r="Q4422" s="86">
        <f t="shared" ref="Q4422:Q4485" si="486">LOG(O4422,2)</f>
        <v>6.5494969695093772</v>
      </c>
      <c r="S4422" s="86">
        <f t="shared" ref="S4422:S4485" si="487">LOG(O4422/H4422,2)</f>
        <v>1.305059814770422E-2</v>
      </c>
      <c r="T4422" s="87">
        <v>0.95498737899999997</v>
      </c>
      <c r="U4422" s="87">
        <v>0</v>
      </c>
    </row>
    <row r="4423" spans="2:21">
      <c r="B4423" s="87" t="s">
        <v>10189</v>
      </c>
      <c r="C4423" s="87" t="s">
        <v>3204</v>
      </c>
      <c r="D4423" s="87" t="s">
        <v>1717</v>
      </c>
      <c r="E4423" s="87">
        <v>55.9067443139391</v>
      </c>
      <c r="F4423" s="86">
        <v>50.070572796918903</v>
      </c>
      <c r="G4423" s="86">
        <v>47.060614494703103</v>
      </c>
      <c r="H4423" s="86">
        <f t="shared" ref="H4423:H4486" si="488">AVERAGE(E4423:G4423)</f>
        <v>51.012643868520364</v>
      </c>
      <c r="I4423" s="86">
        <f t="shared" si="483"/>
        <v>4.4976801378772286</v>
      </c>
      <c r="J4423" s="86">
        <f t="shared" si="484"/>
        <v>5.672782969140318</v>
      </c>
      <c r="L4423" s="87">
        <v>51.480939228310298</v>
      </c>
      <c r="M4423" s="86">
        <v>49.234397001233802</v>
      </c>
      <c r="N4423" s="86">
        <v>46.098607479994797</v>
      </c>
      <c r="O4423" s="86">
        <f t="shared" ref="O4423:O4486" si="489">AVERAGE(L4423:N4423)</f>
        <v>48.937981236512968</v>
      </c>
      <c r="P4423" s="86">
        <f t="shared" si="485"/>
        <v>2.7033813070694497</v>
      </c>
      <c r="Q4423" s="86">
        <f t="shared" si="486"/>
        <v>5.6128826842461796</v>
      </c>
      <c r="S4423" s="86">
        <f t="shared" si="487"/>
        <v>-5.9900284894138241E-2</v>
      </c>
      <c r="T4423" s="87">
        <v>0.66311789499999996</v>
      </c>
      <c r="U4423" s="87">
        <v>0</v>
      </c>
    </row>
    <row r="4424" spans="2:21">
      <c r="B4424" s="87" t="s">
        <v>10190</v>
      </c>
      <c r="C4424" s="87" t="s">
        <v>832</v>
      </c>
      <c r="D4424" s="87" t="s">
        <v>5460</v>
      </c>
      <c r="E4424" s="87">
        <v>42.665008351973398</v>
      </c>
      <c r="F4424" s="86">
        <v>46.7308357397796</v>
      </c>
      <c r="G4424" s="86">
        <v>43.079343498775401</v>
      </c>
      <c r="H4424" s="86">
        <f t="shared" si="488"/>
        <v>44.158395863509462</v>
      </c>
      <c r="I4424" s="86">
        <f t="shared" si="483"/>
        <v>2.2374100185789336</v>
      </c>
      <c r="J4424" s="86">
        <f t="shared" si="484"/>
        <v>5.4646158593541108</v>
      </c>
      <c r="L4424" s="87">
        <v>47.231355245845897</v>
      </c>
      <c r="M4424" s="86">
        <v>42.185973295631499</v>
      </c>
      <c r="N4424" s="86">
        <v>39.295182902362598</v>
      </c>
      <c r="O4424" s="86">
        <f t="shared" si="489"/>
        <v>42.904170481279998</v>
      </c>
      <c r="P4424" s="86">
        <f t="shared" si="485"/>
        <v>4.0165362272077632</v>
      </c>
      <c r="Q4424" s="86">
        <f t="shared" si="486"/>
        <v>5.4230459859740563</v>
      </c>
      <c r="S4424" s="86">
        <f t="shared" si="487"/>
        <v>-4.1569873380054363E-2</v>
      </c>
      <c r="T4424" s="87">
        <v>0.79493078399999995</v>
      </c>
      <c r="U4424" s="87">
        <v>0</v>
      </c>
    </row>
    <row r="4425" spans="2:21">
      <c r="B4425" s="87" t="s">
        <v>10191</v>
      </c>
      <c r="C4425" s="87" t="s">
        <v>841</v>
      </c>
      <c r="D4425" s="87" t="s">
        <v>3194</v>
      </c>
      <c r="E4425" s="87">
        <v>6.91065398874834</v>
      </c>
      <c r="F4425" s="86">
        <v>5.1586356886552602</v>
      </c>
      <c r="G4425" s="86">
        <v>6.0294422558477301</v>
      </c>
      <c r="H4425" s="86">
        <f t="shared" si="488"/>
        <v>6.0329106444171101</v>
      </c>
      <c r="I4425" s="86">
        <f t="shared" si="483"/>
        <v>0.87601429968620703</v>
      </c>
      <c r="J4425" s="86">
        <f t="shared" si="484"/>
        <v>2.5928542142538635</v>
      </c>
      <c r="L4425" s="87">
        <v>6.1961242398657701</v>
      </c>
      <c r="M4425" s="86">
        <v>6.6608411974298702</v>
      </c>
      <c r="N4425" s="86">
        <v>5.5391836012304099</v>
      </c>
      <c r="O4425" s="86">
        <f t="shared" si="489"/>
        <v>6.1320496795086834</v>
      </c>
      <c r="P4425" s="86">
        <f t="shared" si="485"/>
        <v>0.56356730098693919</v>
      </c>
      <c r="Q4425" s="86">
        <f t="shared" si="486"/>
        <v>2.6163693852045316</v>
      </c>
      <c r="S4425" s="86">
        <f t="shared" si="487"/>
        <v>2.3515170950667814E-2</v>
      </c>
      <c r="T4425" s="87">
        <v>1</v>
      </c>
      <c r="U4425" s="87">
        <v>0</v>
      </c>
    </row>
    <row r="4426" spans="2:21">
      <c r="B4426" s="87" t="s">
        <v>10192</v>
      </c>
      <c r="C4426" s="87" t="s">
        <v>841</v>
      </c>
      <c r="D4426" s="87"/>
      <c r="E4426" s="87">
        <v>47.9097689981513</v>
      </c>
      <c r="F4426" s="86">
        <v>42.003591383859998</v>
      </c>
      <c r="G4426" s="86">
        <v>42.6463158252594</v>
      </c>
      <c r="H4426" s="86">
        <f t="shared" si="488"/>
        <v>44.186558735756897</v>
      </c>
      <c r="I4426" s="86">
        <f t="shared" si="483"/>
        <v>3.2403695268275006</v>
      </c>
      <c r="J4426" s="86">
        <f t="shared" si="484"/>
        <v>5.4655356727761495</v>
      </c>
      <c r="L4426" s="87">
        <v>52.238144081413999</v>
      </c>
      <c r="M4426" s="86">
        <v>47.3710662333513</v>
      </c>
      <c r="N4426" s="86">
        <v>44.980628316251398</v>
      </c>
      <c r="O4426" s="86">
        <f t="shared" si="489"/>
        <v>48.19661287700557</v>
      </c>
      <c r="P4426" s="86">
        <f t="shared" si="485"/>
        <v>3.6985171644907293</v>
      </c>
      <c r="Q4426" s="86">
        <f t="shared" si="486"/>
        <v>5.5908598563373983</v>
      </c>
      <c r="S4426" s="86">
        <f t="shared" si="487"/>
        <v>0.12532418356124891</v>
      </c>
      <c r="T4426" s="87">
        <v>0.77136547</v>
      </c>
      <c r="U4426" s="87">
        <v>0</v>
      </c>
    </row>
    <row r="4427" spans="2:21">
      <c r="B4427" s="87" t="s">
        <v>10193</v>
      </c>
      <c r="C4427" s="87" t="s">
        <v>841</v>
      </c>
      <c r="D4427" s="87"/>
      <c r="E4427" s="87">
        <v>0.437899719023572</v>
      </c>
      <c r="F4427" s="86">
        <v>0.90043753574500696</v>
      </c>
      <c r="G4427" s="86">
        <v>0.41634847772040301</v>
      </c>
      <c r="H4427" s="86">
        <f t="shared" si="488"/>
        <v>0.58489524416299399</v>
      </c>
      <c r="I4427" s="86">
        <f t="shared" si="483"/>
        <v>0.27348001267560285</v>
      </c>
      <c r="J4427" s="86">
        <f t="shared" si="484"/>
        <v>-0.7737498364471207</v>
      </c>
      <c r="L4427" s="87">
        <v>1.39053946502779</v>
      </c>
      <c r="M4427" s="86">
        <v>1.9931088525128</v>
      </c>
      <c r="N4427" s="86">
        <v>1.4006853959280801</v>
      </c>
      <c r="O4427" s="86">
        <f t="shared" si="489"/>
        <v>1.5947779044895567</v>
      </c>
      <c r="P4427" s="86">
        <f t="shared" si="485"/>
        <v>0.34500201896986116</v>
      </c>
      <c r="Q4427" s="86">
        <f t="shared" si="486"/>
        <v>0.67335552217087569</v>
      </c>
      <c r="S4427" s="86">
        <f t="shared" si="487"/>
        <v>1.4471053586179965</v>
      </c>
      <c r="T4427" s="87">
        <v>0.103945459</v>
      </c>
      <c r="U4427" s="87">
        <v>0</v>
      </c>
    </row>
    <row r="4428" spans="2:21">
      <c r="B4428" s="87" t="s">
        <v>10194</v>
      </c>
      <c r="C4428" s="87" t="s">
        <v>5461</v>
      </c>
      <c r="D4428" s="87" t="s">
        <v>957</v>
      </c>
      <c r="E4428" s="87">
        <v>103.240676268152</v>
      </c>
      <c r="F4428" s="86">
        <v>92.361028640610499</v>
      </c>
      <c r="G4428" s="86">
        <v>95.629412430998002</v>
      </c>
      <c r="H4428" s="86">
        <f t="shared" si="488"/>
        <v>97.077039113253491</v>
      </c>
      <c r="I4428" s="86">
        <f t="shared" si="483"/>
        <v>5.5824188649053292</v>
      </c>
      <c r="J4428" s="86">
        <f t="shared" si="484"/>
        <v>6.6010582012980334</v>
      </c>
      <c r="L4428" s="87">
        <v>103.27274621065099</v>
      </c>
      <c r="M4428" s="86">
        <v>113.453888527652</v>
      </c>
      <c r="N4428" s="86">
        <v>114.691774180493</v>
      </c>
      <c r="O4428" s="86">
        <f t="shared" si="489"/>
        <v>110.472802972932</v>
      </c>
      <c r="P4428" s="86">
        <f t="shared" si="485"/>
        <v>6.2660755866354423</v>
      </c>
      <c r="Q4428" s="86">
        <f t="shared" si="486"/>
        <v>6.7875474295677778</v>
      </c>
      <c r="S4428" s="86">
        <f t="shared" si="487"/>
        <v>0.18648922826974451</v>
      </c>
      <c r="T4428" s="87">
        <v>0.39050082800000002</v>
      </c>
      <c r="U4428" s="87">
        <v>0</v>
      </c>
    </row>
    <row r="4429" spans="2:21">
      <c r="B4429" s="87" t="s">
        <v>10195</v>
      </c>
      <c r="C4429" s="87" t="s">
        <v>5462</v>
      </c>
      <c r="D4429" s="87" t="s">
        <v>5463</v>
      </c>
      <c r="E4429" s="87">
        <v>96.552648351705699</v>
      </c>
      <c r="F4429" s="86">
        <v>88.198043438990098</v>
      </c>
      <c r="G4429" s="86">
        <v>96.573555442470195</v>
      </c>
      <c r="H4429" s="86">
        <f t="shared" si="488"/>
        <v>93.774749077721992</v>
      </c>
      <c r="I4429" s="86">
        <f t="shared" si="483"/>
        <v>4.8295800658451844</v>
      </c>
      <c r="J4429" s="86">
        <f t="shared" si="484"/>
        <v>6.5511275924188901</v>
      </c>
      <c r="L4429" s="87">
        <v>106.569199213057</v>
      </c>
      <c r="M4429" s="86">
        <v>99.189768932681403</v>
      </c>
      <c r="N4429" s="86">
        <v>105.822653458256</v>
      </c>
      <c r="O4429" s="86">
        <f t="shared" si="489"/>
        <v>103.86054053466479</v>
      </c>
      <c r="P4429" s="86">
        <f t="shared" si="485"/>
        <v>4.062193146494117</v>
      </c>
      <c r="Q4429" s="86">
        <f t="shared" si="486"/>
        <v>6.6985038287345127</v>
      </c>
      <c r="S4429" s="86">
        <f t="shared" si="487"/>
        <v>0.14737623631562247</v>
      </c>
      <c r="T4429" s="87">
        <v>0.59034191700000005</v>
      </c>
      <c r="U4429" s="87">
        <v>0</v>
      </c>
    </row>
    <row r="4430" spans="2:21">
      <c r="B4430" s="87" t="s">
        <v>10196</v>
      </c>
      <c r="C4430" s="87" t="s">
        <v>832</v>
      </c>
      <c r="D4430" s="87" t="s">
        <v>2161</v>
      </c>
      <c r="E4430" s="87">
        <v>385.90907965586399</v>
      </c>
      <c r="F4430" s="86">
        <v>463.83057685441503</v>
      </c>
      <c r="G4430" s="86">
        <v>434.95483885731699</v>
      </c>
      <c r="H4430" s="86">
        <f t="shared" si="488"/>
        <v>428.23149845586539</v>
      </c>
      <c r="I4430" s="86">
        <f t="shared" si="483"/>
        <v>39.39343106447182</v>
      </c>
      <c r="J4430" s="86">
        <f t="shared" si="484"/>
        <v>8.742247106457441</v>
      </c>
      <c r="L4430" s="87">
        <v>361.757532698636</v>
      </c>
      <c r="M4430" s="86">
        <v>386.32338292398703</v>
      </c>
      <c r="N4430" s="86">
        <v>400.05644102040799</v>
      </c>
      <c r="O4430" s="86">
        <f t="shared" si="489"/>
        <v>382.71245221434373</v>
      </c>
      <c r="P4430" s="86">
        <f t="shared" si="485"/>
        <v>19.403110835694829</v>
      </c>
      <c r="Q4430" s="86">
        <f t="shared" si="486"/>
        <v>8.5801170321336855</v>
      </c>
      <c r="S4430" s="86">
        <f t="shared" si="487"/>
        <v>-0.1621300743237569</v>
      </c>
      <c r="T4430" s="87">
        <v>0.21374954800000001</v>
      </c>
      <c r="U4430" s="87">
        <v>0</v>
      </c>
    </row>
    <row r="4431" spans="2:21">
      <c r="B4431" s="87" t="s">
        <v>10197</v>
      </c>
      <c r="C4431" s="87" t="s">
        <v>841</v>
      </c>
      <c r="D4431" s="87"/>
      <c r="E4431" s="87">
        <v>65.743601315418701</v>
      </c>
      <c r="F4431" s="86">
        <v>62.4312160047484</v>
      </c>
      <c r="G4431" s="86">
        <v>68.042045037582398</v>
      </c>
      <c r="H4431" s="86">
        <f t="shared" si="488"/>
        <v>65.405620785916497</v>
      </c>
      <c r="I4431" s="86">
        <f t="shared" si="483"/>
        <v>2.8206424335007734</v>
      </c>
      <c r="J4431" s="86">
        <f t="shared" si="484"/>
        <v>6.0313427173312277</v>
      </c>
      <c r="L4431" s="87">
        <v>66.933984153663602</v>
      </c>
      <c r="M4431" s="86">
        <v>59.621515613358298</v>
      </c>
      <c r="N4431" s="86">
        <v>68.034082835854903</v>
      </c>
      <c r="O4431" s="86">
        <f t="shared" si="489"/>
        <v>64.863194200958944</v>
      </c>
      <c r="P4431" s="86">
        <f t="shared" si="485"/>
        <v>4.5726305437267731</v>
      </c>
      <c r="Q4431" s="86">
        <f t="shared" si="486"/>
        <v>6.0193281662360292</v>
      </c>
      <c r="S4431" s="86">
        <f t="shared" si="487"/>
        <v>-1.2014551095198413E-2</v>
      </c>
      <c r="T4431" s="87">
        <v>0.85927930799999996</v>
      </c>
      <c r="U4431" s="87">
        <v>0</v>
      </c>
    </row>
    <row r="4432" spans="2:21">
      <c r="B4432" s="87" t="s">
        <v>10198</v>
      </c>
      <c r="C4432" s="87" t="s">
        <v>841</v>
      </c>
      <c r="D4432" s="87"/>
      <c r="E4432" s="87">
        <v>11.678313213162999</v>
      </c>
      <c r="F4432" s="86">
        <v>12.1320507211822</v>
      </c>
      <c r="G4432" s="86">
        <v>15.8853920503559</v>
      </c>
      <c r="H4432" s="86">
        <f t="shared" si="488"/>
        <v>13.231918661567031</v>
      </c>
      <c r="I4432" s="86">
        <f t="shared" si="483"/>
        <v>2.309147072038487</v>
      </c>
      <c r="J4432" s="86">
        <f t="shared" si="484"/>
        <v>3.7259503660906153</v>
      </c>
      <c r="L4432" s="87">
        <v>11.6733985247612</v>
      </c>
      <c r="M4432" s="86">
        <v>10.9680619405255</v>
      </c>
      <c r="N4432" s="86">
        <v>13.9875886133616</v>
      </c>
      <c r="O4432" s="86">
        <f t="shared" si="489"/>
        <v>12.2096830262161</v>
      </c>
      <c r="P4432" s="86">
        <f t="shared" si="485"/>
        <v>1.5795841642241506</v>
      </c>
      <c r="Q4432" s="86">
        <f t="shared" si="486"/>
        <v>3.6099538421052277</v>
      </c>
      <c r="S4432" s="86">
        <f t="shared" si="487"/>
        <v>-0.11599652398538779</v>
      </c>
      <c r="T4432" s="87">
        <v>0.69945758899999999</v>
      </c>
      <c r="U4432" s="87">
        <v>0</v>
      </c>
    </row>
    <row r="4433" spans="2:21">
      <c r="B4433" s="87" t="s">
        <v>10199</v>
      </c>
      <c r="C4433" s="87" t="s">
        <v>841</v>
      </c>
      <c r="D4433" s="87"/>
      <c r="E4433" s="87">
        <v>33.918099540364103</v>
      </c>
      <c r="F4433" s="86">
        <v>33.987886177858897</v>
      </c>
      <c r="G4433" s="86">
        <v>30.582026826535401</v>
      </c>
      <c r="H4433" s="86">
        <f t="shared" si="488"/>
        <v>32.829337514919466</v>
      </c>
      <c r="I4433" s="86">
        <f t="shared" si="483"/>
        <v>1.9465409169311485</v>
      </c>
      <c r="J4433" s="86">
        <f t="shared" si="484"/>
        <v>5.0369137319872967</v>
      </c>
      <c r="L4433" s="87">
        <v>36.668469622643102</v>
      </c>
      <c r="M4433" s="86">
        <v>30.342053050792298</v>
      </c>
      <c r="N4433" s="86">
        <v>33.498407870116999</v>
      </c>
      <c r="O4433" s="86">
        <f t="shared" si="489"/>
        <v>33.502976847850796</v>
      </c>
      <c r="P4433" s="86">
        <f t="shared" si="485"/>
        <v>3.1632107607327189</v>
      </c>
      <c r="Q4433" s="86">
        <f t="shared" si="486"/>
        <v>5.0662173842735312</v>
      </c>
      <c r="S4433" s="86">
        <f t="shared" si="487"/>
        <v>2.9303652286233772E-2</v>
      </c>
      <c r="T4433" s="87">
        <v>0.98871275000000003</v>
      </c>
      <c r="U4433" s="87">
        <v>0</v>
      </c>
    </row>
    <row r="4434" spans="2:21">
      <c r="B4434" s="87" t="s">
        <v>10200</v>
      </c>
      <c r="C4434" s="87" t="s">
        <v>2957</v>
      </c>
      <c r="D4434" s="87" t="s">
        <v>2958</v>
      </c>
      <c r="E4434" s="87">
        <v>232.52602896765501</v>
      </c>
      <c r="F4434" s="86">
        <v>197.32986094205901</v>
      </c>
      <c r="G4434" s="86">
        <v>250.35425279425399</v>
      </c>
      <c r="H4434" s="86">
        <f t="shared" si="488"/>
        <v>226.73671423465601</v>
      </c>
      <c r="I4434" s="86">
        <f t="shared" si="483"/>
        <v>26.982098818143665</v>
      </c>
      <c r="J4434" s="86">
        <f t="shared" si="484"/>
        <v>7.8248742074774764</v>
      </c>
      <c r="L4434" s="87">
        <v>276.81385113475397</v>
      </c>
      <c r="M4434" s="86">
        <v>208.280277844327</v>
      </c>
      <c r="N4434" s="86">
        <v>233.61347320741399</v>
      </c>
      <c r="O4434" s="86">
        <f t="shared" si="489"/>
        <v>239.56920072883167</v>
      </c>
      <c r="P4434" s="86">
        <f t="shared" si="485"/>
        <v>34.652787546178693</v>
      </c>
      <c r="Q4434" s="86">
        <f t="shared" si="486"/>
        <v>7.9042986354143894</v>
      </c>
      <c r="S4434" s="86">
        <f t="shared" si="487"/>
        <v>7.9424427936913164E-2</v>
      </c>
      <c r="T4434" s="87">
        <v>0.93493662399999999</v>
      </c>
      <c r="U4434" s="87">
        <v>0</v>
      </c>
    </row>
    <row r="4435" spans="2:21">
      <c r="B4435" s="87" t="s">
        <v>10201</v>
      </c>
      <c r="C4435" s="87" t="s">
        <v>841</v>
      </c>
      <c r="D4435" s="87"/>
      <c r="E4435" s="87">
        <v>105.21560368985099</v>
      </c>
      <c r="F4435" s="86">
        <v>86.965051705960704</v>
      </c>
      <c r="G4435" s="86">
        <v>109.68435325435701</v>
      </c>
      <c r="H4435" s="86">
        <f t="shared" si="488"/>
        <v>100.62166955005624</v>
      </c>
      <c r="I4435" s="86">
        <f t="shared" si="483"/>
        <v>12.03618871870658</v>
      </c>
      <c r="J4435" s="86">
        <f t="shared" si="484"/>
        <v>6.6527972224118308</v>
      </c>
      <c r="L4435" s="87">
        <v>110.72617814560201</v>
      </c>
      <c r="M4435" s="86">
        <v>92.410694865078099</v>
      </c>
      <c r="N4435" s="86">
        <v>97.363083752985801</v>
      </c>
      <c r="O4435" s="86">
        <f t="shared" si="489"/>
        <v>100.1666522545553</v>
      </c>
      <c r="P4435" s="86">
        <f t="shared" si="485"/>
        <v>9.474134747143518</v>
      </c>
      <c r="Q4435" s="86">
        <f t="shared" si="486"/>
        <v>6.6462584724131606</v>
      </c>
      <c r="S4435" s="86">
        <f t="shared" si="487"/>
        <v>-6.5387499986708864E-3</v>
      </c>
      <c r="T4435" s="87">
        <v>0.91676302600000004</v>
      </c>
      <c r="U4435" s="87">
        <v>0</v>
      </c>
    </row>
    <row r="4436" spans="2:21">
      <c r="B4436" s="87" t="s">
        <v>10202</v>
      </c>
      <c r="C4436" s="87" t="s">
        <v>841</v>
      </c>
      <c r="D4436" s="87"/>
      <c r="E4436" s="87">
        <v>84.814450766648704</v>
      </c>
      <c r="F4436" s="86">
        <v>81.776099837205606</v>
      </c>
      <c r="G4436" s="86">
        <v>75.434132667536701</v>
      </c>
      <c r="H4436" s="86">
        <f t="shared" si="488"/>
        <v>80.674894423796999</v>
      </c>
      <c r="I4436" s="86">
        <f t="shared" si="483"/>
        <v>4.7861343412008779</v>
      </c>
      <c r="J4436" s="86">
        <f t="shared" si="484"/>
        <v>6.3340478796000248</v>
      </c>
      <c r="L4436" s="87">
        <v>103.286389681709</v>
      </c>
      <c r="M4436" s="86">
        <v>100.648807888745</v>
      </c>
      <c r="N4436" s="86">
        <v>88.039228063784407</v>
      </c>
      <c r="O4436" s="86">
        <f t="shared" si="489"/>
        <v>97.324808544746134</v>
      </c>
      <c r="P4436" s="86">
        <f t="shared" si="485"/>
        <v>8.1489700625267272</v>
      </c>
      <c r="Q4436" s="86">
        <f t="shared" si="486"/>
        <v>6.6047356964242976</v>
      </c>
      <c r="S4436" s="86">
        <f t="shared" si="487"/>
        <v>0.27068781682427451</v>
      </c>
      <c r="T4436" s="87">
        <v>0.103945459</v>
      </c>
      <c r="U4436" s="87">
        <v>0</v>
      </c>
    </row>
    <row r="4437" spans="2:21">
      <c r="B4437" s="87" t="s">
        <v>10203</v>
      </c>
      <c r="C4437" s="87" t="s">
        <v>5464</v>
      </c>
      <c r="D4437" s="87" t="s">
        <v>1793</v>
      </c>
      <c r="E4437" s="87">
        <v>44.5317474870062</v>
      </c>
      <c r="F4437" s="86">
        <v>37.9458410355711</v>
      </c>
      <c r="G4437" s="86">
        <v>38.512234189137303</v>
      </c>
      <c r="H4437" s="86">
        <f t="shared" si="488"/>
        <v>40.329940903904863</v>
      </c>
      <c r="I4437" s="86">
        <f t="shared" si="483"/>
        <v>3.6498745488642399</v>
      </c>
      <c r="J4437" s="86">
        <f t="shared" si="484"/>
        <v>5.3337793866290228</v>
      </c>
      <c r="L4437" s="87">
        <v>41.393831620304603</v>
      </c>
      <c r="M4437" s="86">
        <v>43.2671874884999</v>
      </c>
      <c r="N4437" s="86">
        <v>37.549828764111901</v>
      </c>
      <c r="O4437" s="86">
        <f t="shared" si="489"/>
        <v>40.736949290972142</v>
      </c>
      <c r="P4437" s="86">
        <f t="shared" si="485"/>
        <v>2.9147330052297811</v>
      </c>
      <c r="Q4437" s="86">
        <f t="shared" si="486"/>
        <v>5.3482660386771297</v>
      </c>
      <c r="S4437" s="86">
        <f t="shared" si="487"/>
        <v>1.4486652048107031E-2</v>
      </c>
      <c r="T4437" s="87">
        <v>0.95312772700000004</v>
      </c>
      <c r="U4437" s="87">
        <v>0</v>
      </c>
    </row>
    <row r="4438" spans="2:21">
      <c r="B4438" s="87" t="s">
        <v>10204</v>
      </c>
      <c r="C4438" s="87" t="s">
        <v>5465</v>
      </c>
      <c r="D4438" s="87" t="s">
        <v>5466</v>
      </c>
      <c r="E4438" s="87">
        <v>144.423040518726</v>
      </c>
      <c r="F4438" s="86">
        <v>189.66847847232299</v>
      </c>
      <c r="G4438" s="86">
        <v>225.75826638123499</v>
      </c>
      <c r="H4438" s="86">
        <f t="shared" si="488"/>
        <v>186.61659512409469</v>
      </c>
      <c r="I4438" s="86">
        <f t="shared" si="483"/>
        <v>40.753407655124029</v>
      </c>
      <c r="J4438" s="86">
        <f t="shared" si="484"/>
        <v>7.5439334752070506</v>
      </c>
      <c r="L4438" s="87">
        <v>170.59723647262001</v>
      </c>
      <c r="M4438" s="86">
        <v>239.472297604967</v>
      </c>
      <c r="N4438" s="86">
        <v>233.25957926382199</v>
      </c>
      <c r="O4438" s="86">
        <f t="shared" si="489"/>
        <v>214.44303778046969</v>
      </c>
      <c r="P4438" s="86">
        <f t="shared" si="485"/>
        <v>38.098427612463958</v>
      </c>
      <c r="Q4438" s="86">
        <f t="shared" si="486"/>
        <v>7.7444506672187421</v>
      </c>
      <c r="S4438" s="86">
        <f t="shared" si="487"/>
        <v>0.20051719201169227</v>
      </c>
      <c r="T4438" s="87">
        <v>0.68752624799999995</v>
      </c>
      <c r="U4438" s="87">
        <v>0</v>
      </c>
    </row>
    <row r="4439" spans="2:21">
      <c r="B4439" s="87" t="s">
        <v>10205</v>
      </c>
      <c r="C4439" s="87" t="s">
        <v>841</v>
      </c>
      <c r="D4439" s="87"/>
      <c r="E4439" s="87">
        <v>83.4935008948476</v>
      </c>
      <c r="F4439" s="86">
        <v>87.0474039874683</v>
      </c>
      <c r="G4439" s="86">
        <v>97.586177525496296</v>
      </c>
      <c r="H4439" s="86">
        <f t="shared" si="488"/>
        <v>89.375694135937394</v>
      </c>
      <c r="I4439" s="86">
        <f t="shared" si="483"/>
        <v>7.3291599051734213</v>
      </c>
      <c r="J4439" s="86">
        <f t="shared" si="484"/>
        <v>6.481810636393984</v>
      </c>
      <c r="L4439" s="87">
        <v>95.976069384330401</v>
      </c>
      <c r="M4439" s="86">
        <v>83.135147253028194</v>
      </c>
      <c r="N4439" s="86">
        <v>90.462819268760796</v>
      </c>
      <c r="O4439" s="86">
        <f t="shared" si="489"/>
        <v>89.858011968706478</v>
      </c>
      <c r="P4439" s="86">
        <f t="shared" si="485"/>
        <v>6.4417904497267653</v>
      </c>
      <c r="Q4439" s="86">
        <f t="shared" si="486"/>
        <v>6.4895752387138206</v>
      </c>
      <c r="S4439" s="86">
        <f t="shared" si="487"/>
        <v>7.7646023198368443E-3</v>
      </c>
      <c r="T4439" s="87">
        <v>0.94234390999999995</v>
      </c>
      <c r="U4439" s="87">
        <v>0</v>
      </c>
    </row>
    <row r="4440" spans="2:21">
      <c r="B4440" s="87" t="s">
        <v>10206</v>
      </c>
      <c r="C4440" s="87" t="s">
        <v>1185</v>
      </c>
      <c r="D4440" s="87" t="s">
        <v>1186</v>
      </c>
      <c r="E4440" s="87">
        <v>62.945178195574201</v>
      </c>
      <c r="F4440" s="86">
        <v>57.071347477339899</v>
      </c>
      <c r="G4440" s="86">
        <v>55.257671709723901</v>
      </c>
      <c r="H4440" s="86">
        <f t="shared" si="488"/>
        <v>58.424732460879333</v>
      </c>
      <c r="I4440" s="86">
        <f t="shared" si="483"/>
        <v>4.0184794609093286</v>
      </c>
      <c r="J4440" s="86">
        <f t="shared" si="484"/>
        <v>5.8685073175069933</v>
      </c>
      <c r="L4440" s="87">
        <v>69.889990191374693</v>
      </c>
      <c r="M4440" s="86">
        <v>68.825345651066598</v>
      </c>
      <c r="N4440" s="86">
        <v>57.6499797161229</v>
      </c>
      <c r="O4440" s="86">
        <f t="shared" si="489"/>
        <v>65.455105186188064</v>
      </c>
      <c r="P4440" s="86">
        <f t="shared" si="485"/>
        <v>6.7803653811499656</v>
      </c>
      <c r="Q4440" s="86">
        <f t="shared" si="486"/>
        <v>6.032433814782288</v>
      </c>
      <c r="S4440" s="86">
        <f t="shared" si="487"/>
        <v>0.16392649727529457</v>
      </c>
      <c r="T4440" s="87">
        <v>0.601548427</v>
      </c>
      <c r="U4440" s="87">
        <v>0</v>
      </c>
    </row>
    <row r="4441" spans="2:21">
      <c r="B4441" s="87" t="s">
        <v>10207</v>
      </c>
      <c r="C4441" s="87" t="s">
        <v>841</v>
      </c>
      <c r="D4441" s="87" t="s">
        <v>5467</v>
      </c>
      <c r="E4441" s="87">
        <v>59.200005637299299</v>
      </c>
      <c r="F4441" s="86">
        <v>64.489857463614996</v>
      </c>
      <c r="G4441" s="86">
        <v>64.954824994669295</v>
      </c>
      <c r="H4441" s="86">
        <f t="shared" si="488"/>
        <v>62.881562698527866</v>
      </c>
      <c r="I4441" s="86">
        <f t="shared" si="483"/>
        <v>3.1967867457096837</v>
      </c>
      <c r="J4441" s="86">
        <f t="shared" si="484"/>
        <v>5.9745651660049157</v>
      </c>
      <c r="L4441" s="87">
        <v>51.532677183851497</v>
      </c>
      <c r="M4441" s="86">
        <v>61.414669239968397</v>
      </c>
      <c r="N4441" s="86">
        <v>57.041223819834997</v>
      </c>
      <c r="O4441" s="86">
        <f t="shared" si="489"/>
        <v>56.662856747884966</v>
      </c>
      <c r="P4441" s="86">
        <f t="shared" si="485"/>
        <v>4.9518494504721575</v>
      </c>
      <c r="Q4441" s="86">
        <f t="shared" si="486"/>
        <v>5.824331434197993</v>
      </c>
      <c r="S4441" s="86">
        <f t="shared" si="487"/>
        <v>-0.15023373180692212</v>
      </c>
      <c r="T4441" s="87">
        <v>0.36211404899999999</v>
      </c>
      <c r="U4441" s="87">
        <v>0</v>
      </c>
    </row>
    <row r="4442" spans="2:21">
      <c r="B4442" s="87" t="s">
        <v>10208</v>
      </c>
      <c r="C4442" s="87" t="s">
        <v>1961</v>
      </c>
      <c r="D4442" s="87" t="s">
        <v>5468</v>
      </c>
      <c r="E4442" s="87">
        <v>48.489460915936299</v>
      </c>
      <c r="F4442" s="86">
        <v>53.313949504708901</v>
      </c>
      <c r="G4442" s="86">
        <v>56.782289248911603</v>
      </c>
      <c r="H4442" s="86">
        <f t="shared" si="488"/>
        <v>52.861899889852275</v>
      </c>
      <c r="I4442" s="86">
        <f t="shared" si="483"/>
        <v>4.1648543889034721</v>
      </c>
      <c r="J4442" s="86">
        <f t="shared" si="484"/>
        <v>5.724156372163697</v>
      </c>
      <c r="L4442" s="87">
        <v>56.001541830534997</v>
      </c>
      <c r="M4442" s="86">
        <v>55.151195812052897</v>
      </c>
      <c r="N4442" s="86">
        <v>58.797998616653302</v>
      </c>
      <c r="O4442" s="86">
        <f t="shared" si="489"/>
        <v>56.650245419747058</v>
      </c>
      <c r="P4442" s="86">
        <f t="shared" si="485"/>
        <v>1.9079845214002158</v>
      </c>
      <c r="Q4442" s="86">
        <f t="shared" si="486"/>
        <v>5.8240103009787862</v>
      </c>
      <c r="S4442" s="86">
        <f t="shared" si="487"/>
        <v>9.9853928815089019E-2</v>
      </c>
      <c r="T4442" s="87">
        <v>0.83584727800000003</v>
      </c>
      <c r="U4442" s="87">
        <v>0</v>
      </c>
    </row>
    <row r="4443" spans="2:21">
      <c r="B4443" s="87" t="s">
        <v>10209</v>
      </c>
      <c r="C4443" s="87" t="s">
        <v>832</v>
      </c>
      <c r="D4443" s="87" t="s">
        <v>5469</v>
      </c>
      <c r="E4443" s="87">
        <v>76.067744225433202</v>
      </c>
      <c r="F4443" s="86">
        <v>71.350732538827103</v>
      </c>
      <c r="G4443" s="86">
        <v>84.305653011385004</v>
      </c>
      <c r="H4443" s="86">
        <f t="shared" si="488"/>
        <v>77.241376591881775</v>
      </c>
      <c r="I4443" s="86">
        <f t="shared" si="483"/>
        <v>6.5567179908286972</v>
      </c>
      <c r="J4443" s="86">
        <f t="shared" si="484"/>
        <v>6.2713019710426252</v>
      </c>
      <c r="L4443" s="87">
        <v>69.588514829612905</v>
      </c>
      <c r="M4443" s="86">
        <v>81.338012310584105</v>
      </c>
      <c r="N4443" s="86">
        <v>85.211990304267005</v>
      </c>
      <c r="O4443" s="86">
        <f t="shared" si="489"/>
        <v>78.712839148154671</v>
      </c>
      <c r="P4443" s="86">
        <f t="shared" si="485"/>
        <v>8.1358402809011903</v>
      </c>
      <c r="Q4443" s="86">
        <f t="shared" si="486"/>
        <v>6.2985270732454568</v>
      </c>
      <c r="S4443" s="86">
        <f t="shared" si="487"/>
        <v>2.722510220283134E-2</v>
      </c>
      <c r="T4443" s="87">
        <v>0.98103776399999998</v>
      </c>
      <c r="U4443" s="87">
        <v>0</v>
      </c>
    </row>
    <row r="4444" spans="2:21">
      <c r="B4444" s="87" t="s">
        <v>10210</v>
      </c>
      <c r="C4444" s="87" t="s">
        <v>841</v>
      </c>
      <c r="D4444" s="87" t="s">
        <v>2625</v>
      </c>
      <c r="E4444" s="87">
        <v>24.871935795417802</v>
      </c>
      <c r="F4444" s="86">
        <v>21.0174495276855</v>
      </c>
      <c r="G4444" s="86">
        <v>17.473143289515999</v>
      </c>
      <c r="H4444" s="86">
        <f t="shared" si="488"/>
        <v>21.120842870873101</v>
      </c>
      <c r="I4444" s="86">
        <f t="shared" si="483"/>
        <v>3.7004797356435728</v>
      </c>
      <c r="J4444" s="86">
        <f t="shared" si="484"/>
        <v>4.4005955044589564</v>
      </c>
      <c r="L4444" s="87">
        <v>26.721635033905802</v>
      </c>
      <c r="M4444" s="86">
        <v>24.992199786409198</v>
      </c>
      <c r="N4444" s="86">
        <v>26.757493801409399</v>
      </c>
      <c r="O4444" s="86">
        <f t="shared" si="489"/>
        <v>26.157109540574798</v>
      </c>
      <c r="P4444" s="86">
        <f t="shared" si="485"/>
        <v>1.0090007504032594</v>
      </c>
      <c r="Q4444" s="86">
        <f t="shared" si="486"/>
        <v>4.7091312212786578</v>
      </c>
      <c r="S4444" s="86">
        <f t="shared" si="487"/>
        <v>0.30853571681970116</v>
      </c>
      <c r="T4444" s="87">
        <v>0.197319774</v>
      </c>
      <c r="U4444" s="87">
        <v>0</v>
      </c>
    </row>
    <row r="4445" spans="2:21">
      <c r="B4445" s="87" t="s">
        <v>10211</v>
      </c>
      <c r="C4445" s="87" t="s">
        <v>841</v>
      </c>
      <c r="D4445" s="87"/>
      <c r="E4445" s="87">
        <v>7.2010176017209604</v>
      </c>
      <c r="F4445" s="86">
        <v>3.34924649539016</v>
      </c>
      <c r="G4445" s="86">
        <v>4.5644129409347904</v>
      </c>
      <c r="H4445" s="86">
        <f t="shared" si="488"/>
        <v>5.0382256793486375</v>
      </c>
      <c r="I4445" s="86">
        <f t="shared" si="483"/>
        <v>1.9691137720313709</v>
      </c>
      <c r="J4445" s="86">
        <f t="shared" si="484"/>
        <v>2.3329157467615023</v>
      </c>
      <c r="L4445" s="87">
        <v>5.4784679849011599</v>
      </c>
      <c r="M4445" s="86">
        <v>4.4120956649642302</v>
      </c>
      <c r="N4445" s="86">
        <v>2.4952950942274299</v>
      </c>
      <c r="O4445" s="86">
        <f t="shared" si="489"/>
        <v>4.1286195813642736</v>
      </c>
      <c r="P4445" s="86">
        <f t="shared" si="485"/>
        <v>1.5116544384853765</v>
      </c>
      <c r="Q4445" s="86">
        <f t="shared" si="486"/>
        <v>2.0456594920516382</v>
      </c>
      <c r="S4445" s="86">
        <f t="shared" si="487"/>
        <v>-0.28725625470986427</v>
      </c>
      <c r="T4445" s="87">
        <v>0.71618447699999999</v>
      </c>
      <c r="U4445" s="87">
        <v>0</v>
      </c>
    </row>
    <row r="4446" spans="2:21">
      <c r="B4446" s="87" t="s">
        <v>10212</v>
      </c>
      <c r="C4446" s="87" t="s">
        <v>841</v>
      </c>
      <c r="D4446" s="87"/>
      <c r="E4446" s="87">
        <v>9.6366559081854106</v>
      </c>
      <c r="F4446" s="86">
        <v>9.9855243809929402</v>
      </c>
      <c r="G4446" s="86">
        <v>9.2630733213088394</v>
      </c>
      <c r="H4446" s="86">
        <f t="shared" si="488"/>
        <v>9.6284178701623961</v>
      </c>
      <c r="I4446" s="86">
        <f t="shared" si="483"/>
        <v>0.36129597612279252</v>
      </c>
      <c r="J4446" s="86">
        <f t="shared" si="484"/>
        <v>3.267298755660446</v>
      </c>
      <c r="L4446" s="87">
        <v>11.0970502405159</v>
      </c>
      <c r="M4446" s="86">
        <v>8.2309683833786504</v>
      </c>
      <c r="N4446" s="86">
        <v>11.1780187478966</v>
      </c>
      <c r="O4446" s="86">
        <f t="shared" si="489"/>
        <v>10.168679123930383</v>
      </c>
      <c r="P4446" s="86">
        <f t="shared" si="485"/>
        <v>1.678594995921884</v>
      </c>
      <c r="Q4446" s="86">
        <f t="shared" si="486"/>
        <v>3.3460603851824118</v>
      </c>
      <c r="S4446" s="86">
        <f t="shared" si="487"/>
        <v>7.8761629521965651E-2</v>
      </c>
      <c r="T4446" s="87">
        <v>0.96113530899999999</v>
      </c>
      <c r="U4446" s="87">
        <v>0</v>
      </c>
    </row>
    <row r="4447" spans="2:21">
      <c r="B4447" s="87" t="s">
        <v>10213</v>
      </c>
      <c r="C4447" s="87" t="s">
        <v>5470</v>
      </c>
      <c r="D4447" s="87" t="s">
        <v>3580</v>
      </c>
      <c r="E4447" s="87">
        <v>49.974444042844603</v>
      </c>
      <c r="F4447" s="86">
        <v>43.1823563279601</v>
      </c>
      <c r="G4447" s="86">
        <v>39.878619608150998</v>
      </c>
      <c r="H4447" s="86">
        <f t="shared" si="488"/>
        <v>44.345139992985231</v>
      </c>
      <c r="I4447" s="86">
        <f t="shared" si="483"/>
        <v>5.1473747816509405</v>
      </c>
      <c r="J4447" s="86">
        <f t="shared" si="484"/>
        <v>5.4707040958687623</v>
      </c>
      <c r="L4447" s="87">
        <v>53.326890084789</v>
      </c>
      <c r="M4447" s="86">
        <v>52.575895338082397</v>
      </c>
      <c r="N4447" s="86">
        <v>41.260103926834098</v>
      </c>
      <c r="O4447" s="86">
        <f t="shared" si="489"/>
        <v>49.054296449901834</v>
      </c>
      <c r="P4447" s="86">
        <f t="shared" si="485"/>
        <v>6.7604050242850482</v>
      </c>
      <c r="Q4447" s="86">
        <f t="shared" si="486"/>
        <v>5.6163075961740923</v>
      </c>
      <c r="S4447" s="86">
        <f t="shared" si="487"/>
        <v>0.14560350030532979</v>
      </c>
      <c r="T4447" s="87">
        <v>0.79360449399999999</v>
      </c>
      <c r="U4447" s="87">
        <v>0</v>
      </c>
    </row>
    <row r="4448" spans="2:21">
      <c r="B4448" s="87" t="s">
        <v>10214</v>
      </c>
      <c r="C4448" s="87" t="s">
        <v>4160</v>
      </c>
      <c r="D4448" s="87" t="s">
        <v>861</v>
      </c>
      <c r="E4448" s="87">
        <v>31.1850520332593</v>
      </c>
      <c r="F4448" s="86">
        <v>30.552633989357101</v>
      </c>
      <c r="G4448" s="86">
        <v>34.619599765719101</v>
      </c>
      <c r="H4448" s="86">
        <f t="shared" si="488"/>
        <v>32.119095262778501</v>
      </c>
      <c r="I4448" s="86">
        <f t="shared" si="483"/>
        <v>2.188465266455681</v>
      </c>
      <c r="J4448" s="86">
        <f t="shared" si="484"/>
        <v>5.0053593501869855</v>
      </c>
      <c r="L4448" s="87">
        <v>28.4219538234914</v>
      </c>
      <c r="M4448" s="86">
        <v>40.074841270251198</v>
      </c>
      <c r="N4448" s="86">
        <v>35.2746802774532</v>
      </c>
      <c r="O4448" s="86">
        <f t="shared" si="489"/>
        <v>34.590491790398602</v>
      </c>
      <c r="P4448" s="86">
        <f t="shared" si="485"/>
        <v>5.8564948455604711</v>
      </c>
      <c r="Q4448" s="86">
        <f t="shared" si="486"/>
        <v>5.1123036202641616</v>
      </c>
      <c r="S4448" s="86">
        <f t="shared" si="487"/>
        <v>0.10694427007717648</v>
      </c>
      <c r="T4448" s="87">
        <v>0.908319875</v>
      </c>
      <c r="U4448" s="87">
        <v>0</v>
      </c>
    </row>
    <row r="4449" spans="2:21">
      <c r="B4449" s="87" t="s">
        <v>10215</v>
      </c>
      <c r="C4449" s="87" t="s">
        <v>5231</v>
      </c>
      <c r="D4449" s="87" t="s">
        <v>2308</v>
      </c>
      <c r="E4449" s="87">
        <v>86.910743208463003</v>
      </c>
      <c r="F4449" s="86">
        <v>86.402423759619694</v>
      </c>
      <c r="G4449" s="86">
        <v>88.953386045063795</v>
      </c>
      <c r="H4449" s="86">
        <f t="shared" si="488"/>
        <v>87.422184337715507</v>
      </c>
      <c r="I4449" s="86">
        <f t="shared" si="483"/>
        <v>1.3501967141708822</v>
      </c>
      <c r="J4449" s="86">
        <f t="shared" si="484"/>
        <v>6.4499275207553932</v>
      </c>
      <c r="L4449" s="87">
        <v>93.797235144836193</v>
      </c>
      <c r="M4449" s="86">
        <v>86.835860834625706</v>
      </c>
      <c r="N4449" s="86">
        <v>96.076243657620495</v>
      </c>
      <c r="O4449" s="86">
        <f t="shared" si="489"/>
        <v>92.236446545694136</v>
      </c>
      <c r="P4449" s="86">
        <f t="shared" si="485"/>
        <v>4.8138565067192403</v>
      </c>
      <c r="Q4449" s="86">
        <f t="shared" si="486"/>
        <v>6.5272650284141758</v>
      </c>
      <c r="S4449" s="86">
        <f t="shared" si="487"/>
        <v>7.7337507658782528E-2</v>
      </c>
      <c r="T4449" s="87">
        <v>0.91487672499999995</v>
      </c>
      <c r="U4449" s="87">
        <v>0</v>
      </c>
    </row>
    <row r="4450" spans="2:21">
      <c r="B4450" s="87" t="s">
        <v>10216</v>
      </c>
      <c r="C4450" s="87" t="s">
        <v>1922</v>
      </c>
      <c r="D4450" s="87" t="s">
        <v>1923</v>
      </c>
      <c r="E4450" s="87">
        <v>63.954037575284303</v>
      </c>
      <c r="F4450" s="86">
        <v>76.071964478190594</v>
      </c>
      <c r="G4450" s="86">
        <v>87.166023381414107</v>
      </c>
      <c r="H4450" s="86">
        <f t="shared" si="488"/>
        <v>75.730675144963001</v>
      </c>
      <c r="I4450" s="86">
        <f t="shared" si="483"/>
        <v>11.609755814517596</v>
      </c>
      <c r="J4450" s="86">
        <f t="shared" si="484"/>
        <v>6.2428058853950628</v>
      </c>
      <c r="L4450" s="87">
        <v>71.279632368768304</v>
      </c>
      <c r="M4450" s="86">
        <v>77.763186094994595</v>
      </c>
      <c r="N4450" s="86">
        <v>73.160132704983297</v>
      </c>
      <c r="O4450" s="86">
        <f t="shared" si="489"/>
        <v>74.06765038958207</v>
      </c>
      <c r="P4450" s="86">
        <f t="shared" si="485"/>
        <v>3.3356871092940259</v>
      </c>
      <c r="Q4450" s="86">
        <f t="shared" si="486"/>
        <v>6.2107716669337742</v>
      </c>
      <c r="S4450" s="86">
        <f t="shared" si="487"/>
        <v>-3.2034218461288948E-2</v>
      </c>
      <c r="T4450" s="87">
        <v>0.88769191000000003</v>
      </c>
      <c r="U4450" s="87">
        <v>0</v>
      </c>
    </row>
    <row r="4451" spans="2:21">
      <c r="B4451" s="87" t="s">
        <v>10217</v>
      </c>
      <c r="C4451" s="87" t="s">
        <v>1921</v>
      </c>
      <c r="D4451" s="87" t="s">
        <v>1119</v>
      </c>
      <c r="E4451" s="87">
        <v>67.509540016133997</v>
      </c>
      <c r="F4451" s="86">
        <v>77.171172068594998</v>
      </c>
      <c r="G4451" s="86">
        <v>80.692300205811506</v>
      </c>
      <c r="H4451" s="86">
        <f t="shared" si="488"/>
        <v>75.124337430180177</v>
      </c>
      <c r="I4451" s="86">
        <f t="shared" si="483"/>
        <v>6.8255725461237047</v>
      </c>
      <c r="J4451" s="86">
        <f t="shared" si="484"/>
        <v>6.2312084567124026</v>
      </c>
      <c r="L4451" s="87">
        <v>80.849937466615899</v>
      </c>
      <c r="M4451" s="86">
        <v>76.581374756164905</v>
      </c>
      <c r="N4451" s="86">
        <v>85.882024561761497</v>
      </c>
      <c r="O4451" s="86">
        <f t="shared" si="489"/>
        <v>81.104445594847434</v>
      </c>
      <c r="P4451" s="86">
        <f t="shared" si="485"/>
        <v>4.6555453485158882</v>
      </c>
      <c r="Q4451" s="86">
        <f t="shared" si="486"/>
        <v>6.3417090902406494</v>
      </c>
      <c r="S4451" s="86">
        <f t="shared" si="487"/>
        <v>0.11050063352824768</v>
      </c>
      <c r="T4451" s="87">
        <v>0.89180548100000001</v>
      </c>
      <c r="U4451" s="87">
        <v>0</v>
      </c>
    </row>
    <row r="4452" spans="2:21">
      <c r="B4452" s="87" t="s">
        <v>10218</v>
      </c>
      <c r="C4452" s="87" t="s">
        <v>832</v>
      </c>
      <c r="D4452" s="87" t="s">
        <v>1920</v>
      </c>
      <c r="E4452" s="87">
        <v>113.416027227105</v>
      </c>
      <c r="F4452" s="86">
        <v>111.154920889831</v>
      </c>
      <c r="G4452" s="86">
        <v>110.317711316084</v>
      </c>
      <c r="H4452" s="86">
        <f t="shared" si="488"/>
        <v>111.62955314433999</v>
      </c>
      <c r="I4452" s="86">
        <f t="shared" si="483"/>
        <v>1.6027623666304061</v>
      </c>
      <c r="J4452" s="86">
        <f t="shared" si="484"/>
        <v>6.8025752109424458</v>
      </c>
      <c r="L4452" s="87">
        <v>111.07344818115099</v>
      </c>
      <c r="M4452" s="86">
        <v>124.830219350015</v>
      </c>
      <c r="N4452" s="86">
        <v>119.452742595394</v>
      </c>
      <c r="O4452" s="86">
        <f t="shared" si="489"/>
        <v>118.45213670885333</v>
      </c>
      <c r="P4452" s="86">
        <f t="shared" si="485"/>
        <v>6.9327553940159223</v>
      </c>
      <c r="Q4452" s="86">
        <f t="shared" si="486"/>
        <v>6.8881604127637033</v>
      </c>
      <c r="S4452" s="86">
        <f t="shared" si="487"/>
        <v>8.55852018212582E-2</v>
      </c>
      <c r="T4452" s="87">
        <v>0.87349974600000002</v>
      </c>
      <c r="U4452" s="87">
        <v>0</v>
      </c>
    </row>
    <row r="4453" spans="2:21">
      <c r="B4453" s="87" t="s">
        <v>10219</v>
      </c>
      <c r="C4453" s="87" t="s">
        <v>5471</v>
      </c>
      <c r="D4453" s="87" t="s">
        <v>5472</v>
      </c>
      <c r="E4453" s="87">
        <v>124.39952467207</v>
      </c>
      <c r="F4453" s="86">
        <v>124.91982306134101</v>
      </c>
      <c r="G4453" s="86">
        <v>104.452295600748</v>
      </c>
      <c r="H4453" s="86">
        <f t="shared" si="488"/>
        <v>117.92388111138634</v>
      </c>
      <c r="I4453" s="86">
        <f t="shared" si="483"/>
        <v>11.669635372679819</v>
      </c>
      <c r="J4453" s="86">
        <f t="shared" si="484"/>
        <v>6.8817121020883896</v>
      </c>
      <c r="L4453" s="87">
        <v>158.46702222071301</v>
      </c>
      <c r="M4453" s="86">
        <v>178.323835979508</v>
      </c>
      <c r="N4453" s="86">
        <v>137.80010599705</v>
      </c>
      <c r="O4453" s="86">
        <f t="shared" si="489"/>
        <v>158.19698806575698</v>
      </c>
      <c r="P4453" s="86">
        <f t="shared" si="485"/>
        <v>20.263214497123233</v>
      </c>
      <c r="Q4453" s="86">
        <f t="shared" si="486"/>
        <v>7.3055783221773316</v>
      </c>
      <c r="S4453" s="86">
        <f t="shared" si="487"/>
        <v>0.42386622008894281</v>
      </c>
      <c r="T4453" s="87">
        <v>9.8665019999999992E-3</v>
      </c>
      <c r="U4453" s="87">
        <v>0</v>
      </c>
    </row>
    <row r="4454" spans="2:21">
      <c r="B4454" s="87" t="s">
        <v>10220</v>
      </c>
      <c r="C4454" s="87" t="s">
        <v>832</v>
      </c>
      <c r="D4454" s="87" t="s">
        <v>5473</v>
      </c>
      <c r="E4454" s="87">
        <v>68.657059470108095</v>
      </c>
      <c r="F4454" s="86">
        <v>59.5887859278862</v>
      </c>
      <c r="G4454" s="86">
        <v>68.469812834641004</v>
      </c>
      <c r="H4454" s="86">
        <f t="shared" si="488"/>
        <v>65.571886077545102</v>
      </c>
      <c r="I4454" s="86">
        <f t="shared" si="483"/>
        <v>5.182362480207237</v>
      </c>
      <c r="J4454" s="86">
        <f t="shared" si="484"/>
        <v>6.0350054873181218</v>
      </c>
      <c r="L4454" s="87">
        <v>66.290771930362297</v>
      </c>
      <c r="M4454" s="86">
        <v>74.842388092686093</v>
      </c>
      <c r="N4454" s="86">
        <v>68.222114557422501</v>
      </c>
      <c r="O4454" s="86">
        <f t="shared" si="489"/>
        <v>69.785091526823635</v>
      </c>
      <c r="P4454" s="86">
        <f t="shared" si="485"/>
        <v>4.4849423075540393</v>
      </c>
      <c r="Q4454" s="86">
        <f t="shared" si="486"/>
        <v>6.1248469554252045</v>
      </c>
      <c r="S4454" s="86">
        <f t="shared" si="487"/>
        <v>8.9841468107082462E-2</v>
      </c>
      <c r="T4454" s="87">
        <v>0.86815012899999999</v>
      </c>
      <c r="U4454" s="87">
        <v>0</v>
      </c>
    </row>
    <row r="4455" spans="2:21">
      <c r="B4455" s="87" t="s">
        <v>10221</v>
      </c>
      <c r="C4455" s="87" t="s">
        <v>832</v>
      </c>
      <c r="D4455" s="87" t="s">
        <v>2741</v>
      </c>
      <c r="E4455" s="87">
        <v>182.32703111192899</v>
      </c>
      <c r="F4455" s="86">
        <v>143.667278382539</v>
      </c>
      <c r="G4455" s="86">
        <v>133.61741110796601</v>
      </c>
      <c r="H4455" s="86">
        <f t="shared" si="488"/>
        <v>153.203906867478</v>
      </c>
      <c r="I4455" s="86">
        <f t="shared" si="483"/>
        <v>25.717061114704183</v>
      </c>
      <c r="J4455" s="86">
        <f t="shared" si="484"/>
        <v>7.2593092778108836</v>
      </c>
      <c r="L4455" s="87">
        <v>172.286812947296</v>
      </c>
      <c r="M4455" s="86">
        <v>162.01885473495199</v>
      </c>
      <c r="N4455" s="86">
        <v>150.774622270967</v>
      </c>
      <c r="O4455" s="86">
        <f t="shared" si="489"/>
        <v>161.69342998440501</v>
      </c>
      <c r="P4455" s="86">
        <f t="shared" si="485"/>
        <v>10.759786841517144</v>
      </c>
      <c r="Q4455" s="86">
        <f t="shared" si="486"/>
        <v>7.3371172494058223</v>
      </c>
      <c r="S4455" s="86">
        <f t="shared" si="487"/>
        <v>7.7807971594937936E-2</v>
      </c>
      <c r="T4455" s="87">
        <v>0.94251458399999999</v>
      </c>
      <c r="U4455" s="87">
        <v>0</v>
      </c>
    </row>
    <row r="4456" spans="2:21">
      <c r="B4456" s="87" t="s">
        <v>10222</v>
      </c>
      <c r="C4456" s="87" t="s">
        <v>2119</v>
      </c>
      <c r="D4456" s="87" t="s">
        <v>5474</v>
      </c>
      <c r="E4456" s="87">
        <v>19.935604057223401</v>
      </c>
      <c r="F4456" s="86">
        <v>26.8532123023408</v>
      </c>
      <c r="G4456" s="86">
        <v>27.007668784732001</v>
      </c>
      <c r="H4456" s="86">
        <f t="shared" si="488"/>
        <v>24.598828381432067</v>
      </c>
      <c r="I4456" s="86">
        <f t="shared" si="483"/>
        <v>4.0392090840481041</v>
      </c>
      <c r="J4456" s="86">
        <f t="shared" si="484"/>
        <v>4.6205176979091735</v>
      </c>
      <c r="L4456" s="87">
        <v>27.921443568093899</v>
      </c>
      <c r="M4456" s="86">
        <v>27.232033079656301</v>
      </c>
      <c r="N4456" s="86">
        <v>23.4913310541675</v>
      </c>
      <c r="O4456" s="86">
        <f t="shared" si="489"/>
        <v>26.214935900639233</v>
      </c>
      <c r="P4456" s="86">
        <f t="shared" si="485"/>
        <v>2.3837657655871261</v>
      </c>
      <c r="Q4456" s="86">
        <f t="shared" si="486"/>
        <v>4.7123171131451036</v>
      </c>
      <c r="S4456" s="86">
        <f t="shared" si="487"/>
        <v>9.179941523593052E-2</v>
      </c>
      <c r="T4456" s="87">
        <v>0.93977337699999997</v>
      </c>
      <c r="U4456" s="87">
        <v>0</v>
      </c>
    </row>
    <row r="4457" spans="2:21">
      <c r="B4457" s="87" t="s">
        <v>10223</v>
      </c>
      <c r="C4457" s="87" t="s">
        <v>832</v>
      </c>
      <c r="D4457" s="87" t="s">
        <v>5475</v>
      </c>
      <c r="E4457" s="87">
        <v>31.404437874172</v>
      </c>
      <c r="F4457" s="86">
        <v>47.7708315921438</v>
      </c>
      <c r="G4457" s="86">
        <v>44.883393919192102</v>
      </c>
      <c r="H4457" s="86">
        <f t="shared" si="488"/>
        <v>41.352887795169302</v>
      </c>
      <c r="I4457" s="86">
        <f t="shared" si="483"/>
        <v>8.7357349977971932</v>
      </c>
      <c r="J4457" s="86">
        <f t="shared" si="484"/>
        <v>5.3699161754881963</v>
      </c>
      <c r="L4457" s="87">
        <v>43.351355358783103</v>
      </c>
      <c r="M4457" s="86">
        <v>36.767463874701903</v>
      </c>
      <c r="N4457" s="86">
        <v>41.268341942992002</v>
      </c>
      <c r="O4457" s="86">
        <f t="shared" si="489"/>
        <v>40.462387058825669</v>
      </c>
      <c r="P4457" s="86">
        <f t="shared" si="485"/>
        <v>3.3651269255442524</v>
      </c>
      <c r="Q4457" s="86">
        <f t="shared" si="486"/>
        <v>5.3385095283857709</v>
      </c>
      <c r="S4457" s="86">
        <f t="shared" si="487"/>
        <v>-3.1406647102425245E-2</v>
      </c>
      <c r="T4457" s="87">
        <v>0.91422976600000005</v>
      </c>
      <c r="U4457" s="87">
        <v>0</v>
      </c>
    </row>
    <row r="4458" spans="2:21">
      <c r="B4458" s="87" t="s">
        <v>10224</v>
      </c>
      <c r="C4458" s="87" t="s">
        <v>832</v>
      </c>
      <c r="D4458" s="87" t="s">
        <v>5476</v>
      </c>
      <c r="E4458" s="87">
        <v>126.285931025926</v>
      </c>
      <c r="F4458" s="86">
        <v>122.631929070293</v>
      </c>
      <c r="G4458" s="86">
        <v>133.454451239805</v>
      </c>
      <c r="H4458" s="86">
        <f t="shared" si="488"/>
        <v>127.45743711200799</v>
      </c>
      <c r="I4458" s="86">
        <f t="shared" si="483"/>
        <v>5.5055486928815771</v>
      </c>
      <c r="J4458" s="86">
        <f t="shared" si="484"/>
        <v>6.9938717465132232</v>
      </c>
      <c r="L4458" s="87">
        <v>107.757562931509</v>
      </c>
      <c r="M4458" s="86">
        <v>113.212497275465</v>
      </c>
      <c r="N4458" s="86">
        <v>121.95499525993399</v>
      </c>
      <c r="O4458" s="86">
        <f t="shared" si="489"/>
        <v>114.30835182230265</v>
      </c>
      <c r="P4458" s="86">
        <f t="shared" si="485"/>
        <v>7.1618743406262286</v>
      </c>
      <c r="Q4458" s="86">
        <f t="shared" si="486"/>
        <v>6.8367870062092582</v>
      </c>
      <c r="S4458" s="86">
        <f t="shared" si="487"/>
        <v>-0.15708474030396333</v>
      </c>
      <c r="T4458" s="87">
        <v>0.38649882200000002</v>
      </c>
      <c r="U4458" s="87">
        <v>0</v>
      </c>
    </row>
    <row r="4459" spans="2:21">
      <c r="B4459" s="87" t="s">
        <v>10225</v>
      </c>
      <c r="C4459" s="87" t="s">
        <v>841</v>
      </c>
      <c r="D4459" s="87" t="s">
        <v>3094</v>
      </c>
      <c r="E4459" s="87">
        <v>104.51610015026</v>
      </c>
      <c r="F4459" s="86">
        <v>97.697933445905207</v>
      </c>
      <c r="G4459" s="86">
        <v>101.138303992026</v>
      </c>
      <c r="H4459" s="86">
        <f t="shared" si="488"/>
        <v>101.11744586273041</v>
      </c>
      <c r="I4459" s="86">
        <f t="shared" si="483"/>
        <v>3.4091312087189261</v>
      </c>
      <c r="J4459" s="86">
        <f t="shared" si="484"/>
        <v>6.6598881176615752</v>
      </c>
      <c r="L4459" s="87">
        <v>118.79042756883101</v>
      </c>
      <c r="M4459" s="86">
        <v>113.273895152813</v>
      </c>
      <c r="N4459" s="86">
        <v>110.467053704962</v>
      </c>
      <c r="O4459" s="86">
        <f t="shared" si="489"/>
        <v>114.17712547553533</v>
      </c>
      <c r="P4459" s="86">
        <f t="shared" si="485"/>
        <v>4.2345610021994311</v>
      </c>
      <c r="Q4459" s="86">
        <f t="shared" si="486"/>
        <v>6.8351298363727322</v>
      </c>
      <c r="S4459" s="86">
        <f t="shared" si="487"/>
        <v>0.17524171871115746</v>
      </c>
      <c r="T4459" s="87">
        <v>0.43035957499999999</v>
      </c>
      <c r="U4459" s="87">
        <v>0</v>
      </c>
    </row>
    <row r="4460" spans="2:21">
      <c r="B4460" s="87" t="s">
        <v>10226</v>
      </c>
      <c r="C4460" s="87" t="s">
        <v>5477</v>
      </c>
      <c r="D4460" s="87" t="s">
        <v>5478</v>
      </c>
      <c r="E4460" s="87">
        <v>144.87498544112199</v>
      </c>
      <c r="F4460" s="86">
        <v>137.71493213659599</v>
      </c>
      <c r="G4460" s="86">
        <v>127.493569499779</v>
      </c>
      <c r="H4460" s="86">
        <f t="shared" si="488"/>
        <v>136.694495692499</v>
      </c>
      <c r="I4460" s="86">
        <f t="shared" si="483"/>
        <v>8.7355236210443667</v>
      </c>
      <c r="J4460" s="86">
        <f t="shared" si="484"/>
        <v>7.0948113405678948</v>
      </c>
      <c r="L4460" s="87">
        <v>133.268398728611</v>
      </c>
      <c r="M4460" s="86">
        <v>122.710415172868</v>
      </c>
      <c r="N4460" s="86">
        <v>125.727948318974</v>
      </c>
      <c r="O4460" s="86">
        <f t="shared" si="489"/>
        <v>127.23558740681767</v>
      </c>
      <c r="P4460" s="86">
        <f t="shared" si="485"/>
        <v>5.4380590200208845</v>
      </c>
      <c r="Q4460" s="86">
        <f t="shared" si="486"/>
        <v>6.9913584342538746</v>
      </c>
      <c r="S4460" s="86">
        <f t="shared" si="487"/>
        <v>-0.10345290631402045</v>
      </c>
      <c r="T4460" s="87">
        <v>0.39962688000000002</v>
      </c>
      <c r="U4460" s="87">
        <v>0</v>
      </c>
    </row>
    <row r="4461" spans="2:21">
      <c r="B4461" s="87" t="s">
        <v>10227</v>
      </c>
      <c r="C4461" s="87" t="s">
        <v>5479</v>
      </c>
      <c r="D4461" s="87" t="s">
        <v>5480</v>
      </c>
      <c r="E4461" s="87">
        <v>86.240012973653904</v>
      </c>
      <c r="F4461" s="86">
        <v>84.497580347085801</v>
      </c>
      <c r="G4461" s="86">
        <v>81.891521742467006</v>
      </c>
      <c r="H4461" s="86">
        <f t="shared" si="488"/>
        <v>84.209705021068899</v>
      </c>
      <c r="I4461" s="86">
        <f t="shared" si="483"/>
        <v>2.1884922091303722</v>
      </c>
      <c r="J4461" s="86">
        <f t="shared" si="484"/>
        <v>6.3959146058384073</v>
      </c>
      <c r="L4461" s="87">
        <v>93.691123186774703</v>
      </c>
      <c r="M4461" s="86">
        <v>90.582242304178706</v>
      </c>
      <c r="N4461" s="86">
        <v>92.429402296342602</v>
      </c>
      <c r="O4461" s="86">
        <f t="shared" si="489"/>
        <v>92.234255929098666</v>
      </c>
      <c r="P4461" s="86">
        <f t="shared" si="485"/>
        <v>1.5636005449056016</v>
      </c>
      <c r="Q4461" s="86">
        <f t="shared" si="486"/>
        <v>6.5272307639845781</v>
      </c>
      <c r="S4461" s="86">
        <f t="shared" si="487"/>
        <v>0.13131615814617059</v>
      </c>
      <c r="T4461" s="87">
        <v>0.70426135599999995</v>
      </c>
      <c r="U4461" s="87">
        <v>0</v>
      </c>
    </row>
    <row r="4462" spans="2:21">
      <c r="B4462" s="87" t="s">
        <v>10228</v>
      </c>
      <c r="C4462" s="87" t="s">
        <v>5481</v>
      </c>
      <c r="D4462" s="87" t="s">
        <v>5482</v>
      </c>
      <c r="E4462" s="87">
        <v>75.531923688051293</v>
      </c>
      <c r="F4462" s="86">
        <v>76.696643018613699</v>
      </c>
      <c r="G4462" s="86">
        <v>76.382597808455699</v>
      </c>
      <c r="H4462" s="86">
        <f t="shared" si="488"/>
        <v>76.203721505040235</v>
      </c>
      <c r="I4462" s="86">
        <f t="shared" si="483"/>
        <v>0.60261125834912999</v>
      </c>
      <c r="J4462" s="86">
        <f t="shared" si="484"/>
        <v>6.2517895501619076</v>
      </c>
      <c r="L4462" s="87">
        <v>84.034935003179498</v>
      </c>
      <c r="M4462" s="86">
        <v>85.787685085648306</v>
      </c>
      <c r="N4462" s="86">
        <v>82.7586211900379</v>
      </c>
      <c r="O4462" s="86">
        <f t="shared" si="489"/>
        <v>84.193747092955235</v>
      </c>
      <c r="P4462" s="86">
        <f t="shared" si="485"/>
        <v>1.5207639464482399</v>
      </c>
      <c r="Q4462" s="86">
        <f t="shared" si="486"/>
        <v>6.3956411859823143</v>
      </c>
      <c r="S4462" s="86">
        <f t="shared" si="487"/>
        <v>0.14385163582040622</v>
      </c>
      <c r="T4462" s="87">
        <v>0.59972641000000004</v>
      </c>
      <c r="U4462" s="87">
        <v>0</v>
      </c>
    </row>
    <row r="4463" spans="2:21">
      <c r="B4463" s="87" t="s">
        <v>10229</v>
      </c>
      <c r="C4463" s="87" t="s">
        <v>5483</v>
      </c>
      <c r="D4463" s="87" t="s">
        <v>5484</v>
      </c>
      <c r="E4463" s="87">
        <v>290.10719327496599</v>
      </c>
      <c r="F4463" s="86">
        <v>285.846643536329</v>
      </c>
      <c r="G4463" s="86">
        <v>296.37544855255499</v>
      </c>
      <c r="H4463" s="86">
        <f t="shared" si="488"/>
        <v>290.77642845461668</v>
      </c>
      <c r="I4463" s="86">
        <f t="shared" si="483"/>
        <v>5.2962100186537091</v>
      </c>
      <c r="J4463" s="86">
        <f t="shared" si="484"/>
        <v>8.183766512918238</v>
      </c>
      <c r="L4463" s="87">
        <v>294.20681469926001</v>
      </c>
      <c r="M4463" s="86">
        <v>285.32587669976402</v>
      </c>
      <c r="N4463" s="86">
        <v>293.16000097416497</v>
      </c>
      <c r="O4463" s="86">
        <f t="shared" si="489"/>
        <v>290.89756412439635</v>
      </c>
      <c r="P4463" s="86">
        <f t="shared" si="485"/>
        <v>4.8535276152625535</v>
      </c>
      <c r="Q4463" s="86">
        <f t="shared" si="486"/>
        <v>8.1843674056341644</v>
      </c>
      <c r="S4463" s="86">
        <f t="shared" si="487"/>
        <v>6.0089271592665586E-4</v>
      </c>
      <c r="T4463" s="87">
        <v>0.89793139799999999</v>
      </c>
      <c r="U4463" s="87">
        <v>0</v>
      </c>
    </row>
    <row r="4464" spans="2:21">
      <c r="B4464" s="87" t="s">
        <v>10230</v>
      </c>
      <c r="C4464" s="87" t="s">
        <v>5485</v>
      </c>
      <c r="D4464" s="87" t="s">
        <v>1490</v>
      </c>
      <c r="E4464" s="87">
        <v>105.215062871838</v>
      </c>
      <c r="F4464" s="86">
        <v>114.240822567648</v>
      </c>
      <c r="G4464" s="86">
        <v>119.862460648838</v>
      </c>
      <c r="H4464" s="86">
        <f t="shared" si="488"/>
        <v>113.10611536277467</v>
      </c>
      <c r="I4464" s="86">
        <f t="shared" si="483"/>
        <v>7.3893325639065459</v>
      </c>
      <c r="J4464" s="86">
        <f t="shared" si="484"/>
        <v>6.8215331240983552</v>
      </c>
      <c r="L4464" s="87">
        <v>107.99236540326601</v>
      </c>
      <c r="M4464" s="86">
        <v>103.52115509624301</v>
      </c>
      <c r="N4464" s="86">
        <v>110.244840934994</v>
      </c>
      <c r="O4464" s="86">
        <f t="shared" si="489"/>
        <v>107.25278714483433</v>
      </c>
      <c r="P4464" s="86">
        <f t="shared" si="485"/>
        <v>3.4223120569015597</v>
      </c>
      <c r="Q4464" s="86">
        <f t="shared" si="486"/>
        <v>6.7448713288541757</v>
      </c>
      <c r="S4464" s="86">
        <f t="shared" si="487"/>
        <v>-7.6661795244180181E-2</v>
      </c>
      <c r="T4464" s="87">
        <v>0.54244166000000005</v>
      </c>
      <c r="U4464" s="87">
        <v>0</v>
      </c>
    </row>
    <row r="4465" spans="2:21">
      <c r="B4465" s="87" t="s">
        <v>10231</v>
      </c>
      <c r="C4465" s="87" t="s">
        <v>841</v>
      </c>
      <c r="D4465" s="87"/>
      <c r="E4465" s="87">
        <v>27.040431350191199</v>
      </c>
      <c r="F4465" s="86">
        <v>26.4270785914585</v>
      </c>
      <c r="G4465" s="86">
        <v>28.9994947611764</v>
      </c>
      <c r="H4465" s="86">
        <f t="shared" si="488"/>
        <v>27.4890015676087</v>
      </c>
      <c r="I4465" s="86">
        <f t="shared" si="483"/>
        <v>1.3435931927194396</v>
      </c>
      <c r="J4465" s="86">
        <f t="shared" si="484"/>
        <v>4.7807826023341402</v>
      </c>
      <c r="L4465" s="87">
        <v>32.657644232470503</v>
      </c>
      <c r="M4465" s="86">
        <v>31.767088787742502</v>
      </c>
      <c r="N4465" s="86">
        <v>26.562692810101801</v>
      </c>
      <c r="O4465" s="86">
        <f t="shared" si="489"/>
        <v>30.32914194343827</v>
      </c>
      <c r="P4465" s="86">
        <f t="shared" si="485"/>
        <v>3.29209303567532</v>
      </c>
      <c r="Q4465" s="86">
        <f t="shared" si="486"/>
        <v>4.9226327774370668</v>
      </c>
      <c r="S4465" s="86">
        <f t="shared" si="487"/>
        <v>0.14185017510292641</v>
      </c>
      <c r="T4465" s="87">
        <v>0.81530924299999996</v>
      </c>
      <c r="U4465" s="87">
        <v>0</v>
      </c>
    </row>
    <row r="4466" spans="2:21">
      <c r="B4466" s="87" t="s">
        <v>10232</v>
      </c>
      <c r="C4466" s="87" t="s">
        <v>841</v>
      </c>
      <c r="D4466" s="87" t="s">
        <v>5486</v>
      </c>
      <c r="E4466" s="87">
        <v>50.932197412172201</v>
      </c>
      <c r="F4466" s="86">
        <v>46.933519968296302</v>
      </c>
      <c r="G4466" s="86">
        <v>58.552859757929099</v>
      </c>
      <c r="H4466" s="86">
        <f t="shared" si="488"/>
        <v>52.139525712799205</v>
      </c>
      <c r="I4466" s="86">
        <f t="shared" si="483"/>
        <v>5.9030073272745591</v>
      </c>
      <c r="J4466" s="86">
        <f t="shared" si="484"/>
        <v>5.7043055543449386</v>
      </c>
      <c r="L4466" s="87">
        <v>57.434590993882303</v>
      </c>
      <c r="M4466" s="86">
        <v>55.702707770173397</v>
      </c>
      <c r="N4466" s="86">
        <v>62.5503299101048</v>
      </c>
      <c r="O4466" s="86">
        <f t="shared" si="489"/>
        <v>58.562542891386833</v>
      </c>
      <c r="P4466" s="86">
        <f t="shared" si="485"/>
        <v>3.5604338015377754</v>
      </c>
      <c r="Q4466" s="86">
        <f t="shared" si="486"/>
        <v>5.8719062942938667</v>
      </c>
      <c r="S4466" s="86">
        <f t="shared" si="487"/>
        <v>0.16760073994892799</v>
      </c>
      <c r="T4466" s="87">
        <v>0.60643830799999998</v>
      </c>
      <c r="U4466" s="87">
        <v>0</v>
      </c>
    </row>
    <row r="4467" spans="2:21">
      <c r="B4467" s="87" t="s">
        <v>10233</v>
      </c>
      <c r="C4467" s="87" t="s">
        <v>5487</v>
      </c>
      <c r="D4467" s="87" t="s">
        <v>4720</v>
      </c>
      <c r="E4467" s="87">
        <v>12.3238003441217</v>
      </c>
      <c r="F4467" s="86">
        <v>12.820200110644</v>
      </c>
      <c r="G4467" s="86">
        <v>15.5055792552344</v>
      </c>
      <c r="H4467" s="86">
        <f t="shared" si="488"/>
        <v>13.549859903333369</v>
      </c>
      <c r="I4467" s="86">
        <f t="shared" si="483"/>
        <v>1.7117919907514814</v>
      </c>
      <c r="J4467" s="86">
        <f t="shared" si="484"/>
        <v>3.7602060300228879</v>
      </c>
      <c r="L4467" s="87">
        <v>19.750857885463699</v>
      </c>
      <c r="M4467" s="86">
        <v>23.455479160067199</v>
      </c>
      <c r="N4467" s="86">
        <v>17.961043760824801</v>
      </c>
      <c r="O4467" s="86">
        <f t="shared" si="489"/>
        <v>20.389126935451902</v>
      </c>
      <c r="P4467" s="86">
        <f t="shared" si="485"/>
        <v>2.8022750800450704</v>
      </c>
      <c r="Q4467" s="86">
        <f t="shared" si="486"/>
        <v>4.3497280952119111</v>
      </c>
      <c r="S4467" s="86">
        <f t="shared" si="487"/>
        <v>0.58952206518902306</v>
      </c>
      <c r="T4467" s="87">
        <v>3.0284819999999999E-3</v>
      </c>
      <c r="U4467" s="87">
        <v>0</v>
      </c>
    </row>
    <row r="4468" spans="2:21">
      <c r="B4468" s="87" t="s">
        <v>10234</v>
      </c>
      <c r="C4468" s="87" t="s">
        <v>5488</v>
      </c>
      <c r="D4468" s="87" t="s">
        <v>5079</v>
      </c>
      <c r="E4468" s="87">
        <v>70.456600074416201</v>
      </c>
      <c r="F4468" s="86">
        <v>63.358399227964902</v>
      </c>
      <c r="G4468" s="86">
        <v>66.342320653010802</v>
      </c>
      <c r="H4468" s="86">
        <f t="shared" si="488"/>
        <v>66.719106651797304</v>
      </c>
      <c r="I4468" s="86">
        <f t="shared" si="483"/>
        <v>3.5640692446698674</v>
      </c>
      <c r="J4468" s="86">
        <f t="shared" si="484"/>
        <v>6.0600280665588739</v>
      </c>
      <c r="L4468" s="87">
        <v>80.005578258093806</v>
      </c>
      <c r="M4468" s="86">
        <v>76.477342643847194</v>
      </c>
      <c r="N4468" s="86">
        <v>70.371306690635095</v>
      </c>
      <c r="O4468" s="86">
        <f t="shared" si="489"/>
        <v>75.618075864192022</v>
      </c>
      <c r="P4468" s="86">
        <f t="shared" si="485"/>
        <v>4.8742744801508708</v>
      </c>
      <c r="Q4468" s="86">
        <f t="shared" si="486"/>
        <v>6.2406592346580885</v>
      </c>
      <c r="S4468" s="86">
        <f t="shared" si="487"/>
        <v>0.18063116809921417</v>
      </c>
      <c r="T4468" s="87">
        <v>0.440548471</v>
      </c>
      <c r="U4468" s="87">
        <v>0</v>
      </c>
    </row>
    <row r="4469" spans="2:21">
      <c r="B4469" s="87" t="s">
        <v>10235</v>
      </c>
      <c r="C4469" s="87" t="s">
        <v>841</v>
      </c>
      <c r="D4469" s="87" t="s">
        <v>5489</v>
      </c>
      <c r="E4469" s="87">
        <v>0.123816623610377</v>
      </c>
      <c r="F4469" s="86">
        <v>0.109114155532419</v>
      </c>
      <c r="G4469" s="86">
        <v>0.15696398213913301</v>
      </c>
      <c r="H4469" s="86">
        <f t="shared" si="488"/>
        <v>0.12996492042730967</v>
      </c>
      <c r="I4469" s="86">
        <f t="shared" si="483"/>
        <v>2.4510255851071378E-2</v>
      </c>
      <c r="J4469" s="86">
        <f t="shared" si="484"/>
        <v>-2.9438058251339498</v>
      </c>
      <c r="L4469" s="87">
        <v>4.9147068974099102E-2</v>
      </c>
      <c r="M4469" s="86">
        <v>0.21675142458885399</v>
      </c>
      <c r="N4469" s="86">
        <v>0.118813597449358</v>
      </c>
      <c r="O4469" s="86">
        <f t="shared" si="489"/>
        <v>0.12823736367077035</v>
      </c>
      <c r="P4469" s="86">
        <f t="shared" si="485"/>
        <v>8.4198637355993991E-2</v>
      </c>
      <c r="Q4469" s="86">
        <f t="shared" si="486"/>
        <v>-2.9631114231890106</v>
      </c>
      <c r="S4469" s="86">
        <f t="shared" si="487"/>
        <v>-1.9305598055061008E-2</v>
      </c>
      <c r="T4469" s="87">
        <v>1</v>
      </c>
      <c r="U4469" s="87">
        <v>0</v>
      </c>
    </row>
    <row r="4470" spans="2:21">
      <c r="B4470" s="87" t="s">
        <v>10236</v>
      </c>
      <c r="C4470" s="87" t="s">
        <v>832</v>
      </c>
      <c r="D4470" s="87" t="s">
        <v>4881</v>
      </c>
      <c r="E4470" s="87">
        <v>312.39151359044803</v>
      </c>
      <c r="F4470" s="86">
        <v>337.65995490878998</v>
      </c>
      <c r="G4470" s="86">
        <v>349.412599801125</v>
      </c>
      <c r="H4470" s="86">
        <f t="shared" si="488"/>
        <v>333.15468943345434</v>
      </c>
      <c r="I4470" s="86">
        <f t="shared" si="483"/>
        <v>18.917274349309221</v>
      </c>
      <c r="J4470" s="86">
        <f t="shared" si="484"/>
        <v>8.3800483906741086</v>
      </c>
      <c r="L4470" s="87">
        <v>393.11537100212502</v>
      </c>
      <c r="M4470" s="86">
        <v>464.96622805171103</v>
      </c>
      <c r="N4470" s="86">
        <v>423.79387347119501</v>
      </c>
      <c r="O4470" s="86">
        <f t="shared" si="489"/>
        <v>427.29182417501033</v>
      </c>
      <c r="P4470" s="86">
        <f t="shared" si="485"/>
        <v>36.05292164353331</v>
      </c>
      <c r="Q4470" s="86">
        <f t="shared" si="486"/>
        <v>8.7390779024525092</v>
      </c>
      <c r="S4470" s="86">
        <f t="shared" si="487"/>
        <v>0.35902951177839926</v>
      </c>
      <c r="T4470" s="87">
        <v>7.40269E-3</v>
      </c>
      <c r="U4470" s="87">
        <v>0</v>
      </c>
    </row>
    <row r="4471" spans="2:21">
      <c r="B4471" s="87" t="s">
        <v>10237</v>
      </c>
      <c r="C4471" s="87" t="s">
        <v>5490</v>
      </c>
      <c r="D4471" s="87" t="s">
        <v>2282</v>
      </c>
      <c r="E4471" s="87">
        <v>72.652441844418803</v>
      </c>
      <c r="F4471" s="86">
        <v>74.806774106900505</v>
      </c>
      <c r="G4471" s="86">
        <v>68.218753293119093</v>
      </c>
      <c r="H4471" s="86">
        <f t="shared" si="488"/>
        <v>71.892656414812805</v>
      </c>
      <c r="I4471" s="86">
        <f t="shared" si="483"/>
        <v>3.3590861830244041</v>
      </c>
      <c r="J4471" s="86">
        <f t="shared" si="484"/>
        <v>6.1677725067895999</v>
      </c>
      <c r="L4471" s="87">
        <v>73.319605094664993</v>
      </c>
      <c r="M4471" s="86">
        <v>80.3130145910267</v>
      </c>
      <c r="N4471" s="86">
        <v>69.957362136733494</v>
      </c>
      <c r="O4471" s="86">
        <f t="shared" si="489"/>
        <v>74.529993940808382</v>
      </c>
      <c r="P4471" s="86">
        <f t="shared" si="485"/>
        <v>5.2828652554914264</v>
      </c>
      <c r="Q4471" s="86">
        <f t="shared" si="486"/>
        <v>6.2197492372575001</v>
      </c>
      <c r="S4471" s="86">
        <f t="shared" si="487"/>
        <v>5.1976730467899329E-2</v>
      </c>
      <c r="T4471" s="87">
        <v>0.98611572999999997</v>
      </c>
      <c r="U4471" s="87">
        <v>0</v>
      </c>
    </row>
    <row r="4472" spans="2:21">
      <c r="B4472" s="87" t="s">
        <v>10238</v>
      </c>
      <c r="C4472" s="87" t="s">
        <v>832</v>
      </c>
      <c r="D4472" s="87"/>
      <c r="E4472" s="87">
        <v>51.4905342313102</v>
      </c>
      <c r="F4472" s="86">
        <v>58.717898399950997</v>
      </c>
      <c r="G4472" s="86">
        <v>59.853704537687904</v>
      </c>
      <c r="H4472" s="86">
        <f t="shared" si="488"/>
        <v>56.687379056316367</v>
      </c>
      <c r="I4472" s="86">
        <f t="shared" si="483"/>
        <v>4.5362882400730715</v>
      </c>
      <c r="J4472" s="86">
        <f t="shared" si="484"/>
        <v>5.8249556625124033</v>
      </c>
      <c r="L4472" s="87">
        <v>60.398411995255501</v>
      </c>
      <c r="M4472" s="86">
        <v>60.4616819970325</v>
      </c>
      <c r="N4472" s="86">
        <v>59.177056595070802</v>
      </c>
      <c r="O4472" s="86">
        <f t="shared" si="489"/>
        <v>60.012383529119603</v>
      </c>
      <c r="P4472" s="86">
        <f t="shared" si="485"/>
        <v>0.7241057162747303</v>
      </c>
      <c r="Q4472" s="86">
        <f t="shared" si="486"/>
        <v>5.9071883258191455</v>
      </c>
      <c r="S4472" s="86">
        <f t="shared" si="487"/>
        <v>8.2232663306741546E-2</v>
      </c>
      <c r="T4472" s="87">
        <v>0.91676302600000004</v>
      </c>
      <c r="U4472" s="87">
        <v>0</v>
      </c>
    </row>
    <row r="4473" spans="2:21">
      <c r="B4473" s="87" t="s">
        <v>10239</v>
      </c>
      <c r="C4473" s="87" t="s">
        <v>832</v>
      </c>
      <c r="D4473" s="87" t="s">
        <v>3511</v>
      </c>
      <c r="E4473" s="87">
        <v>41.820069036543202</v>
      </c>
      <c r="F4473" s="86">
        <v>51.7432844102673</v>
      </c>
      <c r="G4473" s="86">
        <v>53.2014137780914</v>
      </c>
      <c r="H4473" s="86">
        <f t="shared" si="488"/>
        <v>48.921589074967301</v>
      </c>
      <c r="I4473" s="86">
        <f t="shared" si="483"/>
        <v>6.1931595696730151</v>
      </c>
      <c r="J4473" s="86">
        <f t="shared" si="484"/>
        <v>5.6123993612494143</v>
      </c>
      <c r="L4473" s="87">
        <v>47.608287292414403</v>
      </c>
      <c r="M4473" s="86">
        <v>53.5015405744888</v>
      </c>
      <c r="N4473" s="86">
        <v>51.206207122554702</v>
      </c>
      <c r="O4473" s="86">
        <f t="shared" si="489"/>
        <v>50.772011663152632</v>
      </c>
      <c r="P4473" s="86">
        <f t="shared" si="485"/>
        <v>2.9705223167642072</v>
      </c>
      <c r="Q4473" s="86">
        <f t="shared" si="486"/>
        <v>5.6659615178258536</v>
      </c>
      <c r="S4473" s="86">
        <f t="shared" si="487"/>
        <v>5.3562156576438764E-2</v>
      </c>
      <c r="T4473" s="87">
        <v>0.98772236000000002</v>
      </c>
      <c r="U4473" s="87">
        <v>0</v>
      </c>
    </row>
    <row r="4474" spans="2:21">
      <c r="B4474" s="87" t="s">
        <v>10240</v>
      </c>
      <c r="C4474" s="87" t="s">
        <v>5491</v>
      </c>
      <c r="D4474" s="87" t="s">
        <v>1405</v>
      </c>
      <c r="E4474" s="87">
        <v>51.613975271132503</v>
      </c>
      <c r="F4474" s="86">
        <v>52.089007914122</v>
      </c>
      <c r="G4474" s="86">
        <v>51.875722132717698</v>
      </c>
      <c r="H4474" s="86">
        <f t="shared" si="488"/>
        <v>51.859568439324072</v>
      </c>
      <c r="I4474" s="86">
        <f t="shared" si="483"/>
        <v>0.23792794987997579</v>
      </c>
      <c r="J4474" s="86">
        <f t="shared" si="484"/>
        <v>5.6965382954280193</v>
      </c>
      <c r="L4474" s="87">
        <v>53.741717898947101</v>
      </c>
      <c r="M4474" s="86">
        <v>57.6618649487976</v>
      </c>
      <c r="N4474" s="86">
        <v>50.578780842628703</v>
      </c>
      <c r="O4474" s="86">
        <f t="shared" si="489"/>
        <v>53.99412123012447</v>
      </c>
      <c r="P4474" s="86">
        <f t="shared" si="485"/>
        <v>3.5482813720106363</v>
      </c>
      <c r="Q4474" s="86">
        <f t="shared" si="486"/>
        <v>5.7547304330182651</v>
      </c>
      <c r="S4474" s="86">
        <f t="shared" si="487"/>
        <v>5.8192137590245878E-2</v>
      </c>
      <c r="T4474" s="87">
        <v>0.96919776700000004</v>
      </c>
      <c r="U4474" s="87">
        <v>0</v>
      </c>
    </row>
    <row r="4475" spans="2:21">
      <c r="B4475" s="87" t="s">
        <v>10241</v>
      </c>
      <c r="C4475" s="87" t="s">
        <v>841</v>
      </c>
      <c r="D4475" s="87"/>
      <c r="E4475" s="87">
        <v>108.31264175093</v>
      </c>
      <c r="F4475" s="86">
        <v>103.647077660254</v>
      </c>
      <c r="G4475" s="86">
        <v>110.483824476048</v>
      </c>
      <c r="H4475" s="86">
        <f t="shared" si="488"/>
        <v>107.48118129574398</v>
      </c>
      <c r="I4475" s="86">
        <f t="shared" si="483"/>
        <v>3.4933897037434769</v>
      </c>
      <c r="J4475" s="86">
        <f t="shared" si="484"/>
        <v>6.7479402725851685</v>
      </c>
      <c r="L4475" s="87">
        <v>109.108413611874</v>
      </c>
      <c r="M4475" s="86">
        <v>110.662882566536</v>
      </c>
      <c r="N4475" s="86">
        <v>109.413183799652</v>
      </c>
      <c r="O4475" s="86">
        <f t="shared" si="489"/>
        <v>109.72815999268734</v>
      </c>
      <c r="P4475" s="86">
        <f t="shared" si="485"/>
        <v>0.82371168158905239</v>
      </c>
      <c r="Q4475" s="86">
        <f t="shared" si="486"/>
        <v>6.7777900078431772</v>
      </c>
      <c r="S4475" s="86">
        <f t="shared" si="487"/>
        <v>2.9849735258009148E-2</v>
      </c>
      <c r="T4475" s="87">
        <v>0.97666326199999998</v>
      </c>
      <c r="U4475" s="87">
        <v>0</v>
      </c>
    </row>
    <row r="4476" spans="2:21">
      <c r="B4476" s="87" t="s">
        <v>10242</v>
      </c>
      <c r="C4476" s="87" t="s">
        <v>832</v>
      </c>
      <c r="D4476" s="87" t="s">
        <v>1259</v>
      </c>
      <c r="E4476" s="87">
        <v>54.634052823088297</v>
      </c>
      <c r="F4476" s="86">
        <v>53.786323647715001</v>
      </c>
      <c r="G4476" s="86">
        <v>60.846915458699698</v>
      </c>
      <c r="H4476" s="86">
        <f t="shared" si="488"/>
        <v>56.422430643167665</v>
      </c>
      <c r="I4476" s="86">
        <f t="shared" si="483"/>
        <v>3.8550889225606606</v>
      </c>
      <c r="J4476" s="86">
        <f t="shared" si="484"/>
        <v>5.8181969125533204</v>
      </c>
      <c r="L4476" s="87">
        <v>58.566667084056498</v>
      </c>
      <c r="M4476" s="86">
        <v>58.629697566719102</v>
      </c>
      <c r="N4476" s="86">
        <v>61.751784334525702</v>
      </c>
      <c r="O4476" s="86">
        <f t="shared" si="489"/>
        <v>59.649382995100432</v>
      </c>
      <c r="P4476" s="86">
        <f t="shared" si="485"/>
        <v>1.8210056986316767</v>
      </c>
      <c r="Q4476" s="86">
        <f t="shared" si="486"/>
        <v>5.8984353098487272</v>
      </c>
      <c r="S4476" s="86">
        <f t="shared" si="487"/>
        <v>8.0238397295407479E-2</v>
      </c>
      <c r="T4476" s="87">
        <v>0.92322063399999998</v>
      </c>
      <c r="U4476" s="87">
        <v>0</v>
      </c>
    </row>
    <row r="4477" spans="2:21">
      <c r="B4477" s="87" t="s">
        <v>10243</v>
      </c>
      <c r="C4477" s="87" t="s">
        <v>5492</v>
      </c>
      <c r="D4477" s="87" t="s">
        <v>5493</v>
      </c>
      <c r="E4477" s="87">
        <v>58.266298336505599</v>
      </c>
      <c r="F4477" s="86">
        <v>62.333514571251101</v>
      </c>
      <c r="G4477" s="86">
        <v>60.165588322241298</v>
      </c>
      <c r="H4477" s="86">
        <f t="shared" si="488"/>
        <v>60.255133743332664</v>
      </c>
      <c r="I4477" s="86">
        <f t="shared" si="483"/>
        <v>2.035086180453586</v>
      </c>
      <c r="J4477" s="86">
        <f t="shared" si="484"/>
        <v>5.9130122592262131</v>
      </c>
      <c r="L4477" s="87">
        <v>61.961242398657703</v>
      </c>
      <c r="M4477" s="86">
        <v>61.911664976110998</v>
      </c>
      <c r="N4477" s="86">
        <v>61.633169647493297</v>
      </c>
      <c r="O4477" s="86">
        <f t="shared" si="489"/>
        <v>61.835359007420664</v>
      </c>
      <c r="P4477" s="86">
        <f t="shared" si="485"/>
        <v>0.17684706148950577</v>
      </c>
      <c r="Q4477" s="86">
        <f t="shared" si="486"/>
        <v>5.9503601381437159</v>
      </c>
      <c r="S4477" s="86">
        <f t="shared" si="487"/>
        <v>3.7347878917502124E-2</v>
      </c>
      <c r="T4477" s="87">
        <v>1</v>
      </c>
      <c r="U4477" s="87">
        <v>0</v>
      </c>
    </row>
    <row r="4478" spans="2:21">
      <c r="B4478" s="87" t="s">
        <v>10244</v>
      </c>
      <c r="C4478" s="87" t="s">
        <v>5494</v>
      </c>
      <c r="D4478" s="87" t="s">
        <v>4206</v>
      </c>
      <c r="E4478" s="87">
        <v>806.55060447647702</v>
      </c>
      <c r="F4478" s="86">
        <v>708.55010879618396</v>
      </c>
      <c r="G4478" s="86">
        <v>725.47794334351204</v>
      </c>
      <c r="H4478" s="86">
        <f t="shared" si="488"/>
        <v>746.85955220539097</v>
      </c>
      <c r="I4478" s="86">
        <f t="shared" si="483"/>
        <v>52.382288863103057</v>
      </c>
      <c r="J4478" s="86">
        <f t="shared" si="484"/>
        <v>9.5446931578396157</v>
      </c>
      <c r="L4478" s="87">
        <v>853.13082633782301</v>
      </c>
      <c r="M4478" s="86">
        <v>674.81977126868696</v>
      </c>
      <c r="N4478" s="86">
        <v>686.53536023848005</v>
      </c>
      <c r="O4478" s="86">
        <f t="shared" si="489"/>
        <v>738.16198594832997</v>
      </c>
      <c r="P4478" s="86">
        <f t="shared" si="485"/>
        <v>99.738104311270604</v>
      </c>
      <c r="Q4478" s="86">
        <f t="shared" si="486"/>
        <v>9.5277936329990549</v>
      </c>
      <c r="S4478" s="86">
        <f t="shared" si="487"/>
        <v>-1.6899524840560912E-2</v>
      </c>
      <c r="T4478" s="87">
        <v>0.88265221400000005</v>
      </c>
      <c r="U4478" s="87">
        <v>0</v>
      </c>
    </row>
    <row r="4479" spans="2:21">
      <c r="B4479" s="87" t="s">
        <v>10245</v>
      </c>
      <c r="C4479" s="87" t="s">
        <v>832</v>
      </c>
      <c r="D4479" s="87" t="s">
        <v>5495</v>
      </c>
      <c r="E4479" s="87">
        <v>108.088137892099</v>
      </c>
      <c r="F4479" s="86">
        <v>97.051506570081401</v>
      </c>
      <c r="G4479" s="86">
        <v>94.200039487912903</v>
      </c>
      <c r="H4479" s="86">
        <f t="shared" si="488"/>
        <v>99.77989465003111</v>
      </c>
      <c r="I4479" s="86">
        <f t="shared" si="483"/>
        <v>7.3350457024614233</v>
      </c>
      <c r="J4479" s="86">
        <f t="shared" si="484"/>
        <v>6.640677241003015</v>
      </c>
      <c r="L4479" s="87">
        <v>117.710103859669</v>
      </c>
      <c r="M4479" s="86">
        <v>101.802327262068</v>
      </c>
      <c r="N4479" s="86">
        <v>99.0975467717642</v>
      </c>
      <c r="O4479" s="86">
        <f t="shared" si="489"/>
        <v>106.20332596450039</v>
      </c>
      <c r="P4479" s="86">
        <f t="shared" si="485"/>
        <v>10.056510951703755</v>
      </c>
      <c r="Q4479" s="86">
        <f t="shared" si="486"/>
        <v>6.7306851374361445</v>
      </c>
      <c r="S4479" s="86">
        <f t="shared" si="487"/>
        <v>9.0007896433129647E-2</v>
      </c>
      <c r="T4479" s="87">
        <v>0.89661569900000004</v>
      </c>
      <c r="U4479" s="87">
        <v>0</v>
      </c>
    </row>
    <row r="4480" spans="2:21">
      <c r="B4480" s="87" t="s">
        <v>10246</v>
      </c>
      <c r="C4480" s="87" t="s">
        <v>5496</v>
      </c>
      <c r="D4480" s="87" t="s">
        <v>5497</v>
      </c>
      <c r="E4480" s="87">
        <v>80.582196608853593</v>
      </c>
      <c r="F4480" s="86">
        <v>81.220246450386597</v>
      </c>
      <c r="G4480" s="86">
        <v>80.512088815441203</v>
      </c>
      <c r="H4480" s="86">
        <f t="shared" si="488"/>
        <v>80.771510624893793</v>
      </c>
      <c r="I4480" s="86">
        <f t="shared" si="483"/>
        <v>0.39019438294882797</v>
      </c>
      <c r="J4480" s="86">
        <f t="shared" si="484"/>
        <v>6.3357746164795428</v>
      </c>
      <c r="L4480" s="87">
        <v>88.020696009988001</v>
      </c>
      <c r="M4480" s="86">
        <v>96.345632360223306</v>
      </c>
      <c r="N4480" s="86">
        <v>88.073154548587397</v>
      </c>
      <c r="O4480" s="86">
        <f t="shared" si="489"/>
        <v>90.813160972932906</v>
      </c>
      <c r="P4480" s="86">
        <f t="shared" si="485"/>
        <v>4.7913325612983968</v>
      </c>
      <c r="Q4480" s="86">
        <f t="shared" si="486"/>
        <v>6.504829488157573</v>
      </c>
      <c r="S4480" s="86">
        <f t="shared" si="487"/>
        <v>0.16905487167803057</v>
      </c>
      <c r="T4480" s="87">
        <v>0.427096372</v>
      </c>
      <c r="U4480" s="87">
        <v>0</v>
      </c>
    </row>
    <row r="4481" spans="2:21">
      <c r="B4481" s="87" t="s">
        <v>10247</v>
      </c>
      <c r="C4481" s="87" t="s">
        <v>4107</v>
      </c>
      <c r="D4481" s="87" t="s">
        <v>5498</v>
      </c>
      <c r="E4481" s="87">
        <v>163.91513424063399</v>
      </c>
      <c r="F4481" s="86">
        <v>142.748925830991</v>
      </c>
      <c r="G4481" s="86">
        <v>146.927453062208</v>
      </c>
      <c r="H4481" s="86">
        <f t="shared" si="488"/>
        <v>151.197171044611</v>
      </c>
      <c r="I4481" s="86">
        <f t="shared" si="483"/>
        <v>11.210484527755794</v>
      </c>
      <c r="J4481" s="86">
        <f t="shared" si="484"/>
        <v>7.2402873362246369</v>
      </c>
      <c r="L4481" s="87">
        <v>149.186107239743</v>
      </c>
      <c r="M4481" s="86">
        <v>141.44470190162701</v>
      </c>
      <c r="N4481" s="86">
        <v>155.70305132604301</v>
      </c>
      <c r="O4481" s="86">
        <f t="shared" si="489"/>
        <v>148.77795348913767</v>
      </c>
      <c r="P4481" s="86">
        <f t="shared" si="485"/>
        <v>7.1379320668023931</v>
      </c>
      <c r="Q4481" s="86">
        <f t="shared" si="486"/>
        <v>7.2170169477504222</v>
      </c>
      <c r="S4481" s="86">
        <f t="shared" si="487"/>
        <v>-2.3270388474214195E-2</v>
      </c>
      <c r="T4481" s="87">
        <v>0.858845886</v>
      </c>
      <c r="U4481" s="87">
        <v>0</v>
      </c>
    </row>
    <row r="4482" spans="2:21">
      <c r="B4482" s="87" t="s">
        <v>10248</v>
      </c>
      <c r="C4482" s="87" t="s">
        <v>5499</v>
      </c>
      <c r="D4482" s="87" t="s">
        <v>5500</v>
      </c>
      <c r="E4482" s="87">
        <v>80.018043389071593</v>
      </c>
      <c r="F4482" s="86">
        <v>92.6121000171308</v>
      </c>
      <c r="G4482" s="86">
        <v>97.963417122213201</v>
      </c>
      <c r="H4482" s="86">
        <f t="shared" si="488"/>
        <v>90.197853509471869</v>
      </c>
      <c r="I4482" s="86">
        <f t="shared" si="483"/>
        <v>9.2130640535784689</v>
      </c>
      <c r="J4482" s="86">
        <f t="shared" si="484"/>
        <v>6.495021196127583</v>
      </c>
      <c r="L4482" s="87">
        <v>83.3895889997317</v>
      </c>
      <c r="M4482" s="86">
        <v>112.851348446093</v>
      </c>
      <c r="N4482" s="86">
        <v>97.179262471998598</v>
      </c>
      <c r="O4482" s="86">
        <f t="shared" si="489"/>
        <v>97.806733305941108</v>
      </c>
      <c r="P4482" s="86">
        <f t="shared" si="485"/>
        <v>14.74089912978171</v>
      </c>
      <c r="Q4482" s="86">
        <f t="shared" si="486"/>
        <v>6.6118618828941997</v>
      </c>
      <c r="S4482" s="86">
        <f t="shared" si="487"/>
        <v>0.11684068676661756</v>
      </c>
      <c r="T4482" s="87">
        <v>0.84178788000000004</v>
      </c>
      <c r="U4482" s="87">
        <v>0</v>
      </c>
    </row>
    <row r="4483" spans="2:21">
      <c r="B4483" s="87" t="s">
        <v>10249</v>
      </c>
      <c r="C4483" s="87" t="s">
        <v>841</v>
      </c>
      <c r="D4483" s="87"/>
      <c r="E4483" s="87">
        <v>87.134238386599506</v>
      </c>
      <c r="F4483" s="86">
        <v>72.155382209299006</v>
      </c>
      <c r="G4483" s="86">
        <v>87.074719867204607</v>
      </c>
      <c r="H4483" s="86">
        <f t="shared" si="488"/>
        <v>82.121446821034368</v>
      </c>
      <c r="I4483" s="86">
        <f t="shared" si="483"/>
        <v>8.6309164343944804</v>
      </c>
      <c r="J4483" s="86">
        <f t="shared" si="484"/>
        <v>6.3596871400536044</v>
      </c>
      <c r="L4483" s="87">
        <v>84.741110927576003</v>
      </c>
      <c r="M4483" s="86">
        <v>76.869559767130895</v>
      </c>
      <c r="N4483" s="86">
        <v>81.285443770861406</v>
      </c>
      <c r="O4483" s="86">
        <f t="shared" si="489"/>
        <v>80.965371488522763</v>
      </c>
      <c r="P4483" s="86">
        <f t="shared" si="485"/>
        <v>3.9455245680792919</v>
      </c>
      <c r="Q4483" s="86">
        <f t="shared" si="486"/>
        <v>6.3392331008631162</v>
      </c>
      <c r="S4483" s="86">
        <f t="shared" si="487"/>
        <v>-2.0454039190487272E-2</v>
      </c>
      <c r="T4483" s="87">
        <v>0.89137222000000005</v>
      </c>
      <c r="U4483" s="87">
        <v>0</v>
      </c>
    </row>
    <row r="4484" spans="2:21">
      <c r="B4484" s="87" t="s">
        <v>10250</v>
      </c>
      <c r="C4484" s="87" t="s">
        <v>5501</v>
      </c>
      <c r="D4484" s="87" t="s">
        <v>3068</v>
      </c>
      <c r="E4484" s="87">
        <v>94.732064615036606</v>
      </c>
      <c r="F4484" s="86">
        <v>88.934950328004703</v>
      </c>
      <c r="G4484" s="86">
        <v>90.248063059635697</v>
      </c>
      <c r="H4484" s="86">
        <f t="shared" si="488"/>
        <v>91.305026000892326</v>
      </c>
      <c r="I4484" s="86">
        <f t="shared" si="483"/>
        <v>3.039656478719226</v>
      </c>
      <c r="J4484" s="86">
        <f t="shared" si="484"/>
        <v>6.5126223722599415</v>
      </c>
      <c r="L4484" s="87">
        <v>107.672860935302</v>
      </c>
      <c r="M4484" s="86">
        <v>108.42816255650899</v>
      </c>
      <c r="N4484" s="86">
        <v>97.200389411743402</v>
      </c>
      <c r="O4484" s="86">
        <f t="shared" si="489"/>
        <v>104.43380430118479</v>
      </c>
      <c r="P4484" s="86">
        <f t="shared" si="485"/>
        <v>6.2756942529766251</v>
      </c>
      <c r="Q4484" s="86">
        <f t="shared" si="486"/>
        <v>6.7064449649366651</v>
      </c>
      <c r="S4484" s="86">
        <f t="shared" si="487"/>
        <v>0.19382259267672414</v>
      </c>
      <c r="T4484" s="87">
        <v>0.319373778</v>
      </c>
      <c r="U4484" s="87">
        <v>0</v>
      </c>
    </row>
    <row r="4485" spans="2:21">
      <c r="B4485" s="87" t="s">
        <v>10251</v>
      </c>
      <c r="C4485" s="87" t="s">
        <v>5502</v>
      </c>
      <c r="D4485" s="87" t="s">
        <v>5503</v>
      </c>
      <c r="E4485" s="87">
        <v>60.130502828855199</v>
      </c>
      <c r="F4485" s="86">
        <v>76.655075118214199</v>
      </c>
      <c r="G4485" s="86">
        <v>82.502717475559507</v>
      </c>
      <c r="H4485" s="86">
        <f t="shared" si="488"/>
        <v>73.096098474209626</v>
      </c>
      <c r="I4485" s="86">
        <f t="shared" si="483"/>
        <v>11.602962255992264</v>
      </c>
      <c r="J4485" s="86">
        <f t="shared" si="484"/>
        <v>6.191722498847235</v>
      </c>
      <c r="L4485" s="87">
        <v>68.343174855848801</v>
      </c>
      <c r="M4485" s="86">
        <v>69.020415750526794</v>
      </c>
      <c r="N4485" s="86">
        <v>79.629159840042604</v>
      </c>
      <c r="O4485" s="86">
        <f t="shared" si="489"/>
        <v>72.330916815472733</v>
      </c>
      <c r="P4485" s="86">
        <f t="shared" si="485"/>
        <v>6.3295282005547726</v>
      </c>
      <c r="Q4485" s="86">
        <f t="shared" si="486"/>
        <v>6.1765405332453929</v>
      </c>
      <c r="S4485" s="86">
        <f t="shared" si="487"/>
        <v>-1.5181965601842283E-2</v>
      </c>
      <c r="T4485" s="87">
        <v>0.908877567</v>
      </c>
      <c r="U4485" s="87">
        <v>0</v>
      </c>
    </row>
    <row r="4486" spans="2:21">
      <c r="B4486" s="87" t="s">
        <v>10252</v>
      </c>
      <c r="C4486" s="87" t="s">
        <v>5504</v>
      </c>
      <c r="D4486" s="87" t="s">
        <v>1490</v>
      </c>
      <c r="E4486" s="87">
        <v>44.010764774154403</v>
      </c>
      <c r="F4486" s="86">
        <v>45.8518255260052</v>
      </c>
      <c r="G4486" s="86">
        <v>51.557118901013503</v>
      </c>
      <c r="H4486" s="86">
        <f t="shared" si="488"/>
        <v>47.139903067057702</v>
      </c>
      <c r="I4486" s="86">
        <f t="shared" ref="I4486:I4549" si="490">STDEV(E4486:G4486)</f>
        <v>3.9346185286268525</v>
      </c>
      <c r="J4486" s="86">
        <f t="shared" ref="J4486:J4549" si="491">LOG(H4486,2)</f>
        <v>5.5588768868903999</v>
      </c>
      <c r="L4486" s="87">
        <v>43.825037126252298</v>
      </c>
      <c r="M4486" s="86">
        <v>42.817382930448403</v>
      </c>
      <c r="N4486" s="86">
        <v>43.973032429741998</v>
      </c>
      <c r="O4486" s="86">
        <f t="shared" si="489"/>
        <v>43.538484162147569</v>
      </c>
      <c r="P4486" s="86">
        <f t="shared" ref="P4486:P4549" si="492">STDEV(L4486:N4486)</f>
        <v>0.62886078923104272</v>
      </c>
      <c r="Q4486" s="86">
        <f t="shared" ref="Q4486:Q4549" si="493">LOG(O4486,2)</f>
        <v>5.4442192743514353</v>
      </c>
      <c r="S4486" s="86">
        <f t="shared" ref="S4486:S4549" si="494">LOG(O4486/H4486,2)</f>
        <v>-0.1146576125389645</v>
      </c>
      <c r="T4486" s="87">
        <v>0.38850830800000002</v>
      </c>
      <c r="U4486" s="87">
        <v>0</v>
      </c>
    </row>
    <row r="4487" spans="2:21">
      <c r="B4487" s="87" t="s">
        <v>10253</v>
      </c>
      <c r="C4487" s="87" t="s">
        <v>832</v>
      </c>
      <c r="D4487" s="87" t="s">
        <v>5505</v>
      </c>
      <c r="E4487" s="87">
        <v>89.4909071518221</v>
      </c>
      <c r="F4487" s="86">
        <v>79.8300949564848</v>
      </c>
      <c r="G4487" s="86">
        <v>81.440041766787601</v>
      </c>
      <c r="H4487" s="86">
        <f t="shared" ref="H4487:H4550" si="495">AVERAGE(E4487:G4487)</f>
        <v>83.5870146250315</v>
      </c>
      <c r="I4487" s="86">
        <f t="shared" si="490"/>
        <v>5.1759001544583008</v>
      </c>
      <c r="J4487" s="86">
        <f t="shared" si="491"/>
        <v>6.3852069296436502</v>
      </c>
      <c r="L4487" s="87">
        <v>81.120680010833198</v>
      </c>
      <c r="M4487" s="86">
        <v>79.609552215658994</v>
      </c>
      <c r="N4487" s="86">
        <v>84.998597106041203</v>
      </c>
      <c r="O4487" s="86">
        <f t="shared" ref="O4487:O4550" si="496">AVERAGE(L4487:N4487)</f>
        <v>81.909609777511136</v>
      </c>
      <c r="P4487" s="86">
        <f t="shared" si="492"/>
        <v>2.7797947478548704</v>
      </c>
      <c r="Q4487" s="86">
        <f t="shared" si="493"/>
        <v>6.3559608161682322</v>
      </c>
      <c r="S4487" s="86">
        <f t="shared" si="494"/>
        <v>-2.9246113475418997E-2</v>
      </c>
      <c r="T4487" s="87">
        <v>0.84178788000000004</v>
      </c>
      <c r="U4487" s="87">
        <v>0</v>
      </c>
    </row>
    <row r="4488" spans="2:21">
      <c r="B4488" s="87" t="s">
        <v>10254</v>
      </c>
      <c r="C4488" s="87" t="s">
        <v>5506</v>
      </c>
      <c r="D4488" s="87" t="s">
        <v>3580</v>
      </c>
      <c r="E4488" s="87">
        <v>79.907449000290796</v>
      </c>
      <c r="F4488" s="86">
        <v>68.539273162366399</v>
      </c>
      <c r="G4488" s="86">
        <v>68.715314771264204</v>
      </c>
      <c r="H4488" s="86">
        <f t="shared" si="495"/>
        <v>72.387345644640462</v>
      </c>
      <c r="I4488" s="86">
        <f t="shared" si="490"/>
        <v>6.5131953388304993</v>
      </c>
      <c r="J4488" s="86">
        <f t="shared" si="491"/>
        <v>6.1776656102708536</v>
      </c>
      <c r="L4488" s="87">
        <v>80.466812251905594</v>
      </c>
      <c r="M4488" s="86">
        <v>74.3526505763801</v>
      </c>
      <c r="N4488" s="86">
        <v>67.898424992751899</v>
      </c>
      <c r="O4488" s="86">
        <f t="shared" si="496"/>
        <v>74.239295940345855</v>
      </c>
      <c r="P4488" s="86">
        <f t="shared" si="492"/>
        <v>6.2849603442780033</v>
      </c>
      <c r="Q4488" s="86">
        <f t="shared" si="493"/>
        <v>6.214111123399884</v>
      </c>
      <c r="S4488" s="86">
        <f t="shared" si="494"/>
        <v>3.644551312903007E-2</v>
      </c>
      <c r="T4488" s="87">
        <v>0.99777431100000002</v>
      </c>
      <c r="U4488" s="87">
        <v>0</v>
      </c>
    </row>
    <row r="4489" spans="2:21">
      <c r="B4489" s="87" t="s">
        <v>10255</v>
      </c>
      <c r="C4489" s="87" t="s">
        <v>841</v>
      </c>
      <c r="D4489" s="87"/>
      <c r="E4489" s="87">
        <v>3.7805342409035001</v>
      </c>
      <c r="F4489" s="86">
        <v>4.1913914970324004</v>
      </c>
      <c r="G4489" s="86">
        <v>4.8699341297231697</v>
      </c>
      <c r="H4489" s="86">
        <f t="shared" si="495"/>
        <v>4.2806199558863574</v>
      </c>
      <c r="I4489" s="86">
        <f t="shared" si="490"/>
        <v>0.55015390377799434</v>
      </c>
      <c r="J4489" s="86">
        <f t="shared" si="491"/>
        <v>2.0978197551572273</v>
      </c>
      <c r="L4489" s="87">
        <v>2.7592115755652298</v>
      </c>
      <c r="M4489" s="86">
        <v>2.30567579911034</v>
      </c>
      <c r="N4489" s="86">
        <v>5.5001752660104799</v>
      </c>
      <c r="O4489" s="86">
        <f t="shared" si="496"/>
        <v>3.5216875468953499</v>
      </c>
      <c r="P4489" s="86">
        <f t="shared" si="492"/>
        <v>1.7283616277122613</v>
      </c>
      <c r="Q4489" s="86">
        <f t="shared" si="493"/>
        <v>1.8162669152619857</v>
      </c>
      <c r="S4489" s="86">
        <f t="shared" si="494"/>
        <v>-0.2815528398952416</v>
      </c>
      <c r="T4489" s="87">
        <v>0.65572708300000004</v>
      </c>
      <c r="U4489" s="87">
        <v>0</v>
      </c>
    </row>
    <row r="4490" spans="2:21">
      <c r="B4490" s="87" t="s">
        <v>10256</v>
      </c>
      <c r="C4490" s="87" t="s">
        <v>832</v>
      </c>
      <c r="D4490" s="87" t="s">
        <v>5507</v>
      </c>
      <c r="E4490" s="87">
        <v>178.427083332362</v>
      </c>
      <c r="F4490" s="86">
        <v>161.75476722731401</v>
      </c>
      <c r="G4490" s="86">
        <v>160.57562068143699</v>
      </c>
      <c r="H4490" s="86">
        <f t="shared" si="495"/>
        <v>166.91915708037101</v>
      </c>
      <c r="I4490" s="86">
        <f t="shared" si="490"/>
        <v>9.9835800998495134</v>
      </c>
      <c r="J4490" s="86">
        <f t="shared" si="491"/>
        <v>7.3830057300882448</v>
      </c>
      <c r="L4490" s="87">
        <v>177.760814613702</v>
      </c>
      <c r="M4490" s="86">
        <v>142.50656652445201</v>
      </c>
      <c r="N4490" s="86">
        <v>149.1795399252</v>
      </c>
      <c r="O4490" s="86">
        <f t="shared" si="496"/>
        <v>156.482307021118</v>
      </c>
      <c r="P4490" s="86">
        <f t="shared" si="492"/>
        <v>18.72734117613906</v>
      </c>
      <c r="Q4490" s="86">
        <f t="shared" si="493"/>
        <v>7.2898557350100193</v>
      </c>
      <c r="S4490" s="86">
        <f t="shared" si="494"/>
        <v>-9.3149995078224912E-2</v>
      </c>
      <c r="T4490" s="87">
        <v>0.58867546699999995</v>
      </c>
      <c r="U4490" s="87">
        <v>0</v>
      </c>
    </row>
    <row r="4491" spans="2:21">
      <c r="B4491" s="87" t="s">
        <v>10257</v>
      </c>
      <c r="C4491" s="87" t="s">
        <v>3965</v>
      </c>
      <c r="D4491" s="87" t="s">
        <v>3296</v>
      </c>
      <c r="E4491" s="87">
        <v>13.579746053799701</v>
      </c>
      <c r="F4491" s="86">
        <v>11.7456186758046</v>
      </c>
      <c r="G4491" s="86">
        <v>12.1144174951196</v>
      </c>
      <c r="H4491" s="86">
        <f t="shared" si="495"/>
        <v>12.4799274082413</v>
      </c>
      <c r="I4491" s="86">
        <f t="shared" si="490"/>
        <v>0.97015665339184809</v>
      </c>
      <c r="J4491" s="86">
        <f t="shared" si="491"/>
        <v>3.6415376374148578</v>
      </c>
      <c r="L4491" s="87">
        <v>15.9711628134012</v>
      </c>
      <c r="M4491" s="86">
        <v>10.7416431045027</v>
      </c>
      <c r="N4491" s="86">
        <v>13.272348202879501</v>
      </c>
      <c r="O4491" s="86">
        <f t="shared" si="496"/>
        <v>13.3283847069278</v>
      </c>
      <c r="P4491" s="86">
        <f t="shared" si="492"/>
        <v>2.6152101567137849</v>
      </c>
      <c r="Q4491" s="86">
        <f t="shared" si="493"/>
        <v>3.7364300428678479</v>
      </c>
      <c r="S4491" s="86">
        <f t="shared" si="494"/>
        <v>9.4892405452990075E-2</v>
      </c>
      <c r="T4491" s="87">
        <v>0.94203867699999999</v>
      </c>
      <c r="U4491" s="87">
        <v>0</v>
      </c>
    </row>
    <row r="4492" spans="2:21">
      <c r="B4492" s="87" t="s">
        <v>10258</v>
      </c>
      <c r="C4492" s="87" t="s">
        <v>5508</v>
      </c>
      <c r="D4492" s="87" t="s">
        <v>3241</v>
      </c>
      <c r="E4492" s="87">
        <v>57.102732965851096</v>
      </c>
      <c r="F4492" s="86">
        <v>52.022726398112297</v>
      </c>
      <c r="G4492" s="86">
        <v>45.368781992957402</v>
      </c>
      <c r="H4492" s="86">
        <f t="shared" si="495"/>
        <v>51.49808045230693</v>
      </c>
      <c r="I4492" s="86">
        <f t="shared" si="490"/>
        <v>5.8845425807708898</v>
      </c>
      <c r="J4492" s="86">
        <f t="shared" si="491"/>
        <v>5.686446752939549</v>
      </c>
      <c r="L4492" s="87">
        <v>60.477577933594098</v>
      </c>
      <c r="M4492" s="86">
        <v>59.4250935849591</v>
      </c>
      <c r="N4492" s="86">
        <v>57.1521889590041</v>
      </c>
      <c r="O4492" s="86">
        <f t="shared" si="496"/>
        <v>59.018286825852435</v>
      </c>
      <c r="P4492" s="86">
        <f t="shared" si="492"/>
        <v>1.6996092970216221</v>
      </c>
      <c r="Q4492" s="86">
        <f t="shared" si="493"/>
        <v>5.8830901379256835</v>
      </c>
      <c r="S4492" s="86">
        <f t="shared" si="494"/>
        <v>0.19664338498613454</v>
      </c>
      <c r="T4492" s="87">
        <v>0.52700650000000004</v>
      </c>
      <c r="U4492" s="87">
        <v>0</v>
      </c>
    </row>
    <row r="4493" spans="2:21">
      <c r="B4493" s="87" t="s">
        <v>10259</v>
      </c>
      <c r="C4493" s="87" t="s">
        <v>5509</v>
      </c>
      <c r="D4493" s="87" t="s">
        <v>3170</v>
      </c>
      <c r="E4493" s="87">
        <v>58.297176236941198</v>
      </c>
      <c r="F4493" s="86">
        <v>52.259243086722897</v>
      </c>
      <c r="G4493" s="86">
        <v>47.634748659307597</v>
      </c>
      <c r="H4493" s="86">
        <f t="shared" si="495"/>
        <v>52.730389327657235</v>
      </c>
      <c r="I4493" s="86">
        <f t="shared" si="490"/>
        <v>5.3468050784866188</v>
      </c>
      <c r="J4493" s="86">
        <f t="shared" si="491"/>
        <v>5.7205627435870312</v>
      </c>
      <c r="L4493" s="87">
        <v>63.6437146022026</v>
      </c>
      <c r="M4493" s="86">
        <v>60.9689148747049</v>
      </c>
      <c r="N4493" s="86">
        <v>56.2626194246251</v>
      </c>
      <c r="O4493" s="86">
        <f t="shared" si="496"/>
        <v>60.291749633844198</v>
      </c>
      <c r="P4493" s="86">
        <f t="shared" si="492"/>
        <v>3.7368510911845152</v>
      </c>
      <c r="Q4493" s="86">
        <f t="shared" si="493"/>
        <v>5.913888691097422</v>
      </c>
      <c r="S4493" s="86">
        <f t="shared" si="494"/>
        <v>0.19332594751039095</v>
      </c>
      <c r="T4493" s="87">
        <v>0.53369036000000003</v>
      </c>
      <c r="U4493" s="87">
        <v>0</v>
      </c>
    </row>
    <row r="4494" spans="2:21">
      <c r="B4494" s="87" t="s">
        <v>10260</v>
      </c>
      <c r="C4494" s="87" t="s">
        <v>3321</v>
      </c>
      <c r="D4494" s="87" t="s">
        <v>3322</v>
      </c>
      <c r="E4494" s="87">
        <v>106.128250377171</v>
      </c>
      <c r="F4494" s="86">
        <v>116.673560856534</v>
      </c>
      <c r="G4494" s="86">
        <v>126.744948501439</v>
      </c>
      <c r="H4494" s="86">
        <f t="shared" si="495"/>
        <v>116.51558657838133</v>
      </c>
      <c r="I4494" s="86">
        <f t="shared" si="490"/>
        <v>10.3092568738594</v>
      </c>
      <c r="J4494" s="86">
        <f t="shared" si="491"/>
        <v>6.8643791504501497</v>
      </c>
      <c r="L4494" s="87">
        <v>111.010004500758</v>
      </c>
      <c r="M4494" s="86">
        <v>129.81129655232101</v>
      </c>
      <c r="N4494" s="86">
        <v>109.416030392198</v>
      </c>
      <c r="O4494" s="86">
        <f t="shared" si="496"/>
        <v>116.74577714842569</v>
      </c>
      <c r="P4494" s="86">
        <f t="shared" si="492"/>
        <v>11.34310523335053</v>
      </c>
      <c r="Q4494" s="86">
        <f t="shared" si="493"/>
        <v>6.8672265564359449</v>
      </c>
      <c r="S4494" s="86">
        <f t="shared" si="494"/>
        <v>2.8474059857959131E-3</v>
      </c>
      <c r="T4494" s="87">
        <v>0.92638575400000001</v>
      </c>
      <c r="U4494" s="87">
        <v>0</v>
      </c>
    </row>
    <row r="4495" spans="2:21">
      <c r="B4495" s="87" t="s">
        <v>10261</v>
      </c>
      <c r="C4495" s="87" t="s">
        <v>5510</v>
      </c>
      <c r="D4495" s="87" t="s">
        <v>5511</v>
      </c>
      <c r="E4495" s="87">
        <v>71.292238891587104</v>
      </c>
      <c r="F4495" s="86">
        <v>70.1042049372615</v>
      </c>
      <c r="G4495" s="86">
        <v>75.419148796843601</v>
      </c>
      <c r="H4495" s="86">
        <f t="shared" si="495"/>
        <v>72.271864208564068</v>
      </c>
      <c r="I4495" s="86">
        <f t="shared" si="490"/>
        <v>2.7896068502342821</v>
      </c>
      <c r="J4495" s="86">
        <f t="shared" si="491"/>
        <v>6.1753622031016517</v>
      </c>
      <c r="L4495" s="87">
        <v>69.467756891405898</v>
      </c>
      <c r="M4495" s="86">
        <v>70.345958137185207</v>
      </c>
      <c r="N4495" s="86">
        <v>71.683092645237807</v>
      </c>
      <c r="O4495" s="86">
        <f t="shared" si="496"/>
        <v>70.498935891276304</v>
      </c>
      <c r="P4495" s="86">
        <f t="shared" si="492"/>
        <v>1.115562535444143</v>
      </c>
      <c r="Q4495" s="86">
        <f t="shared" si="493"/>
        <v>6.1395295765695082</v>
      </c>
      <c r="S4495" s="86">
        <f t="shared" si="494"/>
        <v>-3.5832626532142774E-2</v>
      </c>
      <c r="T4495" s="87">
        <v>0.746660722</v>
      </c>
      <c r="U4495" s="87">
        <v>0</v>
      </c>
    </row>
    <row r="4496" spans="2:21">
      <c r="B4496" s="87" t="s">
        <v>10262</v>
      </c>
      <c r="C4496" s="87" t="s">
        <v>832</v>
      </c>
      <c r="D4496" s="87" t="s">
        <v>1538</v>
      </c>
      <c r="E4496" s="87">
        <v>97.495456823300302</v>
      </c>
      <c r="F4496" s="86">
        <v>88.588848141426695</v>
      </c>
      <c r="G4496" s="86">
        <v>100.334332939232</v>
      </c>
      <c r="H4496" s="86">
        <f t="shared" si="495"/>
        <v>95.472879301319665</v>
      </c>
      <c r="I4496" s="86">
        <f t="shared" si="490"/>
        <v>6.128394419273687</v>
      </c>
      <c r="J4496" s="86">
        <f t="shared" si="491"/>
        <v>6.5770190641164135</v>
      </c>
      <c r="L4496" s="87">
        <v>106.704664606682</v>
      </c>
      <c r="M4496" s="86">
        <v>108.921506721331</v>
      </c>
      <c r="N4496" s="86">
        <v>96.279122340921802</v>
      </c>
      <c r="O4496" s="86">
        <f t="shared" si="496"/>
        <v>103.96843122297827</v>
      </c>
      <c r="P4496" s="86">
        <f t="shared" si="492"/>
        <v>6.750755554237962</v>
      </c>
      <c r="Q4496" s="86">
        <f t="shared" si="493"/>
        <v>6.7000017274505037</v>
      </c>
      <c r="S4496" s="86">
        <f t="shared" si="494"/>
        <v>0.1229826633340899</v>
      </c>
      <c r="T4496" s="87">
        <v>0.72381813500000003</v>
      </c>
      <c r="U4496" s="87">
        <v>0</v>
      </c>
    </row>
    <row r="4497" spans="2:21">
      <c r="B4497" s="87" t="s">
        <v>10263</v>
      </c>
      <c r="C4497" s="87" t="s">
        <v>5512</v>
      </c>
      <c r="D4497" s="87" t="s">
        <v>4500</v>
      </c>
      <c r="E4497" s="87">
        <v>106.235942816087</v>
      </c>
      <c r="F4497" s="86">
        <v>102.14381921957001</v>
      </c>
      <c r="G4497" s="86">
        <v>97.176218826078994</v>
      </c>
      <c r="H4497" s="86">
        <f t="shared" si="495"/>
        <v>101.85199362057865</v>
      </c>
      <c r="I4497" s="86">
        <f t="shared" si="490"/>
        <v>4.536906581466237</v>
      </c>
      <c r="J4497" s="86">
        <f t="shared" si="491"/>
        <v>6.6703304092378115</v>
      </c>
      <c r="L4497" s="87">
        <v>110.016666361098</v>
      </c>
      <c r="M4497" s="86">
        <v>111.584977573223</v>
      </c>
      <c r="N4497" s="86">
        <v>101.451154615886</v>
      </c>
      <c r="O4497" s="86">
        <f t="shared" si="496"/>
        <v>107.68426618340233</v>
      </c>
      <c r="P4497" s="86">
        <f t="shared" si="492"/>
        <v>5.4546915471315804</v>
      </c>
      <c r="Q4497" s="86">
        <f t="shared" si="493"/>
        <v>6.7506636619652127</v>
      </c>
      <c r="S4497" s="86">
        <f t="shared" si="494"/>
        <v>8.0333252727400842E-2</v>
      </c>
      <c r="T4497" s="87">
        <v>0.90718128099999995</v>
      </c>
      <c r="U4497" s="87">
        <v>0</v>
      </c>
    </row>
    <row r="4498" spans="2:21">
      <c r="B4498" s="87" t="s">
        <v>10264</v>
      </c>
      <c r="C4498" s="87" t="s">
        <v>841</v>
      </c>
      <c r="D4498" s="87" t="s">
        <v>4651</v>
      </c>
      <c r="E4498" s="87">
        <v>80.1895927495992</v>
      </c>
      <c r="F4498" s="86">
        <v>77.703285111013997</v>
      </c>
      <c r="G4498" s="86">
        <v>72.224392812671994</v>
      </c>
      <c r="H4498" s="86">
        <f t="shared" si="495"/>
        <v>76.705756891095064</v>
      </c>
      <c r="I4498" s="86">
        <f t="shared" si="490"/>
        <v>4.0752177145469508</v>
      </c>
      <c r="J4498" s="86">
        <f t="shared" si="491"/>
        <v>6.2612629532747333</v>
      </c>
      <c r="L4498" s="87">
        <v>87.241236871091402</v>
      </c>
      <c r="M4498" s="86">
        <v>82.993985846858294</v>
      </c>
      <c r="N4498" s="86">
        <v>71.654192906477206</v>
      </c>
      <c r="O4498" s="86">
        <f t="shared" si="496"/>
        <v>80.629805208142287</v>
      </c>
      <c r="P4498" s="86">
        <f t="shared" si="492"/>
        <v>8.0579772559907141</v>
      </c>
      <c r="Q4498" s="86">
        <f t="shared" si="493"/>
        <v>6.3332413316238609</v>
      </c>
      <c r="S4498" s="86">
        <f t="shared" si="494"/>
        <v>7.1978378349127847E-2</v>
      </c>
      <c r="T4498" s="87">
        <v>0.95297301300000004</v>
      </c>
      <c r="U4498" s="87">
        <v>0</v>
      </c>
    </row>
    <row r="4499" spans="2:21">
      <c r="B4499" s="87" t="s">
        <v>10265</v>
      </c>
      <c r="C4499" s="87" t="s">
        <v>5513</v>
      </c>
      <c r="D4499" s="87" t="s">
        <v>1095</v>
      </c>
      <c r="E4499" s="87">
        <v>28.657110863991601</v>
      </c>
      <c r="F4499" s="86">
        <v>32.733398347534902</v>
      </c>
      <c r="G4499" s="86">
        <v>29.657040205512502</v>
      </c>
      <c r="H4499" s="86">
        <f t="shared" si="495"/>
        <v>30.349183139013004</v>
      </c>
      <c r="I4499" s="86">
        <f t="shared" si="490"/>
        <v>2.1244590587768339</v>
      </c>
      <c r="J4499" s="86">
        <f t="shared" si="491"/>
        <v>4.9235857811490593</v>
      </c>
      <c r="L4499" s="87">
        <v>30.581226346950501</v>
      </c>
      <c r="M4499" s="86">
        <v>31.026165434092501</v>
      </c>
      <c r="N4499" s="86">
        <v>30.143321428697099</v>
      </c>
      <c r="O4499" s="86">
        <f t="shared" si="496"/>
        <v>30.583571069913365</v>
      </c>
      <c r="P4499" s="86">
        <f t="shared" si="492"/>
        <v>0.44142667314060047</v>
      </c>
      <c r="Q4499" s="86">
        <f t="shared" si="493"/>
        <v>4.9346849667286614</v>
      </c>
      <c r="S4499" s="86">
        <f t="shared" si="494"/>
        <v>1.1099185579601796E-2</v>
      </c>
      <c r="T4499" s="87">
        <v>0.95393430400000001</v>
      </c>
      <c r="U4499" s="87">
        <v>0</v>
      </c>
    </row>
    <row r="4500" spans="2:21">
      <c r="B4500" s="87" t="s">
        <v>10266</v>
      </c>
      <c r="C4500" s="87" t="s">
        <v>5514</v>
      </c>
      <c r="D4500" s="87" t="s">
        <v>5515</v>
      </c>
      <c r="E4500" s="87">
        <v>139.63010899186099</v>
      </c>
      <c r="F4500" s="86">
        <v>155.370779949259</v>
      </c>
      <c r="G4500" s="86">
        <v>155.251939459732</v>
      </c>
      <c r="H4500" s="86">
        <f t="shared" si="495"/>
        <v>150.08427613361735</v>
      </c>
      <c r="I4500" s="86">
        <f t="shared" si="490"/>
        <v>9.0537693109732587</v>
      </c>
      <c r="J4500" s="86">
        <f t="shared" si="491"/>
        <v>7.2296290279437345</v>
      </c>
      <c r="L4500" s="87">
        <v>141.780639160519</v>
      </c>
      <c r="M4500" s="86">
        <v>150.593982224911</v>
      </c>
      <c r="N4500" s="86">
        <v>154.579728388044</v>
      </c>
      <c r="O4500" s="86">
        <f t="shared" si="496"/>
        <v>148.98478325782469</v>
      </c>
      <c r="P4500" s="86">
        <f t="shared" si="492"/>
        <v>6.5495276356612484</v>
      </c>
      <c r="Q4500" s="86">
        <f t="shared" si="493"/>
        <v>7.2190211765726247</v>
      </c>
      <c r="S4500" s="86">
        <f t="shared" si="494"/>
        <v>-1.060785137110927E-2</v>
      </c>
      <c r="T4500" s="87">
        <v>0.850497002</v>
      </c>
      <c r="U4500" s="87">
        <v>0</v>
      </c>
    </row>
    <row r="4501" spans="2:21">
      <c r="B4501" s="87" t="s">
        <v>10267</v>
      </c>
      <c r="C4501" s="87" t="s">
        <v>5516</v>
      </c>
      <c r="D4501" s="87" t="s">
        <v>978</v>
      </c>
      <c r="E4501" s="87">
        <v>88.972917910918696</v>
      </c>
      <c r="F4501" s="86">
        <v>89.896268116059602</v>
      </c>
      <c r="G4501" s="86">
        <v>107.00793959372599</v>
      </c>
      <c r="H4501" s="86">
        <f t="shared" si="495"/>
        <v>95.29237520690144</v>
      </c>
      <c r="I4501" s="86">
        <f t="shared" si="490"/>
        <v>10.156474810519024</v>
      </c>
      <c r="J4501" s="86">
        <f t="shared" si="491"/>
        <v>6.5742888767951877</v>
      </c>
      <c r="L4501" s="87">
        <v>95.600087696043204</v>
      </c>
      <c r="M4501" s="86">
        <v>101.8965886762</v>
      </c>
      <c r="N4501" s="86">
        <v>107.06106624112</v>
      </c>
      <c r="O4501" s="86">
        <f t="shared" si="496"/>
        <v>101.51924753778773</v>
      </c>
      <c r="P4501" s="86">
        <f t="shared" si="492"/>
        <v>5.739799391418777</v>
      </c>
      <c r="Q4501" s="86">
        <f t="shared" si="493"/>
        <v>6.6656094708283469</v>
      </c>
      <c r="S4501" s="86">
        <f t="shared" si="494"/>
        <v>9.1320594033158953E-2</v>
      </c>
      <c r="T4501" s="87">
        <v>0.88970005600000002</v>
      </c>
      <c r="U4501" s="87">
        <v>0</v>
      </c>
    </row>
    <row r="4502" spans="2:21">
      <c r="B4502" s="87" t="s">
        <v>10268</v>
      </c>
      <c r="C4502" s="87" t="s">
        <v>3101</v>
      </c>
      <c r="D4502" s="87" t="s">
        <v>1029</v>
      </c>
      <c r="E4502" s="87">
        <v>52.004123083396102</v>
      </c>
      <c r="F4502" s="86">
        <v>58.188182321438802</v>
      </c>
      <c r="G4502" s="86">
        <v>58.389516351272697</v>
      </c>
      <c r="H4502" s="86">
        <f t="shared" si="495"/>
        <v>56.193940585369205</v>
      </c>
      <c r="I4502" s="86">
        <f t="shared" si="490"/>
        <v>3.6298845536424929</v>
      </c>
      <c r="J4502" s="86">
        <f t="shared" si="491"/>
        <v>5.812342667348827</v>
      </c>
      <c r="L4502" s="87">
        <v>76.448831999683193</v>
      </c>
      <c r="M4502" s="86">
        <v>74.111007828546704</v>
      </c>
      <c r="N4502" s="86">
        <v>83.087754018456096</v>
      </c>
      <c r="O4502" s="86">
        <f t="shared" si="496"/>
        <v>77.882531282228669</v>
      </c>
      <c r="P4502" s="86">
        <f t="shared" si="492"/>
        <v>4.6569424802215176</v>
      </c>
      <c r="Q4502" s="86">
        <f t="shared" si="493"/>
        <v>6.2832278691480941</v>
      </c>
      <c r="S4502" s="86">
        <f t="shared" si="494"/>
        <v>0.47088520179926613</v>
      </c>
      <c r="T4502" s="87">
        <v>1.4366100000000001E-4</v>
      </c>
      <c r="U4502" s="87">
        <v>0</v>
      </c>
    </row>
    <row r="4503" spans="2:21">
      <c r="B4503" s="87" t="s">
        <v>10269</v>
      </c>
      <c r="C4503" s="87" t="s">
        <v>841</v>
      </c>
      <c r="D4503" s="87"/>
      <c r="E4503" s="87">
        <v>125.40544528009799</v>
      </c>
      <c r="F4503" s="86">
        <v>138.97366744144199</v>
      </c>
      <c r="G4503" s="86">
        <v>133.66667334255399</v>
      </c>
      <c r="H4503" s="86">
        <f t="shared" si="495"/>
        <v>132.68192868803132</v>
      </c>
      <c r="I4503" s="86">
        <f t="shared" si="490"/>
        <v>6.837503541560678</v>
      </c>
      <c r="J4503" s="86">
        <f t="shared" si="491"/>
        <v>7.0518280784365306</v>
      </c>
      <c r="L4503" s="87">
        <v>133.444222235137</v>
      </c>
      <c r="M4503" s="86">
        <v>151.11709755805899</v>
      </c>
      <c r="N4503" s="86">
        <v>146.87386452028699</v>
      </c>
      <c r="O4503" s="86">
        <f t="shared" si="496"/>
        <v>143.81172810449434</v>
      </c>
      <c r="P4503" s="86">
        <f t="shared" si="492"/>
        <v>9.2257866936418402</v>
      </c>
      <c r="Q4503" s="86">
        <f t="shared" si="493"/>
        <v>7.1680375247191321</v>
      </c>
      <c r="S4503" s="86">
        <f t="shared" si="494"/>
        <v>0.11620944628260137</v>
      </c>
      <c r="T4503" s="87">
        <v>0.75771323700000004</v>
      </c>
      <c r="U4503" s="87">
        <v>0</v>
      </c>
    </row>
    <row r="4504" spans="2:21">
      <c r="B4504" s="87" t="s">
        <v>10270</v>
      </c>
      <c r="C4504" s="87" t="s">
        <v>841</v>
      </c>
      <c r="D4504" s="87"/>
      <c r="E4504" s="87">
        <v>89.991786830809303</v>
      </c>
      <c r="F4504" s="86">
        <v>88.326640134242695</v>
      </c>
      <c r="G4504" s="86">
        <v>96.788111039676906</v>
      </c>
      <c r="H4504" s="86">
        <f t="shared" si="495"/>
        <v>91.702179334909644</v>
      </c>
      <c r="I4504" s="86">
        <f t="shared" si="490"/>
        <v>4.4825444068563742</v>
      </c>
      <c r="J4504" s="86">
        <f t="shared" si="491"/>
        <v>6.5188841152759123</v>
      </c>
      <c r="L4504" s="87">
        <v>87.420063198905595</v>
      </c>
      <c r="M4504" s="86">
        <v>100.987153102229</v>
      </c>
      <c r="N4504" s="86">
        <v>89.910972786992502</v>
      </c>
      <c r="O4504" s="86">
        <f t="shared" si="496"/>
        <v>92.772729696042362</v>
      </c>
      <c r="P4504" s="86">
        <f t="shared" si="492"/>
        <v>7.2220995261825323</v>
      </c>
      <c r="Q4504" s="86">
        <f t="shared" si="493"/>
        <v>6.5356288860800378</v>
      </c>
      <c r="S4504" s="86">
        <f t="shared" si="494"/>
        <v>1.6744770804126043E-2</v>
      </c>
      <c r="T4504" s="87">
        <v>0.94688645500000002</v>
      </c>
      <c r="U4504" s="87">
        <v>0</v>
      </c>
    </row>
    <row r="4505" spans="2:21">
      <c r="B4505" s="87" t="s">
        <v>10271</v>
      </c>
      <c r="C4505" s="87" t="s">
        <v>5517</v>
      </c>
      <c r="D4505" s="87" t="s">
        <v>5518</v>
      </c>
      <c r="E4505" s="87">
        <v>129.439483612392</v>
      </c>
      <c r="F4505" s="86">
        <v>136.46399196527599</v>
      </c>
      <c r="G4505" s="86">
        <v>140.36703339634701</v>
      </c>
      <c r="H4505" s="86">
        <f t="shared" si="495"/>
        <v>135.42350299133832</v>
      </c>
      <c r="I4505" s="86">
        <f t="shared" si="490"/>
        <v>5.5375806133065195</v>
      </c>
      <c r="J4505" s="86">
        <f t="shared" si="491"/>
        <v>7.0813343327239204</v>
      </c>
      <c r="L4505" s="87">
        <v>140.17416724454199</v>
      </c>
      <c r="M4505" s="86">
        <v>154.05810856638399</v>
      </c>
      <c r="N4505" s="86">
        <v>143.22904859379599</v>
      </c>
      <c r="O4505" s="86">
        <f t="shared" si="496"/>
        <v>145.82044146824066</v>
      </c>
      <c r="P4505" s="86">
        <f t="shared" si="492"/>
        <v>7.2957141137369073</v>
      </c>
      <c r="Q4505" s="86">
        <f t="shared" si="493"/>
        <v>7.1880491641564195</v>
      </c>
      <c r="S4505" s="86">
        <f t="shared" si="494"/>
        <v>0.10671483143249941</v>
      </c>
      <c r="T4505" s="87">
        <v>0.80265268599999995</v>
      </c>
      <c r="U4505" s="87">
        <v>0</v>
      </c>
    </row>
    <row r="4506" spans="2:21">
      <c r="B4506" s="87" t="s">
        <v>10272</v>
      </c>
      <c r="C4506" s="87" t="s">
        <v>841</v>
      </c>
      <c r="D4506" s="87" t="s">
        <v>5519</v>
      </c>
      <c r="E4506" s="87">
        <v>75.709393283889995</v>
      </c>
      <c r="F4506" s="86">
        <v>77.534803230234502</v>
      </c>
      <c r="G4506" s="86">
        <v>71.764369783483204</v>
      </c>
      <c r="H4506" s="86">
        <f t="shared" si="495"/>
        <v>75.002855432535895</v>
      </c>
      <c r="I4506" s="86">
        <f t="shared" si="490"/>
        <v>2.949385078689041</v>
      </c>
      <c r="J4506" s="86">
        <f t="shared" si="491"/>
        <v>6.2288736163617617</v>
      </c>
      <c r="L4506" s="87">
        <v>81.770285971482494</v>
      </c>
      <c r="M4506" s="86">
        <v>88.299512459401697</v>
      </c>
      <c r="N4506" s="86">
        <v>77.607235694214495</v>
      </c>
      <c r="O4506" s="86">
        <f t="shared" si="496"/>
        <v>82.559011375032895</v>
      </c>
      <c r="P4506" s="86">
        <f t="shared" si="492"/>
        <v>5.389597519991157</v>
      </c>
      <c r="Q4506" s="86">
        <f t="shared" si="493"/>
        <v>6.3673537898142634</v>
      </c>
      <c r="S4506" s="86">
        <f t="shared" si="494"/>
        <v>0.13848017345250144</v>
      </c>
      <c r="T4506" s="87">
        <v>0.65255363499999997</v>
      </c>
      <c r="U4506" s="87">
        <v>0</v>
      </c>
    </row>
    <row r="4507" spans="2:21">
      <c r="B4507" s="87" t="s">
        <v>10273</v>
      </c>
      <c r="C4507" s="87" t="s">
        <v>832</v>
      </c>
      <c r="D4507" s="87" t="s">
        <v>866</v>
      </c>
      <c r="E4507" s="87">
        <v>44.303857478938397</v>
      </c>
      <c r="F4507" s="86">
        <v>44.349207768693802</v>
      </c>
      <c r="G4507" s="86">
        <v>45.564182461706302</v>
      </c>
      <c r="H4507" s="86">
        <f t="shared" si="495"/>
        <v>44.739082569779498</v>
      </c>
      <c r="I4507" s="86">
        <f t="shared" si="490"/>
        <v>0.71491715319919402</v>
      </c>
      <c r="J4507" s="86">
        <f t="shared" si="491"/>
        <v>5.4834637673416111</v>
      </c>
      <c r="L4507" s="87">
        <v>49.731468663505098</v>
      </c>
      <c r="M4507" s="86">
        <v>51.451685047764201</v>
      </c>
      <c r="N4507" s="86">
        <v>46.799038617767501</v>
      </c>
      <c r="O4507" s="86">
        <f t="shared" si="496"/>
        <v>49.327397443012266</v>
      </c>
      <c r="P4507" s="86">
        <f t="shared" si="492"/>
        <v>2.35249545463178</v>
      </c>
      <c r="Q4507" s="86">
        <f t="shared" si="493"/>
        <v>5.6243172663651428</v>
      </c>
      <c r="S4507" s="86">
        <f t="shared" si="494"/>
        <v>0.14085349902353236</v>
      </c>
      <c r="T4507" s="87">
        <v>0.61114166400000003</v>
      </c>
      <c r="U4507" s="87">
        <v>0</v>
      </c>
    </row>
    <row r="4508" spans="2:21">
      <c r="B4508" s="87" t="s">
        <v>10274</v>
      </c>
      <c r="C4508" s="87" t="s">
        <v>3905</v>
      </c>
      <c r="D4508" s="87" t="s">
        <v>955</v>
      </c>
      <c r="E4508" s="87">
        <v>70.339023525973602</v>
      </c>
      <c r="F4508" s="86">
        <v>70.4816584254269</v>
      </c>
      <c r="G4508" s="86">
        <v>78.262178959120703</v>
      </c>
      <c r="H4508" s="86">
        <f t="shared" si="495"/>
        <v>73.027620303507078</v>
      </c>
      <c r="I4508" s="86">
        <f t="shared" si="490"/>
        <v>4.5338217232187494</v>
      </c>
      <c r="J4508" s="86">
        <f t="shared" si="491"/>
        <v>6.1903703142006874</v>
      </c>
      <c r="L4508" s="87">
        <v>76.854659182261898</v>
      </c>
      <c r="M4508" s="86">
        <v>75.304453500823797</v>
      </c>
      <c r="N4508" s="86">
        <v>83.034136983990507</v>
      </c>
      <c r="O4508" s="86">
        <f t="shared" si="496"/>
        <v>78.397749889025405</v>
      </c>
      <c r="P4508" s="86">
        <f t="shared" si="492"/>
        <v>4.0893579428144919</v>
      </c>
      <c r="Q4508" s="86">
        <f t="shared" si="493"/>
        <v>6.2927403427159918</v>
      </c>
      <c r="S4508" s="86">
        <f t="shared" si="494"/>
        <v>0.10237002851530493</v>
      </c>
      <c r="T4508" s="87">
        <v>0.82741527599999998</v>
      </c>
      <c r="U4508" s="87">
        <v>0</v>
      </c>
    </row>
    <row r="4509" spans="2:21">
      <c r="B4509" s="87" t="s">
        <v>10275</v>
      </c>
      <c r="C4509" s="87" t="s">
        <v>5520</v>
      </c>
      <c r="D4509" s="87" t="s">
        <v>2977</v>
      </c>
      <c r="E4509" s="87">
        <v>78.133589367105799</v>
      </c>
      <c r="F4509" s="86">
        <v>71.8538228094354</v>
      </c>
      <c r="G4509" s="86">
        <v>68.291394174549794</v>
      </c>
      <c r="H4509" s="86">
        <f t="shared" si="495"/>
        <v>72.759602117030326</v>
      </c>
      <c r="I4509" s="86">
        <f t="shared" si="490"/>
        <v>4.9832247257818407</v>
      </c>
      <c r="J4509" s="86">
        <f t="shared" si="491"/>
        <v>6.1850657485782907</v>
      </c>
      <c r="L4509" s="87">
        <v>75.562251970936401</v>
      </c>
      <c r="M4509" s="86">
        <v>79.779076619368396</v>
      </c>
      <c r="N4509" s="86">
        <v>75.636728127255495</v>
      </c>
      <c r="O4509" s="86">
        <f t="shared" si="496"/>
        <v>76.992685572520088</v>
      </c>
      <c r="P4509" s="86">
        <f t="shared" si="492"/>
        <v>2.413372738292261</v>
      </c>
      <c r="Q4509" s="86">
        <f t="shared" si="493"/>
        <v>6.2666494888833695</v>
      </c>
      <c r="S4509" s="86">
        <f t="shared" si="494"/>
        <v>8.1583740305078895E-2</v>
      </c>
      <c r="T4509" s="87">
        <v>0.90375330300000001</v>
      </c>
      <c r="U4509" s="87">
        <v>0</v>
      </c>
    </row>
    <row r="4510" spans="2:21">
      <c r="B4510" s="87" t="s">
        <v>10276</v>
      </c>
      <c r="C4510" s="87" t="s">
        <v>5521</v>
      </c>
      <c r="D4510" s="87" t="s">
        <v>5522</v>
      </c>
      <c r="E4510" s="87">
        <v>131.81124417109899</v>
      </c>
      <c r="F4510" s="86">
        <v>126.78039639190899</v>
      </c>
      <c r="G4510" s="86">
        <v>131.23453046284999</v>
      </c>
      <c r="H4510" s="86">
        <f t="shared" si="495"/>
        <v>129.94205700861934</v>
      </c>
      <c r="I4510" s="86">
        <f t="shared" si="490"/>
        <v>2.7532204900377013</v>
      </c>
      <c r="J4510" s="86">
        <f t="shared" si="491"/>
        <v>7.0217246384020351</v>
      </c>
      <c r="L4510" s="87">
        <v>120.85561122221399</v>
      </c>
      <c r="M4510" s="86">
        <v>120.72559749033</v>
      </c>
      <c r="N4510" s="86">
        <v>120.15483550915501</v>
      </c>
      <c r="O4510" s="86">
        <f t="shared" si="496"/>
        <v>120.57868140723299</v>
      </c>
      <c r="P4510" s="86">
        <f t="shared" si="492"/>
        <v>0.37277325763492891</v>
      </c>
      <c r="Q4510" s="86">
        <f t="shared" si="493"/>
        <v>6.913831047702689</v>
      </c>
      <c r="S4510" s="86">
        <f t="shared" si="494"/>
        <v>-0.10789359069934512</v>
      </c>
      <c r="T4510" s="87">
        <v>0.34705904399999998</v>
      </c>
      <c r="U4510" s="87">
        <v>0</v>
      </c>
    </row>
    <row r="4511" spans="2:21">
      <c r="B4511" s="87" t="s">
        <v>10277</v>
      </c>
      <c r="C4511" s="87" t="s">
        <v>5523</v>
      </c>
      <c r="D4511" s="87" t="s">
        <v>5524</v>
      </c>
      <c r="E4511" s="87">
        <v>486.31417735258702</v>
      </c>
      <c r="F4511" s="86">
        <v>553.755441490213</v>
      </c>
      <c r="G4511" s="86">
        <v>532.81740836082599</v>
      </c>
      <c r="H4511" s="86">
        <f t="shared" si="495"/>
        <v>524.29567573454199</v>
      </c>
      <c r="I4511" s="86">
        <f t="shared" si="490"/>
        <v>34.518777097916775</v>
      </c>
      <c r="J4511" s="86">
        <f t="shared" si="491"/>
        <v>9.0342368366740846</v>
      </c>
      <c r="L4511" s="87">
        <v>487.70274778631</v>
      </c>
      <c r="M4511" s="86">
        <v>563.74549610065696</v>
      </c>
      <c r="N4511" s="86">
        <v>594.18560070688898</v>
      </c>
      <c r="O4511" s="86">
        <f t="shared" si="496"/>
        <v>548.54461486461867</v>
      </c>
      <c r="P4511" s="86">
        <f t="shared" si="492"/>
        <v>54.844777183342806</v>
      </c>
      <c r="Q4511" s="86">
        <f t="shared" si="493"/>
        <v>9.0994651541157427</v>
      </c>
      <c r="S4511" s="86">
        <f t="shared" si="494"/>
        <v>6.522831744165955E-2</v>
      </c>
      <c r="T4511" s="87">
        <v>0.95497988300000003</v>
      </c>
      <c r="U4511" s="87">
        <v>0</v>
      </c>
    </row>
    <row r="4512" spans="2:21">
      <c r="B4512" s="87" t="s">
        <v>10278</v>
      </c>
      <c r="C4512" s="87" t="s">
        <v>832</v>
      </c>
      <c r="D4512" s="87" t="s">
        <v>5525</v>
      </c>
      <c r="E4512" s="87">
        <v>124.32629382837</v>
      </c>
      <c r="F4512" s="86">
        <v>142.35776432013299</v>
      </c>
      <c r="G4512" s="86">
        <v>157.449271229326</v>
      </c>
      <c r="H4512" s="86">
        <f t="shared" si="495"/>
        <v>141.37777645927633</v>
      </c>
      <c r="I4512" s="86">
        <f t="shared" si="490"/>
        <v>16.583220137585773</v>
      </c>
      <c r="J4512" s="86">
        <f t="shared" si="491"/>
        <v>7.1434115467551393</v>
      </c>
      <c r="L4512" s="87">
        <v>114.007126586289</v>
      </c>
      <c r="M4512" s="86">
        <v>141.06861575764799</v>
      </c>
      <c r="N4512" s="86">
        <v>151.60366952455399</v>
      </c>
      <c r="O4512" s="86">
        <f t="shared" si="496"/>
        <v>135.55980395616368</v>
      </c>
      <c r="P4512" s="86">
        <f t="shared" si="492"/>
        <v>19.394207017182406</v>
      </c>
      <c r="Q4512" s="86">
        <f t="shared" si="493"/>
        <v>7.0827856453144999</v>
      </c>
      <c r="S4512" s="86">
        <f t="shared" si="494"/>
        <v>-6.0625901440639174E-2</v>
      </c>
      <c r="T4512" s="87">
        <v>0.74705806799999996</v>
      </c>
      <c r="U4512" s="87">
        <v>0</v>
      </c>
    </row>
    <row r="4513" spans="2:21">
      <c r="B4513" s="87" t="s">
        <v>10279</v>
      </c>
      <c r="C4513" s="87" t="s">
        <v>5526</v>
      </c>
      <c r="D4513" s="87" t="s">
        <v>1706</v>
      </c>
      <c r="E4513" s="87">
        <v>332.28906222678199</v>
      </c>
      <c r="F4513" s="86">
        <v>342.63069978574998</v>
      </c>
      <c r="G4513" s="86">
        <v>324.44868171269701</v>
      </c>
      <c r="H4513" s="86">
        <f t="shared" si="495"/>
        <v>333.12281457507629</v>
      </c>
      <c r="I4513" s="86">
        <f t="shared" si="490"/>
        <v>9.1196382897525581</v>
      </c>
      <c r="J4513" s="86">
        <f t="shared" si="491"/>
        <v>8.3799103529950063</v>
      </c>
      <c r="L4513" s="87">
        <v>313.94630323086301</v>
      </c>
      <c r="M4513" s="86">
        <v>299.27941542136301</v>
      </c>
      <c r="N4513" s="86">
        <v>341.77460863484998</v>
      </c>
      <c r="O4513" s="86">
        <f t="shared" si="496"/>
        <v>318.33344242902535</v>
      </c>
      <c r="P4513" s="86">
        <f t="shared" si="492"/>
        <v>21.584614991260246</v>
      </c>
      <c r="Q4513" s="86">
        <f t="shared" si="493"/>
        <v>8.3143949166264175</v>
      </c>
      <c r="S4513" s="86">
        <f t="shared" si="494"/>
        <v>-6.5515436368589197E-2</v>
      </c>
      <c r="T4513" s="87">
        <v>0.58834395100000003</v>
      </c>
      <c r="U4513" s="87">
        <v>0</v>
      </c>
    </row>
    <row r="4514" spans="2:21">
      <c r="B4514" s="87" t="s">
        <v>10280</v>
      </c>
      <c r="C4514" s="87" t="s">
        <v>832</v>
      </c>
      <c r="D4514" s="87" t="s">
        <v>5527</v>
      </c>
      <c r="E4514" s="87">
        <v>85.197685524667506</v>
      </c>
      <c r="F4514" s="86">
        <v>87.514773509991898</v>
      </c>
      <c r="G4514" s="86">
        <v>85.992229449429402</v>
      </c>
      <c r="H4514" s="86">
        <f t="shared" si="495"/>
        <v>86.23489616136294</v>
      </c>
      <c r="I4514" s="86">
        <f t="shared" si="490"/>
        <v>1.1774504374894665</v>
      </c>
      <c r="J4514" s="86">
        <f t="shared" si="491"/>
        <v>6.4301998891583709</v>
      </c>
      <c r="L4514" s="87">
        <v>86.160220440717197</v>
      </c>
      <c r="M4514" s="86">
        <v>84.357580273670195</v>
      </c>
      <c r="N4514" s="86">
        <v>92.3433681024583</v>
      </c>
      <c r="O4514" s="86">
        <f t="shared" si="496"/>
        <v>87.62038960561523</v>
      </c>
      <c r="P4514" s="86">
        <f t="shared" si="492"/>
        <v>4.1883495919269116</v>
      </c>
      <c r="Q4514" s="86">
        <f t="shared" si="493"/>
        <v>6.4531947245315555</v>
      </c>
      <c r="S4514" s="86">
        <f t="shared" si="494"/>
        <v>2.2994835373185137E-2</v>
      </c>
      <c r="T4514" s="87">
        <v>0.96793640000000003</v>
      </c>
      <c r="U4514" s="87">
        <v>0</v>
      </c>
    </row>
    <row r="4515" spans="2:21">
      <c r="B4515" s="87" t="s">
        <v>10281</v>
      </c>
      <c r="C4515" s="87" t="s">
        <v>5528</v>
      </c>
      <c r="D4515" s="87" t="s">
        <v>1053</v>
      </c>
      <c r="E4515" s="87">
        <v>123.00048023221299</v>
      </c>
      <c r="F4515" s="86">
        <v>120.33452864237999</v>
      </c>
      <c r="G4515" s="86">
        <v>132.41619091676699</v>
      </c>
      <c r="H4515" s="86">
        <f t="shared" si="495"/>
        <v>125.25039993045333</v>
      </c>
      <c r="I4515" s="86">
        <f t="shared" si="490"/>
        <v>6.3473021682037416</v>
      </c>
      <c r="J4515" s="86">
        <f t="shared" si="491"/>
        <v>6.9686713997960918</v>
      </c>
      <c r="L4515" s="87">
        <v>118.78177432542</v>
      </c>
      <c r="M4515" s="86">
        <v>130.62288855992699</v>
      </c>
      <c r="N4515" s="86">
        <v>125.865063599075</v>
      </c>
      <c r="O4515" s="86">
        <f t="shared" si="496"/>
        <v>125.08990882814066</v>
      </c>
      <c r="P4515" s="86">
        <f t="shared" si="492"/>
        <v>5.9584935401356027</v>
      </c>
      <c r="Q4515" s="86">
        <f t="shared" si="493"/>
        <v>6.9668215998155585</v>
      </c>
      <c r="S4515" s="86">
        <f t="shared" si="494"/>
        <v>-1.8497999805328379E-3</v>
      </c>
      <c r="T4515" s="87">
        <v>0.88457101299999996</v>
      </c>
      <c r="U4515" s="87">
        <v>0</v>
      </c>
    </row>
    <row r="4516" spans="2:21">
      <c r="B4516" s="87" t="s">
        <v>10282</v>
      </c>
      <c r="C4516" s="87" t="s">
        <v>3994</v>
      </c>
      <c r="D4516" s="87" t="s">
        <v>2386</v>
      </c>
      <c r="E4516" s="87">
        <v>640.80055383314402</v>
      </c>
      <c r="F4516" s="86">
        <v>683.81477558315203</v>
      </c>
      <c r="G4516" s="86">
        <v>695.01745299996503</v>
      </c>
      <c r="H4516" s="86">
        <f t="shared" si="495"/>
        <v>673.21092747208695</v>
      </c>
      <c r="I4516" s="86">
        <f t="shared" si="490"/>
        <v>28.621656746041307</v>
      </c>
      <c r="J4516" s="86">
        <f t="shared" si="491"/>
        <v>9.3949147842706324</v>
      </c>
      <c r="L4516" s="87">
        <v>580.90220695118796</v>
      </c>
      <c r="M4516" s="86">
        <v>595.34928004885205</v>
      </c>
      <c r="N4516" s="86">
        <v>652.61084138429896</v>
      </c>
      <c r="O4516" s="86">
        <f t="shared" si="496"/>
        <v>609.62077612811299</v>
      </c>
      <c r="P4516" s="86">
        <f t="shared" si="492"/>
        <v>37.92477769639077</v>
      </c>
      <c r="Q4516" s="86">
        <f t="shared" si="493"/>
        <v>9.2517682610873155</v>
      </c>
      <c r="S4516" s="86">
        <f t="shared" si="494"/>
        <v>-0.14314652318331669</v>
      </c>
      <c r="T4516" s="87">
        <v>0.22061076299999999</v>
      </c>
      <c r="U4516" s="87">
        <v>0</v>
      </c>
    </row>
    <row r="4517" spans="2:21">
      <c r="B4517" s="87" t="s">
        <v>10283</v>
      </c>
      <c r="C4517" s="87" t="s">
        <v>2984</v>
      </c>
      <c r="D4517" s="87" t="s">
        <v>5529</v>
      </c>
      <c r="E4517" s="87">
        <v>72.549740901429502</v>
      </c>
      <c r="F4517" s="86">
        <v>82.391313551258605</v>
      </c>
      <c r="G4517" s="86">
        <v>96.7546944164596</v>
      </c>
      <c r="H4517" s="86">
        <f t="shared" si="495"/>
        <v>83.898582956382555</v>
      </c>
      <c r="I4517" s="86">
        <f t="shared" si="490"/>
        <v>12.172667721617676</v>
      </c>
      <c r="J4517" s="86">
        <f t="shared" si="491"/>
        <v>6.3905745386983002</v>
      </c>
      <c r="L4517" s="87">
        <v>79.230380835739197</v>
      </c>
      <c r="M4517" s="86">
        <v>91.713931762907094</v>
      </c>
      <c r="N4517" s="86">
        <v>83.686177342852801</v>
      </c>
      <c r="O4517" s="86">
        <f t="shared" si="496"/>
        <v>84.876829980499693</v>
      </c>
      <c r="P4517" s="86">
        <f t="shared" si="492"/>
        <v>6.3263734647466281</v>
      </c>
      <c r="Q4517" s="86">
        <f t="shared" si="493"/>
        <v>6.4072988696978195</v>
      </c>
      <c r="S4517" s="86">
        <f t="shared" si="494"/>
        <v>1.6724330999518665E-2</v>
      </c>
      <c r="T4517" s="87">
        <v>0.95539615600000005</v>
      </c>
      <c r="U4517" s="87">
        <v>0</v>
      </c>
    </row>
    <row r="4518" spans="2:21">
      <c r="B4518" s="87" t="s">
        <v>10284</v>
      </c>
      <c r="C4518" s="87" t="s">
        <v>832</v>
      </c>
      <c r="D4518" s="87" t="s">
        <v>2850</v>
      </c>
      <c r="E4518" s="87">
        <v>72.469933294857995</v>
      </c>
      <c r="F4518" s="86">
        <v>89.389897394698096</v>
      </c>
      <c r="G4518" s="86">
        <v>102.083095424007</v>
      </c>
      <c r="H4518" s="86">
        <f t="shared" si="495"/>
        <v>87.980975371187697</v>
      </c>
      <c r="I4518" s="86">
        <f t="shared" si="490"/>
        <v>14.856770805698812</v>
      </c>
      <c r="J4518" s="86">
        <f t="shared" si="491"/>
        <v>6.4591196901724022</v>
      </c>
      <c r="L4518" s="87">
        <v>95.3011570585508</v>
      </c>
      <c r="M4518" s="86">
        <v>107.030652992548</v>
      </c>
      <c r="N4518" s="86">
        <v>112.85171391949901</v>
      </c>
      <c r="O4518" s="86">
        <f t="shared" si="496"/>
        <v>105.06117465686593</v>
      </c>
      <c r="P4518" s="86">
        <f t="shared" si="492"/>
        <v>8.9394991592585757</v>
      </c>
      <c r="Q4518" s="86">
        <f t="shared" si="493"/>
        <v>6.7150858098022379</v>
      </c>
      <c r="S4518" s="86">
        <f t="shared" si="494"/>
        <v>0.25596611962983584</v>
      </c>
      <c r="T4518" s="87">
        <v>0.355775279</v>
      </c>
      <c r="U4518" s="87">
        <v>0</v>
      </c>
    </row>
    <row r="4519" spans="2:21">
      <c r="B4519" s="87" t="s">
        <v>10285</v>
      </c>
      <c r="C4519" s="87" t="s">
        <v>5530</v>
      </c>
      <c r="D4519" s="87" t="s">
        <v>5531</v>
      </c>
      <c r="E4519" s="87">
        <v>91.698064566595704</v>
      </c>
      <c r="F4519" s="86">
        <v>83.341104562222498</v>
      </c>
      <c r="G4519" s="86">
        <v>97.1273083521789</v>
      </c>
      <c r="H4519" s="86">
        <f t="shared" si="495"/>
        <v>90.722159160332367</v>
      </c>
      <c r="I4519" s="86">
        <f t="shared" si="490"/>
        <v>6.9447208191569931</v>
      </c>
      <c r="J4519" s="86">
        <f t="shared" si="491"/>
        <v>6.5033830712878258</v>
      </c>
      <c r="L4519" s="87">
        <v>76.627600306850596</v>
      </c>
      <c r="M4519" s="86">
        <v>82.435112621687395</v>
      </c>
      <c r="N4519" s="86">
        <v>76.745638970084798</v>
      </c>
      <c r="O4519" s="86">
        <f t="shared" si="496"/>
        <v>78.602783966207596</v>
      </c>
      <c r="P4519" s="86">
        <f t="shared" si="492"/>
        <v>3.3194186952256013</v>
      </c>
      <c r="Q4519" s="86">
        <f t="shared" si="493"/>
        <v>6.2965085058841437</v>
      </c>
      <c r="S4519" s="86">
        <f t="shared" si="494"/>
        <v>-0.20687456540368232</v>
      </c>
      <c r="T4519" s="87">
        <v>8.5884296999999998E-2</v>
      </c>
      <c r="U4519" s="87">
        <v>0</v>
      </c>
    </row>
    <row r="4520" spans="2:21">
      <c r="B4520" s="87" t="s">
        <v>10286</v>
      </c>
      <c r="C4520" s="87" t="s">
        <v>2325</v>
      </c>
      <c r="D4520" s="87" t="s">
        <v>2326</v>
      </c>
      <c r="E4520" s="87">
        <v>19.656366228621099</v>
      </c>
      <c r="F4520" s="86">
        <v>14.6654993860096</v>
      </c>
      <c r="G4520" s="86">
        <v>12.3828810407178</v>
      </c>
      <c r="H4520" s="86">
        <f t="shared" si="495"/>
        <v>15.568248885116164</v>
      </c>
      <c r="I4520" s="86">
        <f t="shared" si="490"/>
        <v>3.7198271718273559</v>
      </c>
      <c r="J4520" s="86">
        <f t="shared" si="491"/>
        <v>3.9605347742539614</v>
      </c>
      <c r="L4520" s="87">
        <v>0.64620165330537904</v>
      </c>
      <c r="M4520" s="86">
        <v>0.63331516721974601</v>
      </c>
      <c r="N4520" s="86">
        <v>0.81002954475840605</v>
      </c>
      <c r="O4520" s="86">
        <f t="shared" si="496"/>
        <v>0.69651545509451029</v>
      </c>
      <c r="P4520" s="86">
        <f t="shared" si="492"/>
        <v>9.8517012719002345E-2</v>
      </c>
      <c r="Q4520" s="86">
        <f t="shared" si="493"/>
        <v>-0.52177272951118747</v>
      </c>
      <c r="S4520" s="86">
        <f t="shared" si="494"/>
        <v>-4.4823075037651483</v>
      </c>
      <c r="T4520" s="91">
        <v>7.2500000000000001E-68</v>
      </c>
      <c r="U4520" s="87">
        <v>1</v>
      </c>
    </row>
    <row r="4521" spans="2:21">
      <c r="B4521" s="87" t="s">
        <v>10287</v>
      </c>
      <c r="C4521" s="87" t="s">
        <v>2327</v>
      </c>
      <c r="D4521" s="87" t="s">
        <v>2328</v>
      </c>
      <c r="E4521" s="87">
        <v>169.62778932932201</v>
      </c>
      <c r="F4521" s="86">
        <v>168.409756387096</v>
      </c>
      <c r="G4521" s="86">
        <v>159.86406965161501</v>
      </c>
      <c r="H4521" s="86">
        <f t="shared" si="495"/>
        <v>165.96720512267765</v>
      </c>
      <c r="I4521" s="86">
        <f t="shared" si="490"/>
        <v>5.3204415226270827</v>
      </c>
      <c r="J4521" s="86">
        <f t="shared" si="491"/>
        <v>7.374754385075466</v>
      </c>
      <c r="L4521" s="87">
        <v>209.62175015922699</v>
      </c>
      <c r="M4521" s="86">
        <v>202.098200596244</v>
      </c>
      <c r="N4521" s="86">
        <v>178.661433760113</v>
      </c>
      <c r="O4521" s="86">
        <f t="shared" si="496"/>
        <v>196.79379483852802</v>
      </c>
      <c r="P4521" s="86">
        <f t="shared" si="492"/>
        <v>16.147378679376406</v>
      </c>
      <c r="Q4521" s="86">
        <f t="shared" si="493"/>
        <v>7.620540921138776</v>
      </c>
      <c r="S4521" s="86">
        <f t="shared" si="494"/>
        <v>0.24578653606330925</v>
      </c>
      <c r="T4521" s="87">
        <v>0.18302433200000001</v>
      </c>
      <c r="U4521" s="87">
        <v>0</v>
      </c>
    </row>
    <row r="4522" spans="2:21">
      <c r="B4522" s="87" t="s">
        <v>10288</v>
      </c>
      <c r="C4522" s="87" t="s">
        <v>841</v>
      </c>
      <c r="D4522" s="87" t="s">
        <v>2329</v>
      </c>
      <c r="E4522" s="87">
        <v>74.199285368132806</v>
      </c>
      <c r="F4522" s="86">
        <v>57.037315264231701</v>
      </c>
      <c r="G4522" s="86">
        <v>69.972450384530404</v>
      </c>
      <c r="H4522" s="86">
        <f t="shared" si="495"/>
        <v>67.069683672298311</v>
      </c>
      <c r="I4522" s="86">
        <f t="shared" si="490"/>
        <v>8.9416354992266189</v>
      </c>
      <c r="J4522" s="86">
        <f t="shared" si="491"/>
        <v>6.0675888926239132</v>
      </c>
      <c r="L4522" s="87">
        <v>85.355483981800901</v>
      </c>
      <c r="M4522" s="86">
        <v>62.051713432056999</v>
      </c>
      <c r="N4522" s="86">
        <v>63.945583759330901</v>
      </c>
      <c r="O4522" s="86">
        <f t="shared" si="496"/>
        <v>70.450927057729601</v>
      </c>
      <c r="P4522" s="86">
        <f t="shared" si="492"/>
        <v>12.942412797901882</v>
      </c>
      <c r="Q4522" s="86">
        <f t="shared" si="493"/>
        <v>6.1385467858479563</v>
      </c>
      <c r="S4522" s="86">
        <f t="shared" si="494"/>
        <v>7.0957893224043486E-2</v>
      </c>
      <c r="T4522" s="87">
        <v>0.96051160999999996</v>
      </c>
      <c r="U4522" s="87">
        <v>0</v>
      </c>
    </row>
    <row r="4523" spans="2:21">
      <c r="B4523" s="87" t="s">
        <v>10289</v>
      </c>
      <c r="C4523" s="87" t="s">
        <v>2851</v>
      </c>
      <c r="D4523" s="87" t="s">
        <v>2062</v>
      </c>
      <c r="E4523" s="87">
        <v>173.94409286108299</v>
      </c>
      <c r="F4523" s="86">
        <v>169.25088258989601</v>
      </c>
      <c r="G4523" s="86">
        <v>192.561170945687</v>
      </c>
      <c r="H4523" s="86">
        <f t="shared" si="495"/>
        <v>178.58538213222198</v>
      </c>
      <c r="I4523" s="86">
        <f t="shared" si="490"/>
        <v>12.328769621552825</v>
      </c>
      <c r="J4523" s="86">
        <f t="shared" si="491"/>
        <v>7.4804701851922077</v>
      </c>
      <c r="L4523" s="87">
        <v>157.95765221789799</v>
      </c>
      <c r="M4523" s="86">
        <v>169.62739918890401</v>
      </c>
      <c r="N4523" s="86">
        <v>189.920982617394</v>
      </c>
      <c r="O4523" s="86">
        <f t="shared" si="496"/>
        <v>172.50201134139866</v>
      </c>
      <c r="P4523" s="86">
        <f t="shared" si="492"/>
        <v>16.174398561532019</v>
      </c>
      <c r="Q4523" s="86">
        <f t="shared" si="493"/>
        <v>7.4304693733197018</v>
      </c>
      <c r="S4523" s="86">
        <f t="shared" si="494"/>
        <v>-5.0000811872505775E-2</v>
      </c>
      <c r="T4523" s="87">
        <v>0.71618447699999999</v>
      </c>
      <c r="U4523" s="87">
        <v>0</v>
      </c>
    </row>
    <row r="4524" spans="2:21">
      <c r="B4524" s="87" t="s">
        <v>10290</v>
      </c>
      <c r="C4524" s="87" t="s">
        <v>5532</v>
      </c>
      <c r="D4524" s="87" t="s">
        <v>5533</v>
      </c>
      <c r="E4524" s="87">
        <v>59.8584588143055</v>
      </c>
      <c r="F4524" s="86">
        <v>54.7015802965091</v>
      </c>
      <c r="G4524" s="86">
        <v>58.1268735839652</v>
      </c>
      <c r="H4524" s="86">
        <f t="shared" si="495"/>
        <v>57.562304231593266</v>
      </c>
      <c r="I4524" s="86">
        <f t="shared" si="490"/>
        <v>2.6243862000581673</v>
      </c>
      <c r="J4524" s="86">
        <f t="shared" si="491"/>
        <v>5.8470524395186567</v>
      </c>
      <c r="L4524" s="87">
        <v>57.3887225045845</v>
      </c>
      <c r="M4524" s="86">
        <v>52.229673006873902</v>
      </c>
      <c r="N4524" s="86">
        <v>51.393481652261002</v>
      </c>
      <c r="O4524" s="86">
        <f t="shared" si="496"/>
        <v>53.670625721239809</v>
      </c>
      <c r="P4524" s="86">
        <f t="shared" si="492"/>
        <v>3.2469965757790669</v>
      </c>
      <c r="Q4524" s="86">
        <f t="shared" si="493"/>
        <v>5.7460608028169986</v>
      </c>
      <c r="S4524" s="86">
        <f t="shared" si="494"/>
        <v>-0.10099163670165837</v>
      </c>
      <c r="T4524" s="87">
        <v>0.50344841600000001</v>
      </c>
      <c r="U4524" s="87">
        <v>0</v>
      </c>
    </row>
    <row r="4525" spans="2:21">
      <c r="B4525" s="87" t="s">
        <v>10291</v>
      </c>
      <c r="C4525" s="87" t="s">
        <v>832</v>
      </c>
      <c r="D4525" s="87" t="s">
        <v>3306</v>
      </c>
      <c r="E4525" s="87">
        <v>114.43779323816</v>
      </c>
      <c r="F4525" s="86">
        <v>117.20695256947501</v>
      </c>
      <c r="G4525" s="86">
        <v>138.273955545143</v>
      </c>
      <c r="H4525" s="86">
        <f t="shared" si="495"/>
        <v>123.30623378425933</v>
      </c>
      <c r="I4525" s="86">
        <f t="shared" si="490"/>
        <v>13.036164385430824</v>
      </c>
      <c r="J4525" s="86">
        <f t="shared" si="491"/>
        <v>6.9461019272470246</v>
      </c>
      <c r="L4525" s="87">
        <v>116.60252805701801</v>
      </c>
      <c r="M4525" s="86">
        <v>126.9968076537</v>
      </c>
      <c r="N4525" s="86">
        <v>128.279437510413</v>
      </c>
      <c r="O4525" s="86">
        <f t="shared" si="496"/>
        <v>123.95959107371034</v>
      </c>
      <c r="P4525" s="86">
        <f t="shared" si="492"/>
        <v>6.4035979738752697</v>
      </c>
      <c r="Q4525" s="86">
        <f t="shared" si="493"/>
        <v>6.9537260905592868</v>
      </c>
      <c r="S4525" s="86">
        <f t="shared" si="494"/>
        <v>7.6241633122624197E-3</v>
      </c>
      <c r="T4525" s="87">
        <v>0.94203867699999999</v>
      </c>
      <c r="U4525" s="87">
        <v>0</v>
      </c>
    </row>
    <row r="4526" spans="2:21">
      <c r="B4526" s="87" t="s">
        <v>10292</v>
      </c>
      <c r="C4526" s="87" t="s">
        <v>5534</v>
      </c>
      <c r="D4526" s="87" t="s">
        <v>5535</v>
      </c>
      <c r="E4526" s="87">
        <v>53.114943880462498</v>
      </c>
      <c r="F4526" s="86">
        <v>60.102876648028001</v>
      </c>
      <c r="G4526" s="86">
        <v>61.4922615317465</v>
      </c>
      <c r="H4526" s="86">
        <f t="shared" si="495"/>
        <v>58.236694020079</v>
      </c>
      <c r="I4526" s="86">
        <f t="shared" si="490"/>
        <v>4.489637063090135</v>
      </c>
      <c r="J4526" s="86">
        <f t="shared" si="491"/>
        <v>5.8638565538543839</v>
      </c>
      <c r="L4526" s="87">
        <v>59.954085859917299</v>
      </c>
      <c r="M4526" s="86">
        <v>68.775559698373996</v>
      </c>
      <c r="N4526" s="86">
        <v>68.5294011892084</v>
      </c>
      <c r="O4526" s="86">
        <f t="shared" si="496"/>
        <v>65.753015582499884</v>
      </c>
      <c r="P4526" s="86">
        <f t="shared" si="492"/>
        <v>5.023528436119137</v>
      </c>
      <c r="Q4526" s="86">
        <f t="shared" si="493"/>
        <v>6.0389851560778993</v>
      </c>
      <c r="S4526" s="86">
        <f t="shared" si="494"/>
        <v>0.17512860222351606</v>
      </c>
      <c r="T4526" s="87">
        <v>0.48911738500000002</v>
      </c>
      <c r="U4526" s="87">
        <v>0</v>
      </c>
    </row>
    <row r="4527" spans="2:21">
      <c r="B4527" s="87" t="s">
        <v>10293</v>
      </c>
      <c r="C4527" s="87" t="s">
        <v>841</v>
      </c>
      <c r="D4527" s="87"/>
      <c r="E4527" s="87">
        <v>140.224911228417</v>
      </c>
      <c r="F4527" s="86">
        <v>139.41870099633999</v>
      </c>
      <c r="G4527" s="86">
        <v>130.42373888312801</v>
      </c>
      <c r="H4527" s="86">
        <f t="shared" si="495"/>
        <v>136.68911703596169</v>
      </c>
      <c r="I4527" s="86">
        <f t="shared" si="490"/>
        <v>5.4409297259825351</v>
      </c>
      <c r="J4527" s="86">
        <f t="shared" si="491"/>
        <v>7.0947545722705083</v>
      </c>
      <c r="L4527" s="87">
        <v>143.75402894083501</v>
      </c>
      <c r="M4527" s="86">
        <v>130.423796057955</v>
      </c>
      <c r="N4527" s="86">
        <v>134.40483399504799</v>
      </c>
      <c r="O4527" s="86">
        <f t="shared" si="496"/>
        <v>136.19421966461266</v>
      </c>
      <c r="P4527" s="86">
        <f t="shared" si="492"/>
        <v>6.8428943425853399</v>
      </c>
      <c r="Q4527" s="86">
        <f t="shared" si="493"/>
        <v>7.0895216637696254</v>
      </c>
      <c r="S4527" s="86">
        <f t="shared" si="494"/>
        <v>-5.232908500881899E-3</v>
      </c>
      <c r="T4527" s="87">
        <v>0.86613705299999999</v>
      </c>
      <c r="U4527" s="87">
        <v>0</v>
      </c>
    </row>
    <row r="4528" spans="2:21">
      <c r="B4528" s="87" t="s">
        <v>10294</v>
      </c>
      <c r="C4528" s="87" t="s">
        <v>5536</v>
      </c>
      <c r="D4528" s="87" t="s">
        <v>918</v>
      </c>
      <c r="E4528" s="87">
        <v>81.410765076757599</v>
      </c>
      <c r="F4528" s="86">
        <v>76.424011698342795</v>
      </c>
      <c r="G4528" s="86">
        <v>82.254349102418701</v>
      </c>
      <c r="H4528" s="86">
        <f t="shared" si="495"/>
        <v>80.029708625839703</v>
      </c>
      <c r="I4528" s="86">
        <f t="shared" si="490"/>
        <v>3.1509833785356758</v>
      </c>
      <c r="J4528" s="86">
        <f t="shared" si="491"/>
        <v>6.3224637515230091</v>
      </c>
      <c r="L4528" s="87">
        <v>84.9613829927181</v>
      </c>
      <c r="M4528" s="86">
        <v>78.4635349216652</v>
      </c>
      <c r="N4528" s="86">
        <v>82.211688818969705</v>
      </c>
      <c r="O4528" s="86">
        <f t="shared" si="496"/>
        <v>81.878868911117664</v>
      </c>
      <c r="P4528" s="86">
        <f t="shared" si="492"/>
        <v>3.2616842592314863</v>
      </c>
      <c r="Q4528" s="86">
        <f t="shared" si="493"/>
        <v>6.3554192677470693</v>
      </c>
      <c r="S4528" s="86">
        <f t="shared" si="494"/>
        <v>3.2955516224060927E-2</v>
      </c>
      <c r="T4528" s="87">
        <v>0.99139929000000004</v>
      </c>
      <c r="U4528" s="87">
        <v>0</v>
      </c>
    </row>
    <row r="4529" spans="2:21">
      <c r="B4529" s="87" t="s">
        <v>10295</v>
      </c>
      <c r="C4529" s="87" t="s">
        <v>5537</v>
      </c>
      <c r="D4529" s="87" t="s">
        <v>5538</v>
      </c>
      <c r="E4529" s="87">
        <v>140.712303334712</v>
      </c>
      <c r="F4529" s="86">
        <v>127.37127784511399</v>
      </c>
      <c r="G4529" s="86">
        <v>129.894211775348</v>
      </c>
      <c r="H4529" s="86">
        <f t="shared" si="495"/>
        <v>132.65926431839134</v>
      </c>
      <c r="I4529" s="86">
        <f t="shared" si="490"/>
        <v>7.0873039269435001</v>
      </c>
      <c r="J4529" s="86">
        <f t="shared" si="491"/>
        <v>7.0515816201057042</v>
      </c>
      <c r="L4529" s="87">
        <v>153.25865853790299</v>
      </c>
      <c r="M4529" s="86">
        <v>152.24119265605799</v>
      </c>
      <c r="N4529" s="86">
        <v>159.77926765536199</v>
      </c>
      <c r="O4529" s="86">
        <f t="shared" si="496"/>
        <v>155.09303961644099</v>
      </c>
      <c r="P4529" s="86">
        <f t="shared" si="492"/>
        <v>4.0901539249466747</v>
      </c>
      <c r="Q4529" s="86">
        <f t="shared" si="493"/>
        <v>7.2769901312346752</v>
      </c>
      <c r="S4529" s="86">
        <f t="shared" si="494"/>
        <v>0.22540851112897139</v>
      </c>
      <c r="T4529" s="87">
        <v>0.20565660999999999</v>
      </c>
      <c r="U4529" s="87">
        <v>0</v>
      </c>
    </row>
    <row r="4530" spans="2:21">
      <c r="B4530" s="87" t="s">
        <v>10296</v>
      </c>
      <c r="C4530" s="87" t="s">
        <v>5539</v>
      </c>
      <c r="D4530" s="87" t="s">
        <v>1349</v>
      </c>
      <c r="E4530" s="87">
        <v>580.090453473298</v>
      </c>
      <c r="F4530" s="86">
        <v>712.60087663626496</v>
      </c>
      <c r="G4530" s="86">
        <v>666.18802043414098</v>
      </c>
      <c r="H4530" s="86">
        <f t="shared" si="495"/>
        <v>652.9597835145679</v>
      </c>
      <c r="I4530" s="86">
        <f t="shared" si="490"/>
        <v>67.238327988636129</v>
      </c>
      <c r="J4530" s="86">
        <f t="shared" si="491"/>
        <v>9.3508503271653911</v>
      </c>
      <c r="L4530" s="87">
        <v>680.55723546839295</v>
      </c>
      <c r="M4530" s="86">
        <v>754.66640789085204</v>
      </c>
      <c r="N4530" s="86">
        <v>762.10419147187304</v>
      </c>
      <c r="O4530" s="86">
        <f t="shared" si="496"/>
        <v>732.44261161037264</v>
      </c>
      <c r="P4530" s="86">
        <f t="shared" si="492"/>
        <v>45.087685116842778</v>
      </c>
      <c r="Q4530" s="86">
        <f t="shared" si="493"/>
        <v>9.5165719156050734</v>
      </c>
      <c r="S4530" s="86">
        <f t="shared" si="494"/>
        <v>0.16572158843968154</v>
      </c>
      <c r="T4530" s="87">
        <v>0.59972641000000004</v>
      </c>
      <c r="U4530" s="87">
        <v>0</v>
      </c>
    </row>
    <row r="4531" spans="2:21">
      <c r="B4531" s="87" t="s">
        <v>10297</v>
      </c>
      <c r="C4531" s="87" t="s">
        <v>5540</v>
      </c>
      <c r="D4531" s="87" t="s">
        <v>5541</v>
      </c>
      <c r="E4531" s="87">
        <v>130.06116015942499</v>
      </c>
      <c r="F4531" s="86">
        <v>117.764710223078</v>
      </c>
      <c r="G4531" s="86">
        <v>114.081338280764</v>
      </c>
      <c r="H4531" s="86">
        <f t="shared" si="495"/>
        <v>120.635736221089</v>
      </c>
      <c r="I4531" s="86">
        <f t="shared" si="490"/>
        <v>8.3678413900703426</v>
      </c>
      <c r="J4531" s="86">
        <f t="shared" si="491"/>
        <v>6.9145135334293162</v>
      </c>
      <c r="L4531" s="87">
        <v>138.74751969107899</v>
      </c>
      <c r="M4531" s="86">
        <v>151.01400162354901</v>
      </c>
      <c r="N4531" s="86">
        <v>125.16147686436101</v>
      </c>
      <c r="O4531" s="86">
        <f t="shared" si="496"/>
        <v>138.30766605966301</v>
      </c>
      <c r="P4531" s="86">
        <f t="shared" si="492"/>
        <v>12.931873898198573</v>
      </c>
      <c r="Q4531" s="86">
        <f t="shared" si="493"/>
        <v>7.1117373135787121</v>
      </c>
      <c r="S4531" s="86">
        <f t="shared" si="494"/>
        <v>0.19722378014939565</v>
      </c>
      <c r="T4531" s="87">
        <v>0.439437984</v>
      </c>
      <c r="U4531" s="87">
        <v>0</v>
      </c>
    </row>
    <row r="4532" spans="2:21">
      <c r="B4532" s="87" t="s">
        <v>10298</v>
      </c>
      <c r="C4532" s="87" t="s">
        <v>841</v>
      </c>
      <c r="D4532" s="87"/>
      <c r="E4532" s="87">
        <v>1234.01085310433</v>
      </c>
      <c r="F4532" s="86">
        <v>1266.9950631640199</v>
      </c>
      <c r="G4532" s="86">
        <v>1291.4737921496101</v>
      </c>
      <c r="H4532" s="86">
        <f t="shared" si="495"/>
        <v>1264.1599028059866</v>
      </c>
      <c r="I4532" s="86">
        <f t="shared" si="490"/>
        <v>28.836191524232476</v>
      </c>
      <c r="J4532" s="86">
        <f t="shared" si="491"/>
        <v>10.30396324532475</v>
      </c>
      <c r="L4532" s="87">
        <v>1105.0770496899199</v>
      </c>
      <c r="M4532" s="86">
        <v>1146.65175631638</v>
      </c>
      <c r="N4532" s="86">
        <v>1292.9817522396499</v>
      </c>
      <c r="O4532" s="86">
        <f t="shared" si="496"/>
        <v>1181.5701860819834</v>
      </c>
      <c r="P4532" s="86">
        <f t="shared" si="492"/>
        <v>98.699122909209052</v>
      </c>
      <c r="Q4532" s="86">
        <f t="shared" si="493"/>
        <v>10.206489613597196</v>
      </c>
      <c r="S4532" s="86">
        <f t="shared" si="494"/>
        <v>-9.7473631727554522E-2</v>
      </c>
      <c r="T4532" s="87">
        <v>0.470692632</v>
      </c>
      <c r="U4532" s="87">
        <v>0</v>
      </c>
    </row>
    <row r="4533" spans="2:21">
      <c r="B4533" s="87" t="s">
        <v>10299</v>
      </c>
      <c r="C4533" s="87" t="s">
        <v>5542</v>
      </c>
      <c r="D4533" s="87" t="s">
        <v>3593</v>
      </c>
      <c r="E4533" s="87">
        <v>552.84331415237602</v>
      </c>
      <c r="F4533" s="86">
        <v>579.55408214443401</v>
      </c>
      <c r="G4533" s="86">
        <v>597.41087667909005</v>
      </c>
      <c r="H4533" s="86">
        <f t="shared" si="495"/>
        <v>576.60275765863332</v>
      </c>
      <c r="I4533" s="86">
        <f t="shared" si="490"/>
        <v>22.429882847632218</v>
      </c>
      <c r="J4533" s="86">
        <f t="shared" si="491"/>
        <v>9.1714339264530551</v>
      </c>
      <c r="L4533" s="87">
        <v>550.33954665000397</v>
      </c>
      <c r="M4533" s="86">
        <v>567.23353950897797</v>
      </c>
      <c r="N4533" s="86">
        <v>577.22954373991399</v>
      </c>
      <c r="O4533" s="86">
        <f t="shared" si="496"/>
        <v>564.93420996629857</v>
      </c>
      <c r="P4533" s="86">
        <f t="shared" si="492"/>
        <v>13.591658218672984</v>
      </c>
      <c r="Q4533" s="86">
        <f t="shared" si="493"/>
        <v>9.1419390564497025</v>
      </c>
      <c r="S4533" s="86">
        <f t="shared" si="494"/>
        <v>-2.9494870003352186E-2</v>
      </c>
      <c r="T4533" s="87">
        <v>0.76928057000000005</v>
      </c>
      <c r="U4533" s="87">
        <v>0</v>
      </c>
    </row>
    <row r="4534" spans="2:21">
      <c r="B4534" s="87" t="s">
        <v>10300</v>
      </c>
      <c r="C4534" s="87" t="s">
        <v>5543</v>
      </c>
      <c r="D4534" s="87" t="s">
        <v>5544</v>
      </c>
      <c r="E4534" s="87">
        <v>184.476834949996</v>
      </c>
      <c r="F4534" s="86">
        <v>178.53686307759801</v>
      </c>
      <c r="G4534" s="86">
        <v>163.599746110529</v>
      </c>
      <c r="H4534" s="86">
        <f t="shared" si="495"/>
        <v>175.53781471270767</v>
      </c>
      <c r="I4534" s="86">
        <f t="shared" si="490"/>
        <v>10.756808445071568</v>
      </c>
      <c r="J4534" s="86">
        <f t="shared" si="491"/>
        <v>7.4556380420817057</v>
      </c>
      <c r="L4534" s="87">
        <v>177.02107478983299</v>
      </c>
      <c r="M4534" s="86">
        <v>204.279063840215</v>
      </c>
      <c r="N4534" s="86">
        <v>194.24870578414101</v>
      </c>
      <c r="O4534" s="86">
        <f t="shared" si="496"/>
        <v>191.84961480472967</v>
      </c>
      <c r="P4534" s="86">
        <f t="shared" si="492"/>
        <v>13.786450591552056</v>
      </c>
      <c r="Q4534" s="86">
        <f t="shared" si="493"/>
        <v>7.5838320580781406</v>
      </c>
      <c r="S4534" s="86">
        <f t="shared" si="494"/>
        <v>0.12819401599643498</v>
      </c>
      <c r="T4534" s="87">
        <v>0.71926385000000004</v>
      </c>
      <c r="U4534" s="87">
        <v>0</v>
      </c>
    </row>
    <row r="4535" spans="2:21">
      <c r="B4535" s="87" t="s">
        <v>10301</v>
      </c>
      <c r="C4535" s="87" t="s">
        <v>5545</v>
      </c>
      <c r="D4535" s="87" t="s">
        <v>5546</v>
      </c>
      <c r="E4535" s="87">
        <v>921.13016822014004</v>
      </c>
      <c r="F4535" s="86">
        <v>1081.98289414236</v>
      </c>
      <c r="G4535" s="86">
        <v>1074.3486959725301</v>
      </c>
      <c r="H4535" s="86">
        <f t="shared" si="495"/>
        <v>1025.8205861116767</v>
      </c>
      <c r="I4535" s="86">
        <f t="shared" si="490"/>
        <v>90.744878335653169</v>
      </c>
      <c r="J4535" s="86">
        <f t="shared" si="491"/>
        <v>10.002562713306002</v>
      </c>
      <c r="L4535" s="87">
        <v>901.08888638613405</v>
      </c>
      <c r="M4535" s="86">
        <v>1174.8780456418999</v>
      </c>
      <c r="N4535" s="86">
        <v>1262.81126345556</v>
      </c>
      <c r="O4535" s="86">
        <f t="shared" si="496"/>
        <v>1112.926065161198</v>
      </c>
      <c r="P4535" s="86">
        <f t="shared" si="492"/>
        <v>188.65127996464761</v>
      </c>
      <c r="Q4535" s="86">
        <f t="shared" si="493"/>
        <v>10.120142038197079</v>
      </c>
      <c r="S4535" s="86">
        <f t="shared" si="494"/>
        <v>0.11757932489107491</v>
      </c>
      <c r="T4535" s="87">
        <v>0.84178788000000004</v>
      </c>
      <c r="U4535" s="87">
        <v>0</v>
      </c>
    </row>
    <row r="4536" spans="2:21">
      <c r="B4536" s="87" t="s">
        <v>10302</v>
      </c>
      <c r="C4536" s="87" t="s">
        <v>841</v>
      </c>
      <c r="D4536" s="87" t="s">
        <v>861</v>
      </c>
      <c r="E4536" s="87">
        <v>34.740044375869999</v>
      </c>
      <c r="F4536" s="86">
        <v>40.669762031149503</v>
      </c>
      <c r="G4536" s="86">
        <v>45.335723129554999</v>
      </c>
      <c r="H4536" s="86">
        <f t="shared" si="495"/>
        <v>40.248509845524836</v>
      </c>
      <c r="I4536" s="86">
        <f t="shared" si="490"/>
        <v>5.3103853076535783</v>
      </c>
      <c r="J4536" s="86">
        <f t="shared" si="491"/>
        <v>5.3308634649899309</v>
      </c>
      <c r="L4536" s="87">
        <v>37.515595983562299</v>
      </c>
      <c r="M4536" s="86">
        <v>46.863610711647098</v>
      </c>
      <c r="N4536" s="86">
        <v>39.382604382177803</v>
      </c>
      <c r="O4536" s="86">
        <f t="shared" si="496"/>
        <v>41.253937025795736</v>
      </c>
      <c r="P4536" s="86">
        <f t="shared" si="492"/>
        <v>4.9469949703254326</v>
      </c>
      <c r="Q4536" s="86">
        <f t="shared" si="493"/>
        <v>5.3664599028895443</v>
      </c>
      <c r="S4536" s="86">
        <f t="shared" si="494"/>
        <v>3.5596437899613753E-2</v>
      </c>
      <c r="T4536" s="87">
        <v>1</v>
      </c>
      <c r="U4536" s="87">
        <v>0</v>
      </c>
    </row>
    <row r="4537" spans="2:21">
      <c r="B4537" s="87" t="s">
        <v>10303</v>
      </c>
      <c r="C4537" s="87" t="s">
        <v>841</v>
      </c>
      <c r="D4537" s="87" t="s">
        <v>1893</v>
      </c>
      <c r="E4537" s="87">
        <v>115.762565721459</v>
      </c>
      <c r="F4537" s="86">
        <v>134.29870597785799</v>
      </c>
      <c r="G4537" s="86">
        <v>137.33374177974699</v>
      </c>
      <c r="H4537" s="86">
        <f t="shared" si="495"/>
        <v>129.13167115968801</v>
      </c>
      <c r="I4537" s="86">
        <f t="shared" si="490"/>
        <v>11.677011421744437</v>
      </c>
      <c r="J4537" s="86">
        <f t="shared" si="491"/>
        <v>7.0126990728467602</v>
      </c>
      <c r="L4537" s="87">
        <v>118.911502855484</v>
      </c>
      <c r="M4537" s="86">
        <v>137.47481527109201</v>
      </c>
      <c r="N4537" s="86">
        <v>133.727298708966</v>
      </c>
      <c r="O4537" s="86">
        <f t="shared" si="496"/>
        <v>130.03787227851402</v>
      </c>
      <c r="P4537" s="86">
        <f t="shared" si="492"/>
        <v>9.8162132464181386</v>
      </c>
      <c r="Q4537" s="86">
        <f t="shared" si="493"/>
        <v>7.022788045268527</v>
      </c>
      <c r="S4537" s="86">
        <f t="shared" si="494"/>
        <v>1.0088972421768077E-2</v>
      </c>
      <c r="T4537" s="87">
        <v>0.94203867699999999</v>
      </c>
      <c r="U4537" s="87">
        <v>0</v>
      </c>
    </row>
    <row r="4538" spans="2:21">
      <c r="B4538" s="87" t="s">
        <v>10304</v>
      </c>
      <c r="C4538" s="87" t="s">
        <v>5547</v>
      </c>
      <c r="D4538" s="87" t="s">
        <v>2694</v>
      </c>
      <c r="E4538" s="87">
        <v>881.92057878890705</v>
      </c>
      <c r="F4538" s="86">
        <v>874.920885820119</v>
      </c>
      <c r="G4538" s="86">
        <v>773.97636855303006</v>
      </c>
      <c r="H4538" s="86">
        <f t="shared" si="495"/>
        <v>843.605944387352</v>
      </c>
      <c r="I4538" s="86">
        <f t="shared" si="490"/>
        <v>60.402461030698255</v>
      </c>
      <c r="J4538" s="86">
        <f t="shared" si="491"/>
        <v>9.7204254507526304</v>
      </c>
      <c r="L4538" s="87">
        <v>859.36535253034594</v>
      </c>
      <c r="M4538" s="86">
        <v>801.17048063620803</v>
      </c>
      <c r="N4538" s="86">
        <v>743.54703747912799</v>
      </c>
      <c r="O4538" s="86">
        <f t="shared" si="496"/>
        <v>801.36095688189391</v>
      </c>
      <c r="P4538" s="86">
        <f t="shared" si="492"/>
        <v>57.909392469839659</v>
      </c>
      <c r="Q4538" s="86">
        <f t="shared" si="493"/>
        <v>9.6463084116909119</v>
      </c>
      <c r="S4538" s="86">
        <f t="shared" si="494"/>
        <v>-7.4117039061717169E-2</v>
      </c>
      <c r="T4538" s="87">
        <v>0.61577467900000005</v>
      </c>
      <c r="U4538" s="87">
        <v>0</v>
      </c>
    </row>
    <row r="4539" spans="2:21">
      <c r="B4539" s="87" t="s">
        <v>10305</v>
      </c>
      <c r="C4539" s="87" t="s">
        <v>832</v>
      </c>
      <c r="D4539" s="87" t="s">
        <v>5548</v>
      </c>
      <c r="E4539" s="87">
        <v>50.021915938592201</v>
      </c>
      <c r="F4539" s="86">
        <v>55.502733780823803</v>
      </c>
      <c r="G4539" s="86">
        <v>51.876596096983498</v>
      </c>
      <c r="H4539" s="86">
        <f t="shared" si="495"/>
        <v>52.467081938799829</v>
      </c>
      <c r="I4539" s="86">
        <f t="shared" si="490"/>
        <v>2.7877134361282954</v>
      </c>
      <c r="J4539" s="86">
        <f t="shared" si="491"/>
        <v>5.71334064874286</v>
      </c>
      <c r="L4539" s="87">
        <v>56.814011734058496</v>
      </c>
      <c r="M4539" s="86">
        <v>48.639019677738901</v>
      </c>
      <c r="N4539" s="86">
        <v>53.307700722278398</v>
      </c>
      <c r="O4539" s="86">
        <f t="shared" si="496"/>
        <v>52.920244044691934</v>
      </c>
      <c r="P4539" s="86">
        <f t="shared" si="492"/>
        <v>4.101245638580659</v>
      </c>
      <c r="Q4539" s="86">
        <f t="shared" si="493"/>
        <v>5.7257478095888921</v>
      </c>
      <c r="S4539" s="86">
        <f t="shared" si="494"/>
        <v>1.2407160846032035E-2</v>
      </c>
      <c r="T4539" s="87">
        <v>0.94946940999999996</v>
      </c>
      <c r="U4539" s="87">
        <v>0</v>
      </c>
    </row>
    <row r="4540" spans="2:21">
      <c r="B4540" s="87" t="s">
        <v>10306</v>
      </c>
      <c r="C4540" s="87" t="s">
        <v>5549</v>
      </c>
      <c r="D4540" s="87" t="s">
        <v>3803</v>
      </c>
      <c r="E4540" s="87">
        <v>288.03179191834101</v>
      </c>
      <c r="F4540" s="86">
        <v>276.75527150625999</v>
      </c>
      <c r="G4540" s="86">
        <v>283.10940736925602</v>
      </c>
      <c r="H4540" s="86">
        <f t="shared" si="495"/>
        <v>282.63215693128569</v>
      </c>
      <c r="I4540" s="86">
        <f t="shared" si="490"/>
        <v>5.6533887303481247</v>
      </c>
      <c r="J4540" s="86">
        <f t="shared" si="491"/>
        <v>8.1427818097494669</v>
      </c>
      <c r="L4540" s="87">
        <v>285.48997101946497</v>
      </c>
      <c r="M4540" s="86">
        <v>283.66280396480403</v>
      </c>
      <c r="N4540" s="86">
        <v>282.85870798710903</v>
      </c>
      <c r="O4540" s="86">
        <f t="shared" si="496"/>
        <v>284.00382765712601</v>
      </c>
      <c r="P4540" s="86">
        <f t="shared" si="492"/>
        <v>1.3483727805782943</v>
      </c>
      <c r="Q4540" s="86">
        <f t="shared" si="493"/>
        <v>8.1497665635354632</v>
      </c>
      <c r="S4540" s="86">
        <f t="shared" si="494"/>
        <v>6.9847537859946138E-3</v>
      </c>
      <c r="T4540" s="87">
        <v>0.908319875</v>
      </c>
      <c r="U4540" s="87">
        <v>0</v>
      </c>
    </row>
    <row r="4541" spans="2:21">
      <c r="B4541" s="87" t="s">
        <v>10307</v>
      </c>
      <c r="C4541" s="87" t="s">
        <v>5550</v>
      </c>
      <c r="D4541" s="87" t="s">
        <v>2108</v>
      </c>
      <c r="E4541" s="87">
        <v>167.341204839993</v>
      </c>
      <c r="F4541" s="86">
        <v>137.733557062535</v>
      </c>
      <c r="G4541" s="86">
        <v>169.37543402673001</v>
      </c>
      <c r="H4541" s="86">
        <f t="shared" si="495"/>
        <v>158.15006530975268</v>
      </c>
      <c r="I4541" s="86">
        <f t="shared" si="490"/>
        <v>17.710445473013195</v>
      </c>
      <c r="J4541" s="86">
        <f t="shared" si="491"/>
        <v>7.3051503414064269</v>
      </c>
      <c r="L4541" s="87">
        <v>175.65644810798599</v>
      </c>
      <c r="M4541" s="86">
        <v>162.213078788009</v>
      </c>
      <c r="N4541" s="86">
        <v>161.093789688632</v>
      </c>
      <c r="O4541" s="86">
        <f t="shared" si="496"/>
        <v>166.32110552820902</v>
      </c>
      <c r="P4541" s="86">
        <f t="shared" si="492"/>
        <v>8.1039908584193334</v>
      </c>
      <c r="Q4541" s="86">
        <f t="shared" si="493"/>
        <v>7.3778274426385035</v>
      </c>
      <c r="S4541" s="86">
        <f t="shared" si="494"/>
        <v>7.2677101232076949E-2</v>
      </c>
      <c r="T4541" s="87">
        <v>0.93851396099999995</v>
      </c>
      <c r="U4541" s="87">
        <v>0</v>
      </c>
    </row>
    <row r="4542" spans="2:21">
      <c r="B4542" s="87" t="s">
        <v>10308</v>
      </c>
      <c r="C4542" s="87" t="s">
        <v>841</v>
      </c>
      <c r="D4542" s="87"/>
      <c r="E4542" s="87">
        <v>94.188381732538602</v>
      </c>
      <c r="F4542" s="86">
        <v>84.340552506408002</v>
      </c>
      <c r="G4542" s="86">
        <v>87.132550474907802</v>
      </c>
      <c r="H4542" s="86">
        <f t="shared" si="495"/>
        <v>88.553828237951464</v>
      </c>
      <c r="I4542" s="86">
        <f t="shared" si="490"/>
        <v>5.0754268762883195</v>
      </c>
      <c r="J4542" s="86">
        <f t="shared" si="491"/>
        <v>6.4684827718309581</v>
      </c>
      <c r="L4542" s="87">
        <v>95.326161943332494</v>
      </c>
      <c r="M4542" s="86">
        <v>105.074879998138</v>
      </c>
      <c r="N4542" s="86">
        <v>92.409516646944297</v>
      </c>
      <c r="O4542" s="86">
        <f t="shared" si="496"/>
        <v>97.603519529471598</v>
      </c>
      <c r="P4542" s="86">
        <f t="shared" si="492"/>
        <v>6.6326936749558358</v>
      </c>
      <c r="Q4542" s="86">
        <f t="shared" si="493"/>
        <v>6.6088612664067323</v>
      </c>
      <c r="S4542" s="86">
        <f t="shared" si="494"/>
        <v>0.1403784945757747</v>
      </c>
      <c r="T4542" s="87">
        <v>0.63786289299999999</v>
      </c>
      <c r="U4542" s="87">
        <v>0</v>
      </c>
    </row>
    <row r="4543" spans="2:21">
      <c r="B4543" s="87" t="s">
        <v>10309</v>
      </c>
      <c r="C4543" s="87" t="s">
        <v>841</v>
      </c>
      <c r="D4543" s="87"/>
      <c r="E4543" s="87">
        <v>70.241357956717096</v>
      </c>
      <c r="F4543" s="86">
        <v>70.937496340479399</v>
      </c>
      <c r="G4543" s="86">
        <v>80.467704217303407</v>
      </c>
      <c r="H4543" s="86">
        <f t="shared" si="495"/>
        <v>73.882186171499967</v>
      </c>
      <c r="I4543" s="86">
        <f t="shared" si="490"/>
        <v>5.7138374242744137</v>
      </c>
      <c r="J4543" s="86">
        <f t="shared" si="491"/>
        <v>6.2071546511389268</v>
      </c>
      <c r="L4543" s="87">
        <v>72.008980975200799</v>
      </c>
      <c r="M4543" s="86">
        <v>78.6780924283145</v>
      </c>
      <c r="N4543" s="86">
        <v>72.048713030547702</v>
      </c>
      <c r="O4543" s="86">
        <f t="shared" si="496"/>
        <v>74.245262144687658</v>
      </c>
      <c r="P4543" s="86">
        <f t="shared" si="492"/>
        <v>3.8389950379799762</v>
      </c>
      <c r="Q4543" s="86">
        <f t="shared" si="493"/>
        <v>6.2142270602155714</v>
      </c>
      <c r="S4543" s="86">
        <f t="shared" si="494"/>
        <v>7.072409076643962E-3</v>
      </c>
      <c r="T4543" s="87">
        <v>0.91764953500000002</v>
      </c>
      <c r="U4543" s="87">
        <v>0</v>
      </c>
    </row>
    <row r="4544" spans="2:21">
      <c r="B4544" s="87" t="s">
        <v>10310</v>
      </c>
      <c r="C4544" s="87" t="s">
        <v>1658</v>
      </c>
      <c r="D4544" s="87" t="s">
        <v>5551</v>
      </c>
      <c r="E4544" s="87">
        <v>153.49382191209301</v>
      </c>
      <c r="F4544" s="86">
        <v>144.673577692159</v>
      </c>
      <c r="G4544" s="86">
        <v>156.34984983743001</v>
      </c>
      <c r="H4544" s="86">
        <f t="shared" si="495"/>
        <v>151.505749813894</v>
      </c>
      <c r="I4544" s="86">
        <f t="shared" si="490"/>
        <v>6.0867196258194758</v>
      </c>
      <c r="J4544" s="86">
        <f t="shared" si="491"/>
        <v>7.243228736414089</v>
      </c>
      <c r="L4544" s="87">
        <v>151.210402171997</v>
      </c>
      <c r="M4544" s="86">
        <v>158.980102812974</v>
      </c>
      <c r="N4544" s="86">
        <v>163.28292274218799</v>
      </c>
      <c r="O4544" s="86">
        <f t="shared" si="496"/>
        <v>157.82447590905301</v>
      </c>
      <c r="P4544" s="86">
        <f t="shared" si="492"/>
        <v>6.1186635293355245</v>
      </c>
      <c r="Q4544" s="86">
        <f t="shared" si="493"/>
        <v>7.3021771500968162</v>
      </c>
      <c r="S4544" s="86">
        <f t="shared" si="494"/>
        <v>5.8948413682728365E-2</v>
      </c>
      <c r="T4544" s="87">
        <v>0.95642687100000001</v>
      </c>
      <c r="U4544" s="87">
        <v>0</v>
      </c>
    </row>
    <row r="4545" spans="2:21">
      <c r="B4545" s="87" t="s">
        <v>10311</v>
      </c>
      <c r="C4545" s="87" t="s">
        <v>5552</v>
      </c>
      <c r="D4545" s="87" t="s">
        <v>5553</v>
      </c>
      <c r="E4545" s="87">
        <v>274.56393928349502</v>
      </c>
      <c r="F4545" s="86">
        <v>266.62257256047297</v>
      </c>
      <c r="G4545" s="86">
        <v>231.88381155258401</v>
      </c>
      <c r="H4545" s="86">
        <f t="shared" si="495"/>
        <v>257.69010779885065</v>
      </c>
      <c r="I4545" s="86">
        <f t="shared" si="490"/>
        <v>22.698899110307927</v>
      </c>
      <c r="J4545" s="86">
        <f t="shared" si="491"/>
        <v>8.0094933458955637</v>
      </c>
      <c r="L4545" s="87">
        <v>277.02857414007099</v>
      </c>
      <c r="M4545" s="86">
        <v>304.58249235733501</v>
      </c>
      <c r="N4545" s="86">
        <v>266.459073292055</v>
      </c>
      <c r="O4545" s="86">
        <f t="shared" si="496"/>
        <v>282.69004659648698</v>
      </c>
      <c r="P4545" s="86">
        <f t="shared" si="492"/>
        <v>19.682173992925854</v>
      </c>
      <c r="Q4545" s="86">
        <f t="shared" si="493"/>
        <v>8.1430772771225008</v>
      </c>
      <c r="S4545" s="86">
        <f t="shared" si="494"/>
        <v>0.13358393122693496</v>
      </c>
      <c r="T4545" s="87">
        <v>0.73356960800000004</v>
      </c>
      <c r="U4545" s="87">
        <v>0</v>
      </c>
    </row>
    <row r="4546" spans="2:21">
      <c r="B4546" s="87" t="s">
        <v>10312</v>
      </c>
      <c r="C4546" s="87" t="s">
        <v>5554</v>
      </c>
      <c r="D4546" s="87" t="s">
        <v>3549</v>
      </c>
      <c r="E4546" s="87">
        <v>164.03421474816801</v>
      </c>
      <c r="F4546" s="86">
        <v>137.958563173637</v>
      </c>
      <c r="G4546" s="86">
        <v>163.11480521854401</v>
      </c>
      <c r="H4546" s="86">
        <f t="shared" si="495"/>
        <v>155.035861046783</v>
      </c>
      <c r="I4546" s="86">
        <f t="shared" si="490"/>
        <v>14.796516666327539</v>
      </c>
      <c r="J4546" s="86">
        <f t="shared" si="491"/>
        <v>7.2764581508894128</v>
      </c>
      <c r="L4546" s="87">
        <v>164.63987265929001</v>
      </c>
      <c r="M4546" s="86">
        <v>150.97191580283001</v>
      </c>
      <c r="N4546" s="86">
        <v>149.078327653374</v>
      </c>
      <c r="O4546" s="86">
        <f t="shared" si="496"/>
        <v>154.89670537183133</v>
      </c>
      <c r="P4546" s="86">
        <f t="shared" si="492"/>
        <v>8.4907832744390284</v>
      </c>
      <c r="Q4546" s="86">
        <f t="shared" si="493"/>
        <v>7.275162648335586</v>
      </c>
      <c r="S4546" s="86">
        <f t="shared" si="494"/>
        <v>-1.2955025538263641E-3</v>
      </c>
      <c r="T4546" s="87">
        <v>0.91093510499999997</v>
      </c>
      <c r="U4546" s="87">
        <v>0</v>
      </c>
    </row>
    <row r="4547" spans="2:21">
      <c r="B4547" s="87" t="s">
        <v>10313</v>
      </c>
      <c r="C4547" s="87" t="s">
        <v>5555</v>
      </c>
      <c r="D4547" s="87" t="s">
        <v>2912</v>
      </c>
      <c r="E4547" s="87">
        <v>39.136516437522197</v>
      </c>
      <c r="F4547" s="86">
        <v>34.489294062796397</v>
      </c>
      <c r="G4547" s="86">
        <v>35.185355742751703</v>
      </c>
      <c r="H4547" s="86">
        <f t="shared" si="495"/>
        <v>36.270388747690099</v>
      </c>
      <c r="I4547" s="86">
        <f t="shared" si="490"/>
        <v>2.5064200398959984</v>
      </c>
      <c r="J4547" s="86">
        <f t="shared" si="491"/>
        <v>5.1807203031500375</v>
      </c>
      <c r="L4547" s="87">
        <v>43.539226887965199</v>
      </c>
      <c r="M4547" s="86">
        <v>36.166756014213902</v>
      </c>
      <c r="N4547" s="86">
        <v>38.491886838147401</v>
      </c>
      <c r="O4547" s="86">
        <f t="shared" si="496"/>
        <v>39.399289913442168</v>
      </c>
      <c r="P4547" s="86">
        <f t="shared" si="492"/>
        <v>3.7690671195759573</v>
      </c>
      <c r="Q4547" s="86">
        <f t="shared" si="493"/>
        <v>5.3000977233612181</v>
      </c>
      <c r="S4547" s="86">
        <f t="shared" si="494"/>
        <v>0.11937742021118032</v>
      </c>
      <c r="T4547" s="87">
        <v>0.84168508399999997</v>
      </c>
      <c r="U4547" s="87">
        <v>0</v>
      </c>
    </row>
    <row r="4548" spans="2:21">
      <c r="B4548" s="87" t="s">
        <v>10314</v>
      </c>
      <c r="C4548" s="87" t="s">
        <v>5556</v>
      </c>
      <c r="D4548" s="87" t="s">
        <v>5557</v>
      </c>
      <c r="E4548" s="87">
        <v>74.377901913427706</v>
      </c>
      <c r="F4548" s="86">
        <v>75.685689825175402</v>
      </c>
      <c r="G4548" s="86">
        <v>80.172424911995407</v>
      </c>
      <c r="H4548" s="86">
        <f t="shared" si="495"/>
        <v>76.745338883532838</v>
      </c>
      <c r="I4548" s="86">
        <f t="shared" si="490"/>
        <v>3.0391226185185181</v>
      </c>
      <c r="J4548" s="86">
        <f t="shared" si="491"/>
        <v>6.2620072261673663</v>
      </c>
      <c r="L4548" s="87">
        <v>75.357414540894695</v>
      </c>
      <c r="M4548" s="86">
        <v>78.468162250157405</v>
      </c>
      <c r="N4548" s="86">
        <v>81.861535480890396</v>
      </c>
      <c r="O4548" s="86">
        <f t="shared" si="496"/>
        <v>78.56237075731417</v>
      </c>
      <c r="P4548" s="86">
        <f t="shared" si="492"/>
        <v>3.253083726656627</v>
      </c>
      <c r="Q4548" s="86">
        <f t="shared" si="493"/>
        <v>6.2957665610498124</v>
      </c>
      <c r="S4548" s="86">
        <f t="shared" si="494"/>
        <v>3.3759334882445778E-2</v>
      </c>
      <c r="T4548" s="87">
        <v>0.99531827500000003</v>
      </c>
      <c r="U4548" s="87">
        <v>0</v>
      </c>
    </row>
    <row r="4549" spans="2:21">
      <c r="B4549" s="87" t="s">
        <v>10315</v>
      </c>
      <c r="C4549" s="87" t="s">
        <v>841</v>
      </c>
      <c r="D4549" s="87"/>
      <c r="E4549" s="87">
        <v>30.129494899041202</v>
      </c>
      <c r="F4549" s="86">
        <v>23.896621204800098</v>
      </c>
      <c r="G4549" s="86">
        <v>26.327655099063598</v>
      </c>
      <c r="H4549" s="86">
        <f t="shared" si="495"/>
        <v>26.784590400968302</v>
      </c>
      <c r="I4549" s="86">
        <f t="shared" si="490"/>
        <v>3.141460014815681</v>
      </c>
      <c r="J4549" s="86">
        <f t="shared" si="491"/>
        <v>4.7433313289322179</v>
      </c>
      <c r="L4549" s="87">
        <v>30.1548509651556</v>
      </c>
      <c r="M4549" s="86">
        <v>24.789782284552398</v>
      </c>
      <c r="N4549" s="86">
        <v>26.1585306768959</v>
      </c>
      <c r="O4549" s="86">
        <f t="shared" si="496"/>
        <v>27.034387975534631</v>
      </c>
      <c r="P4549" s="86">
        <f t="shared" si="492"/>
        <v>2.7877114256288071</v>
      </c>
      <c r="Q4549" s="86">
        <f t="shared" si="493"/>
        <v>4.7567237908798434</v>
      </c>
      <c r="S4549" s="86">
        <f t="shared" si="494"/>
        <v>1.3392461947625037E-2</v>
      </c>
      <c r="T4549" s="87">
        <v>0.96158329600000003</v>
      </c>
      <c r="U4549" s="87">
        <v>0</v>
      </c>
    </row>
    <row r="4550" spans="2:21">
      <c r="B4550" s="87" t="s">
        <v>10316</v>
      </c>
      <c r="C4550" s="87" t="s">
        <v>1068</v>
      </c>
      <c r="D4550" s="87" t="s">
        <v>938</v>
      </c>
      <c r="E4550" s="87">
        <v>119.525981555838</v>
      </c>
      <c r="F4550" s="86">
        <v>101.29467510699099</v>
      </c>
      <c r="G4550" s="86">
        <v>102.96900648117899</v>
      </c>
      <c r="H4550" s="86">
        <f t="shared" si="495"/>
        <v>107.92988771466933</v>
      </c>
      <c r="I4550" s="86">
        <f t="shared" ref="I4550:I4613" si="497">STDEV(E4550:G4550)</f>
        <v>10.077345417695081</v>
      </c>
      <c r="J4550" s="86">
        <f t="shared" ref="J4550:J4613" si="498">LOG(H4550,2)</f>
        <v>6.753950617964831</v>
      </c>
      <c r="L4550" s="87">
        <v>126.68903080024801</v>
      </c>
      <c r="M4550" s="86">
        <v>116.639765397418</v>
      </c>
      <c r="N4550" s="86">
        <v>101.137974588407</v>
      </c>
      <c r="O4550" s="86">
        <f t="shared" si="496"/>
        <v>114.822256928691</v>
      </c>
      <c r="P4550" s="86">
        <f t="shared" ref="P4550:P4613" si="499">STDEV(L4550:N4550)</f>
        <v>12.872125743659648</v>
      </c>
      <c r="Q4550" s="86">
        <f t="shared" ref="Q4550:Q4613" si="500">LOG(O4550,2)</f>
        <v>6.8432585081679411</v>
      </c>
      <c r="S4550" s="86">
        <f t="shared" ref="S4550:S4613" si="501">LOG(O4550/H4550,2)</f>
        <v>8.9307890203109766E-2</v>
      </c>
      <c r="T4550" s="87">
        <v>0.90484905400000004</v>
      </c>
      <c r="U4550" s="87">
        <v>0</v>
      </c>
    </row>
    <row r="4551" spans="2:21">
      <c r="B4551" s="87" t="s">
        <v>10317</v>
      </c>
      <c r="C4551" s="87" t="s">
        <v>4903</v>
      </c>
      <c r="D4551" s="87" t="s">
        <v>5558</v>
      </c>
      <c r="E4551" s="87">
        <v>113.416027227105</v>
      </c>
      <c r="F4551" s="86">
        <v>141.48563305167301</v>
      </c>
      <c r="G4551" s="86">
        <v>141.21152536016999</v>
      </c>
      <c r="H4551" s="86">
        <f t="shared" ref="H4551:H4614" si="502">AVERAGE(E4551:G4551)</f>
        <v>132.037728546316</v>
      </c>
      <c r="I4551" s="86">
        <f t="shared" si="497"/>
        <v>16.127448768266593</v>
      </c>
      <c r="J4551" s="86">
        <f t="shared" si="498"/>
        <v>7.0448064148840981</v>
      </c>
      <c r="L4551" s="87">
        <v>132.71751098600501</v>
      </c>
      <c r="M4551" s="86">
        <v>154.967697738906</v>
      </c>
      <c r="N4551" s="86">
        <v>164.898871611533</v>
      </c>
      <c r="O4551" s="86">
        <f t="shared" ref="O4551:O4614" si="503">AVERAGE(L4551:N4551)</f>
        <v>150.86136011214799</v>
      </c>
      <c r="P4551" s="86">
        <f t="shared" si="499"/>
        <v>16.478971431987713</v>
      </c>
      <c r="Q4551" s="86">
        <f t="shared" si="500"/>
        <v>7.2370795276937328</v>
      </c>
      <c r="S4551" s="86">
        <f t="shared" si="501"/>
        <v>0.19227311280963469</v>
      </c>
      <c r="T4551" s="87">
        <v>0.59493436</v>
      </c>
      <c r="U4551" s="87">
        <v>0</v>
      </c>
    </row>
    <row r="4552" spans="2:21">
      <c r="B4552" s="87" t="s">
        <v>10318</v>
      </c>
      <c r="C4552" s="87" t="s">
        <v>841</v>
      </c>
      <c r="D4552" s="87" t="s">
        <v>5559</v>
      </c>
      <c r="E4552" s="87">
        <v>66.493640828753001</v>
      </c>
      <c r="F4552" s="86">
        <v>86.236437305996802</v>
      </c>
      <c r="G4552" s="86">
        <v>98.934751237432295</v>
      </c>
      <c r="H4552" s="86">
        <f t="shared" si="502"/>
        <v>83.888276457394042</v>
      </c>
      <c r="I4552" s="86">
        <f t="shared" si="497"/>
        <v>16.34753209708466</v>
      </c>
      <c r="J4552" s="86">
        <f t="shared" si="498"/>
        <v>6.3903973003251595</v>
      </c>
      <c r="L4552" s="87">
        <v>69.771770793866295</v>
      </c>
      <c r="M4552" s="86">
        <v>92.313525697499202</v>
      </c>
      <c r="N4552" s="86">
        <v>102.534224412341</v>
      </c>
      <c r="O4552" s="86">
        <f t="shared" si="503"/>
        <v>88.206506967902172</v>
      </c>
      <c r="P4552" s="86">
        <f t="shared" si="499"/>
        <v>16.762914242744856</v>
      </c>
      <c r="Q4552" s="86">
        <f t="shared" si="500"/>
        <v>6.4628131817819048</v>
      </c>
      <c r="S4552" s="86">
        <f t="shared" si="501"/>
        <v>7.2415881456744491E-2</v>
      </c>
      <c r="T4552" s="87">
        <v>0.96158329600000003</v>
      </c>
      <c r="U4552" s="87">
        <v>0</v>
      </c>
    </row>
    <row r="4553" spans="2:21">
      <c r="B4553" s="87" t="s">
        <v>10319</v>
      </c>
      <c r="C4553" s="87" t="s">
        <v>841</v>
      </c>
      <c r="D4553" s="87"/>
      <c r="E4553" s="87">
        <v>134.56901643216</v>
      </c>
      <c r="F4553" s="86">
        <v>156.66541172515801</v>
      </c>
      <c r="G4553" s="86">
        <v>156.40246217921899</v>
      </c>
      <c r="H4553" s="86">
        <f t="shared" si="502"/>
        <v>149.21229677884568</v>
      </c>
      <c r="I4553" s="86">
        <f t="shared" si="497"/>
        <v>12.682134288030955</v>
      </c>
      <c r="J4553" s="86">
        <f t="shared" si="498"/>
        <v>7.2212226246361775</v>
      </c>
      <c r="L4553" s="87">
        <v>137.467862425482</v>
      </c>
      <c r="M4553" s="86">
        <v>160.253617545308</v>
      </c>
      <c r="N4553" s="86">
        <v>177.93373479606299</v>
      </c>
      <c r="O4553" s="86">
        <f t="shared" si="503"/>
        <v>158.55173825561766</v>
      </c>
      <c r="P4553" s="86">
        <f t="shared" si="499"/>
        <v>20.286547303953427</v>
      </c>
      <c r="Q4553" s="86">
        <f t="shared" si="500"/>
        <v>7.3088098840503628</v>
      </c>
      <c r="S4553" s="86">
        <f t="shared" si="501"/>
        <v>8.7587259414185464E-2</v>
      </c>
      <c r="T4553" s="87">
        <v>0.91676302600000004</v>
      </c>
      <c r="U4553" s="87">
        <v>0</v>
      </c>
    </row>
    <row r="4554" spans="2:21">
      <c r="B4554" s="87" t="s">
        <v>10320</v>
      </c>
      <c r="C4554" s="87" t="s">
        <v>4919</v>
      </c>
      <c r="D4554" s="87" t="s">
        <v>3103</v>
      </c>
      <c r="E4554" s="87">
        <v>635.60231925190203</v>
      </c>
      <c r="F4554" s="86">
        <v>715.42131787403298</v>
      </c>
      <c r="G4554" s="86">
        <v>702.34153402821505</v>
      </c>
      <c r="H4554" s="86">
        <f t="shared" si="502"/>
        <v>684.45505705138339</v>
      </c>
      <c r="I4554" s="86">
        <f t="shared" si="497"/>
        <v>42.810193637053118</v>
      </c>
      <c r="J4554" s="86">
        <f t="shared" si="498"/>
        <v>9.4188120035766936</v>
      </c>
      <c r="L4554" s="87">
        <v>689.94142771348697</v>
      </c>
      <c r="M4554" s="86">
        <v>703.33013806578697</v>
      </c>
      <c r="N4554" s="86">
        <v>706.103477406568</v>
      </c>
      <c r="O4554" s="86">
        <f t="shared" si="503"/>
        <v>699.79168106194732</v>
      </c>
      <c r="P4554" s="86">
        <f t="shared" si="499"/>
        <v>8.6425384608008304</v>
      </c>
      <c r="Q4554" s="86">
        <f t="shared" si="500"/>
        <v>9.4507817040781088</v>
      </c>
      <c r="S4554" s="86">
        <f t="shared" si="501"/>
        <v>3.196970050141567E-2</v>
      </c>
      <c r="T4554" s="87">
        <v>0.98511591399999998</v>
      </c>
      <c r="U4554" s="87">
        <v>0</v>
      </c>
    </row>
    <row r="4555" spans="2:21">
      <c r="B4555" s="87" t="s">
        <v>10321</v>
      </c>
      <c r="C4555" s="87" t="s">
        <v>832</v>
      </c>
      <c r="D4555" s="87" t="s">
        <v>1182</v>
      </c>
      <c r="E4555" s="87">
        <v>63.808041334273803</v>
      </c>
      <c r="F4555" s="86">
        <v>76.058421312002594</v>
      </c>
      <c r="G4555" s="86">
        <v>68.382698755346297</v>
      </c>
      <c r="H4555" s="86">
        <f t="shared" si="502"/>
        <v>69.416387133874238</v>
      </c>
      <c r="I4555" s="86">
        <f t="shared" si="497"/>
        <v>6.1902613957418948</v>
      </c>
      <c r="J4555" s="86">
        <f t="shared" si="498"/>
        <v>6.1172043750686118</v>
      </c>
      <c r="L4555" s="87">
        <v>71.590737311071095</v>
      </c>
      <c r="M4555" s="86">
        <v>73.025563859627496</v>
      </c>
      <c r="N4555" s="86">
        <v>67.423528870627607</v>
      </c>
      <c r="O4555" s="86">
        <f t="shared" si="503"/>
        <v>70.679943347108733</v>
      </c>
      <c r="P4555" s="86">
        <f t="shared" si="499"/>
        <v>2.9099584598559916</v>
      </c>
      <c r="Q4555" s="86">
        <f t="shared" si="500"/>
        <v>6.1432289783977465</v>
      </c>
      <c r="S4555" s="86">
        <f t="shared" si="501"/>
        <v>2.6024603329134713E-2</v>
      </c>
      <c r="T4555" s="87">
        <v>0.97702524800000001</v>
      </c>
      <c r="U4555" s="87">
        <v>0</v>
      </c>
    </row>
    <row r="4556" spans="2:21">
      <c r="B4556" s="87" t="s">
        <v>10322</v>
      </c>
      <c r="C4556" s="87" t="s">
        <v>5560</v>
      </c>
      <c r="D4556" s="87" t="s">
        <v>5561</v>
      </c>
      <c r="E4556" s="87">
        <v>32.656227672320597</v>
      </c>
      <c r="F4556" s="86">
        <v>37.615051896444598</v>
      </c>
      <c r="G4556" s="86">
        <v>35.171746492445102</v>
      </c>
      <c r="H4556" s="86">
        <f t="shared" si="502"/>
        <v>35.147675353736766</v>
      </c>
      <c r="I4556" s="86">
        <f t="shared" si="497"/>
        <v>2.4794997451560237</v>
      </c>
      <c r="J4556" s="86">
        <f t="shared" si="498"/>
        <v>5.1353573683518574</v>
      </c>
      <c r="L4556" s="87">
        <v>44.696000376115101</v>
      </c>
      <c r="M4556" s="86">
        <v>39.993512317901597</v>
      </c>
      <c r="N4556" s="86">
        <v>40.568668628729803</v>
      </c>
      <c r="O4556" s="86">
        <f t="shared" si="503"/>
        <v>41.752727107582167</v>
      </c>
      <c r="P4556" s="86">
        <f t="shared" si="499"/>
        <v>2.5651207272595933</v>
      </c>
      <c r="Q4556" s="86">
        <f t="shared" si="500"/>
        <v>5.3837985261529377</v>
      </c>
      <c r="S4556" s="86">
        <f t="shared" si="501"/>
        <v>0.24844115780108045</v>
      </c>
      <c r="T4556" s="87">
        <v>0.39442602799999998</v>
      </c>
      <c r="U4556" s="87">
        <v>0</v>
      </c>
    </row>
    <row r="4557" spans="2:21">
      <c r="B4557" s="87" t="s">
        <v>10323</v>
      </c>
      <c r="C4557" s="87" t="s">
        <v>841</v>
      </c>
      <c r="D4557" s="87" t="s">
        <v>5562</v>
      </c>
      <c r="E4557" s="87">
        <v>57.121940720220799</v>
      </c>
      <c r="F4557" s="86">
        <v>59.944821494615603</v>
      </c>
      <c r="G4557" s="86">
        <v>61.394685743850999</v>
      </c>
      <c r="H4557" s="86">
        <f t="shared" si="502"/>
        <v>59.487149319562469</v>
      </c>
      <c r="I4557" s="86">
        <f t="shared" si="497"/>
        <v>2.1728288874420283</v>
      </c>
      <c r="J4557" s="86">
        <f t="shared" si="498"/>
        <v>5.8945061395213862</v>
      </c>
      <c r="L4557" s="87">
        <v>64.734940806672398</v>
      </c>
      <c r="M4557" s="86">
        <v>58.983600075780998</v>
      </c>
      <c r="N4557" s="86">
        <v>63.419865293515699</v>
      </c>
      <c r="O4557" s="86">
        <f t="shared" si="503"/>
        <v>62.379468725323029</v>
      </c>
      <c r="P4557" s="86">
        <f t="shared" si="499"/>
        <v>3.013519340411293</v>
      </c>
      <c r="Q4557" s="86">
        <f t="shared" si="500"/>
        <v>5.9629993604784639</v>
      </c>
      <c r="S4557" s="86">
        <f t="shared" si="501"/>
        <v>6.8493220957077744E-2</v>
      </c>
      <c r="T4557" s="87">
        <v>0.95406975100000002</v>
      </c>
      <c r="U4557" s="87">
        <v>0</v>
      </c>
    </row>
    <row r="4558" spans="2:21">
      <c r="B4558" s="87" t="s">
        <v>10324</v>
      </c>
      <c r="C4558" s="87" t="s">
        <v>841</v>
      </c>
      <c r="D4558" s="87"/>
      <c r="E4558" s="87">
        <v>53.490537663847498</v>
      </c>
      <c r="F4558" s="86">
        <v>52.809703559172597</v>
      </c>
      <c r="G4558" s="86">
        <v>50.4756090649119</v>
      </c>
      <c r="H4558" s="86">
        <f t="shared" si="502"/>
        <v>52.258616762644003</v>
      </c>
      <c r="I4558" s="86">
        <f t="shared" si="497"/>
        <v>1.5812087487587008</v>
      </c>
      <c r="J4558" s="86">
        <f t="shared" si="498"/>
        <v>5.7075970332444097</v>
      </c>
      <c r="L4558" s="87">
        <v>55.714651056439301</v>
      </c>
      <c r="M4558" s="86">
        <v>48.157554811205301</v>
      </c>
      <c r="N4558" s="86">
        <v>54.416627631805802</v>
      </c>
      <c r="O4558" s="86">
        <f t="shared" si="503"/>
        <v>52.762944499816797</v>
      </c>
      <c r="P4558" s="86">
        <f t="shared" si="499"/>
        <v>4.0408448176960681</v>
      </c>
      <c r="Q4558" s="86">
        <f t="shared" si="500"/>
        <v>5.7214531730618958</v>
      </c>
      <c r="S4558" s="86">
        <f t="shared" si="501"/>
        <v>1.3856139817485997E-2</v>
      </c>
      <c r="T4558" s="87">
        <v>0.95510654299999997</v>
      </c>
      <c r="U4558" s="87">
        <v>0</v>
      </c>
    </row>
    <row r="4559" spans="2:21">
      <c r="B4559" s="87" t="s">
        <v>10325</v>
      </c>
      <c r="C4559" s="87" t="s">
        <v>5563</v>
      </c>
      <c r="D4559" s="87" t="s">
        <v>2981</v>
      </c>
      <c r="E4559" s="87">
        <v>67.2493136691524</v>
      </c>
      <c r="F4559" s="86">
        <v>69.7903102349471</v>
      </c>
      <c r="G4559" s="86">
        <v>66.040673730124695</v>
      </c>
      <c r="H4559" s="86">
        <f t="shared" si="502"/>
        <v>67.693432544741398</v>
      </c>
      <c r="I4559" s="86">
        <f t="shared" si="497"/>
        <v>1.9138638042752736</v>
      </c>
      <c r="J4559" s="86">
        <f t="shared" si="498"/>
        <v>6.0809439686472953</v>
      </c>
      <c r="L4559" s="87">
        <v>74.888952740646602</v>
      </c>
      <c r="M4559" s="86">
        <v>83.056132612502097</v>
      </c>
      <c r="N4559" s="86">
        <v>74.962558127858799</v>
      </c>
      <c r="O4559" s="86">
        <f t="shared" si="503"/>
        <v>77.635881160335828</v>
      </c>
      <c r="P4559" s="86">
        <f t="shared" si="499"/>
        <v>4.6942197212944281</v>
      </c>
      <c r="Q4559" s="86">
        <f t="shared" si="500"/>
        <v>6.2786516752369508</v>
      </c>
      <c r="S4559" s="86">
        <f t="shared" si="501"/>
        <v>0.19770770658965497</v>
      </c>
      <c r="T4559" s="87">
        <v>0.32736215699999999</v>
      </c>
      <c r="U4559" s="87">
        <v>0</v>
      </c>
    </row>
    <row r="4560" spans="2:21">
      <c r="B4560" s="87" t="s">
        <v>10326</v>
      </c>
      <c r="C4560" s="87" t="s">
        <v>5564</v>
      </c>
      <c r="D4560" s="87" t="s">
        <v>5565</v>
      </c>
      <c r="E4560" s="87">
        <v>256.44237376435399</v>
      </c>
      <c r="F4560" s="86">
        <v>265.64380412920599</v>
      </c>
      <c r="G4560" s="86">
        <v>251.90728996952001</v>
      </c>
      <c r="H4560" s="86">
        <f t="shared" si="502"/>
        <v>257.99782262102667</v>
      </c>
      <c r="I4560" s="86">
        <f t="shared" si="497"/>
        <v>6.9991085985364316</v>
      </c>
      <c r="J4560" s="86">
        <f t="shared" si="498"/>
        <v>8.0112150798143293</v>
      </c>
      <c r="L4560" s="87">
        <v>259.24887923855601</v>
      </c>
      <c r="M4560" s="86">
        <v>294.933707763499</v>
      </c>
      <c r="N4560" s="86">
        <v>299.34709269848202</v>
      </c>
      <c r="O4560" s="86">
        <f t="shared" si="503"/>
        <v>284.50989323351234</v>
      </c>
      <c r="P4560" s="86">
        <f t="shared" si="499"/>
        <v>21.987692300150972</v>
      </c>
      <c r="Q4560" s="86">
        <f t="shared" si="500"/>
        <v>8.1523350098664</v>
      </c>
      <c r="S4560" s="86">
        <f t="shared" si="501"/>
        <v>0.14111993005207041</v>
      </c>
      <c r="T4560" s="87">
        <v>0.65980628799999996</v>
      </c>
      <c r="U4560" s="87">
        <v>0</v>
      </c>
    </row>
    <row r="4561" spans="2:21">
      <c r="B4561" s="87" t="s">
        <v>10327</v>
      </c>
      <c r="C4561" s="87" t="s">
        <v>5566</v>
      </c>
      <c r="D4561" s="87" t="s">
        <v>3649</v>
      </c>
      <c r="E4561" s="87">
        <v>92.678919576579602</v>
      </c>
      <c r="F4561" s="86">
        <v>92.779260012207004</v>
      </c>
      <c r="G4561" s="86">
        <v>96.661555065619098</v>
      </c>
      <c r="H4561" s="86">
        <f t="shared" si="502"/>
        <v>94.039911551468563</v>
      </c>
      <c r="I4561" s="86">
        <f t="shared" si="497"/>
        <v>2.2709641316456604</v>
      </c>
      <c r="J4561" s="86">
        <f t="shared" si="498"/>
        <v>6.5552012769629657</v>
      </c>
      <c r="L4561" s="87">
        <v>99.598367058470004</v>
      </c>
      <c r="M4561" s="86">
        <v>102.42763860182799</v>
      </c>
      <c r="N4561" s="86">
        <v>103.98601698417301</v>
      </c>
      <c r="O4561" s="86">
        <f t="shared" si="503"/>
        <v>102.00400754815701</v>
      </c>
      <c r="P4561" s="86">
        <f t="shared" si="499"/>
        <v>2.2242898686673431</v>
      </c>
      <c r="Q4561" s="86">
        <f t="shared" si="500"/>
        <v>6.6724820238957623</v>
      </c>
      <c r="S4561" s="86">
        <f t="shared" si="501"/>
        <v>0.11728074693279626</v>
      </c>
      <c r="T4561" s="87">
        <v>0.71017020099999995</v>
      </c>
      <c r="U4561" s="87">
        <v>0</v>
      </c>
    </row>
    <row r="4562" spans="2:21">
      <c r="B4562" s="87" t="s">
        <v>10328</v>
      </c>
      <c r="C4562" s="87" t="s">
        <v>5392</v>
      </c>
      <c r="D4562" s="87" t="s">
        <v>5567</v>
      </c>
      <c r="E4562" s="87">
        <v>106.631547043091</v>
      </c>
      <c r="F4562" s="86">
        <v>100.888639515737</v>
      </c>
      <c r="G4562" s="86">
        <v>100.97797686641699</v>
      </c>
      <c r="H4562" s="86">
        <f t="shared" si="502"/>
        <v>102.83272114174834</v>
      </c>
      <c r="I4562" s="86">
        <f t="shared" si="497"/>
        <v>3.2901829678743706</v>
      </c>
      <c r="J4562" s="86">
        <f t="shared" si="498"/>
        <v>6.6841555896918665</v>
      </c>
      <c r="L4562" s="87">
        <v>112.14029842310001</v>
      </c>
      <c r="M4562" s="86">
        <v>111.955682550481</v>
      </c>
      <c r="N4562" s="86">
        <v>111.453770063036</v>
      </c>
      <c r="O4562" s="86">
        <f t="shared" si="503"/>
        <v>111.84991701220567</v>
      </c>
      <c r="P4562" s="86">
        <f t="shared" si="499"/>
        <v>0.35527462491436818</v>
      </c>
      <c r="Q4562" s="86">
        <f t="shared" si="500"/>
        <v>6.8054203757549141</v>
      </c>
      <c r="S4562" s="86">
        <f t="shared" si="501"/>
        <v>0.12126478606304886</v>
      </c>
      <c r="T4562" s="87">
        <v>0.70263835200000002</v>
      </c>
      <c r="U4562" s="87">
        <v>0</v>
      </c>
    </row>
    <row r="4563" spans="2:21">
      <c r="B4563" s="87" t="s">
        <v>10329</v>
      </c>
      <c r="C4563" s="87" t="s">
        <v>841</v>
      </c>
      <c r="D4563" s="87" t="s">
        <v>5393</v>
      </c>
      <c r="E4563" s="87">
        <v>0.12707678120684099</v>
      </c>
      <c r="F4563" s="86">
        <v>0.223974378639094</v>
      </c>
      <c r="G4563" s="86">
        <v>0</v>
      </c>
      <c r="H4563" s="86">
        <f t="shared" si="502"/>
        <v>0.11701705328197833</v>
      </c>
      <c r="I4563" s="86">
        <f t="shared" si="497"/>
        <v>0.11232554992580163</v>
      </c>
      <c r="J4563" s="86">
        <f t="shared" si="498"/>
        <v>-3.0952093010398913</v>
      </c>
      <c r="L4563" s="87">
        <v>0.226985118556007</v>
      </c>
      <c r="M4563" s="86">
        <v>0</v>
      </c>
      <c r="N4563" s="86">
        <v>0.24388404540865299</v>
      </c>
      <c r="O4563" s="86">
        <f t="shared" si="503"/>
        <v>0.15695638798822001</v>
      </c>
      <c r="P4563" s="86">
        <f t="shared" si="499"/>
        <v>0.13619058054771724</v>
      </c>
      <c r="Q4563" s="86">
        <f t="shared" si="500"/>
        <v>-2.671564348341442</v>
      </c>
      <c r="S4563" s="86">
        <f t="shared" si="501"/>
        <v>0.42364495269844921</v>
      </c>
      <c r="T4563" s="87">
        <v>1</v>
      </c>
      <c r="U4563" s="87">
        <v>0</v>
      </c>
    </row>
    <row r="4564" spans="2:21">
      <c r="B4564" s="87" t="s">
        <v>10330</v>
      </c>
      <c r="C4564" s="87" t="s">
        <v>841</v>
      </c>
      <c r="D4564" s="87" t="s">
        <v>4847</v>
      </c>
      <c r="E4564" s="87">
        <v>917.26065588818096</v>
      </c>
      <c r="F4564" s="86">
        <v>830.88058429740704</v>
      </c>
      <c r="G4564" s="86">
        <v>850.33832637992498</v>
      </c>
      <c r="H4564" s="86">
        <f t="shared" si="502"/>
        <v>866.15985552183759</v>
      </c>
      <c r="I4564" s="86">
        <f t="shared" si="497"/>
        <v>45.311364802862663</v>
      </c>
      <c r="J4564" s="86">
        <f t="shared" si="498"/>
        <v>9.7584894981976564</v>
      </c>
      <c r="L4564" s="87">
        <v>800.57912217138801</v>
      </c>
      <c r="M4564" s="86">
        <v>684.83114437122197</v>
      </c>
      <c r="N4564" s="86">
        <v>716.02393446557801</v>
      </c>
      <c r="O4564" s="86">
        <f t="shared" si="503"/>
        <v>733.81140033606255</v>
      </c>
      <c r="P4564" s="86">
        <f t="shared" si="499"/>
        <v>59.889014416478538</v>
      </c>
      <c r="Q4564" s="86">
        <f t="shared" si="500"/>
        <v>9.5192655079350992</v>
      </c>
      <c r="S4564" s="86">
        <f t="shared" si="501"/>
        <v>-0.23922399026255822</v>
      </c>
      <c r="T4564" s="87">
        <v>3.2253059000000001E-2</v>
      </c>
      <c r="U4564" s="87">
        <v>0</v>
      </c>
    </row>
    <row r="4565" spans="2:21">
      <c r="B4565" s="87" t="s">
        <v>10331</v>
      </c>
      <c r="C4565" s="87" t="s">
        <v>5568</v>
      </c>
      <c r="D4565" s="87" t="s">
        <v>5569</v>
      </c>
      <c r="E4565" s="87">
        <v>190.178143793674</v>
      </c>
      <c r="F4565" s="86">
        <v>214.328510834844</v>
      </c>
      <c r="G4565" s="86">
        <v>201.74068034688801</v>
      </c>
      <c r="H4565" s="86">
        <f t="shared" si="502"/>
        <v>202.08244499180202</v>
      </c>
      <c r="I4565" s="86">
        <f t="shared" si="497"/>
        <v>12.078810345402086</v>
      </c>
      <c r="J4565" s="86">
        <f t="shared" si="498"/>
        <v>7.6588001892593089</v>
      </c>
      <c r="L4565" s="87">
        <v>215.800372429303</v>
      </c>
      <c r="M4565" s="86">
        <v>240.13446558247</v>
      </c>
      <c r="N4565" s="86">
        <v>228.53142095117099</v>
      </c>
      <c r="O4565" s="86">
        <f t="shared" si="503"/>
        <v>228.15541965431464</v>
      </c>
      <c r="P4565" s="86">
        <f t="shared" si="499"/>
        <v>12.171403170061394</v>
      </c>
      <c r="Q4565" s="86">
        <f t="shared" si="500"/>
        <v>7.8338731140625049</v>
      </c>
      <c r="S4565" s="86">
        <f t="shared" si="501"/>
        <v>0.17507292480319531</v>
      </c>
      <c r="T4565" s="87">
        <v>0.47811479299999998</v>
      </c>
      <c r="U4565" s="87">
        <v>0</v>
      </c>
    </row>
    <row r="4566" spans="2:21">
      <c r="B4566" s="87" t="s">
        <v>10332</v>
      </c>
      <c r="C4566" s="87" t="s">
        <v>5570</v>
      </c>
      <c r="D4566" s="87" t="s">
        <v>3137</v>
      </c>
      <c r="E4566" s="87">
        <v>63.1880762539638</v>
      </c>
      <c r="F4566" s="86">
        <v>61.105995612951403</v>
      </c>
      <c r="G4566" s="86">
        <v>44.348896116274602</v>
      </c>
      <c r="H4566" s="86">
        <f t="shared" si="502"/>
        <v>56.214322661063271</v>
      </c>
      <c r="I4566" s="86">
        <f t="shared" si="497"/>
        <v>10.328360240921663</v>
      </c>
      <c r="J4566" s="86">
        <f t="shared" si="498"/>
        <v>5.8128658516593026</v>
      </c>
      <c r="L4566" s="87">
        <v>64.576608820994394</v>
      </c>
      <c r="M4566" s="86">
        <v>81.111464854958598</v>
      </c>
      <c r="N4566" s="86">
        <v>56.508472717178002</v>
      </c>
      <c r="O4566" s="86">
        <f t="shared" si="503"/>
        <v>67.398848797710329</v>
      </c>
      <c r="P4566" s="86">
        <f t="shared" si="499"/>
        <v>12.54195297382171</v>
      </c>
      <c r="Q4566" s="86">
        <f t="shared" si="500"/>
        <v>6.0746520446325061</v>
      </c>
      <c r="S4566" s="86">
        <f t="shared" si="501"/>
        <v>0.26178619297320316</v>
      </c>
      <c r="T4566" s="87">
        <v>0.50612086700000003</v>
      </c>
      <c r="U4566" s="87">
        <v>0</v>
      </c>
    </row>
    <row r="4567" spans="2:21">
      <c r="B4567" s="87" t="s">
        <v>10333</v>
      </c>
      <c r="C4567" s="87" t="s">
        <v>5571</v>
      </c>
      <c r="D4567" s="87" t="s">
        <v>3773</v>
      </c>
      <c r="E4567" s="87">
        <v>51.724956498636203</v>
      </c>
      <c r="F4567" s="86">
        <v>50.809002561646302</v>
      </c>
      <c r="G4567" s="86">
        <v>41.974699398008198</v>
      </c>
      <c r="H4567" s="86">
        <f t="shared" si="502"/>
        <v>48.169552819430237</v>
      </c>
      <c r="I4567" s="86">
        <f t="shared" si="497"/>
        <v>5.3844126502665137</v>
      </c>
      <c r="J4567" s="86">
        <f t="shared" si="498"/>
        <v>5.5900496256591499</v>
      </c>
      <c r="L4567" s="87">
        <v>60.172073557948899</v>
      </c>
      <c r="M4567" s="86">
        <v>76.173533980411904</v>
      </c>
      <c r="N4567" s="86">
        <v>53.7052991660305</v>
      </c>
      <c r="O4567" s="86">
        <f t="shared" si="503"/>
        <v>63.350302234797105</v>
      </c>
      <c r="P4567" s="86">
        <f t="shared" si="499"/>
        <v>11.566384355549465</v>
      </c>
      <c r="Q4567" s="86">
        <f t="shared" si="500"/>
        <v>5.9852795971516768</v>
      </c>
      <c r="S4567" s="86">
        <f t="shared" si="501"/>
        <v>0.39522997149252698</v>
      </c>
      <c r="T4567" s="87">
        <v>4.9815690000000003E-2</v>
      </c>
      <c r="U4567" s="87">
        <v>0</v>
      </c>
    </row>
    <row r="4568" spans="2:21">
      <c r="B4568" s="87" t="s">
        <v>10334</v>
      </c>
      <c r="C4568" s="87" t="s">
        <v>5572</v>
      </c>
      <c r="D4568" s="87" t="s">
        <v>2973</v>
      </c>
      <c r="E4568" s="87">
        <v>39.1089749058983</v>
      </c>
      <c r="F4568" s="86">
        <v>34.177814395562599</v>
      </c>
      <c r="G4568" s="86">
        <v>28.714485721096199</v>
      </c>
      <c r="H4568" s="86">
        <f t="shared" si="502"/>
        <v>34.000425007519034</v>
      </c>
      <c r="I4568" s="86">
        <f t="shared" si="497"/>
        <v>5.1995145542141827</v>
      </c>
      <c r="J4568" s="86">
        <f t="shared" si="498"/>
        <v>5.0874808751446858</v>
      </c>
      <c r="L4568" s="87">
        <v>39.844150217024797</v>
      </c>
      <c r="M4568" s="86">
        <v>33.433035254341</v>
      </c>
      <c r="N4568" s="86">
        <v>37.424462298502398</v>
      </c>
      <c r="O4568" s="86">
        <f t="shared" si="503"/>
        <v>36.900549256622732</v>
      </c>
      <c r="P4568" s="86">
        <f t="shared" si="499"/>
        <v>3.2375086753205342</v>
      </c>
      <c r="Q4568" s="86">
        <f t="shared" si="500"/>
        <v>5.2055703855336928</v>
      </c>
      <c r="S4568" s="86">
        <f t="shared" si="501"/>
        <v>0.11808951038900722</v>
      </c>
      <c r="T4568" s="87">
        <v>0.88107078100000003</v>
      </c>
      <c r="U4568" s="87">
        <v>0</v>
      </c>
    </row>
    <row r="4569" spans="2:21">
      <c r="B4569" s="87" t="s">
        <v>10335</v>
      </c>
      <c r="C4569" s="87" t="s">
        <v>5573</v>
      </c>
      <c r="D4569" s="87" t="s">
        <v>1345</v>
      </c>
      <c r="E4569" s="87">
        <v>122.648489794364</v>
      </c>
      <c r="F4569" s="86">
        <v>112.503509202936</v>
      </c>
      <c r="G4569" s="86">
        <v>111.315221177697</v>
      </c>
      <c r="H4569" s="86">
        <f t="shared" si="502"/>
        <v>115.48907339166567</v>
      </c>
      <c r="I4569" s="86">
        <f t="shared" si="497"/>
        <v>6.2286386576964823</v>
      </c>
      <c r="J4569" s="86">
        <f t="shared" si="498"/>
        <v>6.8516125521576008</v>
      </c>
      <c r="L4569" s="87">
        <v>141.12182505985101</v>
      </c>
      <c r="M4569" s="86">
        <v>122.05249902659</v>
      </c>
      <c r="N4569" s="86">
        <v>114.637695544338</v>
      </c>
      <c r="O4569" s="86">
        <f t="shared" si="503"/>
        <v>125.93733987692633</v>
      </c>
      <c r="P4569" s="86">
        <f t="shared" si="499"/>
        <v>13.662769498639294</v>
      </c>
      <c r="Q4569" s="86">
        <f t="shared" si="500"/>
        <v>6.9765622891013956</v>
      </c>
      <c r="S4569" s="86">
        <f t="shared" si="501"/>
        <v>0.12494973694379427</v>
      </c>
      <c r="T4569" s="87">
        <v>0.763763419</v>
      </c>
      <c r="U4569" s="87">
        <v>0</v>
      </c>
    </row>
    <row r="4570" spans="2:21">
      <c r="B4570" s="87" t="s">
        <v>10336</v>
      </c>
      <c r="C4570" s="87" t="s">
        <v>841</v>
      </c>
      <c r="D4570" s="87" t="s">
        <v>5574</v>
      </c>
      <c r="E4570" s="87">
        <v>90.614371622700205</v>
      </c>
      <c r="F4570" s="86">
        <v>114.127518890876</v>
      </c>
      <c r="G4570" s="86">
        <v>113.934539996271</v>
      </c>
      <c r="H4570" s="86">
        <f t="shared" si="502"/>
        <v>106.22547683661573</v>
      </c>
      <c r="I4570" s="86">
        <f t="shared" si="497"/>
        <v>13.519958014483471</v>
      </c>
      <c r="J4570" s="86">
        <f t="shared" si="498"/>
        <v>6.7309860095687979</v>
      </c>
      <c r="L4570" s="87">
        <v>115.66165988874801</v>
      </c>
      <c r="M4570" s="86">
        <v>144.52781256564299</v>
      </c>
      <c r="N4570" s="86">
        <v>140.848607986937</v>
      </c>
      <c r="O4570" s="86">
        <f t="shared" si="503"/>
        <v>133.67936014710932</v>
      </c>
      <c r="P4570" s="86">
        <f t="shared" si="499"/>
        <v>15.711851531029311</v>
      </c>
      <c r="Q4570" s="86">
        <f t="shared" si="500"/>
        <v>7.0626329228795104</v>
      </c>
      <c r="S4570" s="86">
        <f t="shared" si="501"/>
        <v>0.33164691331071217</v>
      </c>
      <c r="T4570" s="87">
        <v>8.5938618999999994E-2</v>
      </c>
      <c r="U4570" s="87">
        <v>0</v>
      </c>
    </row>
    <row r="4571" spans="2:21">
      <c r="B4571" s="87" t="s">
        <v>10337</v>
      </c>
      <c r="C4571" s="87" t="s">
        <v>5575</v>
      </c>
      <c r="D4571" s="87" t="s">
        <v>2741</v>
      </c>
      <c r="E4571" s="87">
        <v>83.347592101779597</v>
      </c>
      <c r="F4571" s="86">
        <v>82.670635985295604</v>
      </c>
      <c r="G4571" s="86">
        <v>90.7813966839758</v>
      </c>
      <c r="H4571" s="86">
        <f t="shared" si="502"/>
        <v>85.599874923683672</v>
      </c>
      <c r="I4571" s="86">
        <f t="shared" si="497"/>
        <v>4.5000770226960487</v>
      </c>
      <c r="J4571" s="86">
        <f t="shared" si="498"/>
        <v>6.4195367834867616</v>
      </c>
      <c r="L4571" s="87">
        <v>87.210673825974098</v>
      </c>
      <c r="M4571" s="86">
        <v>106.382808963603</v>
      </c>
      <c r="N4571" s="86">
        <v>94.406521426342096</v>
      </c>
      <c r="O4571" s="86">
        <f t="shared" si="503"/>
        <v>96.000001405306378</v>
      </c>
      <c r="P4571" s="86">
        <f t="shared" si="499"/>
        <v>9.6848890167309722</v>
      </c>
      <c r="Q4571" s="86">
        <f t="shared" si="500"/>
        <v>6.5849625218402039</v>
      </c>
      <c r="S4571" s="86">
        <f t="shared" si="501"/>
        <v>0.16542573835344138</v>
      </c>
      <c r="T4571" s="87">
        <v>0.57059505099999996</v>
      </c>
      <c r="U4571" s="87">
        <v>0</v>
      </c>
    </row>
    <row r="4572" spans="2:21">
      <c r="B4572" s="87" t="s">
        <v>10338</v>
      </c>
      <c r="C4572" s="87" t="s">
        <v>5576</v>
      </c>
      <c r="D4572" s="87" t="s">
        <v>844</v>
      </c>
      <c r="E4572" s="87">
        <v>78.473450167529293</v>
      </c>
      <c r="F4572" s="86">
        <v>80.730542180291707</v>
      </c>
      <c r="G4572" s="86">
        <v>90.182100281645802</v>
      </c>
      <c r="H4572" s="86">
        <f t="shared" si="502"/>
        <v>83.128697543155596</v>
      </c>
      <c r="I4572" s="86">
        <f t="shared" si="497"/>
        <v>6.2118019714109343</v>
      </c>
      <c r="J4572" s="86">
        <f t="shared" si="498"/>
        <v>6.3772747025213068</v>
      </c>
      <c r="L4572" s="87">
        <v>91.892321743255707</v>
      </c>
      <c r="M4572" s="86">
        <v>99.095275575349206</v>
      </c>
      <c r="N4572" s="86">
        <v>88.230077763818699</v>
      </c>
      <c r="O4572" s="86">
        <f t="shared" si="503"/>
        <v>93.072558360807875</v>
      </c>
      <c r="P4572" s="86">
        <f t="shared" si="499"/>
        <v>5.5279154955534606</v>
      </c>
      <c r="Q4572" s="86">
        <f t="shared" si="500"/>
        <v>6.5402839592066071</v>
      </c>
      <c r="S4572" s="86">
        <f t="shared" si="501"/>
        <v>0.16300925668529914</v>
      </c>
      <c r="T4572" s="87">
        <v>0.52154963099999996</v>
      </c>
      <c r="U4572" s="87">
        <v>0</v>
      </c>
    </row>
    <row r="4573" spans="2:21">
      <c r="B4573" s="87" t="s">
        <v>10339</v>
      </c>
      <c r="C4573" s="87" t="s">
        <v>841</v>
      </c>
      <c r="D4573" s="87"/>
      <c r="E4573" s="87">
        <v>119.586733942629</v>
      </c>
      <c r="F4573" s="86">
        <v>118.80938410691699</v>
      </c>
      <c r="G4573" s="86">
        <v>126.697823880627</v>
      </c>
      <c r="H4573" s="86">
        <f t="shared" si="502"/>
        <v>121.69798064339098</v>
      </c>
      <c r="I4573" s="86">
        <f t="shared" si="497"/>
        <v>4.3474006589537284</v>
      </c>
      <c r="J4573" s="86">
        <f t="shared" si="498"/>
        <v>6.9271614191251665</v>
      </c>
      <c r="L4573" s="87">
        <v>117.10446779331799</v>
      </c>
      <c r="M4573" s="86">
        <v>112.932328812829</v>
      </c>
      <c r="N4573" s="86">
        <v>112.580956891146</v>
      </c>
      <c r="O4573" s="86">
        <f t="shared" si="503"/>
        <v>114.205917832431</v>
      </c>
      <c r="P4573" s="86">
        <f t="shared" si="499"/>
        <v>2.5163583734546444</v>
      </c>
      <c r="Q4573" s="86">
        <f t="shared" si="500"/>
        <v>6.8354935988493786</v>
      </c>
      <c r="S4573" s="86">
        <f t="shared" si="501"/>
        <v>-9.1667820275787293E-2</v>
      </c>
      <c r="T4573" s="87">
        <v>0.415033135</v>
      </c>
      <c r="U4573" s="87">
        <v>0</v>
      </c>
    </row>
    <row r="4574" spans="2:21">
      <c r="B4574" s="87" t="s">
        <v>10340</v>
      </c>
      <c r="C4574" s="87" t="s">
        <v>832</v>
      </c>
      <c r="D4574" s="87" t="s">
        <v>5577</v>
      </c>
      <c r="E4574" s="87">
        <v>38.243665219574602</v>
      </c>
      <c r="F4574" s="86">
        <v>35.054424761133902</v>
      </c>
      <c r="G4574" s="86">
        <v>27.505549287546199</v>
      </c>
      <c r="H4574" s="86">
        <f t="shared" si="502"/>
        <v>33.601213089418238</v>
      </c>
      <c r="I4574" s="86">
        <f t="shared" si="497"/>
        <v>5.514585348376456</v>
      </c>
      <c r="J4574" s="86">
        <f t="shared" si="498"/>
        <v>5.0704414137990055</v>
      </c>
      <c r="L4574" s="87">
        <v>42.278445560605803</v>
      </c>
      <c r="M4574" s="86">
        <v>34.989836925629398</v>
      </c>
      <c r="N4574" s="86">
        <v>37.118974983627901</v>
      </c>
      <c r="O4574" s="86">
        <f t="shared" si="503"/>
        <v>38.129085823287703</v>
      </c>
      <c r="P4574" s="86">
        <f t="shared" si="499"/>
        <v>3.7478256215787078</v>
      </c>
      <c r="Q4574" s="86">
        <f t="shared" si="500"/>
        <v>5.2528200365462023</v>
      </c>
      <c r="S4574" s="86">
        <f t="shared" si="501"/>
        <v>0.1823786227471976</v>
      </c>
      <c r="T4574" s="87">
        <v>0.72618917500000002</v>
      </c>
      <c r="U4574" s="87">
        <v>0</v>
      </c>
    </row>
    <row r="4575" spans="2:21">
      <c r="B4575" s="87" t="s">
        <v>10341</v>
      </c>
      <c r="C4575" s="87" t="s">
        <v>5578</v>
      </c>
      <c r="D4575" s="87" t="s">
        <v>2667</v>
      </c>
      <c r="E4575" s="87">
        <v>137.24484910916399</v>
      </c>
      <c r="F4575" s="86">
        <v>111.457795333673</v>
      </c>
      <c r="G4575" s="86">
        <v>105.111168463686</v>
      </c>
      <c r="H4575" s="86">
        <f t="shared" si="502"/>
        <v>117.93793763550768</v>
      </c>
      <c r="I4575" s="86">
        <f t="shared" si="497"/>
        <v>17.018740880141809</v>
      </c>
      <c r="J4575" s="86">
        <f t="shared" si="498"/>
        <v>6.8818840610580416</v>
      </c>
      <c r="L4575" s="87">
        <v>146.10619381234599</v>
      </c>
      <c r="M4575" s="86">
        <v>122.01450011655599</v>
      </c>
      <c r="N4575" s="86">
        <v>119.71658078997299</v>
      </c>
      <c r="O4575" s="86">
        <f t="shared" si="503"/>
        <v>129.27909157295832</v>
      </c>
      <c r="P4575" s="86">
        <f t="shared" si="499"/>
        <v>14.617921727761953</v>
      </c>
      <c r="Q4575" s="86">
        <f t="shared" si="500"/>
        <v>7.0143451553858522</v>
      </c>
      <c r="S4575" s="86">
        <f t="shared" si="501"/>
        <v>0.13246109432781064</v>
      </c>
      <c r="T4575" s="87">
        <v>0.80745018700000004</v>
      </c>
      <c r="U4575" s="87">
        <v>0</v>
      </c>
    </row>
    <row r="4576" spans="2:21">
      <c r="B4576" s="87" t="s">
        <v>10342</v>
      </c>
      <c r="C4576" s="87" t="s">
        <v>5579</v>
      </c>
      <c r="D4576" s="87" t="s">
        <v>2490</v>
      </c>
      <c r="E4576" s="87">
        <v>52.124224984281597</v>
      </c>
      <c r="F4576" s="86">
        <v>53.859889551491101</v>
      </c>
      <c r="G4576" s="86">
        <v>56.947112725554199</v>
      </c>
      <c r="H4576" s="86">
        <f t="shared" si="502"/>
        <v>54.310409087108972</v>
      </c>
      <c r="I4576" s="86">
        <f t="shared" si="497"/>
        <v>2.4428031910510901</v>
      </c>
      <c r="J4576" s="86">
        <f t="shared" si="498"/>
        <v>5.7631568251301539</v>
      </c>
      <c r="L4576" s="87">
        <v>63.2133460268061</v>
      </c>
      <c r="M4576" s="86">
        <v>57.1330725022043</v>
      </c>
      <c r="N4576" s="86">
        <v>58.6476356308915</v>
      </c>
      <c r="O4576" s="86">
        <f t="shared" si="503"/>
        <v>59.664684719967305</v>
      </c>
      <c r="P4576" s="86">
        <f t="shared" si="499"/>
        <v>3.1651576849638685</v>
      </c>
      <c r="Q4576" s="86">
        <f t="shared" si="500"/>
        <v>5.8988053537693865</v>
      </c>
      <c r="S4576" s="86">
        <f t="shared" si="501"/>
        <v>0.13564852863923185</v>
      </c>
      <c r="T4576" s="87">
        <v>0.71663819299999998</v>
      </c>
      <c r="U4576" s="87">
        <v>0</v>
      </c>
    </row>
    <row r="4577" spans="2:21">
      <c r="B4577" s="87" t="s">
        <v>10343</v>
      </c>
      <c r="C4577" s="87" t="s">
        <v>841</v>
      </c>
      <c r="D4577" s="87" t="s">
        <v>5580</v>
      </c>
      <c r="E4577" s="87">
        <v>74.990142581558203</v>
      </c>
      <c r="F4577" s="86">
        <v>75.171754325661695</v>
      </c>
      <c r="G4577" s="86">
        <v>79.423378588709099</v>
      </c>
      <c r="H4577" s="86">
        <f t="shared" si="502"/>
        <v>76.52842516530967</v>
      </c>
      <c r="I4577" s="86">
        <f t="shared" si="497"/>
        <v>2.5087471373452828</v>
      </c>
      <c r="J4577" s="86">
        <f t="shared" si="498"/>
        <v>6.2579238064582867</v>
      </c>
      <c r="L4577" s="87">
        <v>77.191180826784205</v>
      </c>
      <c r="M4577" s="86">
        <v>67.685558496610398</v>
      </c>
      <c r="N4577" s="86">
        <v>81.487525721365699</v>
      </c>
      <c r="O4577" s="86">
        <f t="shared" si="503"/>
        <v>75.454755014920096</v>
      </c>
      <c r="P4577" s="86">
        <f t="shared" si="499"/>
        <v>7.0629282715022548</v>
      </c>
      <c r="Q4577" s="86">
        <f t="shared" si="500"/>
        <v>6.2375399143972645</v>
      </c>
      <c r="S4577" s="86">
        <f t="shared" si="501"/>
        <v>-2.0383892061022119E-2</v>
      </c>
      <c r="T4577" s="87">
        <v>0.82933630199999997</v>
      </c>
      <c r="U4577" s="87">
        <v>0</v>
      </c>
    </row>
    <row r="4578" spans="2:21">
      <c r="B4578" s="87" t="s">
        <v>10344</v>
      </c>
      <c r="C4578" s="87" t="s">
        <v>5581</v>
      </c>
      <c r="D4578" s="87" t="s">
        <v>1259</v>
      </c>
      <c r="E4578" s="87">
        <v>49.691342062435702</v>
      </c>
      <c r="F4578" s="86">
        <v>45.709811064559503</v>
      </c>
      <c r="G4578" s="86">
        <v>46.871956490459397</v>
      </c>
      <c r="H4578" s="86">
        <f t="shared" si="502"/>
        <v>47.424369872484874</v>
      </c>
      <c r="I4578" s="86">
        <f t="shared" si="497"/>
        <v>2.0474417403781904</v>
      </c>
      <c r="J4578" s="86">
        <f t="shared" si="498"/>
        <v>5.5675566995651122</v>
      </c>
      <c r="L4578" s="87">
        <v>49.772691503311798</v>
      </c>
      <c r="M4578" s="86">
        <v>48.826015466760197</v>
      </c>
      <c r="N4578" s="86">
        <v>47.161077280898297</v>
      </c>
      <c r="O4578" s="86">
        <f t="shared" si="503"/>
        <v>48.586594750323428</v>
      </c>
      <c r="P4578" s="86">
        <f t="shared" si="499"/>
        <v>1.3221663742783807</v>
      </c>
      <c r="Q4578" s="86">
        <f t="shared" si="500"/>
        <v>5.6024864178761096</v>
      </c>
      <c r="S4578" s="86">
        <f t="shared" si="501"/>
        <v>3.4929718310997719E-2</v>
      </c>
      <c r="T4578" s="87">
        <v>0.99531827500000003</v>
      </c>
      <c r="U4578" s="87">
        <v>0</v>
      </c>
    </row>
    <row r="4579" spans="2:21">
      <c r="B4579" s="87" t="s">
        <v>10345</v>
      </c>
      <c r="C4579" s="87" t="s">
        <v>5582</v>
      </c>
      <c r="D4579" s="87" t="s">
        <v>1055</v>
      </c>
      <c r="E4579" s="87">
        <v>123.08314674722401</v>
      </c>
      <c r="F4579" s="86">
        <v>126.114705634277</v>
      </c>
      <c r="G4579" s="86">
        <v>118.174526826942</v>
      </c>
      <c r="H4579" s="86">
        <f t="shared" si="502"/>
        <v>122.45745973614767</v>
      </c>
      <c r="I4579" s="86">
        <f t="shared" si="497"/>
        <v>4.0068969352836117</v>
      </c>
      <c r="J4579" s="86">
        <f t="shared" si="498"/>
        <v>6.9361368509493149</v>
      </c>
      <c r="L4579" s="87">
        <v>136.49509990731701</v>
      </c>
      <c r="M4579" s="86">
        <v>124.92879095179499</v>
      </c>
      <c r="N4579" s="86">
        <v>137.325370796855</v>
      </c>
      <c r="O4579" s="86">
        <f t="shared" si="503"/>
        <v>132.91642055198901</v>
      </c>
      <c r="P4579" s="86">
        <f t="shared" si="499"/>
        <v>6.9299355992624605</v>
      </c>
      <c r="Q4579" s="86">
        <f t="shared" si="500"/>
        <v>7.0543755365674121</v>
      </c>
      <c r="S4579" s="86">
        <f t="shared" si="501"/>
        <v>0.11823868561809674</v>
      </c>
      <c r="T4579" s="87">
        <v>0.78985652900000003</v>
      </c>
      <c r="U4579" s="87">
        <v>0</v>
      </c>
    </row>
    <row r="4580" spans="2:21">
      <c r="B4580" s="87" t="s">
        <v>10346</v>
      </c>
      <c r="C4580" s="87" t="s">
        <v>5583</v>
      </c>
      <c r="D4580" s="87" t="s">
        <v>3929</v>
      </c>
      <c r="E4580" s="87">
        <v>5.9511941632789798</v>
      </c>
      <c r="F4580" s="86">
        <v>5.5134762531793102</v>
      </c>
      <c r="G4580" s="86">
        <v>8.5237302712587795</v>
      </c>
      <c r="H4580" s="86">
        <f t="shared" si="502"/>
        <v>6.6628002292390223</v>
      </c>
      <c r="I4580" s="86">
        <f t="shared" si="497"/>
        <v>1.6264054562667554</v>
      </c>
      <c r="J4580" s="86">
        <f t="shared" si="498"/>
        <v>2.7361286379244039</v>
      </c>
      <c r="L4580" s="87">
        <v>7.2229825566737498</v>
      </c>
      <c r="M4580" s="86">
        <v>7.8536193269393602</v>
      </c>
      <c r="N4580" s="86">
        <v>7.1750144741566997</v>
      </c>
      <c r="O4580" s="86">
        <f t="shared" si="503"/>
        <v>7.4172054525899362</v>
      </c>
      <c r="P4580" s="86">
        <f t="shared" si="499"/>
        <v>0.37870573870565588</v>
      </c>
      <c r="Q4580" s="86">
        <f t="shared" si="500"/>
        <v>2.8908757314426219</v>
      </c>
      <c r="S4580" s="86">
        <f t="shared" si="501"/>
        <v>0.15474709351821864</v>
      </c>
      <c r="T4580" s="87">
        <v>0.82933630199999997</v>
      </c>
      <c r="U4580" s="87">
        <v>0</v>
      </c>
    </row>
    <row r="4581" spans="2:21">
      <c r="B4581" s="87" t="s">
        <v>10347</v>
      </c>
      <c r="C4581" s="87" t="s">
        <v>841</v>
      </c>
      <c r="D4581" s="87"/>
      <c r="E4581" s="87">
        <v>77.394498539044307</v>
      </c>
      <c r="F4581" s="86">
        <v>71.906173136069299</v>
      </c>
      <c r="G4581" s="86">
        <v>74.132631412271394</v>
      </c>
      <c r="H4581" s="86">
        <f t="shared" si="502"/>
        <v>74.477767695795009</v>
      </c>
      <c r="I4581" s="86">
        <f t="shared" si="497"/>
        <v>2.7603927660549612</v>
      </c>
      <c r="J4581" s="86">
        <f t="shared" si="498"/>
        <v>6.2187379268808742</v>
      </c>
      <c r="L4581" s="87">
        <v>85.309437442073104</v>
      </c>
      <c r="M4581" s="86">
        <v>83.285860634530295</v>
      </c>
      <c r="N4581" s="86">
        <v>78.850273219907294</v>
      </c>
      <c r="O4581" s="86">
        <f t="shared" si="503"/>
        <v>82.481857098836898</v>
      </c>
      <c r="P4581" s="86">
        <f t="shared" si="499"/>
        <v>3.303788261417842</v>
      </c>
      <c r="Q4581" s="86">
        <f t="shared" si="500"/>
        <v>6.3660049105846603</v>
      </c>
      <c r="S4581" s="86">
        <f t="shared" si="501"/>
        <v>0.14726698370378621</v>
      </c>
      <c r="T4581" s="87">
        <v>0.57193994199999998</v>
      </c>
      <c r="U4581" s="87">
        <v>0</v>
      </c>
    </row>
    <row r="4582" spans="2:21">
      <c r="B4582" s="87" t="s">
        <v>10348</v>
      </c>
      <c r="C4582" s="87" t="s">
        <v>5584</v>
      </c>
      <c r="D4582" s="87" t="s">
        <v>5055</v>
      </c>
      <c r="E4582" s="87">
        <v>169.551232622339</v>
      </c>
      <c r="F4582" s="86">
        <v>153.56856059963599</v>
      </c>
      <c r="G4582" s="86">
        <v>135.851798043163</v>
      </c>
      <c r="H4582" s="86">
        <f t="shared" si="502"/>
        <v>152.99053042171266</v>
      </c>
      <c r="I4582" s="86">
        <f t="shared" si="497"/>
        <v>16.857151654534739</v>
      </c>
      <c r="J4582" s="86">
        <f t="shared" si="498"/>
        <v>7.2572985476832939</v>
      </c>
      <c r="L4582" s="87">
        <v>165.59914590724</v>
      </c>
      <c r="M4582" s="86">
        <v>169.464583495217</v>
      </c>
      <c r="N4582" s="86">
        <v>146.515701109654</v>
      </c>
      <c r="O4582" s="86">
        <f t="shared" si="503"/>
        <v>160.52647683737032</v>
      </c>
      <c r="P4582" s="86">
        <f t="shared" si="499"/>
        <v>12.286650451034658</v>
      </c>
      <c r="Q4582" s="86">
        <f t="shared" si="500"/>
        <v>7.3266674612759344</v>
      </c>
      <c r="S4582" s="86">
        <f t="shared" si="501"/>
        <v>6.9368913592640399E-2</v>
      </c>
      <c r="T4582" s="87">
        <v>0.95313182500000004</v>
      </c>
      <c r="U4582" s="87">
        <v>0</v>
      </c>
    </row>
    <row r="4583" spans="2:21">
      <c r="B4583" s="87" t="s">
        <v>10349</v>
      </c>
      <c r="C4583" s="87" t="s">
        <v>5585</v>
      </c>
      <c r="D4583" s="87" t="s">
        <v>1169</v>
      </c>
      <c r="E4583" s="87">
        <v>50.891807089085603</v>
      </c>
      <c r="F4583" s="86">
        <v>45.3100167986887</v>
      </c>
      <c r="G4583" s="86">
        <v>54.414824429698001</v>
      </c>
      <c r="H4583" s="86">
        <f t="shared" si="502"/>
        <v>50.205549439157437</v>
      </c>
      <c r="I4583" s="86">
        <f t="shared" si="497"/>
        <v>4.5910339435670693</v>
      </c>
      <c r="J4583" s="86">
        <f t="shared" si="498"/>
        <v>5.6497749352757305</v>
      </c>
      <c r="L4583" s="87">
        <v>57.693214992567498</v>
      </c>
      <c r="M4583" s="86">
        <v>56.203310932159802</v>
      </c>
      <c r="N4583" s="86">
        <v>52.239962526533503</v>
      </c>
      <c r="O4583" s="86">
        <f t="shared" si="503"/>
        <v>55.378829483753599</v>
      </c>
      <c r="P4583" s="86">
        <f t="shared" si="499"/>
        <v>2.8185666319338543</v>
      </c>
      <c r="Q4583" s="86">
        <f t="shared" si="500"/>
        <v>5.791262655348608</v>
      </c>
      <c r="S4583" s="86">
        <f t="shared" si="501"/>
        <v>0.14148772007287685</v>
      </c>
      <c r="T4583" s="87">
        <v>0.69032347299999997</v>
      </c>
      <c r="U4583" s="87">
        <v>0</v>
      </c>
    </row>
    <row r="4584" spans="2:21">
      <c r="B4584" s="87" t="s">
        <v>10350</v>
      </c>
      <c r="C4584" s="87" t="s">
        <v>841</v>
      </c>
      <c r="D4584" s="87"/>
      <c r="E4584" s="87">
        <v>72.842330225188803</v>
      </c>
      <c r="F4584" s="86">
        <v>106.276355191432</v>
      </c>
      <c r="G4584" s="86">
        <v>105.613412934238</v>
      </c>
      <c r="H4584" s="86">
        <f t="shared" si="502"/>
        <v>94.910699450286259</v>
      </c>
      <c r="I4584" s="86">
        <f t="shared" si="497"/>
        <v>19.114642641193093</v>
      </c>
      <c r="J4584" s="86">
        <f t="shared" si="498"/>
        <v>6.5684988288541826</v>
      </c>
      <c r="L4584" s="87">
        <v>76.954188191453596</v>
      </c>
      <c r="M4584" s="86">
        <v>90.412623981132</v>
      </c>
      <c r="N4584" s="86">
        <v>90.901918011941007</v>
      </c>
      <c r="O4584" s="86">
        <f t="shared" si="503"/>
        <v>86.08957672817553</v>
      </c>
      <c r="P4584" s="86">
        <f t="shared" si="499"/>
        <v>7.9152602578689271</v>
      </c>
      <c r="Q4584" s="86">
        <f t="shared" si="500"/>
        <v>6.4277666691776458</v>
      </c>
      <c r="S4584" s="86">
        <f t="shared" si="501"/>
        <v>-0.14073215967653671</v>
      </c>
      <c r="T4584" s="87">
        <v>0.54846524500000005</v>
      </c>
      <c r="U4584" s="87">
        <v>0</v>
      </c>
    </row>
    <row r="4585" spans="2:21">
      <c r="B4585" s="87" t="s">
        <v>10351</v>
      </c>
      <c r="C4585" s="87" t="s">
        <v>5586</v>
      </c>
      <c r="D4585" s="87" t="s">
        <v>5587</v>
      </c>
      <c r="E4585" s="87">
        <v>196.509019396963</v>
      </c>
      <c r="F4585" s="86">
        <v>216.555227346674</v>
      </c>
      <c r="G4585" s="86">
        <v>206.682323481704</v>
      </c>
      <c r="H4585" s="86">
        <f t="shared" si="502"/>
        <v>206.58219007511366</v>
      </c>
      <c r="I4585" s="86">
        <f t="shared" si="497"/>
        <v>10.023479102342694</v>
      </c>
      <c r="J4585" s="86">
        <f t="shared" si="498"/>
        <v>7.690572071287173</v>
      </c>
      <c r="L4585" s="87">
        <v>185.23325516883901</v>
      </c>
      <c r="M4585" s="86">
        <v>194.27008724795601</v>
      </c>
      <c r="N4585" s="86">
        <v>213.63564922116299</v>
      </c>
      <c r="O4585" s="86">
        <f t="shared" si="503"/>
        <v>197.71299721265268</v>
      </c>
      <c r="P4585" s="86">
        <f t="shared" si="499"/>
        <v>14.510831083870691</v>
      </c>
      <c r="Q4585" s="86">
        <f t="shared" si="500"/>
        <v>7.6272639035221736</v>
      </c>
      <c r="S4585" s="86">
        <f t="shared" si="501"/>
        <v>-6.3308167764999562E-2</v>
      </c>
      <c r="T4585" s="87">
        <v>0.60854451200000004</v>
      </c>
      <c r="U4585" s="87">
        <v>0</v>
      </c>
    </row>
    <row r="4586" spans="2:21">
      <c r="B4586" s="87" t="s">
        <v>10352</v>
      </c>
      <c r="C4586" s="87" t="s">
        <v>5588</v>
      </c>
      <c r="D4586" s="87" t="s">
        <v>2189</v>
      </c>
      <c r="E4586" s="87">
        <v>54.829735502321398</v>
      </c>
      <c r="F4586" s="86">
        <v>53.953912554090799</v>
      </c>
      <c r="G4586" s="86">
        <v>57.3748154163751</v>
      </c>
      <c r="H4586" s="86">
        <f t="shared" si="502"/>
        <v>55.386154490929101</v>
      </c>
      <c r="I4586" s="86">
        <f t="shared" si="497"/>
        <v>1.7770328265000179</v>
      </c>
      <c r="J4586" s="86">
        <f t="shared" si="498"/>
        <v>5.7914534692893094</v>
      </c>
      <c r="L4586" s="87">
        <v>54.346059974496598</v>
      </c>
      <c r="M4586" s="86">
        <v>56.163272724629302</v>
      </c>
      <c r="N4586" s="86">
        <v>59.363593780151803</v>
      </c>
      <c r="O4586" s="86">
        <f t="shared" si="503"/>
        <v>56.624308826425903</v>
      </c>
      <c r="P4586" s="86">
        <f t="shared" si="499"/>
        <v>2.5403399552211616</v>
      </c>
      <c r="Q4586" s="86">
        <f t="shared" si="500"/>
        <v>5.8233496301782708</v>
      </c>
      <c r="S4586" s="86">
        <f t="shared" si="501"/>
        <v>3.1896160888960905E-2</v>
      </c>
      <c r="T4586" s="87">
        <v>0.99307507900000003</v>
      </c>
      <c r="U4586" s="87">
        <v>0</v>
      </c>
    </row>
    <row r="4587" spans="2:21">
      <c r="B4587" s="87" t="s">
        <v>10353</v>
      </c>
      <c r="C4587" s="87" t="s">
        <v>5589</v>
      </c>
      <c r="D4587" s="87" t="s">
        <v>5590</v>
      </c>
      <c r="E4587" s="87">
        <v>175.69682835132301</v>
      </c>
      <c r="F4587" s="86">
        <v>174.13261357927399</v>
      </c>
      <c r="G4587" s="86">
        <v>186.69970399403601</v>
      </c>
      <c r="H4587" s="86">
        <f t="shared" si="502"/>
        <v>178.84304864154433</v>
      </c>
      <c r="I4587" s="86">
        <f t="shared" si="497"/>
        <v>6.8488661075502977</v>
      </c>
      <c r="J4587" s="86">
        <f t="shared" si="498"/>
        <v>7.4825502338262364</v>
      </c>
      <c r="L4587" s="87">
        <v>199.549623436122</v>
      </c>
      <c r="M4587" s="86">
        <v>187.77879150087799</v>
      </c>
      <c r="N4587" s="86">
        <v>184.66719263494801</v>
      </c>
      <c r="O4587" s="86">
        <f t="shared" si="503"/>
        <v>190.66520252398266</v>
      </c>
      <c r="P4587" s="86">
        <f t="shared" si="499"/>
        <v>7.8498543351872634</v>
      </c>
      <c r="Q4587" s="86">
        <f t="shared" si="500"/>
        <v>7.5748977574584586</v>
      </c>
      <c r="S4587" s="86">
        <f t="shared" si="501"/>
        <v>9.2347523632221942E-2</v>
      </c>
      <c r="T4587" s="87">
        <v>0.85337057900000002</v>
      </c>
      <c r="U4587" s="87">
        <v>0</v>
      </c>
    </row>
    <row r="4588" spans="2:21">
      <c r="B4588" s="87" t="s">
        <v>10354</v>
      </c>
      <c r="C4588" s="87" t="s">
        <v>5591</v>
      </c>
      <c r="D4588" s="87" t="s">
        <v>4986</v>
      </c>
      <c r="E4588" s="87">
        <v>96.0600862245077</v>
      </c>
      <c r="F4588" s="86">
        <v>105.51561266199199</v>
      </c>
      <c r="G4588" s="86">
        <v>108.917861514981</v>
      </c>
      <c r="H4588" s="86">
        <f t="shared" si="502"/>
        <v>103.49785346716023</v>
      </c>
      <c r="I4588" s="86">
        <f t="shared" si="497"/>
        <v>6.6621400826853323</v>
      </c>
      <c r="J4588" s="86">
        <f t="shared" si="498"/>
        <v>6.6934570364906643</v>
      </c>
      <c r="L4588" s="87">
        <v>103.841618650108</v>
      </c>
      <c r="M4588" s="86">
        <v>102.880494265213</v>
      </c>
      <c r="N4588" s="86">
        <v>111.645484081793</v>
      </c>
      <c r="O4588" s="86">
        <f t="shared" si="503"/>
        <v>106.12253233237134</v>
      </c>
      <c r="P4588" s="86">
        <f t="shared" si="499"/>
        <v>4.807097569286463</v>
      </c>
      <c r="Q4588" s="86">
        <f t="shared" si="500"/>
        <v>6.7295871969500558</v>
      </c>
      <c r="S4588" s="86">
        <f t="shared" si="501"/>
        <v>3.61301604593912E-2</v>
      </c>
      <c r="T4588" s="87">
        <v>0.99777431100000002</v>
      </c>
      <c r="U4588" s="87">
        <v>0</v>
      </c>
    </row>
    <row r="4589" spans="2:21">
      <c r="B4589" s="87" t="s">
        <v>10355</v>
      </c>
      <c r="C4589" s="87" t="s">
        <v>5592</v>
      </c>
      <c r="D4589" s="87" t="s">
        <v>1225</v>
      </c>
      <c r="E4589" s="87">
        <v>74.284846156430604</v>
      </c>
      <c r="F4589" s="86">
        <v>66.999590147182801</v>
      </c>
      <c r="G4589" s="86">
        <v>66.559019568561197</v>
      </c>
      <c r="H4589" s="86">
        <f t="shared" si="502"/>
        <v>69.281151957391543</v>
      </c>
      <c r="I4589" s="86">
        <f t="shared" si="497"/>
        <v>4.338921794272129</v>
      </c>
      <c r="J4589" s="86">
        <f t="shared" si="498"/>
        <v>6.1143910132516455</v>
      </c>
      <c r="L4589" s="87">
        <v>85.075447725449095</v>
      </c>
      <c r="M4589" s="86">
        <v>84.072969199022907</v>
      </c>
      <c r="N4589" s="86">
        <v>69.756518654265406</v>
      </c>
      <c r="O4589" s="86">
        <f t="shared" si="503"/>
        <v>79.634978526245803</v>
      </c>
      <c r="P4589" s="86">
        <f t="shared" si="499"/>
        <v>8.5696684813784731</v>
      </c>
      <c r="Q4589" s="86">
        <f t="shared" si="500"/>
        <v>6.3153303480441965</v>
      </c>
      <c r="S4589" s="86">
        <f t="shared" si="501"/>
        <v>0.2009393347925508</v>
      </c>
      <c r="T4589" s="87">
        <v>0.41173241799999999</v>
      </c>
      <c r="U4589" s="87">
        <v>0</v>
      </c>
    </row>
    <row r="4590" spans="2:21">
      <c r="B4590" s="87" t="s">
        <v>10356</v>
      </c>
      <c r="C4590" s="87" t="s">
        <v>841</v>
      </c>
      <c r="D4590" s="87" t="s">
        <v>1186</v>
      </c>
      <c r="E4590" s="87">
        <v>145.79967324414699</v>
      </c>
      <c r="F4590" s="86">
        <v>181.94771337594699</v>
      </c>
      <c r="G4590" s="86">
        <v>143.50036615177299</v>
      </c>
      <c r="H4590" s="86">
        <f t="shared" si="502"/>
        <v>157.08258425728897</v>
      </c>
      <c r="I4590" s="86">
        <f t="shared" si="497"/>
        <v>21.564500639753224</v>
      </c>
      <c r="J4590" s="86">
        <f t="shared" si="498"/>
        <v>7.2953794277051864</v>
      </c>
      <c r="L4590" s="87">
        <v>158.43795885150999</v>
      </c>
      <c r="M4590" s="86">
        <v>176.689040350428</v>
      </c>
      <c r="N4590" s="86">
        <v>178.014084190868</v>
      </c>
      <c r="O4590" s="86">
        <f t="shared" si="503"/>
        <v>171.047027797602</v>
      </c>
      <c r="P4590" s="86">
        <f t="shared" si="499"/>
        <v>10.939853749490821</v>
      </c>
      <c r="Q4590" s="86">
        <f t="shared" si="500"/>
        <v>7.4182492250765915</v>
      </c>
      <c r="S4590" s="86">
        <f t="shared" si="501"/>
        <v>0.12286979737140463</v>
      </c>
      <c r="T4590" s="87">
        <v>0.81466395400000002</v>
      </c>
      <c r="U4590" s="87">
        <v>0</v>
      </c>
    </row>
    <row r="4591" spans="2:21">
      <c r="B4591" s="87" t="s">
        <v>10357</v>
      </c>
      <c r="C4591" s="87" t="s">
        <v>841</v>
      </c>
      <c r="D4591" s="87"/>
      <c r="E4591" s="87">
        <v>64.614419357749796</v>
      </c>
      <c r="F4591" s="86">
        <v>74.560989888962098</v>
      </c>
      <c r="G4591" s="86">
        <v>85.800814054068397</v>
      </c>
      <c r="H4591" s="86">
        <f t="shared" si="502"/>
        <v>74.99207443359343</v>
      </c>
      <c r="I4591" s="86">
        <f t="shared" si="497"/>
        <v>10.599773840536136</v>
      </c>
      <c r="J4591" s="86">
        <f t="shared" si="498"/>
        <v>6.2286662267686497</v>
      </c>
      <c r="L4591" s="87">
        <v>56.165175910006198</v>
      </c>
      <c r="M4591" s="86">
        <v>61.376917339298103</v>
      </c>
      <c r="N4591" s="86">
        <v>62.788416498237403</v>
      </c>
      <c r="O4591" s="86">
        <f t="shared" si="503"/>
        <v>60.11016991584723</v>
      </c>
      <c r="P4591" s="86">
        <f t="shared" si="499"/>
        <v>3.4885979631526576</v>
      </c>
      <c r="Q4591" s="86">
        <f t="shared" si="500"/>
        <v>5.9095371930770497</v>
      </c>
      <c r="S4591" s="86">
        <f t="shared" si="501"/>
        <v>-0.31912903369159951</v>
      </c>
      <c r="T4591" s="87">
        <v>1.4443674E-2</v>
      </c>
      <c r="U4591" s="87">
        <v>0</v>
      </c>
    </row>
    <row r="4592" spans="2:21">
      <c r="B4592" s="87" t="s">
        <v>10358</v>
      </c>
      <c r="C4592" s="87" t="s">
        <v>5593</v>
      </c>
      <c r="D4592" s="87" t="s">
        <v>5594</v>
      </c>
      <c r="E4592" s="87">
        <v>65.848741942497696</v>
      </c>
      <c r="F4592" s="86">
        <v>63.816925068575699</v>
      </c>
      <c r="G4592" s="86">
        <v>69.611315318393693</v>
      </c>
      <c r="H4592" s="86">
        <f t="shared" si="502"/>
        <v>66.425660776489039</v>
      </c>
      <c r="I4592" s="86">
        <f t="shared" si="497"/>
        <v>2.9399602204038233</v>
      </c>
      <c r="J4592" s="86">
        <f t="shared" si="498"/>
        <v>6.0536687690404394</v>
      </c>
      <c r="L4592" s="87">
        <v>72.072215382505604</v>
      </c>
      <c r="M4592" s="86">
        <v>70.655672831892005</v>
      </c>
      <c r="N4592" s="86">
        <v>78.090841218099996</v>
      </c>
      <c r="O4592" s="86">
        <f t="shared" si="503"/>
        <v>73.606243144165873</v>
      </c>
      <c r="P4592" s="86">
        <f t="shared" si="499"/>
        <v>3.9478301778286999</v>
      </c>
      <c r="Q4592" s="86">
        <f t="shared" si="500"/>
        <v>6.201756233060145</v>
      </c>
      <c r="S4592" s="86">
        <f t="shared" si="501"/>
        <v>0.14808746401970527</v>
      </c>
      <c r="T4592" s="87">
        <v>0.63357714099999995</v>
      </c>
      <c r="U4592" s="87">
        <v>0</v>
      </c>
    </row>
    <row r="4593" spans="2:21">
      <c r="B4593" s="87" t="s">
        <v>10359</v>
      </c>
      <c r="C4593" s="87" t="s">
        <v>5595</v>
      </c>
      <c r="D4593" s="87" t="s">
        <v>1059</v>
      </c>
      <c r="E4593" s="87">
        <v>240.37794261379901</v>
      </c>
      <c r="F4593" s="86">
        <v>196.967044667609</v>
      </c>
      <c r="G4593" s="86">
        <v>178.43583684243899</v>
      </c>
      <c r="H4593" s="86">
        <f t="shared" si="502"/>
        <v>205.26027470794898</v>
      </c>
      <c r="I4593" s="86">
        <f t="shared" si="497"/>
        <v>31.792913758007288</v>
      </c>
      <c r="J4593" s="86">
        <f t="shared" si="498"/>
        <v>7.6813106305314927</v>
      </c>
      <c r="L4593" s="87">
        <v>256.034777539934</v>
      </c>
      <c r="M4593" s="86">
        <v>214.32437345801799</v>
      </c>
      <c r="N4593" s="86">
        <v>197.57785320386401</v>
      </c>
      <c r="O4593" s="86">
        <f t="shared" si="503"/>
        <v>222.645668067272</v>
      </c>
      <c r="P4593" s="86">
        <f t="shared" si="499"/>
        <v>30.103753232591473</v>
      </c>
      <c r="Q4593" s="86">
        <f t="shared" si="500"/>
        <v>7.7986057318557327</v>
      </c>
      <c r="S4593" s="86">
        <f t="shared" si="501"/>
        <v>0.11729510132424029</v>
      </c>
      <c r="T4593" s="87">
        <v>0.85556849700000004</v>
      </c>
      <c r="U4593" s="87">
        <v>0</v>
      </c>
    </row>
    <row r="4594" spans="2:21">
      <c r="B4594" s="87" t="s">
        <v>10360</v>
      </c>
      <c r="C4594" s="87" t="s">
        <v>5596</v>
      </c>
      <c r="D4594" s="87" t="s">
        <v>5597</v>
      </c>
      <c r="E4594" s="87">
        <v>136.18972418361199</v>
      </c>
      <c r="F4594" s="86">
        <v>134.593858567757</v>
      </c>
      <c r="G4594" s="86">
        <v>154.48595501685199</v>
      </c>
      <c r="H4594" s="86">
        <f t="shared" si="502"/>
        <v>141.75651258940698</v>
      </c>
      <c r="I4594" s="86">
        <f t="shared" si="497"/>
        <v>11.052860496323776</v>
      </c>
      <c r="J4594" s="86">
        <f t="shared" si="498"/>
        <v>7.1472712068795055</v>
      </c>
      <c r="L4594" s="87">
        <v>133.79897397329</v>
      </c>
      <c r="M4594" s="86">
        <v>132.85571042214099</v>
      </c>
      <c r="N4594" s="86">
        <v>131.16915827205699</v>
      </c>
      <c r="O4594" s="86">
        <f t="shared" si="503"/>
        <v>132.60794755582933</v>
      </c>
      <c r="P4594" s="86">
        <f t="shared" si="499"/>
        <v>1.3322996975362371</v>
      </c>
      <c r="Q4594" s="86">
        <f t="shared" si="500"/>
        <v>7.0510234324634151</v>
      </c>
      <c r="S4594" s="86">
        <f t="shared" si="501"/>
        <v>-9.6247774416089865E-2</v>
      </c>
      <c r="T4594" s="87">
        <v>0.427096372</v>
      </c>
      <c r="U4594" s="87">
        <v>0</v>
      </c>
    </row>
    <row r="4595" spans="2:21">
      <c r="B4595" s="87" t="s">
        <v>10361</v>
      </c>
      <c r="C4595" s="87" t="s">
        <v>5598</v>
      </c>
      <c r="D4595" s="87" t="s">
        <v>5599</v>
      </c>
      <c r="E4595" s="87">
        <v>126.48025870178699</v>
      </c>
      <c r="F4595" s="86">
        <v>135.09867394104401</v>
      </c>
      <c r="G4595" s="86">
        <v>119.486071333393</v>
      </c>
      <c r="H4595" s="86">
        <f t="shared" si="502"/>
        <v>127.02166799207465</v>
      </c>
      <c r="I4595" s="86">
        <f t="shared" si="497"/>
        <v>7.82036975218021</v>
      </c>
      <c r="J4595" s="86">
        <f t="shared" si="498"/>
        <v>6.9889308099083145</v>
      </c>
      <c r="L4595" s="87">
        <v>139.186302896813</v>
      </c>
      <c r="M4595" s="86">
        <v>151.367263661778</v>
      </c>
      <c r="N4595" s="86">
        <v>145.88759497619699</v>
      </c>
      <c r="O4595" s="86">
        <f t="shared" si="503"/>
        <v>145.48038717826265</v>
      </c>
      <c r="P4595" s="86">
        <f t="shared" si="499"/>
        <v>6.100681513767789</v>
      </c>
      <c r="Q4595" s="86">
        <f t="shared" si="500"/>
        <v>7.1846808602424561</v>
      </c>
      <c r="S4595" s="86">
        <f t="shared" si="501"/>
        <v>0.19575005033414053</v>
      </c>
      <c r="T4595" s="87">
        <v>0.34787949099999999</v>
      </c>
      <c r="U4595" s="87">
        <v>0</v>
      </c>
    </row>
    <row r="4596" spans="2:21">
      <c r="B4596" s="87" t="s">
        <v>10362</v>
      </c>
      <c r="C4596" s="87" t="s">
        <v>832</v>
      </c>
      <c r="D4596" s="87" t="s">
        <v>5600</v>
      </c>
      <c r="E4596" s="87">
        <v>100.537284208643</v>
      </c>
      <c r="F4596" s="86">
        <v>112.03026131543901</v>
      </c>
      <c r="G4596" s="86">
        <v>98.058073204649602</v>
      </c>
      <c r="H4596" s="86">
        <f t="shared" si="502"/>
        <v>103.54187290957719</v>
      </c>
      <c r="I4596" s="86">
        <f t="shared" si="497"/>
        <v>7.4549429975793444</v>
      </c>
      <c r="J4596" s="86">
        <f t="shared" si="498"/>
        <v>6.6940705094057043</v>
      </c>
      <c r="L4596" s="87">
        <v>106.23922071389001</v>
      </c>
      <c r="M4596" s="86">
        <v>109.526638540156</v>
      </c>
      <c r="N4596" s="86">
        <v>103.650719298678</v>
      </c>
      <c r="O4596" s="86">
        <f t="shared" si="503"/>
        <v>106.472192850908</v>
      </c>
      <c r="P4596" s="86">
        <f t="shared" si="499"/>
        <v>2.9448792412530098</v>
      </c>
      <c r="Q4596" s="86">
        <f t="shared" si="500"/>
        <v>6.734332883377828</v>
      </c>
      <c r="S4596" s="86">
        <f t="shared" si="501"/>
        <v>4.0262373972124565E-2</v>
      </c>
      <c r="T4596" s="87">
        <v>1</v>
      </c>
      <c r="U4596" s="87">
        <v>0</v>
      </c>
    </row>
    <row r="4597" spans="2:21">
      <c r="B4597" s="87" t="s">
        <v>10363</v>
      </c>
      <c r="C4597" s="87" t="s">
        <v>841</v>
      </c>
      <c r="D4597" s="87" t="s">
        <v>955</v>
      </c>
      <c r="E4597" s="87">
        <v>150.35724752393401</v>
      </c>
      <c r="F4597" s="86">
        <v>134.78778106500701</v>
      </c>
      <c r="G4597" s="86">
        <v>134.330672851711</v>
      </c>
      <c r="H4597" s="86">
        <f t="shared" si="502"/>
        <v>139.82523381355068</v>
      </c>
      <c r="I4597" s="86">
        <f t="shared" si="497"/>
        <v>9.1238545350330167</v>
      </c>
      <c r="J4597" s="86">
        <f t="shared" si="498"/>
        <v>7.1274809325521291</v>
      </c>
      <c r="L4597" s="87">
        <v>140.71564116348699</v>
      </c>
      <c r="M4597" s="86">
        <v>148.39768619416799</v>
      </c>
      <c r="N4597" s="86">
        <v>148.63513147430399</v>
      </c>
      <c r="O4597" s="86">
        <f t="shared" si="503"/>
        <v>145.9161529439863</v>
      </c>
      <c r="P4597" s="86">
        <f t="shared" si="499"/>
        <v>4.5053398484020004</v>
      </c>
      <c r="Q4597" s="86">
        <f t="shared" si="500"/>
        <v>7.1889957884676177</v>
      </c>
      <c r="S4597" s="86">
        <f t="shared" si="501"/>
        <v>6.1514855915488893E-2</v>
      </c>
      <c r="T4597" s="87">
        <v>0.96158329600000003</v>
      </c>
      <c r="U4597" s="87">
        <v>0</v>
      </c>
    </row>
    <row r="4598" spans="2:21">
      <c r="B4598" s="87" t="s">
        <v>10364</v>
      </c>
      <c r="C4598" s="87" t="s">
        <v>2341</v>
      </c>
      <c r="D4598" s="87" t="s">
        <v>1246</v>
      </c>
      <c r="E4598" s="87">
        <v>64.697802473194002</v>
      </c>
      <c r="F4598" s="86">
        <v>67.662775237580902</v>
      </c>
      <c r="G4598" s="86">
        <v>75.178263337248893</v>
      </c>
      <c r="H4598" s="86">
        <f t="shared" si="502"/>
        <v>69.179613682674599</v>
      </c>
      <c r="I4598" s="86">
        <f t="shared" si="497"/>
        <v>5.4023711583093075</v>
      </c>
      <c r="J4598" s="86">
        <f t="shared" si="498"/>
        <v>6.1122750522286502</v>
      </c>
      <c r="L4598" s="87">
        <v>66.309782797750003</v>
      </c>
      <c r="M4598" s="86">
        <v>75.938079511935896</v>
      </c>
      <c r="N4598" s="86">
        <v>73.537246791091505</v>
      </c>
      <c r="O4598" s="86">
        <f t="shared" si="503"/>
        <v>71.928369700259125</v>
      </c>
      <c r="P4598" s="86">
        <f t="shared" si="499"/>
        <v>5.0117251046076579</v>
      </c>
      <c r="Q4598" s="86">
        <f t="shared" si="500"/>
        <v>6.1684889998123245</v>
      </c>
      <c r="S4598" s="86">
        <f t="shared" si="501"/>
        <v>5.6213947583674595E-2</v>
      </c>
      <c r="T4598" s="87">
        <v>0.96737074300000003</v>
      </c>
      <c r="U4598" s="87">
        <v>0</v>
      </c>
    </row>
    <row r="4599" spans="2:21">
      <c r="B4599" s="87" t="s">
        <v>10365</v>
      </c>
      <c r="C4599" s="87" t="s">
        <v>5045</v>
      </c>
      <c r="D4599" s="87" t="s">
        <v>1708</v>
      </c>
      <c r="E4599" s="87">
        <v>36.038737623566099</v>
      </c>
      <c r="F4599" s="86">
        <v>33.471871947904297</v>
      </c>
      <c r="G4599" s="86">
        <v>35.2728873881818</v>
      </c>
      <c r="H4599" s="86">
        <f t="shared" si="502"/>
        <v>34.927832319884068</v>
      </c>
      <c r="I4599" s="86">
        <f t="shared" si="497"/>
        <v>1.3177621558312962</v>
      </c>
      <c r="J4599" s="86">
        <f t="shared" si="498"/>
        <v>5.1263052043136907</v>
      </c>
      <c r="L4599" s="87">
        <v>37.655841202192398</v>
      </c>
      <c r="M4599" s="86">
        <v>38.688306146286799</v>
      </c>
      <c r="N4599" s="86">
        <v>34.921574118853499</v>
      </c>
      <c r="O4599" s="86">
        <f t="shared" si="503"/>
        <v>37.088573822444232</v>
      </c>
      <c r="P4599" s="86">
        <f t="shared" si="499"/>
        <v>1.9463842764772086</v>
      </c>
      <c r="Q4599" s="86">
        <f t="shared" si="500"/>
        <v>5.2129028874291157</v>
      </c>
      <c r="S4599" s="86">
        <f t="shared" si="501"/>
        <v>8.6597683115424789E-2</v>
      </c>
      <c r="T4599" s="87">
        <v>0.91676302600000004</v>
      </c>
      <c r="U4599" s="87">
        <v>0</v>
      </c>
    </row>
    <row r="4600" spans="2:21">
      <c r="B4600" s="87" t="s">
        <v>10366</v>
      </c>
      <c r="C4600" s="87" t="s">
        <v>5601</v>
      </c>
      <c r="D4600" s="87" t="s">
        <v>5602</v>
      </c>
      <c r="E4600" s="87">
        <v>373.74885540021302</v>
      </c>
      <c r="F4600" s="86">
        <v>377.11616704354202</v>
      </c>
      <c r="G4600" s="86">
        <v>342.09794825103302</v>
      </c>
      <c r="H4600" s="86">
        <f t="shared" si="502"/>
        <v>364.320990231596</v>
      </c>
      <c r="I4600" s="86">
        <f t="shared" si="497"/>
        <v>19.319223407741418</v>
      </c>
      <c r="J4600" s="86">
        <f t="shared" si="498"/>
        <v>8.5090663076406408</v>
      </c>
      <c r="L4600" s="87">
        <v>329.95152388315199</v>
      </c>
      <c r="M4600" s="86">
        <v>317.27773083797302</v>
      </c>
      <c r="N4600" s="86">
        <v>326.58956220606899</v>
      </c>
      <c r="O4600" s="86">
        <f t="shared" si="503"/>
        <v>324.60627230906465</v>
      </c>
      <c r="P4600" s="86">
        <f t="shared" si="499"/>
        <v>6.5655416112972924</v>
      </c>
      <c r="Q4600" s="86">
        <f t="shared" si="500"/>
        <v>8.3425470668687289</v>
      </c>
      <c r="S4600" s="86">
        <f t="shared" si="501"/>
        <v>-0.1665192407719116</v>
      </c>
      <c r="T4600" s="87">
        <v>0.13040997200000001</v>
      </c>
      <c r="U4600" s="87">
        <v>0</v>
      </c>
    </row>
    <row r="4601" spans="2:21">
      <c r="B4601" s="87" t="s">
        <v>10367</v>
      </c>
      <c r="C4601" s="87" t="s">
        <v>2849</v>
      </c>
      <c r="D4601" s="87" t="s">
        <v>2850</v>
      </c>
      <c r="E4601" s="87">
        <v>32.935501691939002</v>
      </c>
      <c r="F4601" s="86">
        <v>41.786406319827599</v>
      </c>
      <c r="G4601" s="86">
        <v>34.360745893494702</v>
      </c>
      <c r="H4601" s="86">
        <f t="shared" si="502"/>
        <v>36.360884635087103</v>
      </c>
      <c r="I4601" s="86">
        <f t="shared" si="497"/>
        <v>4.7523725045716629</v>
      </c>
      <c r="J4601" s="86">
        <f t="shared" si="498"/>
        <v>5.1843153946154166</v>
      </c>
      <c r="L4601" s="87">
        <v>41.356175640184603</v>
      </c>
      <c r="M4601" s="86">
        <v>46.169963788964701</v>
      </c>
      <c r="N4601" s="86">
        <v>32.588488864245299</v>
      </c>
      <c r="O4601" s="86">
        <f t="shared" si="503"/>
        <v>40.038209431131541</v>
      </c>
      <c r="P4601" s="86">
        <f t="shared" si="499"/>
        <v>6.8859924106005819</v>
      </c>
      <c r="Q4601" s="86">
        <f t="shared" si="500"/>
        <v>5.3233055510145828</v>
      </c>
      <c r="S4601" s="86">
        <f t="shared" si="501"/>
        <v>0.13899015639916598</v>
      </c>
      <c r="T4601" s="87">
        <v>0.85119454800000005</v>
      </c>
      <c r="U4601" s="87">
        <v>0</v>
      </c>
    </row>
    <row r="4602" spans="2:21">
      <c r="B4602" s="87" t="s">
        <v>10368</v>
      </c>
      <c r="C4602" s="87" t="s">
        <v>5603</v>
      </c>
      <c r="D4602" s="87" t="s">
        <v>5604</v>
      </c>
      <c r="E4602" s="87">
        <v>20.6984249689467</v>
      </c>
      <c r="F4602" s="86">
        <v>20.878144995474202</v>
      </c>
      <c r="G4602" s="86">
        <v>23.543812500959302</v>
      </c>
      <c r="H4602" s="86">
        <f t="shared" si="502"/>
        <v>21.706794155126733</v>
      </c>
      <c r="I4602" s="86">
        <f t="shared" si="497"/>
        <v>1.5934403422085897</v>
      </c>
      <c r="J4602" s="86">
        <f t="shared" si="498"/>
        <v>4.4400747670395146</v>
      </c>
      <c r="L4602" s="87">
        <v>21.121280538745602</v>
      </c>
      <c r="M4602" s="86">
        <v>26.704209012195999</v>
      </c>
      <c r="N4602" s="86">
        <v>20.859707258858901</v>
      </c>
      <c r="O4602" s="86">
        <f t="shared" si="503"/>
        <v>22.895065603266833</v>
      </c>
      <c r="P4602" s="86">
        <f t="shared" si="499"/>
        <v>3.3014065604722314</v>
      </c>
      <c r="Q4602" s="86">
        <f t="shared" si="500"/>
        <v>4.5169647937871007</v>
      </c>
      <c r="S4602" s="86">
        <f t="shared" si="501"/>
        <v>7.6890026747585563E-2</v>
      </c>
      <c r="T4602" s="87">
        <v>0.94203867699999999</v>
      </c>
      <c r="U4602" s="87">
        <v>0</v>
      </c>
    </row>
    <row r="4603" spans="2:21">
      <c r="B4603" s="87" t="s">
        <v>10369</v>
      </c>
      <c r="C4603" s="87" t="s">
        <v>841</v>
      </c>
      <c r="D4603" s="87" t="s">
        <v>5605</v>
      </c>
      <c r="E4603" s="87">
        <v>56.6463073963452</v>
      </c>
      <c r="F4603" s="86">
        <v>51.224999789210798</v>
      </c>
      <c r="G4603" s="86">
        <v>55.266522795031896</v>
      </c>
      <c r="H4603" s="86">
        <f t="shared" si="502"/>
        <v>54.379276660195963</v>
      </c>
      <c r="I4603" s="86">
        <f t="shared" si="497"/>
        <v>2.8174542268915936</v>
      </c>
      <c r="J4603" s="86">
        <f t="shared" si="498"/>
        <v>5.76498505600199</v>
      </c>
      <c r="L4603" s="87">
        <v>56.1876673686345</v>
      </c>
      <c r="M4603" s="86">
        <v>55.264018715346303</v>
      </c>
      <c r="N4603" s="86">
        <v>53.646860320365697</v>
      </c>
      <c r="O4603" s="86">
        <f t="shared" si="503"/>
        <v>55.032848801448836</v>
      </c>
      <c r="P4603" s="86">
        <f t="shared" si="499"/>
        <v>1.286081164216174</v>
      </c>
      <c r="Q4603" s="86">
        <f t="shared" si="500"/>
        <v>5.7822211072788612</v>
      </c>
      <c r="S4603" s="86">
        <f t="shared" si="501"/>
        <v>1.7236051276870987E-2</v>
      </c>
      <c r="T4603" s="87">
        <v>0.94423370200000001</v>
      </c>
      <c r="U4603" s="87">
        <v>0</v>
      </c>
    </row>
    <row r="4604" spans="2:21">
      <c r="B4604" s="87" t="s">
        <v>10370</v>
      </c>
      <c r="C4604" s="87" t="s">
        <v>5606</v>
      </c>
      <c r="D4604" s="87" t="s">
        <v>5607</v>
      </c>
      <c r="E4604" s="87">
        <v>134.02741447270901</v>
      </c>
      <c r="F4604" s="86">
        <v>130.629576513335</v>
      </c>
      <c r="G4604" s="86">
        <v>126.72048130934201</v>
      </c>
      <c r="H4604" s="86">
        <f t="shared" si="502"/>
        <v>130.45915743179532</v>
      </c>
      <c r="I4604" s="86">
        <f t="shared" si="497"/>
        <v>3.6564463705889021</v>
      </c>
      <c r="J4604" s="86">
        <f t="shared" si="498"/>
        <v>7.0274544058177764</v>
      </c>
      <c r="L4604" s="87">
        <v>129.079084485816</v>
      </c>
      <c r="M4604" s="86">
        <v>124.62300721462501</v>
      </c>
      <c r="N4604" s="86">
        <v>118.56881011299301</v>
      </c>
      <c r="O4604" s="86">
        <f t="shared" si="503"/>
        <v>124.090300604478</v>
      </c>
      <c r="P4604" s="86">
        <f t="shared" si="499"/>
        <v>5.2753482441802513</v>
      </c>
      <c r="Q4604" s="86">
        <f t="shared" si="500"/>
        <v>6.9552465428200287</v>
      </c>
      <c r="S4604" s="86">
        <f t="shared" si="501"/>
        <v>-7.2207862997746564E-2</v>
      </c>
      <c r="T4604" s="87">
        <v>0.54928031499999996</v>
      </c>
      <c r="U4604" s="87">
        <v>0</v>
      </c>
    </row>
    <row r="4605" spans="2:21">
      <c r="B4605" s="87" t="s">
        <v>10371</v>
      </c>
      <c r="C4605" s="87" t="s">
        <v>5608</v>
      </c>
      <c r="D4605" s="87" t="s">
        <v>5609</v>
      </c>
      <c r="E4605" s="87">
        <v>88.457160393955803</v>
      </c>
      <c r="F4605" s="86">
        <v>98.978192035970494</v>
      </c>
      <c r="G4605" s="86">
        <v>98.935312295589597</v>
      </c>
      <c r="H4605" s="86">
        <f t="shared" si="502"/>
        <v>95.456888241838627</v>
      </c>
      <c r="I4605" s="86">
        <f t="shared" si="497"/>
        <v>6.0619800499798373</v>
      </c>
      <c r="J4605" s="86">
        <f t="shared" si="498"/>
        <v>6.5767774022471031</v>
      </c>
      <c r="L4605" s="87">
        <v>110.14287597504099</v>
      </c>
      <c r="M4605" s="86">
        <v>100.235959767149</v>
      </c>
      <c r="N4605" s="86">
        <v>107.600516126321</v>
      </c>
      <c r="O4605" s="86">
        <f t="shared" si="503"/>
        <v>105.99311728950367</v>
      </c>
      <c r="P4605" s="86">
        <f t="shared" si="499"/>
        <v>5.145342112338068</v>
      </c>
      <c r="Q4605" s="86">
        <f t="shared" si="500"/>
        <v>6.727826775556716</v>
      </c>
      <c r="S4605" s="86">
        <f t="shared" si="501"/>
        <v>0.1510493733096139</v>
      </c>
      <c r="T4605" s="87">
        <v>0.68131466399999996</v>
      </c>
      <c r="U4605" s="87">
        <v>0</v>
      </c>
    </row>
    <row r="4606" spans="2:21">
      <c r="B4606" s="87" t="s">
        <v>10372</v>
      </c>
      <c r="C4606" s="87" t="s">
        <v>5610</v>
      </c>
      <c r="D4606" s="87" t="s">
        <v>4850</v>
      </c>
      <c r="E4606" s="87">
        <v>145.392823210985</v>
      </c>
      <c r="F4606" s="86">
        <v>135.99790798008999</v>
      </c>
      <c r="G4606" s="86">
        <v>147.69378259992601</v>
      </c>
      <c r="H4606" s="86">
        <f t="shared" si="502"/>
        <v>143.02817126366702</v>
      </c>
      <c r="I4606" s="86">
        <f t="shared" si="497"/>
        <v>6.1961322536480115</v>
      </c>
      <c r="J4606" s="86">
        <f t="shared" si="498"/>
        <v>7.1601555223698981</v>
      </c>
      <c r="L4606" s="87">
        <v>139.00403852693</v>
      </c>
      <c r="M4606" s="86">
        <v>140.300897793106</v>
      </c>
      <c r="N4606" s="86">
        <v>139.877158815938</v>
      </c>
      <c r="O4606" s="86">
        <f t="shared" si="503"/>
        <v>139.72736504532466</v>
      </c>
      <c r="P4606" s="86">
        <f t="shared" si="499"/>
        <v>0.66127877582193595</v>
      </c>
      <c r="Q4606" s="86">
        <f t="shared" si="500"/>
        <v>7.1264707842442796</v>
      </c>
      <c r="S4606" s="86">
        <f t="shared" si="501"/>
        <v>-3.3684738125618466E-2</v>
      </c>
      <c r="T4606" s="87">
        <v>0.72798139500000003</v>
      </c>
      <c r="U4606" s="87">
        <v>0</v>
      </c>
    </row>
    <row r="4607" spans="2:21">
      <c r="B4607" s="87" t="s">
        <v>10373</v>
      </c>
      <c r="C4607" s="87" t="s">
        <v>5611</v>
      </c>
      <c r="D4607" s="87" t="s">
        <v>1479</v>
      </c>
      <c r="E4607" s="87">
        <v>145.03310098216801</v>
      </c>
      <c r="F4607" s="86">
        <v>133.17073029828799</v>
      </c>
      <c r="G4607" s="86">
        <v>149.08787504287801</v>
      </c>
      <c r="H4607" s="86">
        <f t="shared" si="502"/>
        <v>142.43056877444468</v>
      </c>
      <c r="I4607" s="86">
        <f t="shared" si="497"/>
        <v>8.2715630097482418</v>
      </c>
      <c r="J4607" s="86">
        <f t="shared" si="498"/>
        <v>7.1541150038205039</v>
      </c>
      <c r="L4607" s="87">
        <v>136.961923699914</v>
      </c>
      <c r="M4607" s="86">
        <v>142.77259330521099</v>
      </c>
      <c r="N4607" s="86">
        <v>136.852102103193</v>
      </c>
      <c r="O4607" s="86">
        <f t="shared" si="503"/>
        <v>138.86220636943935</v>
      </c>
      <c r="P4607" s="86">
        <f t="shared" si="499"/>
        <v>3.3869395752458944</v>
      </c>
      <c r="Q4607" s="86">
        <f t="shared" si="500"/>
        <v>7.1175101893632311</v>
      </c>
      <c r="S4607" s="86">
        <f t="shared" si="501"/>
        <v>-3.6604814457273198E-2</v>
      </c>
      <c r="T4607" s="87">
        <v>0.73356960800000004</v>
      </c>
      <c r="U4607" s="87">
        <v>0</v>
      </c>
    </row>
    <row r="4608" spans="2:21">
      <c r="B4608" s="87" t="s">
        <v>10374</v>
      </c>
      <c r="C4608" s="87" t="s">
        <v>5612</v>
      </c>
      <c r="D4608" s="87" t="s">
        <v>5613</v>
      </c>
      <c r="E4608" s="87">
        <v>26.482455202368602</v>
      </c>
      <c r="F4608" s="86">
        <v>30.347419521544602</v>
      </c>
      <c r="G4608" s="86">
        <v>32.652782056730601</v>
      </c>
      <c r="H4608" s="86">
        <f t="shared" si="502"/>
        <v>29.827552260214603</v>
      </c>
      <c r="I4608" s="86">
        <f t="shared" si="497"/>
        <v>3.1178405747355455</v>
      </c>
      <c r="J4608" s="86">
        <f t="shared" si="498"/>
        <v>4.8985736854688975</v>
      </c>
      <c r="L4608" s="87">
        <v>28.303845682647999</v>
      </c>
      <c r="M4608" s="86">
        <v>24.768893485492299</v>
      </c>
      <c r="N4608" s="86">
        <v>27.836888722540898</v>
      </c>
      <c r="O4608" s="86">
        <f t="shared" si="503"/>
        <v>26.969875963560401</v>
      </c>
      <c r="P4608" s="86">
        <f t="shared" si="499"/>
        <v>1.9203528587788785</v>
      </c>
      <c r="Q4608" s="86">
        <f t="shared" si="500"/>
        <v>4.7532769814157252</v>
      </c>
      <c r="S4608" s="86">
        <f t="shared" si="501"/>
        <v>-0.1452967040531716</v>
      </c>
      <c r="T4608" s="87">
        <v>0.48882434200000002</v>
      </c>
      <c r="U4608" s="87">
        <v>0</v>
      </c>
    </row>
    <row r="4609" spans="2:21">
      <c r="B4609" s="87" t="s">
        <v>10375</v>
      </c>
      <c r="C4609" s="87" t="s">
        <v>5614</v>
      </c>
      <c r="D4609" s="87" t="s">
        <v>5615</v>
      </c>
      <c r="E4609" s="87">
        <v>56.7426974139278</v>
      </c>
      <c r="F4609" s="86">
        <v>47.131709325133599</v>
      </c>
      <c r="G4609" s="86">
        <v>52.499123890366498</v>
      </c>
      <c r="H4609" s="86">
        <f t="shared" si="502"/>
        <v>52.124510209809301</v>
      </c>
      <c r="I4609" s="86">
        <f t="shared" si="497"/>
        <v>4.8164327637766791</v>
      </c>
      <c r="J4609" s="86">
        <f t="shared" si="498"/>
        <v>5.7038900171626672</v>
      </c>
      <c r="L4609" s="87">
        <v>58.317821866557701</v>
      </c>
      <c r="M4609" s="86">
        <v>52.896574449314301</v>
      </c>
      <c r="N4609" s="86">
        <v>54.117086562272902</v>
      </c>
      <c r="O4609" s="86">
        <f t="shared" si="503"/>
        <v>55.110494292714968</v>
      </c>
      <c r="P4609" s="86">
        <f t="shared" si="499"/>
        <v>2.8438750111280555</v>
      </c>
      <c r="Q4609" s="86">
        <f t="shared" si="500"/>
        <v>5.7842551618228084</v>
      </c>
      <c r="S4609" s="86">
        <f t="shared" si="501"/>
        <v>8.0365144660140511E-2</v>
      </c>
      <c r="T4609" s="87">
        <v>0.92126178999999997</v>
      </c>
      <c r="U4609" s="87">
        <v>0</v>
      </c>
    </row>
    <row r="4610" spans="2:21">
      <c r="B4610" s="87" t="s">
        <v>10376</v>
      </c>
      <c r="C4610" s="87" t="s">
        <v>841</v>
      </c>
      <c r="D4610" s="87"/>
      <c r="E4610" s="87">
        <v>82.927847864980095</v>
      </c>
      <c r="F4610" s="86">
        <v>81.499279108963293</v>
      </c>
      <c r="G4610" s="86">
        <v>87.736114876758705</v>
      </c>
      <c r="H4610" s="86">
        <f t="shared" si="502"/>
        <v>84.054413950234036</v>
      </c>
      <c r="I4610" s="86">
        <f t="shared" si="497"/>
        <v>3.2674750889557416</v>
      </c>
      <c r="J4610" s="86">
        <f t="shared" si="498"/>
        <v>6.3932516765963889</v>
      </c>
      <c r="L4610" s="87">
        <v>85.075690246594505</v>
      </c>
      <c r="M4610" s="86">
        <v>85.608888466967301</v>
      </c>
      <c r="N4610" s="86">
        <v>96.838192183482306</v>
      </c>
      <c r="O4610" s="86">
        <f t="shared" si="503"/>
        <v>89.174256965681366</v>
      </c>
      <c r="P4610" s="86">
        <f t="shared" si="499"/>
        <v>6.6425147611833948</v>
      </c>
      <c r="Q4610" s="86">
        <f t="shared" si="500"/>
        <v>6.478555384537759</v>
      </c>
      <c r="S4610" s="86">
        <f t="shared" si="501"/>
        <v>8.5303707941370099E-2</v>
      </c>
      <c r="T4610" s="87">
        <v>0.90146501800000001</v>
      </c>
      <c r="U4610" s="87">
        <v>0</v>
      </c>
    </row>
    <row r="4611" spans="2:21">
      <c r="B4611" s="87" t="s">
        <v>10377</v>
      </c>
      <c r="C4611" s="87" t="s">
        <v>841</v>
      </c>
      <c r="D4611" s="87"/>
      <c r="E4611" s="87">
        <v>132.38793898548499</v>
      </c>
      <c r="F4611" s="86">
        <v>128.627337065875</v>
      </c>
      <c r="G4611" s="86">
        <v>131.92908942740399</v>
      </c>
      <c r="H4611" s="86">
        <f t="shared" si="502"/>
        <v>130.98145515958799</v>
      </c>
      <c r="I4611" s="86">
        <f t="shared" si="497"/>
        <v>2.0515944357006752</v>
      </c>
      <c r="J4611" s="86">
        <f t="shared" si="498"/>
        <v>7.0332187538793489</v>
      </c>
      <c r="L4611" s="87">
        <v>137.364797601351</v>
      </c>
      <c r="M4611" s="86">
        <v>144.72643472437599</v>
      </c>
      <c r="N4611" s="86">
        <v>139.66269997808999</v>
      </c>
      <c r="O4611" s="86">
        <f t="shared" si="503"/>
        <v>140.58464410127235</v>
      </c>
      <c r="P4611" s="86">
        <f t="shared" si="499"/>
        <v>3.7664188571476953</v>
      </c>
      <c r="Q4611" s="86">
        <f t="shared" si="500"/>
        <v>7.135295208873508</v>
      </c>
      <c r="S4611" s="86">
        <f t="shared" si="501"/>
        <v>0.1020764549941592</v>
      </c>
      <c r="T4611" s="87">
        <v>0.82262595800000005</v>
      </c>
      <c r="U4611" s="87">
        <v>0</v>
      </c>
    </row>
    <row r="4612" spans="2:21">
      <c r="B4612" s="87" t="s">
        <v>10378</v>
      </c>
      <c r="C4612" s="87" t="s">
        <v>841</v>
      </c>
      <c r="D4612" s="87"/>
      <c r="E4612" s="87">
        <v>0.93809782652692397</v>
      </c>
      <c r="F4612" s="86">
        <v>0.66136354982759804</v>
      </c>
      <c r="G4612" s="86">
        <v>0.89192932778812595</v>
      </c>
      <c r="H4612" s="86">
        <f t="shared" si="502"/>
        <v>0.83046356804754939</v>
      </c>
      <c r="I4612" s="86">
        <f t="shared" si="497"/>
        <v>0.14825314394790817</v>
      </c>
      <c r="J4612" s="86">
        <f t="shared" si="498"/>
        <v>-0.26801121550164481</v>
      </c>
      <c r="L4612" s="87">
        <v>0.72610830935926995</v>
      </c>
      <c r="M4612" s="86">
        <v>0.68973207665694003</v>
      </c>
      <c r="N4612" s="86">
        <v>0.63013464586044698</v>
      </c>
      <c r="O4612" s="86">
        <f t="shared" si="503"/>
        <v>0.68199167729221888</v>
      </c>
      <c r="P4612" s="86">
        <f t="shared" si="499"/>
        <v>4.8452774513853762E-2</v>
      </c>
      <c r="Q4612" s="86">
        <f t="shared" si="500"/>
        <v>-0.55217396150669318</v>
      </c>
      <c r="S4612" s="86">
        <f t="shared" si="501"/>
        <v>-0.28416274600504837</v>
      </c>
      <c r="T4612" s="87">
        <v>0.75622835399999999</v>
      </c>
      <c r="U4612" s="87">
        <v>0</v>
      </c>
    </row>
    <row r="4613" spans="2:21">
      <c r="B4613" s="87" t="s">
        <v>10379</v>
      </c>
      <c r="C4613" s="87" t="s">
        <v>841</v>
      </c>
      <c r="D4613" s="87" t="s">
        <v>4457</v>
      </c>
      <c r="E4613" s="87">
        <v>0.65306733528083605</v>
      </c>
      <c r="F4613" s="86">
        <v>0.25578647848418601</v>
      </c>
      <c r="G4613" s="86">
        <v>0.34495923138062901</v>
      </c>
      <c r="H4613" s="86">
        <f t="shared" si="502"/>
        <v>0.417937681715217</v>
      </c>
      <c r="I4613" s="86">
        <f t="shared" si="497"/>
        <v>0.20845241772212325</v>
      </c>
      <c r="J4613" s="86">
        <f t="shared" si="498"/>
        <v>-1.2586402554113465</v>
      </c>
      <c r="L4613" s="87">
        <v>0.86408282495728905</v>
      </c>
      <c r="M4613" s="86">
        <v>0.15243324754195001</v>
      </c>
      <c r="N4613" s="86">
        <v>0.69631001448247998</v>
      </c>
      <c r="O4613" s="86">
        <f t="shared" si="503"/>
        <v>0.57094202899390634</v>
      </c>
      <c r="P4613" s="86">
        <f t="shared" si="499"/>
        <v>0.37202033425332431</v>
      </c>
      <c r="Q4613" s="86">
        <f t="shared" si="500"/>
        <v>-0.80858382693288078</v>
      </c>
      <c r="S4613" s="86">
        <f t="shared" si="501"/>
        <v>0.45005642847846561</v>
      </c>
      <c r="T4613" s="87">
        <v>0.83333347999999996</v>
      </c>
      <c r="U4613" s="87">
        <v>0</v>
      </c>
    </row>
    <row r="4614" spans="2:21">
      <c r="B4614" s="87" t="s">
        <v>10380</v>
      </c>
      <c r="C4614" s="87" t="s">
        <v>1658</v>
      </c>
      <c r="D4614" s="87" t="s">
        <v>5616</v>
      </c>
      <c r="E4614" s="87">
        <v>54.975896331863702</v>
      </c>
      <c r="F4614" s="86">
        <v>45.881657116866101</v>
      </c>
      <c r="G4614" s="86">
        <v>52.890816887286199</v>
      </c>
      <c r="H4614" s="86">
        <f t="shared" si="502"/>
        <v>51.249456778671998</v>
      </c>
      <c r="I4614" s="86">
        <f t="shared" ref="I4614:I4677" si="504">STDEV(E4614:G4614)</f>
        <v>4.7641204833119568</v>
      </c>
      <c r="J4614" s="86">
        <f t="shared" ref="J4614:J4677" si="505">LOG(H4614,2)</f>
        <v>5.6794648076640915</v>
      </c>
      <c r="L4614" s="87">
        <v>61.340241401011802</v>
      </c>
      <c r="M4614" s="86">
        <v>58.5877085710191</v>
      </c>
      <c r="N4614" s="86">
        <v>54.922492696112101</v>
      </c>
      <c r="O4614" s="86">
        <f t="shared" si="503"/>
        <v>58.283480889380996</v>
      </c>
      <c r="P4614" s="86">
        <f t="shared" ref="P4614:P4677" si="506">STDEV(L4614:N4614)</f>
        <v>3.2196724168021529</v>
      </c>
      <c r="Q4614" s="86">
        <f t="shared" ref="Q4614:Q4677" si="507">LOG(O4614,2)</f>
        <v>5.8650151375588937</v>
      </c>
      <c r="S4614" s="86">
        <f t="shared" ref="S4614:S4677" si="508">LOG(O4614/H4614,2)</f>
        <v>0.18555032989480211</v>
      </c>
      <c r="T4614" s="87">
        <v>0.46747319599999998</v>
      </c>
      <c r="U4614" s="87">
        <v>0</v>
      </c>
    </row>
    <row r="4615" spans="2:21">
      <c r="B4615" s="87" t="s">
        <v>10381</v>
      </c>
      <c r="C4615" s="87" t="s">
        <v>5617</v>
      </c>
      <c r="D4615" s="87" t="s">
        <v>1189</v>
      </c>
      <c r="E4615" s="87">
        <v>34.030359613419201</v>
      </c>
      <c r="F4615" s="86">
        <v>28.668556020592099</v>
      </c>
      <c r="G4615" s="86">
        <v>25.652201803513499</v>
      </c>
      <c r="H4615" s="86">
        <f t="shared" ref="H4615:H4678" si="509">AVERAGE(E4615:G4615)</f>
        <v>29.450372479174934</v>
      </c>
      <c r="I4615" s="86">
        <f t="shared" si="504"/>
        <v>4.2434431542208779</v>
      </c>
      <c r="J4615" s="86">
        <f t="shared" si="505"/>
        <v>4.8802139758178091</v>
      </c>
      <c r="L4615" s="87">
        <v>40.325134008763001</v>
      </c>
      <c r="M4615" s="86">
        <v>32.420156692336299</v>
      </c>
      <c r="N4615" s="86">
        <v>34.732884205518701</v>
      </c>
      <c r="O4615" s="86">
        <f t="shared" ref="O4615:O4678" si="510">AVERAGE(L4615:N4615)</f>
        <v>35.826058302206</v>
      </c>
      <c r="P4615" s="86">
        <f t="shared" si="506"/>
        <v>4.0642882276674532</v>
      </c>
      <c r="Q4615" s="86">
        <f t="shared" si="507"/>
        <v>5.1629374172336302</v>
      </c>
      <c r="S4615" s="86">
        <f t="shared" si="508"/>
        <v>0.28272344141582106</v>
      </c>
      <c r="T4615" s="87">
        <v>0.31516897300000002</v>
      </c>
      <c r="U4615" s="87">
        <v>0</v>
      </c>
    </row>
    <row r="4616" spans="2:21">
      <c r="B4616" s="87" t="s">
        <v>10382</v>
      </c>
      <c r="C4616" s="87" t="s">
        <v>856</v>
      </c>
      <c r="D4616" s="87" t="s">
        <v>1147</v>
      </c>
      <c r="E4616" s="87">
        <v>78.259922827794199</v>
      </c>
      <c r="F4616" s="86">
        <v>87.076402604431905</v>
      </c>
      <c r="G4616" s="86">
        <v>88.9087992315892</v>
      </c>
      <c r="H4616" s="86">
        <f t="shared" si="509"/>
        <v>84.748374887938425</v>
      </c>
      <c r="I4616" s="86">
        <f t="shared" si="504"/>
        <v>5.6933669258529997</v>
      </c>
      <c r="J4616" s="86">
        <f t="shared" si="505"/>
        <v>6.4051137986691922</v>
      </c>
      <c r="L4616" s="87">
        <v>87.266392020854497</v>
      </c>
      <c r="M4616" s="86">
        <v>80.508211522912703</v>
      </c>
      <c r="N4616" s="86">
        <v>92.137244512943894</v>
      </c>
      <c r="O4616" s="86">
        <f t="shared" si="510"/>
        <v>86.637282685570369</v>
      </c>
      <c r="P4616" s="86">
        <f t="shared" si="506"/>
        <v>5.8399859578268405</v>
      </c>
      <c r="Q4616" s="86">
        <f t="shared" si="507"/>
        <v>6.4369160894779984</v>
      </c>
      <c r="S4616" s="86">
        <f t="shared" si="508"/>
        <v>3.1802290808806914E-2</v>
      </c>
      <c r="T4616" s="87">
        <v>0.98871275000000003</v>
      </c>
      <c r="U4616" s="87">
        <v>0</v>
      </c>
    </row>
    <row r="4617" spans="2:21">
      <c r="B4617" s="87" t="s">
        <v>10383</v>
      </c>
      <c r="C4617" s="87" t="s">
        <v>841</v>
      </c>
      <c r="D4617" s="87"/>
      <c r="E4617" s="87">
        <v>308.45363053396801</v>
      </c>
      <c r="F4617" s="86">
        <v>352.53824908898503</v>
      </c>
      <c r="G4617" s="86">
        <v>346.81421717213601</v>
      </c>
      <c r="H4617" s="86">
        <f t="shared" si="509"/>
        <v>335.93536559836303</v>
      </c>
      <c r="I4617" s="86">
        <f t="shared" si="504"/>
        <v>23.971346582085765</v>
      </c>
      <c r="J4617" s="86">
        <f t="shared" si="505"/>
        <v>8.3920398730745056</v>
      </c>
      <c r="L4617" s="87">
        <v>301.00379438526801</v>
      </c>
      <c r="M4617" s="86">
        <v>343.091204742093</v>
      </c>
      <c r="N4617" s="86">
        <v>321.33891407679999</v>
      </c>
      <c r="O4617" s="86">
        <f t="shared" si="510"/>
        <v>321.81130440138696</v>
      </c>
      <c r="P4617" s="86">
        <f t="shared" si="506"/>
        <v>21.047681394871439</v>
      </c>
      <c r="Q4617" s="86">
        <f t="shared" si="507"/>
        <v>8.3300711948832404</v>
      </c>
      <c r="S4617" s="86">
        <f t="shared" si="508"/>
        <v>-6.1968678191265752E-2</v>
      </c>
      <c r="T4617" s="87">
        <v>0.62261246599999998</v>
      </c>
      <c r="U4617" s="87">
        <v>0</v>
      </c>
    </row>
    <row r="4618" spans="2:21">
      <c r="B4618" s="87" t="s">
        <v>10384</v>
      </c>
      <c r="C4618" s="87" t="s">
        <v>832</v>
      </c>
      <c r="D4618" s="87" t="s">
        <v>4172</v>
      </c>
      <c r="E4618" s="87">
        <v>631.48923801758599</v>
      </c>
      <c r="F4618" s="86">
        <v>564.04444780260701</v>
      </c>
      <c r="G4618" s="86">
        <v>483.25722012147099</v>
      </c>
      <c r="H4618" s="86">
        <f t="shared" si="509"/>
        <v>559.59696864722139</v>
      </c>
      <c r="I4618" s="86">
        <f t="shared" si="504"/>
        <v>74.216021420692286</v>
      </c>
      <c r="J4618" s="86">
        <f t="shared" si="505"/>
        <v>9.1282443371782733</v>
      </c>
      <c r="L4618" s="87">
        <v>539.85405775852098</v>
      </c>
      <c r="M4618" s="86">
        <v>473.72834565671502</v>
      </c>
      <c r="N4618" s="86">
        <v>463.101176718413</v>
      </c>
      <c r="O4618" s="86">
        <f t="shared" si="510"/>
        <v>492.22786004454969</v>
      </c>
      <c r="P4618" s="86">
        <f t="shared" si="506"/>
        <v>41.586358477612791</v>
      </c>
      <c r="Q4618" s="86">
        <f t="shared" si="507"/>
        <v>8.9431825062676982</v>
      </c>
      <c r="S4618" s="86">
        <f t="shared" si="508"/>
        <v>-0.18506183091057646</v>
      </c>
      <c r="T4618" s="87">
        <v>0.246081253</v>
      </c>
      <c r="U4618" s="87">
        <v>0</v>
      </c>
    </row>
    <row r="4619" spans="2:21">
      <c r="B4619" s="87" t="s">
        <v>10385</v>
      </c>
      <c r="C4619" s="87" t="s">
        <v>841</v>
      </c>
      <c r="D4619" s="87" t="s">
        <v>866</v>
      </c>
      <c r="E4619" s="87">
        <v>49.4686927267161</v>
      </c>
      <c r="F4619" s="86">
        <v>36.364265672289299</v>
      </c>
      <c r="G4619" s="86">
        <v>48.640132371642402</v>
      </c>
      <c r="H4619" s="86">
        <f t="shared" si="509"/>
        <v>44.824363590215938</v>
      </c>
      <c r="I4619" s="86">
        <f t="shared" si="504"/>
        <v>7.3383629408185387</v>
      </c>
      <c r="J4619" s="86">
        <f t="shared" si="505"/>
        <v>5.4862111949524071</v>
      </c>
      <c r="L4619" s="87">
        <v>50.095293700603598</v>
      </c>
      <c r="M4619" s="86">
        <v>45.9608944163083</v>
      </c>
      <c r="N4619" s="86">
        <v>45.462969751962603</v>
      </c>
      <c r="O4619" s="86">
        <f t="shared" si="510"/>
        <v>47.173052622958174</v>
      </c>
      <c r="P4619" s="86">
        <f t="shared" si="506"/>
        <v>2.5429514210361335</v>
      </c>
      <c r="Q4619" s="86">
        <f t="shared" si="507"/>
        <v>5.559891057245359</v>
      </c>
      <c r="S4619" s="86">
        <f t="shared" si="508"/>
        <v>7.3679862292952911E-2</v>
      </c>
      <c r="T4619" s="87">
        <v>0.95312726199999998</v>
      </c>
      <c r="U4619" s="87">
        <v>0</v>
      </c>
    </row>
    <row r="4620" spans="2:21">
      <c r="B4620" s="87" t="s">
        <v>10386</v>
      </c>
      <c r="C4620" s="87" t="s">
        <v>841</v>
      </c>
      <c r="D4620" s="87" t="s">
        <v>1582</v>
      </c>
      <c r="E4620" s="87">
        <v>76.684489842420803</v>
      </c>
      <c r="F4620" s="86">
        <v>62.6514030747554</v>
      </c>
      <c r="G4620" s="86">
        <v>73.755392018765704</v>
      </c>
      <c r="H4620" s="86">
        <f t="shared" si="509"/>
        <v>71.030428311980643</v>
      </c>
      <c r="I4620" s="86">
        <f t="shared" si="504"/>
        <v>7.4027664733988683</v>
      </c>
      <c r="J4620" s="86">
        <f t="shared" si="505"/>
        <v>6.1503652796551576</v>
      </c>
      <c r="L4620" s="87">
        <v>81.1306914120524</v>
      </c>
      <c r="M4620" s="86">
        <v>69.578014007432998</v>
      </c>
      <c r="N4620" s="86">
        <v>64.596427707883095</v>
      </c>
      <c r="O4620" s="86">
        <f t="shared" si="510"/>
        <v>71.768377709122831</v>
      </c>
      <c r="P4620" s="86">
        <f t="shared" si="506"/>
        <v>8.4819655103644997</v>
      </c>
      <c r="Q4620" s="86">
        <f t="shared" si="507"/>
        <v>6.1652764045137536</v>
      </c>
      <c r="S4620" s="86">
        <f t="shared" si="508"/>
        <v>1.4911124858595793E-2</v>
      </c>
      <c r="T4620" s="87">
        <v>0.95488321499999995</v>
      </c>
      <c r="U4620" s="87">
        <v>0</v>
      </c>
    </row>
    <row r="4621" spans="2:21">
      <c r="B4621" s="87" t="s">
        <v>10387</v>
      </c>
      <c r="C4621" s="87" t="s">
        <v>5618</v>
      </c>
      <c r="D4621" s="87" t="s">
        <v>4070</v>
      </c>
      <c r="E4621" s="87">
        <v>124.05147093443099</v>
      </c>
      <c r="F4621" s="86">
        <v>123.43685904305801</v>
      </c>
      <c r="G4621" s="86">
        <v>132.31598880714401</v>
      </c>
      <c r="H4621" s="86">
        <f t="shared" si="509"/>
        <v>126.60143959487766</v>
      </c>
      <c r="I4621" s="86">
        <f t="shared" si="504"/>
        <v>4.958476728675314</v>
      </c>
      <c r="J4621" s="86">
        <f t="shared" si="505"/>
        <v>6.9841499996324687</v>
      </c>
      <c r="L4621" s="87">
        <v>124.647490436501</v>
      </c>
      <c r="M4621" s="86">
        <v>128.44324054269501</v>
      </c>
      <c r="N4621" s="86">
        <v>125.030155819168</v>
      </c>
      <c r="O4621" s="86">
        <f t="shared" si="510"/>
        <v>126.04029559945467</v>
      </c>
      <c r="P4621" s="86">
        <f t="shared" si="506"/>
        <v>2.0897886254251059</v>
      </c>
      <c r="Q4621" s="86">
        <f t="shared" si="507"/>
        <v>6.9777412327668333</v>
      </c>
      <c r="S4621" s="86">
        <f t="shared" si="508"/>
        <v>-6.4087668656353427E-3</v>
      </c>
      <c r="T4621" s="87">
        <v>0.85927930799999996</v>
      </c>
      <c r="U4621" s="87">
        <v>0</v>
      </c>
    </row>
    <row r="4622" spans="2:21">
      <c r="B4622" s="87" t="s">
        <v>10388</v>
      </c>
      <c r="C4622" s="87" t="s">
        <v>5619</v>
      </c>
      <c r="D4622" s="87" t="s">
        <v>5620</v>
      </c>
      <c r="E4622" s="87">
        <v>98.346306682775804</v>
      </c>
      <c r="F4622" s="86">
        <v>97.234769457885406</v>
      </c>
      <c r="G4622" s="86">
        <v>104.96864292567901</v>
      </c>
      <c r="H4622" s="86">
        <f t="shared" si="509"/>
        <v>100.18323968878008</v>
      </c>
      <c r="I4622" s="86">
        <f t="shared" si="504"/>
        <v>4.1813803767860396</v>
      </c>
      <c r="J4622" s="86">
        <f t="shared" si="505"/>
        <v>6.6464973605794553</v>
      </c>
      <c r="L4622" s="87">
        <v>105.095683445113</v>
      </c>
      <c r="M4622" s="86">
        <v>113.345743573249</v>
      </c>
      <c r="N4622" s="86">
        <v>103.17468046654299</v>
      </c>
      <c r="O4622" s="86">
        <f t="shared" si="510"/>
        <v>107.20536916163501</v>
      </c>
      <c r="P4622" s="86">
        <f t="shared" si="506"/>
        <v>5.4037682728834406</v>
      </c>
      <c r="Q4622" s="86">
        <f t="shared" si="507"/>
        <v>6.7442333518100419</v>
      </c>
      <c r="S4622" s="86">
        <f t="shared" si="508"/>
        <v>9.773599123058678E-2</v>
      </c>
      <c r="T4622" s="87">
        <v>0.82346668899999997</v>
      </c>
      <c r="U4622" s="87">
        <v>0</v>
      </c>
    </row>
    <row r="4623" spans="2:21">
      <c r="B4623" s="87" t="s">
        <v>10389</v>
      </c>
      <c r="C4623" s="87" t="s">
        <v>4215</v>
      </c>
      <c r="D4623" s="87" t="s">
        <v>2210</v>
      </c>
      <c r="E4623" s="87">
        <v>221.999513143321</v>
      </c>
      <c r="F4623" s="86">
        <v>230.723616398552</v>
      </c>
      <c r="G4623" s="86">
        <v>241.398874674881</v>
      </c>
      <c r="H4623" s="86">
        <f t="shared" si="509"/>
        <v>231.37400140558466</v>
      </c>
      <c r="I4623" s="86">
        <f t="shared" si="504"/>
        <v>9.716020659255113</v>
      </c>
      <c r="J4623" s="86">
        <f t="shared" si="505"/>
        <v>7.8540829533105754</v>
      </c>
      <c r="L4623" s="87">
        <v>234.256677221253</v>
      </c>
      <c r="M4623" s="86">
        <v>251.68467837486199</v>
      </c>
      <c r="N4623" s="86">
        <v>248.914603483934</v>
      </c>
      <c r="O4623" s="86">
        <f t="shared" si="510"/>
        <v>244.95198636001632</v>
      </c>
      <c r="P4623" s="86">
        <f t="shared" si="506"/>
        <v>9.3653914443350015</v>
      </c>
      <c r="Q4623" s="86">
        <f t="shared" si="507"/>
        <v>7.9363551805182722</v>
      </c>
      <c r="S4623" s="86">
        <f t="shared" si="508"/>
        <v>8.2272227207696599E-2</v>
      </c>
      <c r="T4623" s="87">
        <v>0.90146501800000001</v>
      </c>
      <c r="U4623" s="87">
        <v>0</v>
      </c>
    </row>
    <row r="4624" spans="2:21">
      <c r="B4624" s="87" t="s">
        <v>10390</v>
      </c>
      <c r="C4624" s="87" t="s">
        <v>5621</v>
      </c>
      <c r="D4624" s="87" t="s">
        <v>5622</v>
      </c>
      <c r="E4624" s="87">
        <v>367.18630137358298</v>
      </c>
      <c r="F4624" s="86">
        <v>378.88734575945699</v>
      </c>
      <c r="G4624" s="86">
        <v>349.40627261367399</v>
      </c>
      <c r="H4624" s="86">
        <f t="shared" si="509"/>
        <v>365.15997324890463</v>
      </c>
      <c r="I4624" s="86">
        <f t="shared" si="504"/>
        <v>14.844626054852263</v>
      </c>
      <c r="J4624" s="86">
        <f t="shared" si="505"/>
        <v>8.5123848237712636</v>
      </c>
      <c r="L4624" s="87">
        <v>385.301878101623</v>
      </c>
      <c r="M4624" s="86">
        <v>467.82504237009402</v>
      </c>
      <c r="N4624" s="86">
        <v>441.20796060983702</v>
      </c>
      <c r="O4624" s="86">
        <f t="shared" si="510"/>
        <v>431.44496036051805</v>
      </c>
      <c r="P4624" s="86">
        <f t="shared" si="506"/>
        <v>42.11894218307738</v>
      </c>
      <c r="Q4624" s="86">
        <f t="shared" si="507"/>
        <v>8.7530327156224992</v>
      </c>
      <c r="S4624" s="86">
        <f t="shared" si="508"/>
        <v>0.24064789185123497</v>
      </c>
      <c r="T4624" s="87">
        <v>0.197319774</v>
      </c>
      <c r="U4624" s="87">
        <v>0</v>
      </c>
    </row>
    <row r="4625" spans="2:21">
      <c r="B4625" s="87" t="s">
        <v>10391</v>
      </c>
      <c r="C4625" s="87" t="s">
        <v>841</v>
      </c>
      <c r="D4625" s="87"/>
      <c r="E4625" s="87">
        <v>54.8521149862</v>
      </c>
      <c r="F4625" s="86">
        <v>65.784329202374295</v>
      </c>
      <c r="G4625" s="86">
        <v>75.157208538801299</v>
      </c>
      <c r="H4625" s="86">
        <f t="shared" si="509"/>
        <v>65.264550909125205</v>
      </c>
      <c r="I4625" s="86">
        <f t="shared" si="504"/>
        <v>10.16252100369644</v>
      </c>
      <c r="J4625" s="86">
        <f t="shared" si="505"/>
        <v>6.0282276852149606</v>
      </c>
      <c r="L4625" s="87">
        <v>48.783916813534098</v>
      </c>
      <c r="M4625" s="86">
        <v>54.4372385135405</v>
      </c>
      <c r="N4625" s="86">
        <v>57.648645515391799</v>
      </c>
      <c r="O4625" s="86">
        <f t="shared" si="510"/>
        <v>53.623266947488794</v>
      </c>
      <c r="P4625" s="86">
        <f t="shared" si="506"/>
        <v>4.4880692978317995</v>
      </c>
      <c r="Q4625" s="86">
        <f t="shared" si="507"/>
        <v>5.7447872117342094</v>
      </c>
      <c r="S4625" s="86">
        <f t="shared" si="508"/>
        <v>-0.2834404734807518</v>
      </c>
      <c r="T4625" s="87">
        <v>0.117542865</v>
      </c>
      <c r="U4625" s="87">
        <v>0</v>
      </c>
    </row>
    <row r="4626" spans="2:21">
      <c r="B4626" s="87" t="s">
        <v>10392</v>
      </c>
      <c r="C4626" s="87" t="s">
        <v>832</v>
      </c>
      <c r="D4626" s="87" t="s">
        <v>5623</v>
      </c>
      <c r="E4626" s="87">
        <v>252.97936175913799</v>
      </c>
      <c r="F4626" s="86">
        <v>219.270423352037</v>
      </c>
      <c r="G4626" s="86">
        <v>203.475798256264</v>
      </c>
      <c r="H4626" s="86">
        <f t="shared" si="509"/>
        <v>225.24186112247966</v>
      </c>
      <c r="I4626" s="86">
        <f t="shared" si="504"/>
        <v>25.286246294289537</v>
      </c>
      <c r="J4626" s="86">
        <f t="shared" si="505"/>
        <v>7.8153311664888978</v>
      </c>
      <c r="L4626" s="87">
        <v>235.60455345447801</v>
      </c>
      <c r="M4626" s="86">
        <v>225.30842708487</v>
      </c>
      <c r="N4626" s="86">
        <v>215.10948837712399</v>
      </c>
      <c r="O4626" s="86">
        <f t="shared" si="510"/>
        <v>225.34082297215733</v>
      </c>
      <c r="P4626" s="86">
        <f t="shared" si="506"/>
        <v>10.247570943954418</v>
      </c>
      <c r="Q4626" s="86">
        <f t="shared" si="507"/>
        <v>7.8159648871226581</v>
      </c>
      <c r="S4626" s="86">
        <f t="shared" si="508"/>
        <v>6.3372063375968801E-4</v>
      </c>
      <c r="T4626" s="87">
        <v>0.91487672499999995</v>
      </c>
      <c r="U4626" s="87">
        <v>0</v>
      </c>
    </row>
    <row r="4627" spans="2:21">
      <c r="B4627" s="87" t="s">
        <v>10393</v>
      </c>
      <c r="C4627" s="87" t="s">
        <v>1031</v>
      </c>
      <c r="D4627" s="87" t="s">
        <v>1032</v>
      </c>
      <c r="E4627" s="87">
        <v>151.643775696576</v>
      </c>
      <c r="F4627" s="86">
        <v>156.15800235828101</v>
      </c>
      <c r="G4627" s="86">
        <v>168.27766536572</v>
      </c>
      <c r="H4627" s="86">
        <f t="shared" si="509"/>
        <v>158.693147806859</v>
      </c>
      <c r="I4627" s="86">
        <f t="shared" si="504"/>
        <v>8.6018482441506805</v>
      </c>
      <c r="J4627" s="86">
        <f t="shared" si="505"/>
        <v>7.3100960253297611</v>
      </c>
      <c r="L4627" s="87">
        <v>170.01481263612101</v>
      </c>
      <c r="M4627" s="86">
        <v>145.52521120641799</v>
      </c>
      <c r="N4627" s="86">
        <v>157.47381627528199</v>
      </c>
      <c r="O4627" s="86">
        <f t="shared" si="510"/>
        <v>157.67128003927365</v>
      </c>
      <c r="P4627" s="86">
        <f t="shared" si="506"/>
        <v>12.245994794217221</v>
      </c>
      <c r="Q4627" s="86">
        <f t="shared" si="507"/>
        <v>7.3007760856779225</v>
      </c>
      <c r="S4627" s="86">
        <f t="shared" si="508"/>
        <v>-9.3199396518393925E-3</v>
      </c>
      <c r="T4627" s="87">
        <v>0.89180548100000001</v>
      </c>
      <c r="U4627" s="87">
        <v>0</v>
      </c>
    </row>
    <row r="4628" spans="2:21">
      <c r="B4628" s="87" t="s">
        <v>10394</v>
      </c>
      <c r="C4628" s="87" t="s">
        <v>841</v>
      </c>
      <c r="D4628" s="87" t="s">
        <v>5624</v>
      </c>
      <c r="E4628" s="87">
        <v>87.174671907892602</v>
      </c>
      <c r="F4628" s="86">
        <v>93.677283865801101</v>
      </c>
      <c r="G4628" s="86">
        <v>90.637158737415405</v>
      </c>
      <c r="H4628" s="86">
        <f t="shared" si="509"/>
        <v>90.496371503703031</v>
      </c>
      <c r="I4628" s="86">
        <f t="shared" si="504"/>
        <v>3.2535913008037651</v>
      </c>
      <c r="J4628" s="86">
        <f t="shared" si="505"/>
        <v>6.4997880426792465</v>
      </c>
      <c r="L4628" s="87">
        <v>93.215222020333599</v>
      </c>
      <c r="M4628" s="86">
        <v>101.68582832547</v>
      </c>
      <c r="N4628" s="86">
        <v>88.204729756129595</v>
      </c>
      <c r="O4628" s="86">
        <f t="shared" si="510"/>
        <v>94.368593367311064</v>
      </c>
      <c r="P4628" s="86">
        <f t="shared" si="506"/>
        <v>6.8141546619584021</v>
      </c>
      <c r="Q4628" s="86">
        <f t="shared" si="507"/>
        <v>6.5602348937520762</v>
      </c>
      <c r="S4628" s="86">
        <f t="shared" si="508"/>
        <v>6.0446851072830085E-2</v>
      </c>
      <c r="T4628" s="87">
        <v>0.96710870699999996</v>
      </c>
      <c r="U4628" s="87">
        <v>0</v>
      </c>
    </row>
    <row r="4629" spans="2:21">
      <c r="B4629" s="87" t="s">
        <v>10395</v>
      </c>
      <c r="C4629" s="87" t="s">
        <v>5625</v>
      </c>
      <c r="D4629" s="87" t="s">
        <v>5626</v>
      </c>
      <c r="E4629" s="87">
        <v>270.03816006453599</v>
      </c>
      <c r="F4629" s="86">
        <v>258.91438170679299</v>
      </c>
      <c r="G4629" s="86">
        <v>226.280771546842</v>
      </c>
      <c r="H4629" s="86">
        <f t="shared" si="509"/>
        <v>251.74443777272367</v>
      </c>
      <c r="I4629" s="86">
        <f t="shared" si="504"/>
        <v>22.7427644424634</v>
      </c>
      <c r="J4629" s="86">
        <f t="shared" si="505"/>
        <v>7.9758160923906658</v>
      </c>
      <c r="L4629" s="87">
        <v>274.82853743386801</v>
      </c>
      <c r="M4629" s="86">
        <v>330.71808505810498</v>
      </c>
      <c r="N4629" s="86">
        <v>294.713545205907</v>
      </c>
      <c r="O4629" s="86">
        <f t="shared" si="510"/>
        <v>300.08672256595997</v>
      </c>
      <c r="P4629" s="86">
        <f t="shared" si="506"/>
        <v>28.329554525572807</v>
      </c>
      <c r="Q4629" s="86">
        <f t="shared" si="507"/>
        <v>8.2292356776146089</v>
      </c>
      <c r="S4629" s="86">
        <f t="shared" si="508"/>
        <v>0.25341958522394209</v>
      </c>
      <c r="T4629" s="87">
        <v>0.202586778</v>
      </c>
      <c r="U4629" s="87">
        <v>0</v>
      </c>
    </row>
    <row r="4630" spans="2:21">
      <c r="B4630" s="87" t="s">
        <v>10396</v>
      </c>
      <c r="C4630" s="87" t="s">
        <v>5627</v>
      </c>
      <c r="D4630" s="87" t="s">
        <v>2492</v>
      </c>
      <c r="E4630" s="87">
        <v>190.907574851595</v>
      </c>
      <c r="F4630" s="86">
        <v>212.82580322474499</v>
      </c>
      <c r="G4630" s="86">
        <v>200.64682409385401</v>
      </c>
      <c r="H4630" s="86">
        <f t="shared" si="509"/>
        <v>201.46006739006467</v>
      </c>
      <c r="I4630" s="86">
        <f t="shared" si="504"/>
        <v>10.981721506599635</v>
      </c>
      <c r="J4630" s="86">
        <f t="shared" si="505"/>
        <v>7.654350091616724</v>
      </c>
      <c r="L4630" s="87">
        <v>162.38093783929901</v>
      </c>
      <c r="M4630" s="86">
        <v>183.13489618306801</v>
      </c>
      <c r="N4630" s="86">
        <v>205.93489926331799</v>
      </c>
      <c r="O4630" s="86">
        <f t="shared" si="510"/>
        <v>183.81691109522833</v>
      </c>
      <c r="P4630" s="86">
        <f t="shared" si="506"/>
        <v>21.784989033427127</v>
      </c>
      <c r="Q4630" s="86">
        <f t="shared" si="507"/>
        <v>7.5221256899756881</v>
      </c>
      <c r="S4630" s="86">
        <f t="shared" si="508"/>
        <v>-0.13222440164103583</v>
      </c>
      <c r="T4630" s="87">
        <v>0.39142376699999998</v>
      </c>
      <c r="U4630" s="87">
        <v>0</v>
      </c>
    </row>
    <row r="4631" spans="2:21">
      <c r="B4631" s="87" t="s">
        <v>10397</v>
      </c>
      <c r="C4631" s="87" t="s">
        <v>5628</v>
      </c>
      <c r="D4631" s="87" t="s">
        <v>1599</v>
      </c>
      <c r="E4631" s="87">
        <v>184.404224763721</v>
      </c>
      <c r="F4631" s="86">
        <v>201.4974738832</v>
      </c>
      <c r="G4631" s="86">
        <v>182.86303919209001</v>
      </c>
      <c r="H4631" s="86">
        <f t="shared" si="509"/>
        <v>189.588245946337</v>
      </c>
      <c r="I4631" s="86">
        <f t="shared" si="504"/>
        <v>10.342441480649983</v>
      </c>
      <c r="J4631" s="86">
        <f t="shared" si="505"/>
        <v>7.5667257128685801</v>
      </c>
      <c r="L4631" s="87">
        <v>215.06757383065801</v>
      </c>
      <c r="M4631" s="86">
        <v>207.04096076727399</v>
      </c>
      <c r="N4631" s="86">
        <v>186.93339332032301</v>
      </c>
      <c r="O4631" s="86">
        <f t="shared" si="510"/>
        <v>203.01397597275169</v>
      </c>
      <c r="P4631" s="86">
        <f t="shared" si="506"/>
        <v>14.492945978941407</v>
      </c>
      <c r="Q4631" s="86">
        <f t="shared" si="507"/>
        <v>7.6654352392173317</v>
      </c>
      <c r="S4631" s="86">
        <f t="shared" si="508"/>
        <v>9.8709526348751658E-2</v>
      </c>
      <c r="T4631" s="87">
        <v>0.851844771</v>
      </c>
      <c r="U4631" s="87">
        <v>0</v>
      </c>
    </row>
    <row r="4632" spans="2:21">
      <c r="B4632" s="87" t="s">
        <v>10398</v>
      </c>
      <c r="C4632" s="87" t="s">
        <v>5629</v>
      </c>
      <c r="D4632" s="87" t="s">
        <v>2357</v>
      </c>
      <c r="E4632" s="87">
        <v>142.23792193498301</v>
      </c>
      <c r="F4632" s="86">
        <v>135.573798079944</v>
      </c>
      <c r="G4632" s="86">
        <v>105.936183021473</v>
      </c>
      <c r="H4632" s="86">
        <f t="shared" si="509"/>
        <v>127.91596767879999</v>
      </c>
      <c r="I4632" s="86">
        <f t="shared" si="504"/>
        <v>19.324488010699703</v>
      </c>
      <c r="J4632" s="86">
        <f t="shared" si="505"/>
        <v>6.999052556051689</v>
      </c>
      <c r="L4632" s="87">
        <v>131.04457686139401</v>
      </c>
      <c r="M4632" s="86">
        <v>125.81025262472301</v>
      </c>
      <c r="N4632" s="86">
        <v>116.615611250558</v>
      </c>
      <c r="O4632" s="86">
        <f t="shared" si="510"/>
        <v>124.490146912225</v>
      </c>
      <c r="P4632" s="86">
        <f t="shared" si="506"/>
        <v>7.3045035059748846</v>
      </c>
      <c r="Q4632" s="86">
        <f t="shared" si="507"/>
        <v>6.9598877508359793</v>
      </c>
      <c r="S4632" s="86">
        <f t="shared" si="508"/>
        <v>-3.9164805215709912E-2</v>
      </c>
      <c r="T4632" s="87">
        <v>0.82367909800000005</v>
      </c>
      <c r="U4632" s="87">
        <v>0</v>
      </c>
    </row>
    <row r="4633" spans="2:21">
      <c r="B4633" s="87" t="s">
        <v>10399</v>
      </c>
      <c r="C4633" s="87" t="s">
        <v>841</v>
      </c>
      <c r="D4633" s="87"/>
      <c r="E4633" s="87">
        <v>59.354387582184998</v>
      </c>
      <c r="F4633" s="86">
        <v>82.290986391736098</v>
      </c>
      <c r="G4633" s="86">
        <v>116.82044370705</v>
      </c>
      <c r="H4633" s="86">
        <f t="shared" si="509"/>
        <v>86.155272560323695</v>
      </c>
      <c r="I4633" s="86">
        <f t="shared" si="504"/>
        <v>28.927261058231661</v>
      </c>
      <c r="J4633" s="86">
        <f t="shared" si="505"/>
        <v>6.4288671845920078</v>
      </c>
      <c r="L4633" s="87">
        <v>61.675639796976398</v>
      </c>
      <c r="M4633" s="86">
        <v>54.2025952440856</v>
      </c>
      <c r="N4633" s="86">
        <v>94.866320838114703</v>
      </c>
      <c r="O4633" s="86">
        <f t="shared" si="510"/>
        <v>70.248185293058896</v>
      </c>
      <c r="P4633" s="86">
        <f t="shared" si="506"/>
        <v>21.644885007974242</v>
      </c>
      <c r="Q4633" s="86">
        <f t="shared" si="507"/>
        <v>6.1343890518576476</v>
      </c>
      <c r="S4633" s="86">
        <f t="shared" si="508"/>
        <v>-0.2944781327343598</v>
      </c>
      <c r="T4633" s="87">
        <v>0.54188523499999997</v>
      </c>
      <c r="U4633" s="87">
        <v>0</v>
      </c>
    </row>
    <row r="4634" spans="2:21">
      <c r="B4634" s="87" t="s">
        <v>10400</v>
      </c>
      <c r="C4634" s="87" t="s">
        <v>5630</v>
      </c>
      <c r="D4634" s="87" t="s">
        <v>5631</v>
      </c>
      <c r="E4634" s="87">
        <v>26.463739686324502</v>
      </c>
      <c r="F4634" s="86">
        <v>21.457884326397998</v>
      </c>
      <c r="G4634" s="86">
        <v>22.602547387387499</v>
      </c>
      <c r="H4634" s="86">
        <f t="shared" si="509"/>
        <v>23.508057133370002</v>
      </c>
      <c r="I4634" s="86">
        <f t="shared" si="504"/>
        <v>2.6229006645655102</v>
      </c>
      <c r="J4634" s="86">
        <f t="shared" si="505"/>
        <v>4.5550834046193831</v>
      </c>
      <c r="L4634" s="87">
        <v>28.155772714443</v>
      </c>
      <c r="M4634" s="86">
        <v>21.8735251186786</v>
      </c>
      <c r="N4634" s="86">
        <v>19.491605603709001</v>
      </c>
      <c r="O4634" s="86">
        <f t="shared" si="510"/>
        <v>23.173634478943537</v>
      </c>
      <c r="P4634" s="86">
        <f t="shared" si="506"/>
        <v>4.4760095165411879</v>
      </c>
      <c r="Q4634" s="86">
        <f t="shared" si="507"/>
        <v>4.5344124245257458</v>
      </c>
      <c r="S4634" s="86">
        <f t="shared" si="508"/>
        <v>-2.0670980093636573E-2</v>
      </c>
      <c r="T4634" s="87">
        <v>0.91676302600000004</v>
      </c>
      <c r="U4634" s="87">
        <v>0</v>
      </c>
    </row>
    <row r="4635" spans="2:21">
      <c r="B4635" s="87" t="s">
        <v>10401</v>
      </c>
      <c r="C4635" s="87" t="s">
        <v>841</v>
      </c>
      <c r="D4635" s="87"/>
      <c r="E4635" s="87">
        <v>4.7673823971040398E-2</v>
      </c>
      <c r="F4635" s="86">
        <v>0.21006424226081499</v>
      </c>
      <c r="G4635" s="86">
        <v>9.0655112004694796E-2</v>
      </c>
      <c r="H4635" s="86">
        <f t="shared" si="509"/>
        <v>0.11613105941218339</v>
      </c>
      <c r="I4635" s="86">
        <f t="shared" si="504"/>
        <v>8.4139348169057215E-2</v>
      </c>
      <c r="J4635" s="86">
        <f t="shared" si="505"/>
        <v>-3.1061742202958866</v>
      </c>
      <c r="L4635" s="87">
        <v>0.113540265271815</v>
      </c>
      <c r="M4635" s="86">
        <v>0.250371128528866</v>
      </c>
      <c r="N4635" s="86">
        <v>0.18298992057774099</v>
      </c>
      <c r="O4635" s="86">
        <f t="shared" si="510"/>
        <v>0.18230043812614069</v>
      </c>
      <c r="P4635" s="86">
        <f t="shared" si="506"/>
        <v>6.8418037274214055E-2</v>
      </c>
      <c r="Q4635" s="86">
        <f t="shared" si="507"/>
        <v>-2.4556100662494766</v>
      </c>
      <c r="S4635" s="86">
        <f t="shared" si="508"/>
        <v>0.65056415404640999</v>
      </c>
      <c r="T4635" s="87">
        <v>0.86419279699999996</v>
      </c>
      <c r="U4635" s="87">
        <v>0</v>
      </c>
    </row>
    <row r="4636" spans="2:21">
      <c r="B4636" s="87" t="s">
        <v>10402</v>
      </c>
      <c r="C4636" s="87" t="s">
        <v>832</v>
      </c>
      <c r="D4636" s="87" t="s">
        <v>5632</v>
      </c>
      <c r="E4636" s="87">
        <v>163.631634013574</v>
      </c>
      <c r="F4636" s="86">
        <v>156.25191292771501</v>
      </c>
      <c r="G4636" s="86">
        <v>145.85484437588201</v>
      </c>
      <c r="H4636" s="86">
        <f t="shared" si="509"/>
        <v>155.246130439057</v>
      </c>
      <c r="I4636" s="86">
        <f t="shared" si="504"/>
        <v>8.9309720224932203</v>
      </c>
      <c r="J4636" s="86">
        <f t="shared" si="505"/>
        <v>7.2784134990194751</v>
      </c>
      <c r="L4636" s="87">
        <v>159.61802813918101</v>
      </c>
      <c r="M4636" s="86">
        <v>161.490747712764</v>
      </c>
      <c r="N4636" s="86">
        <v>160.65861491294999</v>
      </c>
      <c r="O4636" s="86">
        <f t="shared" si="510"/>
        <v>160.589130254965</v>
      </c>
      <c r="P4636" s="86">
        <f t="shared" si="506"/>
        <v>0.93829139322051192</v>
      </c>
      <c r="Q4636" s="86">
        <f t="shared" si="507"/>
        <v>7.3272304346974009</v>
      </c>
      <c r="S4636" s="86">
        <f t="shared" si="508"/>
        <v>4.881693567792604E-2</v>
      </c>
      <c r="T4636" s="87">
        <v>0.99531827500000003</v>
      </c>
      <c r="U4636" s="87">
        <v>0</v>
      </c>
    </row>
    <row r="4637" spans="2:21">
      <c r="B4637" s="87" t="s">
        <v>10403</v>
      </c>
      <c r="C4637" s="87" t="s">
        <v>5633</v>
      </c>
      <c r="D4637" s="87" t="s">
        <v>1597</v>
      </c>
      <c r="E4637" s="87">
        <v>110.68610096999799</v>
      </c>
      <c r="F4637" s="86">
        <v>113.289622385703</v>
      </c>
      <c r="G4637" s="86">
        <v>118.37385475785899</v>
      </c>
      <c r="H4637" s="86">
        <f t="shared" si="509"/>
        <v>114.11652603785335</v>
      </c>
      <c r="I4637" s="86">
        <f t="shared" si="504"/>
        <v>3.9100149377141067</v>
      </c>
      <c r="J4637" s="86">
        <f t="shared" si="505"/>
        <v>6.8343639236134566</v>
      </c>
      <c r="L4637" s="87">
        <v>125.50075085267</v>
      </c>
      <c r="M4637" s="86">
        <v>121.993962412447</v>
      </c>
      <c r="N4637" s="86">
        <v>113.04052187847</v>
      </c>
      <c r="O4637" s="86">
        <f t="shared" si="510"/>
        <v>120.17841171452899</v>
      </c>
      <c r="P4637" s="86">
        <f t="shared" si="506"/>
        <v>6.4254567755846086</v>
      </c>
      <c r="Q4637" s="86">
        <f t="shared" si="507"/>
        <v>6.9090339501364548</v>
      </c>
      <c r="S4637" s="86">
        <f t="shared" si="508"/>
        <v>7.4670026522999006E-2</v>
      </c>
      <c r="T4637" s="87">
        <v>0.91756221199999999</v>
      </c>
      <c r="U4637" s="87">
        <v>0</v>
      </c>
    </row>
    <row r="4638" spans="2:21">
      <c r="B4638" s="87" t="s">
        <v>10404</v>
      </c>
      <c r="C4638" s="87" t="s">
        <v>4283</v>
      </c>
      <c r="D4638" s="87" t="s">
        <v>942</v>
      </c>
      <c r="E4638" s="87">
        <v>120.90740844179901</v>
      </c>
      <c r="F4638" s="86">
        <v>118.602561591851</v>
      </c>
      <c r="G4638" s="86">
        <v>114.21155042327</v>
      </c>
      <c r="H4638" s="86">
        <f t="shared" si="509"/>
        <v>117.90717348564</v>
      </c>
      <c r="I4638" s="86">
        <f t="shared" si="504"/>
        <v>3.4016616696505246</v>
      </c>
      <c r="J4638" s="86">
        <f t="shared" si="505"/>
        <v>6.8815076844904537</v>
      </c>
      <c r="L4638" s="87">
        <v>122.401115006277</v>
      </c>
      <c r="M4638" s="86">
        <v>114.46033431297801</v>
      </c>
      <c r="N4638" s="86">
        <v>117.61013068809601</v>
      </c>
      <c r="O4638" s="86">
        <f t="shared" si="510"/>
        <v>118.15719333578367</v>
      </c>
      <c r="P4638" s="86">
        <f t="shared" si="506"/>
        <v>3.99855694721718</v>
      </c>
      <c r="Q4638" s="86">
        <f t="shared" si="507"/>
        <v>6.8845636521288842</v>
      </c>
      <c r="S4638" s="86">
        <f t="shared" si="508"/>
        <v>3.0559676384296843E-3</v>
      </c>
      <c r="T4638" s="87">
        <v>0.90146501800000001</v>
      </c>
      <c r="U4638" s="87">
        <v>0</v>
      </c>
    </row>
    <row r="4639" spans="2:21">
      <c r="B4639" s="87" t="s">
        <v>10405</v>
      </c>
      <c r="C4639" s="87" t="s">
        <v>841</v>
      </c>
      <c r="D4639" s="87"/>
      <c r="E4639" s="87">
        <v>126.691185630278</v>
      </c>
      <c r="F4639" s="86">
        <v>121.820262946632</v>
      </c>
      <c r="G4639" s="86">
        <v>128.55050587610799</v>
      </c>
      <c r="H4639" s="86">
        <f t="shared" si="509"/>
        <v>125.68731815100598</v>
      </c>
      <c r="I4639" s="86">
        <f t="shared" si="504"/>
        <v>3.4756085667686083</v>
      </c>
      <c r="J4639" s="86">
        <f t="shared" si="505"/>
        <v>6.9736952789630813</v>
      </c>
      <c r="L4639" s="87">
        <v>134.11109617635299</v>
      </c>
      <c r="M4639" s="86">
        <v>121.62733183284</v>
      </c>
      <c r="N4639" s="86">
        <v>131.19530453215299</v>
      </c>
      <c r="O4639" s="86">
        <f t="shared" si="510"/>
        <v>128.97791084711534</v>
      </c>
      <c r="P4639" s="86">
        <f t="shared" si="506"/>
        <v>6.5305986794416668</v>
      </c>
      <c r="Q4639" s="86">
        <f t="shared" si="507"/>
        <v>7.0109801961979326</v>
      </c>
      <c r="S4639" s="86">
        <f t="shared" si="508"/>
        <v>3.7284917234851132E-2</v>
      </c>
      <c r="T4639" s="87">
        <v>0.99919958799999997</v>
      </c>
      <c r="U4639" s="87">
        <v>0</v>
      </c>
    </row>
    <row r="4640" spans="2:21">
      <c r="B4640" s="87" t="s">
        <v>10406</v>
      </c>
      <c r="C4640" s="87" t="s">
        <v>841</v>
      </c>
      <c r="D4640" s="87"/>
      <c r="E4640" s="87">
        <v>64.708679100115802</v>
      </c>
      <c r="F4640" s="86">
        <v>62.371004656197698</v>
      </c>
      <c r="G4640" s="86">
        <v>65.620070347072698</v>
      </c>
      <c r="H4640" s="86">
        <f t="shared" si="509"/>
        <v>64.233251367795404</v>
      </c>
      <c r="I4640" s="86">
        <f t="shared" si="504"/>
        <v>1.675896957572198</v>
      </c>
      <c r="J4640" s="86">
        <f t="shared" si="505"/>
        <v>6.0052484197217044</v>
      </c>
      <c r="L4640" s="87">
        <v>58.419635047891397</v>
      </c>
      <c r="M4640" s="86">
        <v>59.747983853690101</v>
      </c>
      <c r="N4640" s="86">
        <v>59.900473827259098</v>
      </c>
      <c r="O4640" s="86">
        <f t="shared" si="510"/>
        <v>59.356030909613537</v>
      </c>
      <c r="P4640" s="86">
        <f t="shared" si="506"/>
        <v>0.81451900247785713</v>
      </c>
      <c r="Q4640" s="86">
        <f t="shared" si="507"/>
        <v>5.8913227182061538</v>
      </c>
      <c r="S4640" s="86">
        <f t="shared" si="508"/>
        <v>-0.11392570151554937</v>
      </c>
      <c r="T4640" s="87">
        <v>0.37963089900000002</v>
      </c>
      <c r="U4640" s="87">
        <v>0</v>
      </c>
    </row>
    <row r="4641" spans="2:21">
      <c r="B4641" s="87" t="s">
        <v>10407</v>
      </c>
      <c r="C4641" s="87" t="s">
        <v>5634</v>
      </c>
      <c r="D4641" s="87" t="s">
        <v>1032</v>
      </c>
      <c r="E4641" s="87">
        <v>6995.1168633553398</v>
      </c>
      <c r="F4641" s="86">
        <v>6604.6443677529596</v>
      </c>
      <c r="G4641" s="86">
        <v>5616.5016081244803</v>
      </c>
      <c r="H4641" s="86">
        <f t="shared" si="509"/>
        <v>6405.4209464109263</v>
      </c>
      <c r="I4641" s="86">
        <f t="shared" si="504"/>
        <v>710.5719416056553</v>
      </c>
      <c r="J4641" s="86">
        <f t="shared" si="505"/>
        <v>12.645077668241365</v>
      </c>
      <c r="L4641" s="87">
        <v>5708.1939058929502</v>
      </c>
      <c r="M4641" s="86">
        <v>5160.5714758296599</v>
      </c>
      <c r="N4641" s="86">
        <v>4968.33737026379</v>
      </c>
      <c r="O4641" s="86">
        <f t="shared" si="510"/>
        <v>5279.0342506621337</v>
      </c>
      <c r="P4641" s="86">
        <f t="shared" si="506"/>
        <v>383.8906030291086</v>
      </c>
      <c r="Q4641" s="86">
        <f t="shared" si="507"/>
        <v>12.366058310985101</v>
      </c>
      <c r="S4641" s="86">
        <f t="shared" si="508"/>
        <v>-0.27901935725626303</v>
      </c>
      <c r="T4641" s="87">
        <v>2.6966984999999999E-2</v>
      </c>
      <c r="U4641" s="87">
        <v>0</v>
      </c>
    </row>
    <row r="4642" spans="2:21">
      <c r="B4642" s="87" t="s">
        <v>10408</v>
      </c>
      <c r="C4642" s="87" t="s">
        <v>3188</v>
      </c>
      <c r="D4642" s="87" t="s">
        <v>1189</v>
      </c>
      <c r="E4642" s="87">
        <v>193.601880871746</v>
      </c>
      <c r="F4642" s="86">
        <v>190.13570181540399</v>
      </c>
      <c r="G4642" s="86">
        <v>163.23954211293801</v>
      </c>
      <c r="H4642" s="86">
        <f t="shared" si="509"/>
        <v>182.32570826669598</v>
      </c>
      <c r="I4642" s="86">
        <f t="shared" si="504"/>
        <v>16.619714292047828</v>
      </c>
      <c r="J4642" s="86">
        <f t="shared" si="505"/>
        <v>7.5103741882001902</v>
      </c>
      <c r="L4642" s="87">
        <v>172.97796135350799</v>
      </c>
      <c r="M4642" s="86">
        <v>167.877429799873</v>
      </c>
      <c r="N4642" s="86">
        <v>173.18582764347499</v>
      </c>
      <c r="O4642" s="86">
        <f t="shared" si="510"/>
        <v>171.34707293228533</v>
      </c>
      <c r="P4642" s="86">
        <f t="shared" si="506"/>
        <v>3.0065960317854796</v>
      </c>
      <c r="Q4642" s="86">
        <f t="shared" si="507"/>
        <v>7.4207777367403907</v>
      </c>
      <c r="S4642" s="86">
        <f t="shared" si="508"/>
        <v>-8.9596451459799484E-2</v>
      </c>
      <c r="T4642" s="87">
        <v>0.52459636399999998</v>
      </c>
      <c r="U4642" s="87">
        <v>0</v>
      </c>
    </row>
    <row r="4643" spans="2:21">
      <c r="B4643" s="87" t="s">
        <v>10409</v>
      </c>
      <c r="C4643" s="87" t="s">
        <v>5635</v>
      </c>
      <c r="D4643" s="87" t="s">
        <v>3676</v>
      </c>
      <c r="E4643" s="87">
        <v>32.851538920954603</v>
      </c>
      <c r="F4643" s="86">
        <v>34.373116192108697</v>
      </c>
      <c r="G4643" s="86">
        <v>38.622016190044299</v>
      </c>
      <c r="H4643" s="86">
        <f t="shared" si="509"/>
        <v>35.282223767702533</v>
      </c>
      <c r="I4643" s="86">
        <f t="shared" si="504"/>
        <v>2.990728910528635</v>
      </c>
      <c r="J4643" s="86">
        <f t="shared" si="505"/>
        <v>5.1408695888193785</v>
      </c>
      <c r="L4643" s="87">
        <v>38.933426783492799</v>
      </c>
      <c r="M4643" s="86">
        <v>39.435006770990697</v>
      </c>
      <c r="N4643" s="86">
        <v>36.527943145947802</v>
      </c>
      <c r="O4643" s="86">
        <f t="shared" si="510"/>
        <v>38.298792233477094</v>
      </c>
      <c r="P4643" s="86">
        <f t="shared" si="506"/>
        <v>1.5539708778053425</v>
      </c>
      <c r="Q4643" s="86">
        <f t="shared" si="507"/>
        <v>5.2592269918353214</v>
      </c>
      <c r="S4643" s="86">
        <f t="shared" si="508"/>
        <v>0.11835740301594296</v>
      </c>
      <c r="T4643" s="87">
        <v>0.79568055299999996</v>
      </c>
      <c r="U4643" s="87">
        <v>0</v>
      </c>
    </row>
    <row r="4644" spans="2:21">
      <c r="B4644" s="87" t="s">
        <v>10410</v>
      </c>
      <c r="C4644" s="87" t="s">
        <v>5636</v>
      </c>
      <c r="D4644" s="87" t="s">
        <v>3217</v>
      </c>
      <c r="E4644" s="87">
        <v>264.40258107188498</v>
      </c>
      <c r="F4644" s="86">
        <v>271.49589897643199</v>
      </c>
      <c r="G4644" s="86">
        <v>261.32504416455203</v>
      </c>
      <c r="H4644" s="86">
        <f t="shared" si="509"/>
        <v>265.741174737623</v>
      </c>
      <c r="I4644" s="86">
        <f t="shared" si="504"/>
        <v>5.2158840720007289</v>
      </c>
      <c r="J4644" s="86">
        <f t="shared" si="505"/>
        <v>8.0538779704354102</v>
      </c>
      <c r="L4644" s="87">
        <v>252.216652749117</v>
      </c>
      <c r="M4644" s="86">
        <v>261.06726305765102</v>
      </c>
      <c r="N4644" s="86">
        <v>233.326782247349</v>
      </c>
      <c r="O4644" s="86">
        <f t="shared" si="510"/>
        <v>248.87023268470568</v>
      </c>
      <c r="P4644" s="86">
        <f t="shared" si="506"/>
        <v>14.169772910399963</v>
      </c>
      <c r="Q4644" s="86">
        <f t="shared" si="507"/>
        <v>7.9592498699675831</v>
      </c>
      <c r="S4644" s="86">
        <f t="shared" si="508"/>
        <v>-9.4628100467826423E-2</v>
      </c>
      <c r="T4644" s="87">
        <v>0.40482774199999999</v>
      </c>
      <c r="U4644" s="87">
        <v>0</v>
      </c>
    </row>
    <row r="4645" spans="2:21">
      <c r="B4645" s="87" t="s">
        <v>10411</v>
      </c>
      <c r="C4645" s="87" t="s">
        <v>832</v>
      </c>
      <c r="D4645" s="87" t="s">
        <v>1708</v>
      </c>
      <c r="E4645" s="87">
        <v>115.572225463362</v>
      </c>
      <c r="F4645" s="86">
        <v>116.036612020798</v>
      </c>
      <c r="G4645" s="86">
        <v>105.51083070119</v>
      </c>
      <c r="H4645" s="86">
        <f t="shared" si="509"/>
        <v>112.37322272845</v>
      </c>
      <c r="I4645" s="86">
        <f t="shared" si="504"/>
        <v>5.9475399931848312</v>
      </c>
      <c r="J4645" s="86">
        <f t="shared" si="505"/>
        <v>6.8121544883297735</v>
      </c>
      <c r="L4645" s="87">
        <v>117.254068055088</v>
      </c>
      <c r="M4645" s="86">
        <v>101.310440002734</v>
      </c>
      <c r="N4645" s="86">
        <v>116.69573378075501</v>
      </c>
      <c r="O4645" s="86">
        <f t="shared" si="510"/>
        <v>111.75341394619234</v>
      </c>
      <c r="P4645" s="86">
        <f t="shared" si="506"/>
        <v>9.048188375486335</v>
      </c>
      <c r="Q4645" s="86">
        <f t="shared" si="507"/>
        <v>6.8041750946330701</v>
      </c>
      <c r="S4645" s="86">
        <f t="shared" si="508"/>
        <v>-7.9793936967042286E-3</v>
      </c>
      <c r="T4645" s="87">
        <v>0.89971220399999996</v>
      </c>
      <c r="U4645" s="87">
        <v>0</v>
      </c>
    </row>
    <row r="4646" spans="2:21">
      <c r="B4646" s="87" t="s">
        <v>10412</v>
      </c>
      <c r="C4646" s="87" t="s">
        <v>1932</v>
      </c>
      <c r="D4646" s="87" t="s">
        <v>1933</v>
      </c>
      <c r="E4646" s="87">
        <v>213.57620198322201</v>
      </c>
      <c r="F4646" s="86">
        <v>185.179600848837</v>
      </c>
      <c r="G4646" s="86">
        <v>201.03356633323901</v>
      </c>
      <c r="H4646" s="86">
        <f t="shared" si="509"/>
        <v>199.92978972176601</v>
      </c>
      <c r="I4646" s="86">
        <f t="shared" si="504"/>
        <v>14.230442055760781</v>
      </c>
      <c r="J4646" s="86">
        <f t="shared" si="505"/>
        <v>7.6433496407560142</v>
      </c>
      <c r="L4646" s="87">
        <v>217.14909675191399</v>
      </c>
      <c r="M4646" s="86">
        <v>212.65079763767099</v>
      </c>
      <c r="N4646" s="86">
        <v>200.42725594490599</v>
      </c>
      <c r="O4646" s="86">
        <f t="shared" si="510"/>
        <v>210.07571677816364</v>
      </c>
      <c r="P4646" s="86">
        <f t="shared" si="506"/>
        <v>8.653223160677193</v>
      </c>
      <c r="Q4646" s="86">
        <f t="shared" si="507"/>
        <v>7.7147655963909276</v>
      </c>
      <c r="S4646" s="86">
        <f t="shared" si="508"/>
        <v>7.1415955634912737E-2</v>
      </c>
      <c r="T4646" s="87">
        <v>0.93493662399999999</v>
      </c>
      <c r="U4646" s="87">
        <v>0</v>
      </c>
    </row>
    <row r="4647" spans="2:21">
      <c r="B4647" s="87" t="s">
        <v>10413</v>
      </c>
      <c r="C4647" s="87" t="s">
        <v>841</v>
      </c>
      <c r="D4647" s="87"/>
      <c r="E4647" s="87">
        <v>97.633214376731303</v>
      </c>
      <c r="F4647" s="86">
        <v>101.242399043329</v>
      </c>
      <c r="G4647" s="86">
        <v>93.177172426534099</v>
      </c>
      <c r="H4647" s="86">
        <f t="shared" si="509"/>
        <v>97.350928615531458</v>
      </c>
      <c r="I4647" s="86">
        <f t="shared" si="504"/>
        <v>4.040016588245197</v>
      </c>
      <c r="J4647" s="86">
        <f t="shared" si="505"/>
        <v>6.6051228355446172</v>
      </c>
      <c r="L4647" s="87">
        <v>107.52042654706401</v>
      </c>
      <c r="M4647" s="86">
        <v>104.862234833325</v>
      </c>
      <c r="N4647" s="86">
        <v>98.619130983207896</v>
      </c>
      <c r="O4647" s="86">
        <f t="shared" si="510"/>
        <v>103.66726412119897</v>
      </c>
      <c r="P4647" s="86">
        <f t="shared" si="506"/>
        <v>4.5693798190684882</v>
      </c>
      <c r="Q4647" s="86">
        <f t="shared" si="507"/>
        <v>6.6958165839644987</v>
      </c>
      <c r="S4647" s="86">
        <f t="shared" si="508"/>
        <v>9.0693748419882397E-2</v>
      </c>
      <c r="T4647" s="87">
        <v>0.88955808199999997</v>
      </c>
      <c r="U4647" s="87">
        <v>0</v>
      </c>
    </row>
    <row r="4648" spans="2:21">
      <c r="B4648" s="87" t="s">
        <v>10414</v>
      </c>
      <c r="C4648" s="87" t="s">
        <v>5637</v>
      </c>
      <c r="D4648" s="87" t="s">
        <v>5638</v>
      </c>
      <c r="E4648" s="87">
        <v>76.190323798787801</v>
      </c>
      <c r="F4648" s="86">
        <v>84.7377681636966</v>
      </c>
      <c r="G4648" s="86">
        <v>85.728539478374898</v>
      </c>
      <c r="H4648" s="86">
        <f t="shared" si="509"/>
        <v>82.218877146953105</v>
      </c>
      <c r="I4648" s="86">
        <f t="shared" si="504"/>
        <v>5.2443301338925652</v>
      </c>
      <c r="J4648" s="86">
        <f t="shared" si="505"/>
        <v>6.3613977642158241</v>
      </c>
      <c r="L4648" s="87">
        <v>72.781534422624802</v>
      </c>
      <c r="M4648" s="86">
        <v>82.597136733035697</v>
      </c>
      <c r="N4648" s="86">
        <v>88.315003845372502</v>
      </c>
      <c r="O4648" s="86">
        <f t="shared" si="510"/>
        <v>81.231225000344338</v>
      </c>
      <c r="P4648" s="86">
        <f t="shared" si="506"/>
        <v>7.8563002884937756</v>
      </c>
      <c r="Q4648" s="86">
        <f t="shared" si="507"/>
        <v>6.3439624958675465</v>
      </c>
      <c r="S4648" s="86">
        <f t="shared" si="508"/>
        <v>-1.7435268348278656E-2</v>
      </c>
      <c r="T4648" s="87">
        <v>0.85116730299999999</v>
      </c>
      <c r="U4648" s="87">
        <v>0</v>
      </c>
    </row>
    <row r="4649" spans="2:21">
      <c r="B4649" s="87" t="s">
        <v>10415</v>
      </c>
      <c r="C4649" s="87" t="s">
        <v>5639</v>
      </c>
      <c r="D4649" s="87" t="s">
        <v>1032</v>
      </c>
      <c r="E4649" s="87">
        <v>124.217553629687</v>
      </c>
      <c r="F4649" s="86">
        <v>148.70082733160399</v>
      </c>
      <c r="G4649" s="86">
        <v>150.02423480525201</v>
      </c>
      <c r="H4649" s="86">
        <f t="shared" si="509"/>
        <v>140.980871922181</v>
      </c>
      <c r="I4649" s="86">
        <f t="shared" si="504"/>
        <v>14.53253184985069</v>
      </c>
      <c r="J4649" s="86">
        <f t="shared" si="505"/>
        <v>7.1393556229305828</v>
      </c>
      <c r="L4649" s="87">
        <v>128.27726564881399</v>
      </c>
      <c r="M4649" s="86">
        <v>140.590832134941</v>
      </c>
      <c r="N4649" s="86">
        <v>143.71032162222099</v>
      </c>
      <c r="O4649" s="86">
        <f t="shared" si="510"/>
        <v>137.526139801992</v>
      </c>
      <c r="P4649" s="86">
        <f t="shared" si="506"/>
        <v>8.160211914607709</v>
      </c>
      <c r="Q4649" s="86">
        <f t="shared" si="507"/>
        <v>7.1035620497102805</v>
      </c>
      <c r="S4649" s="86">
        <f t="shared" si="508"/>
        <v>-3.5793573220301272E-2</v>
      </c>
      <c r="T4649" s="87">
        <v>0.80312494300000004</v>
      </c>
      <c r="U4649" s="87">
        <v>0</v>
      </c>
    </row>
    <row r="4650" spans="2:21">
      <c r="B4650" s="87" t="s">
        <v>10416</v>
      </c>
      <c r="C4650" s="87" t="s">
        <v>5640</v>
      </c>
      <c r="D4650" s="87" t="s">
        <v>5641</v>
      </c>
      <c r="E4650" s="87">
        <v>2842.1605763401699</v>
      </c>
      <c r="F4650" s="86">
        <v>3336.0316224979201</v>
      </c>
      <c r="G4650" s="86">
        <v>3258.1180092071099</v>
      </c>
      <c r="H4650" s="86">
        <f t="shared" si="509"/>
        <v>3145.4367360150668</v>
      </c>
      <c r="I4650" s="86">
        <f t="shared" si="504"/>
        <v>265.51827536795389</v>
      </c>
      <c r="J4650" s="86">
        <f t="shared" si="505"/>
        <v>11.619044630268652</v>
      </c>
      <c r="L4650" s="87">
        <v>2537.4455953597198</v>
      </c>
      <c r="M4650" s="86">
        <v>2920.5735767936098</v>
      </c>
      <c r="N4650" s="86">
        <v>3011.0533956265899</v>
      </c>
      <c r="O4650" s="86">
        <f t="shared" si="510"/>
        <v>2823.0241892599734</v>
      </c>
      <c r="P4650" s="86">
        <f t="shared" si="506"/>
        <v>251.42195483797073</v>
      </c>
      <c r="Q4650" s="86">
        <f t="shared" si="507"/>
        <v>11.463025775325674</v>
      </c>
      <c r="S4650" s="86">
        <f t="shared" si="508"/>
        <v>-0.15601885494297801</v>
      </c>
      <c r="T4650" s="87">
        <v>0.26924230799999999</v>
      </c>
      <c r="U4650" s="87">
        <v>0</v>
      </c>
    </row>
    <row r="4651" spans="2:21">
      <c r="B4651" s="87" t="s">
        <v>10417</v>
      </c>
      <c r="C4651" s="87" t="s">
        <v>841</v>
      </c>
      <c r="D4651" s="87"/>
      <c r="E4651" s="87">
        <v>2026.78641248438</v>
      </c>
      <c r="F4651" s="86">
        <v>2109.40832563612</v>
      </c>
      <c r="G4651" s="86">
        <v>2348.0576363340101</v>
      </c>
      <c r="H4651" s="86">
        <f t="shared" si="509"/>
        <v>2161.4174581515035</v>
      </c>
      <c r="I4651" s="86">
        <f t="shared" si="504"/>
        <v>166.8307891763742</v>
      </c>
      <c r="J4651" s="86">
        <f t="shared" si="505"/>
        <v>11.077762027215925</v>
      </c>
      <c r="L4651" s="87">
        <v>1784.49184895145</v>
      </c>
      <c r="M4651" s="86">
        <v>1861.53669597616</v>
      </c>
      <c r="N4651" s="86">
        <v>2228.7303971421702</v>
      </c>
      <c r="O4651" s="86">
        <f t="shared" si="510"/>
        <v>1958.2529806899267</v>
      </c>
      <c r="P4651" s="86">
        <f t="shared" si="506"/>
        <v>237.38681876059482</v>
      </c>
      <c r="Q4651" s="86">
        <f t="shared" si="507"/>
        <v>10.935351438986151</v>
      </c>
      <c r="S4651" s="86">
        <f t="shared" si="508"/>
        <v>-0.14241058822977468</v>
      </c>
      <c r="T4651" s="87">
        <v>0.36760596899999998</v>
      </c>
      <c r="U4651" s="87">
        <v>0</v>
      </c>
    </row>
    <row r="4652" spans="2:21">
      <c r="B4652" s="87" t="s">
        <v>10418</v>
      </c>
      <c r="C4652" s="87" t="s">
        <v>5642</v>
      </c>
      <c r="D4652" s="87" t="s">
        <v>5643</v>
      </c>
      <c r="E4652" s="87">
        <v>85.789046235887199</v>
      </c>
      <c r="F4652" s="86">
        <v>111.631845353437</v>
      </c>
      <c r="G4652" s="86">
        <v>103.849430291613</v>
      </c>
      <c r="H4652" s="86">
        <f t="shared" si="509"/>
        <v>100.42344062697907</v>
      </c>
      <c r="I4652" s="86">
        <f t="shared" si="504"/>
        <v>13.257662706681714</v>
      </c>
      <c r="J4652" s="86">
        <f t="shared" si="505"/>
        <v>6.6499522491945413</v>
      </c>
      <c r="L4652" s="87">
        <v>98.185614103585607</v>
      </c>
      <c r="M4652" s="86">
        <v>97.924566681672204</v>
      </c>
      <c r="N4652" s="86">
        <v>103.169986324555</v>
      </c>
      <c r="O4652" s="86">
        <f t="shared" si="510"/>
        <v>99.760055703270936</v>
      </c>
      <c r="P4652" s="86">
        <f t="shared" si="506"/>
        <v>2.9559696498103527</v>
      </c>
      <c r="Q4652" s="86">
        <f t="shared" si="507"/>
        <v>6.6403903656163967</v>
      </c>
      <c r="S4652" s="86">
        <f t="shared" si="508"/>
        <v>-9.561883578146203E-3</v>
      </c>
      <c r="T4652" s="87">
        <v>0.89686612200000004</v>
      </c>
      <c r="U4652" s="87">
        <v>0</v>
      </c>
    </row>
    <row r="4653" spans="2:21">
      <c r="B4653" s="87" t="s">
        <v>10419</v>
      </c>
      <c r="C4653" s="87" t="s">
        <v>5644</v>
      </c>
      <c r="D4653" s="87" t="s">
        <v>5645</v>
      </c>
      <c r="E4653" s="87">
        <v>67.350187353894995</v>
      </c>
      <c r="F4653" s="86">
        <v>68.704676471414402</v>
      </c>
      <c r="G4653" s="86">
        <v>68.965768018442404</v>
      </c>
      <c r="H4653" s="86">
        <f t="shared" si="509"/>
        <v>68.340210614583938</v>
      </c>
      <c r="I4653" s="86">
        <f t="shared" si="504"/>
        <v>0.86726682255880005</v>
      </c>
      <c r="J4653" s="86">
        <f t="shared" si="505"/>
        <v>6.0946627888375637</v>
      </c>
      <c r="L4653" s="87">
        <v>70.435980210286303</v>
      </c>
      <c r="M4653" s="86">
        <v>59.024973584880399</v>
      </c>
      <c r="N4653" s="86">
        <v>74.927732890152598</v>
      </c>
      <c r="O4653" s="86">
        <f t="shared" si="510"/>
        <v>68.129562228439752</v>
      </c>
      <c r="P4653" s="86">
        <f t="shared" si="506"/>
        <v>8.1984212694026741</v>
      </c>
      <c r="Q4653" s="86">
        <f t="shared" si="507"/>
        <v>6.0902090315390067</v>
      </c>
      <c r="S4653" s="86">
        <f t="shared" si="508"/>
        <v>-4.4537572985562683E-3</v>
      </c>
      <c r="T4653" s="87">
        <v>0.90794284300000005</v>
      </c>
      <c r="U4653" s="87">
        <v>0</v>
      </c>
    </row>
    <row r="4654" spans="2:21">
      <c r="B4654" s="87" t="s">
        <v>10420</v>
      </c>
      <c r="C4654" s="87" t="s">
        <v>841</v>
      </c>
      <c r="D4654" s="87"/>
      <c r="E4654" s="87">
        <v>40.6620161923544</v>
      </c>
      <c r="F4654" s="86">
        <v>49.1708381657796</v>
      </c>
      <c r="G4654" s="86">
        <v>57.2111003066927</v>
      </c>
      <c r="H4654" s="86">
        <f t="shared" si="509"/>
        <v>49.014651554942226</v>
      </c>
      <c r="I4654" s="86">
        <f t="shared" si="504"/>
        <v>8.2756475244488339</v>
      </c>
      <c r="J4654" s="86">
        <f t="shared" si="505"/>
        <v>5.6151411617902411</v>
      </c>
      <c r="L4654" s="87">
        <v>49.940375360754899</v>
      </c>
      <c r="M4654" s="86">
        <v>47.497415711576402</v>
      </c>
      <c r="N4654" s="86">
        <v>57.9160892158447</v>
      </c>
      <c r="O4654" s="86">
        <f t="shared" si="510"/>
        <v>51.784626762725331</v>
      </c>
      <c r="P4654" s="86">
        <f t="shared" si="506"/>
        <v>5.4486821179426501</v>
      </c>
      <c r="Q4654" s="86">
        <f t="shared" si="507"/>
        <v>5.6944519652902539</v>
      </c>
      <c r="S4654" s="86">
        <f t="shared" si="508"/>
        <v>7.9310803500013266E-2</v>
      </c>
      <c r="T4654" s="87">
        <v>0.95312726199999998</v>
      </c>
      <c r="U4654" s="87">
        <v>0</v>
      </c>
    </row>
    <row r="4655" spans="2:21">
      <c r="B4655" s="87" t="s">
        <v>10421</v>
      </c>
      <c r="C4655" s="87" t="s">
        <v>5646</v>
      </c>
      <c r="D4655" s="87" t="s">
        <v>5647</v>
      </c>
      <c r="E4655" s="87">
        <v>116.980363992099</v>
      </c>
      <c r="F4655" s="86">
        <v>116.78688755730801</v>
      </c>
      <c r="G4655" s="86">
        <v>122.278823730456</v>
      </c>
      <c r="H4655" s="86">
        <f t="shared" si="509"/>
        <v>118.68202509328766</v>
      </c>
      <c r="I4655" s="86">
        <f t="shared" si="504"/>
        <v>3.1164208011686769</v>
      </c>
      <c r="J4655" s="86">
        <f t="shared" si="505"/>
        <v>6.890957638887186</v>
      </c>
      <c r="L4655" s="87">
        <v>115.364806443424</v>
      </c>
      <c r="M4655" s="86">
        <v>123.48412411309501</v>
      </c>
      <c r="N4655" s="86">
        <v>114.49639734585</v>
      </c>
      <c r="O4655" s="86">
        <f t="shared" si="510"/>
        <v>117.78177596745634</v>
      </c>
      <c r="P4655" s="86">
        <f t="shared" si="506"/>
        <v>4.9574302184437169</v>
      </c>
      <c r="Q4655" s="86">
        <f t="shared" si="507"/>
        <v>6.8799725221918955</v>
      </c>
      <c r="S4655" s="86">
        <f t="shared" si="508"/>
        <v>-1.0985116695290835E-2</v>
      </c>
      <c r="T4655" s="87">
        <v>0.83584727800000003</v>
      </c>
      <c r="U4655" s="87">
        <v>0</v>
      </c>
    </row>
    <row r="4656" spans="2:21">
      <c r="B4656" s="87" t="s">
        <v>10422</v>
      </c>
      <c r="C4656" s="87" t="s">
        <v>5648</v>
      </c>
      <c r="D4656" s="87" t="s">
        <v>5649</v>
      </c>
      <c r="E4656" s="87">
        <v>75.700270937522802</v>
      </c>
      <c r="F4656" s="86">
        <v>82.500988908958902</v>
      </c>
      <c r="G4656" s="86">
        <v>75.381766446036494</v>
      </c>
      <c r="H4656" s="86">
        <f t="shared" si="509"/>
        <v>77.861008764172738</v>
      </c>
      <c r="I4656" s="86">
        <f t="shared" si="504"/>
        <v>4.0214951306425384</v>
      </c>
      <c r="J4656" s="86">
        <f t="shared" si="505"/>
        <v>6.2828291311939521</v>
      </c>
      <c r="L4656" s="87">
        <v>86.517009505220003</v>
      </c>
      <c r="M4656" s="86">
        <v>73.395525042769904</v>
      </c>
      <c r="N4656" s="86">
        <v>76.080119200865894</v>
      </c>
      <c r="O4656" s="86">
        <f t="shared" si="510"/>
        <v>78.664217916285267</v>
      </c>
      <c r="P4656" s="86">
        <f t="shared" si="506"/>
        <v>6.9319198821721733</v>
      </c>
      <c r="Q4656" s="86">
        <f t="shared" si="507"/>
        <v>6.2976356394667334</v>
      </c>
      <c r="S4656" s="86">
        <f t="shared" si="508"/>
        <v>1.4806508272780218E-2</v>
      </c>
      <c r="T4656" s="87">
        <v>0.95177636700000001</v>
      </c>
      <c r="U4656" s="87">
        <v>0</v>
      </c>
    </row>
    <row r="4657" spans="2:21">
      <c r="B4657" s="87" t="s">
        <v>10423</v>
      </c>
      <c r="C4657" s="87" t="s">
        <v>832</v>
      </c>
      <c r="D4657" s="87" t="s">
        <v>3511</v>
      </c>
      <c r="E4657" s="87">
        <v>60.220200956354397</v>
      </c>
      <c r="F4657" s="86">
        <v>64.823983262277295</v>
      </c>
      <c r="G4657" s="86">
        <v>69.037936862364404</v>
      </c>
      <c r="H4657" s="86">
        <f t="shared" si="509"/>
        <v>64.694040360332039</v>
      </c>
      <c r="I4657" s="86">
        <f t="shared" si="504"/>
        <v>4.4103039005672837</v>
      </c>
      <c r="J4657" s="86">
        <f t="shared" si="505"/>
        <v>6.0155609116089286</v>
      </c>
      <c r="L4657" s="87">
        <v>61.4660537116904</v>
      </c>
      <c r="M4657" s="86">
        <v>80.744113985545894</v>
      </c>
      <c r="N4657" s="86">
        <v>68.011317485541497</v>
      </c>
      <c r="O4657" s="86">
        <f t="shared" si="510"/>
        <v>70.073828394259266</v>
      </c>
      <c r="P4657" s="86">
        <f t="shared" si="506"/>
        <v>9.803130388658241</v>
      </c>
      <c r="Q4657" s="86">
        <f t="shared" si="507"/>
        <v>6.1308038130759597</v>
      </c>
      <c r="S4657" s="86">
        <f t="shared" si="508"/>
        <v>0.1152429014670298</v>
      </c>
      <c r="T4657" s="87">
        <v>0.83545123700000001</v>
      </c>
      <c r="U4657" s="87">
        <v>0</v>
      </c>
    </row>
    <row r="4658" spans="2:21">
      <c r="B4658" s="87" t="s">
        <v>10424</v>
      </c>
      <c r="C4658" s="87" t="s">
        <v>5650</v>
      </c>
      <c r="D4658" s="87" t="s">
        <v>835</v>
      </c>
      <c r="E4658" s="87">
        <v>71.820675554006399</v>
      </c>
      <c r="F4658" s="86">
        <v>59.200947055636</v>
      </c>
      <c r="G4658" s="86">
        <v>42.881458418782103</v>
      </c>
      <c r="H4658" s="86">
        <f t="shared" si="509"/>
        <v>57.967693676141501</v>
      </c>
      <c r="I4658" s="86">
        <f t="shared" si="504"/>
        <v>14.508971621842827</v>
      </c>
      <c r="J4658" s="86">
        <f t="shared" si="505"/>
        <v>5.8571771820491492</v>
      </c>
      <c r="L4658" s="87">
        <v>53.368050827744199</v>
      </c>
      <c r="M4658" s="86">
        <v>60.6082615029297</v>
      </c>
      <c r="N4658" s="86">
        <v>48.1884923055256</v>
      </c>
      <c r="O4658" s="86">
        <f t="shared" si="510"/>
        <v>54.054934878733171</v>
      </c>
      <c r="P4658" s="86">
        <f t="shared" si="506"/>
        <v>6.2383109896689337</v>
      </c>
      <c r="Q4658" s="86">
        <f t="shared" si="507"/>
        <v>5.7563544279274304</v>
      </c>
      <c r="S4658" s="86">
        <f t="shared" si="508"/>
        <v>-0.10082275412171869</v>
      </c>
      <c r="T4658" s="87">
        <v>0.75792242600000004</v>
      </c>
      <c r="U4658" s="87">
        <v>0</v>
      </c>
    </row>
    <row r="4659" spans="2:21">
      <c r="B4659" s="87" t="s">
        <v>10425</v>
      </c>
      <c r="C4659" s="87" t="s">
        <v>832</v>
      </c>
      <c r="D4659" s="87" t="s">
        <v>5651</v>
      </c>
      <c r="E4659" s="87">
        <v>187.44324220605299</v>
      </c>
      <c r="F4659" s="86">
        <v>178.44220505489099</v>
      </c>
      <c r="G4659" s="86">
        <v>182.170260988199</v>
      </c>
      <c r="H4659" s="86">
        <f t="shared" si="509"/>
        <v>182.68523608304767</v>
      </c>
      <c r="I4659" s="86">
        <f t="shared" si="504"/>
        <v>4.5225619907730836</v>
      </c>
      <c r="J4659" s="86">
        <f t="shared" si="505"/>
        <v>7.5132162353962118</v>
      </c>
      <c r="L4659" s="87">
        <v>193.03836509238201</v>
      </c>
      <c r="M4659" s="86">
        <v>195.21790819168999</v>
      </c>
      <c r="N4659" s="86">
        <v>192.31007147365901</v>
      </c>
      <c r="O4659" s="86">
        <f t="shared" si="510"/>
        <v>193.52211491924368</v>
      </c>
      <c r="P4659" s="86">
        <f t="shared" si="506"/>
        <v>1.5130727067539771</v>
      </c>
      <c r="Q4659" s="86">
        <f t="shared" si="507"/>
        <v>7.5963546308796124</v>
      </c>
      <c r="S4659" s="86">
        <f t="shared" si="508"/>
        <v>8.3138395483399963E-2</v>
      </c>
      <c r="T4659" s="87">
        <v>0.87853740800000002</v>
      </c>
      <c r="U4659" s="87">
        <v>0</v>
      </c>
    </row>
    <row r="4660" spans="2:21">
      <c r="B4660" s="87" t="s">
        <v>10426</v>
      </c>
      <c r="C4660" s="87" t="s">
        <v>5652</v>
      </c>
      <c r="D4660" s="87" t="s">
        <v>5653</v>
      </c>
      <c r="E4660" s="87">
        <v>44.832841514328997</v>
      </c>
      <c r="F4660" s="86">
        <v>36.355359231508402</v>
      </c>
      <c r="G4660" s="86">
        <v>40.089843782427302</v>
      </c>
      <c r="H4660" s="86">
        <f t="shared" si="509"/>
        <v>40.426014842754903</v>
      </c>
      <c r="I4660" s="86">
        <f t="shared" si="504"/>
        <v>4.2487274212681152</v>
      </c>
      <c r="J4660" s="86">
        <f t="shared" si="505"/>
        <v>5.3372120860317498</v>
      </c>
      <c r="L4660" s="87">
        <v>47.188291815468702</v>
      </c>
      <c r="M4660" s="86">
        <v>39.845552416639102</v>
      </c>
      <c r="N4660" s="86">
        <v>35.778230215748401</v>
      </c>
      <c r="O4660" s="86">
        <f t="shared" si="510"/>
        <v>40.937358149285409</v>
      </c>
      <c r="P4660" s="86">
        <f t="shared" si="506"/>
        <v>5.7828545067061992</v>
      </c>
      <c r="Q4660" s="86">
        <f t="shared" si="507"/>
        <v>5.3553460973975868</v>
      </c>
      <c r="S4660" s="86">
        <f t="shared" si="508"/>
        <v>1.81340113658368E-2</v>
      </c>
      <c r="T4660" s="87">
        <v>0.96576678000000005</v>
      </c>
      <c r="U4660" s="87">
        <v>0</v>
      </c>
    </row>
    <row r="4661" spans="2:21">
      <c r="B4661" s="87" t="s">
        <v>10427</v>
      </c>
      <c r="C4661" s="87" t="s">
        <v>5654</v>
      </c>
      <c r="D4661" s="87" t="s">
        <v>3398</v>
      </c>
      <c r="E4661" s="87">
        <v>111.96197559598799</v>
      </c>
      <c r="F4661" s="86">
        <v>121.219671639026</v>
      </c>
      <c r="G4661" s="86">
        <v>122.433354966821</v>
      </c>
      <c r="H4661" s="86">
        <f t="shared" si="509"/>
        <v>118.53833406727834</v>
      </c>
      <c r="I4661" s="86">
        <f t="shared" si="504"/>
        <v>5.7275321790650846</v>
      </c>
      <c r="J4661" s="86">
        <f t="shared" si="505"/>
        <v>6.8892098769604191</v>
      </c>
      <c r="L4661" s="87">
        <v>118.295331581399</v>
      </c>
      <c r="M4661" s="86">
        <v>122.79201627569699</v>
      </c>
      <c r="N4661" s="86">
        <v>126.860507289328</v>
      </c>
      <c r="O4661" s="86">
        <f t="shared" si="510"/>
        <v>122.649285048808</v>
      </c>
      <c r="P4661" s="86">
        <f t="shared" si="506"/>
        <v>4.2843713517004094</v>
      </c>
      <c r="Q4661" s="86">
        <f t="shared" si="507"/>
        <v>6.9383950138900072</v>
      </c>
      <c r="S4661" s="86">
        <f t="shared" si="508"/>
        <v>4.918513692958857E-2</v>
      </c>
      <c r="T4661" s="87">
        <v>0.98974782299999997</v>
      </c>
      <c r="U4661" s="87">
        <v>0</v>
      </c>
    </row>
    <row r="4662" spans="2:21">
      <c r="B4662" s="87" t="s">
        <v>10428</v>
      </c>
      <c r="C4662" s="87" t="s">
        <v>5655</v>
      </c>
      <c r="D4662" s="87" t="s">
        <v>5656</v>
      </c>
      <c r="E4662" s="87">
        <v>85.640673620467197</v>
      </c>
      <c r="F4662" s="86">
        <v>99.608605357261396</v>
      </c>
      <c r="G4662" s="86">
        <v>123.78932417937</v>
      </c>
      <c r="H4662" s="86">
        <f t="shared" si="509"/>
        <v>103.01286771903285</v>
      </c>
      <c r="I4662" s="86">
        <f t="shared" si="504"/>
        <v>19.300819582006113</v>
      </c>
      <c r="J4662" s="86">
        <f t="shared" si="505"/>
        <v>6.6866807508232853</v>
      </c>
      <c r="L4662" s="87">
        <v>113.235849917732</v>
      </c>
      <c r="M4662" s="86">
        <v>120.74735279014401</v>
      </c>
      <c r="N4662" s="86">
        <v>139.18810877250999</v>
      </c>
      <c r="O4662" s="86">
        <f t="shared" si="510"/>
        <v>124.39043716012866</v>
      </c>
      <c r="P4662" s="86">
        <f t="shared" si="506"/>
        <v>13.354174729704214</v>
      </c>
      <c r="Q4662" s="86">
        <f t="shared" si="507"/>
        <v>6.9587317685554799</v>
      </c>
      <c r="S4662" s="86">
        <f t="shared" si="508"/>
        <v>0.27205101773219498</v>
      </c>
      <c r="T4662" s="87">
        <v>0.37665187700000002</v>
      </c>
      <c r="U4662" s="87">
        <v>0</v>
      </c>
    </row>
    <row r="4663" spans="2:21">
      <c r="B4663" s="87" t="s">
        <v>10429</v>
      </c>
      <c r="C4663" s="87" t="s">
        <v>5657</v>
      </c>
      <c r="D4663" s="87" t="s">
        <v>5658</v>
      </c>
      <c r="E4663" s="87">
        <v>232.107218511285</v>
      </c>
      <c r="F4663" s="86">
        <v>304.10707239201997</v>
      </c>
      <c r="G4663" s="86">
        <v>296.753184372112</v>
      </c>
      <c r="H4663" s="86">
        <f t="shared" si="509"/>
        <v>277.65582509180564</v>
      </c>
      <c r="I4663" s="86">
        <f t="shared" si="504"/>
        <v>39.61725114546217</v>
      </c>
      <c r="J4663" s="86">
        <f t="shared" si="505"/>
        <v>8.1171538531018328</v>
      </c>
      <c r="L4663" s="87">
        <v>254.40808811178499</v>
      </c>
      <c r="M4663" s="86">
        <v>286.27318384302799</v>
      </c>
      <c r="N4663" s="86">
        <v>336.62378953628701</v>
      </c>
      <c r="O4663" s="86">
        <f t="shared" si="510"/>
        <v>292.43502049703329</v>
      </c>
      <c r="P4663" s="86">
        <f t="shared" si="506"/>
        <v>41.452763036904372</v>
      </c>
      <c r="Q4663" s="86">
        <f t="shared" si="507"/>
        <v>8.1919722810652083</v>
      </c>
      <c r="S4663" s="86">
        <f t="shared" si="508"/>
        <v>7.4818427963376843E-2</v>
      </c>
      <c r="T4663" s="87">
        <v>0.95393430400000001</v>
      </c>
      <c r="U4663" s="87">
        <v>0</v>
      </c>
    </row>
    <row r="4664" spans="2:21">
      <c r="B4664" s="87" t="s">
        <v>10430</v>
      </c>
      <c r="C4664" s="87" t="s">
        <v>5659</v>
      </c>
      <c r="D4664" s="87" t="s">
        <v>5660</v>
      </c>
      <c r="E4664" s="87">
        <v>202.601603334906</v>
      </c>
      <c r="F4664" s="86">
        <v>224.08031246682901</v>
      </c>
      <c r="G4664" s="86">
        <v>237.31863230062999</v>
      </c>
      <c r="H4664" s="86">
        <f t="shared" si="509"/>
        <v>221.33351603412166</v>
      </c>
      <c r="I4664" s="86">
        <f t="shared" si="504"/>
        <v>17.520750355900283</v>
      </c>
      <c r="J4664" s="86">
        <f t="shared" si="505"/>
        <v>7.790078121505644</v>
      </c>
      <c r="L4664" s="87">
        <v>210.840546384839</v>
      </c>
      <c r="M4664" s="86">
        <v>210.80959016962299</v>
      </c>
      <c r="N4664" s="86">
        <v>249.322000475198</v>
      </c>
      <c r="O4664" s="86">
        <f t="shared" si="510"/>
        <v>223.65737900988665</v>
      </c>
      <c r="P4664" s="86">
        <f t="shared" si="506"/>
        <v>22.226219556868067</v>
      </c>
      <c r="Q4664" s="86">
        <f t="shared" si="507"/>
        <v>7.8051465469786487</v>
      </c>
      <c r="S4664" s="86">
        <f t="shared" si="508"/>
        <v>1.5068425473004264E-2</v>
      </c>
      <c r="T4664" s="87">
        <v>0.95312726199999998</v>
      </c>
      <c r="U4664" s="87">
        <v>0</v>
      </c>
    </row>
    <row r="4665" spans="2:21">
      <c r="B4665" s="87" t="s">
        <v>10431</v>
      </c>
      <c r="C4665" s="87" t="s">
        <v>841</v>
      </c>
      <c r="D4665" s="87" t="s">
        <v>5661</v>
      </c>
      <c r="E4665" s="87">
        <v>65.723133726476306</v>
      </c>
      <c r="F4665" s="86">
        <v>64.240446139920707</v>
      </c>
      <c r="G4665" s="86">
        <v>64.147557254521999</v>
      </c>
      <c r="H4665" s="86">
        <f t="shared" si="509"/>
        <v>64.703712373639675</v>
      </c>
      <c r="I4665" s="86">
        <f t="shared" si="504"/>
        <v>0.88406561250967686</v>
      </c>
      <c r="J4665" s="86">
        <f t="shared" si="505"/>
        <v>6.0157765840663799</v>
      </c>
      <c r="L4665" s="87">
        <v>72.029944288439594</v>
      </c>
      <c r="M4665" s="86">
        <v>58.443297962064698</v>
      </c>
      <c r="N4665" s="86">
        <v>68.834708457326997</v>
      </c>
      <c r="O4665" s="86">
        <f t="shared" si="510"/>
        <v>66.435983569277099</v>
      </c>
      <c r="P4665" s="86">
        <f t="shared" si="506"/>
        <v>7.1038475783135739</v>
      </c>
      <c r="Q4665" s="86">
        <f t="shared" si="507"/>
        <v>6.0538929517542206</v>
      </c>
      <c r="S4665" s="86">
        <f t="shared" si="508"/>
        <v>3.8116367687841088E-2</v>
      </c>
      <c r="T4665" s="87">
        <v>1</v>
      </c>
      <c r="U4665" s="87">
        <v>0</v>
      </c>
    </row>
    <row r="4666" spans="2:21">
      <c r="B4666" s="87" t="s">
        <v>10432</v>
      </c>
      <c r="C4666" s="87" t="s">
        <v>841</v>
      </c>
      <c r="D4666" s="87"/>
      <c r="E4666" s="87">
        <v>124.916681552184</v>
      </c>
      <c r="F4666" s="86">
        <v>121.94372025346701</v>
      </c>
      <c r="G4666" s="86">
        <v>132.96068424909899</v>
      </c>
      <c r="H4666" s="86">
        <f t="shared" si="509"/>
        <v>126.60702868491667</v>
      </c>
      <c r="I4666" s="86">
        <f t="shared" si="504"/>
        <v>5.6996779726679305</v>
      </c>
      <c r="J4666" s="86">
        <f t="shared" si="505"/>
        <v>6.9842136890701756</v>
      </c>
      <c r="L4666" s="87">
        <v>132.57938774773501</v>
      </c>
      <c r="M4666" s="86">
        <v>127.73659488275101</v>
      </c>
      <c r="N4666" s="86">
        <v>122.569491364844</v>
      </c>
      <c r="O4666" s="86">
        <f t="shared" si="510"/>
        <v>127.62849133177667</v>
      </c>
      <c r="P4666" s="86">
        <f t="shared" si="506"/>
        <v>5.0058237266561427</v>
      </c>
      <c r="Q4666" s="86">
        <f t="shared" si="507"/>
        <v>6.9958066169553419</v>
      </c>
      <c r="S4666" s="86">
        <f t="shared" si="508"/>
        <v>1.1592927885166275E-2</v>
      </c>
      <c r="T4666" s="87">
        <v>0.93076455199999997</v>
      </c>
      <c r="U4666" s="87">
        <v>0</v>
      </c>
    </row>
    <row r="4667" spans="2:21">
      <c r="B4667" s="87" t="s">
        <v>10433</v>
      </c>
      <c r="C4667" s="87" t="s">
        <v>832</v>
      </c>
      <c r="D4667" s="87" t="s">
        <v>2518</v>
      </c>
      <c r="E4667" s="87">
        <v>111.908452223064</v>
      </c>
      <c r="F4667" s="86">
        <v>116.197873286063</v>
      </c>
      <c r="G4667" s="86">
        <v>106.952175928115</v>
      </c>
      <c r="H4667" s="86">
        <f t="shared" si="509"/>
        <v>111.68616714574733</v>
      </c>
      <c r="I4667" s="86">
        <f t="shared" si="504"/>
        <v>4.6268550766573542</v>
      </c>
      <c r="J4667" s="86">
        <f t="shared" si="505"/>
        <v>6.8033067021309641</v>
      </c>
      <c r="L4667" s="87">
        <v>107.713490308633</v>
      </c>
      <c r="M4667" s="86">
        <v>119.492001920151</v>
      </c>
      <c r="N4667" s="86">
        <v>121.741903127189</v>
      </c>
      <c r="O4667" s="86">
        <f t="shared" si="510"/>
        <v>116.315798451991</v>
      </c>
      <c r="P4667" s="86">
        <f t="shared" si="506"/>
        <v>7.5342745440633045</v>
      </c>
      <c r="Q4667" s="86">
        <f t="shared" si="507"/>
        <v>6.8619032521954821</v>
      </c>
      <c r="S4667" s="86">
        <f t="shared" si="508"/>
        <v>5.859655006451809E-2</v>
      </c>
      <c r="T4667" s="87">
        <v>0.96576678000000005</v>
      </c>
      <c r="U4667" s="87">
        <v>0</v>
      </c>
    </row>
    <row r="4668" spans="2:21">
      <c r="B4668" s="87" t="s">
        <v>10434</v>
      </c>
      <c r="C4668" s="87" t="s">
        <v>5662</v>
      </c>
      <c r="D4668" s="87" t="s">
        <v>3732</v>
      </c>
      <c r="E4668" s="87">
        <v>81.062238895861995</v>
      </c>
      <c r="F4668" s="86">
        <v>71.5410324246307</v>
      </c>
      <c r="G4668" s="86">
        <v>88.960443990080407</v>
      </c>
      <c r="H4668" s="86">
        <f t="shared" si="509"/>
        <v>80.521238436857701</v>
      </c>
      <c r="I4668" s="86">
        <f t="shared" si="504"/>
        <v>8.7222982031178518</v>
      </c>
      <c r="J4668" s="86">
        <f t="shared" si="505"/>
        <v>6.3312974563290929</v>
      </c>
      <c r="L4668" s="87">
        <v>93.847791833488102</v>
      </c>
      <c r="M4668" s="86">
        <v>71.637772716872206</v>
      </c>
      <c r="N4668" s="86">
        <v>73.522152066797105</v>
      </c>
      <c r="O4668" s="86">
        <f t="shared" si="510"/>
        <v>79.669238872385804</v>
      </c>
      <c r="P4668" s="86">
        <f t="shared" si="506"/>
        <v>12.315081990660593</v>
      </c>
      <c r="Q4668" s="86">
        <f t="shared" si="507"/>
        <v>6.3159508869482428</v>
      </c>
      <c r="S4668" s="86">
        <f t="shared" si="508"/>
        <v>-1.5346569380849736E-2</v>
      </c>
      <c r="T4668" s="87">
        <v>0.90146501800000001</v>
      </c>
      <c r="U4668" s="87">
        <v>0</v>
      </c>
    </row>
    <row r="4669" spans="2:21">
      <c r="B4669" s="87" t="s">
        <v>10435</v>
      </c>
      <c r="C4669" s="87" t="s">
        <v>4358</v>
      </c>
      <c r="D4669" s="87" t="s">
        <v>4359</v>
      </c>
      <c r="E4669" s="87">
        <v>78.207097512134993</v>
      </c>
      <c r="F4669" s="86">
        <v>79.528966866768599</v>
      </c>
      <c r="G4669" s="86">
        <v>67.9995410740148</v>
      </c>
      <c r="H4669" s="86">
        <f t="shared" si="509"/>
        <v>75.245201817639455</v>
      </c>
      <c r="I4669" s="86">
        <f t="shared" si="504"/>
        <v>6.3096382112176208</v>
      </c>
      <c r="J4669" s="86">
        <f t="shared" si="505"/>
        <v>6.23352768294441</v>
      </c>
      <c r="L4669" s="87">
        <v>80.949365069214096</v>
      </c>
      <c r="M4669" s="86">
        <v>92.433633738527504</v>
      </c>
      <c r="N4669" s="86">
        <v>73.537003556543596</v>
      </c>
      <c r="O4669" s="86">
        <f t="shared" si="510"/>
        <v>82.306667454761737</v>
      </c>
      <c r="P4669" s="86">
        <f t="shared" si="506"/>
        <v>9.5211533116018181</v>
      </c>
      <c r="Q4669" s="86">
        <f t="shared" si="507"/>
        <v>6.3629373993410674</v>
      </c>
      <c r="S4669" s="86">
        <f t="shared" si="508"/>
        <v>0.12940971639665738</v>
      </c>
      <c r="T4669" s="87">
        <v>0.77072606200000005</v>
      </c>
      <c r="U4669" s="87">
        <v>0</v>
      </c>
    </row>
    <row r="4670" spans="2:21">
      <c r="B4670" s="87" t="s">
        <v>10436</v>
      </c>
      <c r="C4670" s="87" t="s">
        <v>832</v>
      </c>
      <c r="D4670" s="87" t="s">
        <v>5605</v>
      </c>
      <c r="E4670" s="87">
        <v>101.33162158902699</v>
      </c>
      <c r="F4670" s="86">
        <v>98.873850699225898</v>
      </c>
      <c r="G4670" s="86">
        <v>104.35573135121101</v>
      </c>
      <c r="H4670" s="86">
        <f t="shared" si="509"/>
        <v>101.52040121315463</v>
      </c>
      <c r="I4670" s="86">
        <f t="shared" si="504"/>
        <v>2.7458117525636196</v>
      </c>
      <c r="J4670" s="86">
        <f t="shared" si="505"/>
        <v>6.6656258656728102</v>
      </c>
      <c r="L4670" s="87">
        <v>119.345802120142</v>
      </c>
      <c r="M4670" s="86">
        <v>114.58510031942301</v>
      </c>
      <c r="N4670" s="86">
        <v>114.152573702693</v>
      </c>
      <c r="O4670" s="86">
        <f t="shared" si="510"/>
        <v>116.02782538075267</v>
      </c>
      <c r="P4670" s="86">
        <f t="shared" si="506"/>
        <v>2.8815789163046448</v>
      </c>
      <c r="Q4670" s="86">
        <f t="shared" si="507"/>
        <v>6.858327018618068</v>
      </c>
      <c r="S4670" s="86">
        <f t="shared" si="508"/>
        <v>0.19270115294525675</v>
      </c>
      <c r="T4670" s="87">
        <v>0.34976419399999997</v>
      </c>
      <c r="U4670" s="87">
        <v>0</v>
      </c>
    </row>
    <row r="4671" spans="2:21">
      <c r="B4671" s="87" t="s">
        <v>10437</v>
      </c>
      <c r="C4671" s="87" t="s">
        <v>841</v>
      </c>
      <c r="D4671" s="87"/>
      <c r="E4671" s="87">
        <v>62.6857814303658</v>
      </c>
      <c r="F4671" s="86">
        <v>69.764668901952803</v>
      </c>
      <c r="G4671" s="86">
        <v>86.021628502232602</v>
      </c>
      <c r="H4671" s="86">
        <f t="shared" si="509"/>
        <v>72.824026278183737</v>
      </c>
      <c r="I4671" s="86">
        <f t="shared" si="504"/>
        <v>11.964956761602286</v>
      </c>
      <c r="J4671" s="86">
        <f t="shared" si="505"/>
        <v>6.1863426012697786</v>
      </c>
      <c r="L4671" s="87">
        <v>95.424285168445607</v>
      </c>
      <c r="M4671" s="86">
        <v>95.369144758073006</v>
      </c>
      <c r="N4671" s="86">
        <v>92.399743785060494</v>
      </c>
      <c r="O4671" s="86">
        <f t="shared" si="510"/>
        <v>94.397724570526364</v>
      </c>
      <c r="P4671" s="86">
        <f t="shared" si="506"/>
        <v>1.7305217509560926</v>
      </c>
      <c r="Q4671" s="86">
        <f t="shared" si="507"/>
        <v>6.5606801791526355</v>
      </c>
      <c r="S4671" s="86">
        <f t="shared" si="508"/>
        <v>0.37433757788285654</v>
      </c>
      <c r="T4671" s="87">
        <v>0.11069248700000001</v>
      </c>
      <c r="U4671" s="87">
        <v>0</v>
      </c>
    </row>
    <row r="4672" spans="2:21">
      <c r="B4672" s="87" t="s">
        <v>10438</v>
      </c>
      <c r="C4672" s="87" t="s">
        <v>5663</v>
      </c>
      <c r="D4672" s="87" t="s">
        <v>5664</v>
      </c>
      <c r="E4672" s="87">
        <v>101.89000819995999</v>
      </c>
      <c r="F4672" s="86">
        <v>99.019892214801899</v>
      </c>
      <c r="G4672" s="86">
        <v>96.687625346386994</v>
      </c>
      <c r="H4672" s="86">
        <f t="shared" si="509"/>
        <v>99.199175253716291</v>
      </c>
      <c r="I4672" s="86">
        <f t="shared" si="504"/>
        <v>2.60582110760109</v>
      </c>
      <c r="J4672" s="86">
        <f t="shared" si="505"/>
        <v>6.6322562209196771</v>
      </c>
      <c r="L4672" s="87">
        <v>117.801585715632</v>
      </c>
      <c r="M4672" s="86">
        <v>103.007829279069</v>
      </c>
      <c r="N4672" s="86">
        <v>107.00040717845199</v>
      </c>
      <c r="O4672" s="86">
        <f t="shared" si="510"/>
        <v>109.26994072438434</v>
      </c>
      <c r="P4672" s="86">
        <f t="shared" si="506"/>
        <v>7.6535543548844975</v>
      </c>
      <c r="Q4672" s="86">
        <f t="shared" si="507"/>
        <v>6.7717527716428698</v>
      </c>
      <c r="S4672" s="86">
        <f t="shared" si="508"/>
        <v>0.13949655072319322</v>
      </c>
      <c r="T4672" s="87">
        <v>0.63642789700000002</v>
      </c>
      <c r="U4672" s="87">
        <v>0</v>
      </c>
    </row>
    <row r="4673" spans="2:21">
      <c r="B4673" s="87" t="s">
        <v>10439</v>
      </c>
      <c r="C4673" s="87" t="s">
        <v>841</v>
      </c>
      <c r="D4673" s="87" t="s">
        <v>5665</v>
      </c>
      <c r="E4673" s="87">
        <v>122.867362829364</v>
      </c>
      <c r="F4673" s="86">
        <v>104.57581491527399</v>
      </c>
      <c r="G4673" s="86">
        <v>110.164008168187</v>
      </c>
      <c r="H4673" s="86">
        <f t="shared" si="509"/>
        <v>112.53572863760833</v>
      </c>
      <c r="I4673" s="86">
        <f t="shared" si="504"/>
        <v>9.3735785462205783</v>
      </c>
      <c r="J4673" s="86">
        <f t="shared" si="505"/>
        <v>6.8142393009495708</v>
      </c>
      <c r="L4673" s="87">
        <v>104.626828798601</v>
      </c>
      <c r="M4673" s="86">
        <v>131.99519531018001</v>
      </c>
      <c r="N4673" s="86">
        <v>106.48191950174299</v>
      </c>
      <c r="O4673" s="86">
        <f t="shared" si="510"/>
        <v>114.36798120350799</v>
      </c>
      <c r="P4673" s="86">
        <f t="shared" si="506"/>
        <v>15.29376828159322</v>
      </c>
      <c r="Q4673" s="86">
        <f t="shared" si="507"/>
        <v>6.8375393972710512</v>
      </c>
      <c r="S4673" s="86">
        <f t="shared" si="508"/>
        <v>2.3300096321480356E-2</v>
      </c>
      <c r="T4673" s="87">
        <v>0.98103776399999998</v>
      </c>
      <c r="U4673" s="87">
        <v>0</v>
      </c>
    </row>
    <row r="4674" spans="2:21">
      <c r="B4674" s="87" t="s">
        <v>10440</v>
      </c>
      <c r="C4674" s="87" t="s">
        <v>5666</v>
      </c>
      <c r="D4674" s="87" t="s">
        <v>1104</v>
      </c>
      <c r="E4674" s="87">
        <v>146.802563380539</v>
      </c>
      <c r="F4674" s="86">
        <v>156.91780709502601</v>
      </c>
      <c r="G4674" s="86">
        <v>172.02131271147999</v>
      </c>
      <c r="H4674" s="86">
        <f t="shared" si="509"/>
        <v>158.58056106234832</v>
      </c>
      <c r="I4674" s="86">
        <f t="shared" si="504"/>
        <v>12.69133139276939</v>
      </c>
      <c r="J4674" s="86">
        <f t="shared" si="505"/>
        <v>7.3090721248914168</v>
      </c>
      <c r="L4674" s="87">
        <v>160.00158079223201</v>
      </c>
      <c r="M4674" s="86">
        <v>156.68669604993099</v>
      </c>
      <c r="N4674" s="86">
        <v>159.71633564659899</v>
      </c>
      <c r="O4674" s="86">
        <f t="shared" si="510"/>
        <v>158.80153749625399</v>
      </c>
      <c r="P4674" s="86">
        <f t="shared" si="506"/>
        <v>1.8370511575867978</v>
      </c>
      <c r="Q4674" s="86">
        <f t="shared" si="507"/>
        <v>7.3110810703127935</v>
      </c>
      <c r="S4674" s="86">
        <f t="shared" si="508"/>
        <v>2.0089454213770537E-3</v>
      </c>
      <c r="T4674" s="87">
        <v>0.90375330300000001</v>
      </c>
      <c r="U4674" s="87">
        <v>0</v>
      </c>
    </row>
    <row r="4675" spans="2:21">
      <c r="B4675" s="87" t="s">
        <v>10441</v>
      </c>
      <c r="C4675" s="87" t="s">
        <v>832</v>
      </c>
      <c r="D4675" s="87" t="s">
        <v>5667</v>
      </c>
      <c r="E4675" s="87">
        <v>45.922156736700202</v>
      </c>
      <c r="F4675" s="86">
        <v>39.6314431835157</v>
      </c>
      <c r="G4675" s="86">
        <v>37.891469614844297</v>
      </c>
      <c r="H4675" s="86">
        <f t="shared" si="509"/>
        <v>41.148356511686735</v>
      </c>
      <c r="I4675" s="86">
        <f t="shared" si="504"/>
        <v>4.2247785085342358</v>
      </c>
      <c r="J4675" s="86">
        <f t="shared" si="505"/>
        <v>5.3627629046402356</v>
      </c>
      <c r="L4675" s="87">
        <v>48.240557465903699</v>
      </c>
      <c r="M4675" s="86">
        <v>45.008496203136097</v>
      </c>
      <c r="N4675" s="86">
        <v>37.189958278345699</v>
      </c>
      <c r="O4675" s="86">
        <f t="shared" si="510"/>
        <v>43.479670649128501</v>
      </c>
      <c r="P4675" s="86">
        <f t="shared" si="506"/>
        <v>5.6817177228329623</v>
      </c>
      <c r="Q4675" s="86">
        <f t="shared" si="507"/>
        <v>5.442269107132331</v>
      </c>
      <c r="S4675" s="86">
        <f t="shared" si="508"/>
        <v>7.9506202492095737E-2</v>
      </c>
      <c r="T4675" s="87">
        <v>0.94437035199999997</v>
      </c>
      <c r="U4675" s="87">
        <v>0</v>
      </c>
    </row>
    <row r="4676" spans="2:21">
      <c r="B4676" s="87" t="s">
        <v>10442</v>
      </c>
      <c r="C4676" s="87" t="s">
        <v>5668</v>
      </c>
      <c r="D4676" s="87" t="s">
        <v>5669</v>
      </c>
      <c r="E4676" s="87">
        <v>29.9943212501435</v>
      </c>
      <c r="F4676" s="86">
        <v>25.881997928273801</v>
      </c>
      <c r="G4676" s="86">
        <v>28.666682308277998</v>
      </c>
      <c r="H4676" s="86">
        <f t="shared" si="509"/>
        <v>28.181000495565101</v>
      </c>
      <c r="I4676" s="86">
        <f t="shared" si="504"/>
        <v>2.0987415022575848</v>
      </c>
      <c r="J4676" s="86">
        <f t="shared" si="505"/>
        <v>4.8166509267040949</v>
      </c>
      <c r="L4676" s="87">
        <v>30.322523034647901</v>
      </c>
      <c r="M4676" s="86">
        <v>26.253792386564001</v>
      </c>
      <c r="N4676" s="86">
        <v>39.425821121666402</v>
      </c>
      <c r="O4676" s="86">
        <f t="shared" si="510"/>
        <v>32.000712180959432</v>
      </c>
      <c r="P4676" s="86">
        <f t="shared" si="506"/>
        <v>6.7444662025759534</v>
      </c>
      <c r="Q4676" s="86">
        <f t="shared" si="507"/>
        <v>5.0000321077657865</v>
      </c>
      <c r="S4676" s="86">
        <f t="shared" si="508"/>
        <v>0.18338118106169127</v>
      </c>
      <c r="T4676" s="87">
        <v>0.75417411999999995</v>
      </c>
      <c r="U4676" s="87">
        <v>0</v>
      </c>
    </row>
    <row r="4677" spans="2:21">
      <c r="B4677" s="87" t="s">
        <v>10443</v>
      </c>
      <c r="C4677" s="87" t="s">
        <v>841</v>
      </c>
      <c r="D4677" s="87" t="s">
        <v>916</v>
      </c>
      <c r="E4677" s="87">
        <v>360.93715917549099</v>
      </c>
      <c r="F4677" s="86">
        <v>351.35765289028399</v>
      </c>
      <c r="G4677" s="86">
        <v>334.32569248908499</v>
      </c>
      <c r="H4677" s="86">
        <f t="shared" si="509"/>
        <v>348.87350151828667</v>
      </c>
      <c r="I4677" s="86">
        <f t="shared" si="504"/>
        <v>13.478530922532741</v>
      </c>
      <c r="J4677" s="86">
        <f t="shared" si="505"/>
        <v>8.4465602124146031</v>
      </c>
      <c r="L4677" s="87">
        <v>360.99073040710402</v>
      </c>
      <c r="M4677" s="86">
        <v>347.51798778239203</v>
      </c>
      <c r="N4677" s="86">
        <v>339.45610570316899</v>
      </c>
      <c r="O4677" s="86">
        <f t="shared" si="510"/>
        <v>349.32160796422164</v>
      </c>
      <c r="P4677" s="86">
        <f t="shared" si="506"/>
        <v>10.880018364187613</v>
      </c>
      <c r="Q4677" s="86">
        <f t="shared" si="507"/>
        <v>8.4484120759619863</v>
      </c>
      <c r="S4677" s="86">
        <f t="shared" si="508"/>
        <v>1.8518635473836077E-3</v>
      </c>
      <c r="T4677" s="87">
        <v>0.90375330300000001</v>
      </c>
      <c r="U4677" s="87">
        <v>0</v>
      </c>
    </row>
    <row r="4678" spans="2:21">
      <c r="B4678" s="87" t="s">
        <v>10444</v>
      </c>
      <c r="C4678" s="87" t="s">
        <v>5670</v>
      </c>
      <c r="D4678" s="87" t="s">
        <v>4356</v>
      </c>
      <c r="E4678" s="87">
        <v>167.61483669846501</v>
      </c>
      <c r="F4678" s="86">
        <v>161.17566274043401</v>
      </c>
      <c r="G4678" s="86">
        <v>153.95805242807899</v>
      </c>
      <c r="H4678" s="86">
        <f t="shared" si="509"/>
        <v>160.91618395565933</v>
      </c>
      <c r="I4678" s="86">
        <f t="shared" ref="I4678:I4741" si="511">STDEV(E4678:G4678)</f>
        <v>6.8320887056431658</v>
      </c>
      <c r="J4678" s="86">
        <f t="shared" ref="J4678:J4741" si="512">LOG(H4678,2)</f>
        <v>7.3301656204874694</v>
      </c>
      <c r="L4678" s="87">
        <v>160.22147452802801</v>
      </c>
      <c r="M4678" s="86">
        <v>162.40807007450201</v>
      </c>
      <c r="N4678" s="86">
        <v>163.30338990390501</v>
      </c>
      <c r="O4678" s="86">
        <f t="shared" si="510"/>
        <v>161.97764483547834</v>
      </c>
      <c r="P4678" s="86">
        <f t="shared" ref="P4678:P4741" si="513">STDEV(L4678:N4678)</f>
        <v>1.5854021605915025</v>
      </c>
      <c r="Q4678" s="86">
        <f t="shared" ref="Q4678:Q4741" si="514">LOG(O4678,2)</f>
        <v>7.3396509046717755</v>
      </c>
      <c r="S4678" s="86">
        <f t="shared" ref="S4678:S4741" si="515">LOG(O4678/H4678,2)</f>
        <v>9.4852841843076387E-3</v>
      </c>
      <c r="T4678" s="87">
        <v>0.92039081899999997</v>
      </c>
      <c r="U4678" s="87">
        <v>0</v>
      </c>
    </row>
    <row r="4679" spans="2:21">
      <c r="B4679" s="87" t="s">
        <v>10445</v>
      </c>
      <c r="C4679" s="87" t="s">
        <v>832</v>
      </c>
      <c r="D4679" s="87" t="s">
        <v>974</v>
      </c>
      <c r="E4679" s="87">
        <v>31.4303238851586</v>
      </c>
      <c r="F4679" s="86">
        <v>27.044906220670601</v>
      </c>
      <c r="G4679" s="86">
        <v>34.112274361515603</v>
      </c>
      <c r="H4679" s="86">
        <f t="shared" ref="H4679:H4742" si="516">AVERAGE(E4679:G4679)</f>
        <v>30.862501489114933</v>
      </c>
      <c r="I4679" s="86">
        <f t="shared" si="511"/>
        <v>3.5677359508018962</v>
      </c>
      <c r="J4679" s="86">
        <f t="shared" si="512"/>
        <v>4.9477830958654208</v>
      </c>
      <c r="L4679" s="87">
        <v>25.863693231020601</v>
      </c>
      <c r="M4679" s="86">
        <v>24.370340172949501</v>
      </c>
      <c r="N4679" s="86">
        <v>28.737670017319701</v>
      </c>
      <c r="O4679" s="86">
        <f t="shared" ref="O4679:O4742" si="517">AVERAGE(L4679:N4679)</f>
        <v>26.323901140429935</v>
      </c>
      <c r="P4679" s="86">
        <f t="shared" si="513"/>
        <v>2.2197378183681606</v>
      </c>
      <c r="Q4679" s="86">
        <f t="shared" si="514"/>
        <v>4.7183014038272235</v>
      </c>
      <c r="S4679" s="86">
        <f t="shared" si="515"/>
        <v>-0.22948169203819788</v>
      </c>
      <c r="T4679" s="87">
        <v>0.19826422899999999</v>
      </c>
      <c r="U4679" s="87">
        <v>0</v>
      </c>
    </row>
    <row r="4680" spans="2:21">
      <c r="B4680" s="87" t="s">
        <v>10446</v>
      </c>
      <c r="C4680" s="87" t="s">
        <v>5671</v>
      </c>
      <c r="D4680" s="87" t="s">
        <v>5672</v>
      </c>
      <c r="E4680" s="87">
        <v>147.15710361650801</v>
      </c>
      <c r="F4680" s="86">
        <v>135.292109579667</v>
      </c>
      <c r="G4680" s="86">
        <v>131.60299634340799</v>
      </c>
      <c r="H4680" s="86">
        <f t="shared" si="516"/>
        <v>138.01740317986102</v>
      </c>
      <c r="I4680" s="86">
        <f t="shared" si="511"/>
        <v>8.1272985777083093</v>
      </c>
      <c r="J4680" s="86">
        <f t="shared" si="512"/>
        <v>7.1087063835771698</v>
      </c>
      <c r="L4680" s="87">
        <v>153.410631851646</v>
      </c>
      <c r="M4680" s="86">
        <v>154.002722520699</v>
      </c>
      <c r="N4680" s="86">
        <v>135.54486558186099</v>
      </c>
      <c r="O4680" s="86">
        <f t="shared" si="517"/>
        <v>147.65273998473535</v>
      </c>
      <c r="P4680" s="86">
        <f t="shared" si="513"/>
        <v>10.489905135745014</v>
      </c>
      <c r="Q4680" s="86">
        <f t="shared" si="514"/>
        <v>7.2060643185169084</v>
      </c>
      <c r="S4680" s="86">
        <f t="shared" si="515"/>
        <v>9.7357934939738072E-2</v>
      </c>
      <c r="T4680" s="87">
        <v>0.84872294699999995</v>
      </c>
      <c r="U4680" s="87">
        <v>0</v>
      </c>
    </row>
    <row r="4681" spans="2:21">
      <c r="B4681" s="87" t="s">
        <v>10447</v>
      </c>
      <c r="C4681" s="87" t="s">
        <v>5673</v>
      </c>
      <c r="D4681" s="87" t="s">
        <v>5674</v>
      </c>
      <c r="E4681" s="87">
        <v>83.667561069175903</v>
      </c>
      <c r="F4681" s="86">
        <v>101.58706755733</v>
      </c>
      <c r="G4681" s="86">
        <v>114.021467123905</v>
      </c>
      <c r="H4681" s="86">
        <f t="shared" si="516"/>
        <v>99.758698583470292</v>
      </c>
      <c r="I4681" s="86">
        <f t="shared" si="511"/>
        <v>15.259328393584676</v>
      </c>
      <c r="J4681" s="86">
        <f t="shared" si="512"/>
        <v>6.6403707392909075</v>
      </c>
      <c r="L4681" s="87">
        <v>94.096494844016902</v>
      </c>
      <c r="M4681" s="86">
        <v>106.75824920470799</v>
      </c>
      <c r="N4681" s="86">
        <v>117.456655270838</v>
      </c>
      <c r="O4681" s="86">
        <f t="shared" si="517"/>
        <v>106.10379977318763</v>
      </c>
      <c r="P4681" s="86">
        <f t="shared" si="513"/>
        <v>11.693823234319799</v>
      </c>
      <c r="Q4681" s="86">
        <f t="shared" si="514"/>
        <v>6.7293325125285746</v>
      </c>
      <c r="S4681" s="86">
        <f t="shared" si="515"/>
        <v>8.8961773237667255E-2</v>
      </c>
      <c r="T4681" s="87">
        <v>0.91676302600000004</v>
      </c>
      <c r="U4681" s="87">
        <v>0</v>
      </c>
    </row>
    <row r="4682" spans="2:21">
      <c r="B4682" s="87" t="s">
        <v>10448</v>
      </c>
      <c r="C4682" s="87" t="s">
        <v>5675</v>
      </c>
      <c r="D4682" s="87" t="s">
        <v>1431</v>
      </c>
      <c r="E4682" s="87">
        <v>45.627137390214699</v>
      </c>
      <c r="F4682" s="86">
        <v>60.470449304906801</v>
      </c>
      <c r="G4682" s="86">
        <v>51.719878139894703</v>
      </c>
      <c r="H4682" s="86">
        <f t="shared" si="516"/>
        <v>52.60582161167207</v>
      </c>
      <c r="I4682" s="86">
        <f t="shared" si="511"/>
        <v>7.4612096221456019</v>
      </c>
      <c r="J4682" s="86">
        <f t="shared" si="512"/>
        <v>5.71715055876893</v>
      </c>
      <c r="L4682" s="87">
        <v>61.248032565013297</v>
      </c>
      <c r="M4682" s="86">
        <v>62.115114831831903</v>
      </c>
      <c r="N4682" s="86">
        <v>55.383276189528601</v>
      </c>
      <c r="O4682" s="86">
        <f t="shared" si="517"/>
        <v>59.582141195457929</v>
      </c>
      <c r="P4682" s="86">
        <f t="shared" si="513"/>
        <v>3.6620770633441446</v>
      </c>
      <c r="Q4682" s="86">
        <f t="shared" si="514"/>
        <v>5.8968080653456001</v>
      </c>
      <c r="S4682" s="86">
        <f t="shared" si="515"/>
        <v>0.17965750657666943</v>
      </c>
      <c r="T4682" s="87">
        <v>0.67095364899999999</v>
      </c>
      <c r="U4682" s="87">
        <v>0</v>
      </c>
    </row>
    <row r="4683" spans="2:21">
      <c r="B4683" s="87" t="s">
        <v>10449</v>
      </c>
      <c r="C4683" s="87" t="s">
        <v>5676</v>
      </c>
      <c r="D4683" s="87" t="s">
        <v>5503</v>
      </c>
      <c r="E4683" s="87">
        <v>148.22688706908801</v>
      </c>
      <c r="F4683" s="86">
        <v>154.87079853657801</v>
      </c>
      <c r="G4683" s="86">
        <v>144.04592411402399</v>
      </c>
      <c r="H4683" s="86">
        <f t="shared" si="516"/>
        <v>149.04786990656334</v>
      </c>
      <c r="I4683" s="86">
        <f t="shared" si="511"/>
        <v>5.4589363598221059</v>
      </c>
      <c r="J4683" s="86">
        <f t="shared" si="512"/>
        <v>7.2196319472091623</v>
      </c>
      <c r="L4683" s="87">
        <v>180.63202303768699</v>
      </c>
      <c r="M4683" s="86">
        <v>175.83948589502299</v>
      </c>
      <c r="N4683" s="86">
        <v>175.19280612154</v>
      </c>
      <c r="O4683" s="86">
        <f t="shared" si="517"/>
        <v>177.22143835141665</v>
      </c>
      <c r="P4683" s="86">
        <f t="shared" si="513"/>
        <v>2.971298471884686</v>
      </c>
      <c r="Q4683" s="86">
        <f t="shared" si="514"/>
        <v>7.4694093260179297</v>
      </c>
      <c r="S4683" s="86">
        <f t="shared" si="515"/>
        <v>0.24977737880876733</v>
      </c>
      <c r="T4683" s="87">
        <v>7.7378180000000005E-2</v>
      </c>
      <c r="U4683" s="87">
        <v>0</v>
      </c>
    </row>
    <row r="4684" spans="2:21">
      <c r="B4684" s="87" t="s">
        <v>10450</v>
      </c>
      <c r="C4684" s="87" t="s">
        <v>5677</v>
      </c>
      <c r="D4684" s="87" t="s">
        <v>5678</v>
      </c>
      <c r="E4684" s="87">
        <v>315.86149127808102</v>
      </c>
      <c r="F4684" s="86">
        <v>334.07983832287101</v>
      </c>
      <c r="G4684" s="86">
        <v>341.27124260610799</v>
      </c>
      <c r="H4684" s="86">
        <f t="shared" si="516"/>
        <v>330.40419073568665</v>
      </c>
      <c r="I4684" s="86">
        <f t="shared" si="511"/>
        <v>13.097582010696579</v>
      </c>
      <c r="J4684" s="86">
        <f t="shared" si="512"/>
        <v>8.3680881753070544</v>
      </c>
      <c r="L4684" s="87">
        <v>325.491877502764</v>
      </c>
      <c r="M4684" s="86">
        <v>358.73126601068998</v>
      </c>
      <c r="N4684" s="86">
        <v>361.131201420369</v>
      </c>
      <c r="O4684" s="86">
        <f t="shared" si="517"/>
        <v>348.45144831127436</v>
      </c>
      <c r="P4684" s="86">
        <f t="shared" si="513"/>
        <v>19.919747520385577</v>
      </c>
      <c r="Q4684" s="86">
        <f t="shared" si="514"/>
        <v>8.4448138411045068</v>
      </c>
      <c r="S4684" s="86">
        <f t="shared" si="515"/>
        <v>7.6725665797453185E-2</v>
      </c>
      <c r="T4684" s="87">
        <v>0.91676302600000004</v>
      </c>
      <c r="U4684" s="87">
        <v>0</v>
      </c>
    </row>
    <row r="4685" spans="2:21">
      <c r="B4685" s="87" t="s">
        <v>10451</v>
      </c>
      <c r="C4685" s="87" t="s">
        <v>5679</v>
      </c>
      <c r="D4685" s="87" t="s">
        <v>5680</v>
      </c>
      <c r="E4685" s="87">
        <v>110.82453198132499</v>
      </c>
      <c r="F4685" s="86">
        <v>112.77798595380401</v>
      </c>
      <c r="G4685" s="86">
        <v>111.602657139489</v>
      </c>
      <c r="H4685" s="86">
        <f t="shared" si="516"/>
        <v>111.735058358206</v>
      </c>
      <c r="I4685" s="86">
        <f t="shared" si="511"/>
        <v>0.98343437385868182</v>
      </c>
      <c r="J4685" s="86">
        <f t="shared" si="512"/>
        <v>6.8039381113511403</v>
      </c>
      <c r="L4685" s="87">
        <v>125.79826459649399</v>
      </c>
      <c r="M4685" s="86">
        <v>117.205186454776</v>
      </c>
      <c r="N4685" s="86">
        <v>112.19772417633099</v>
      </c>
      <c r="O4685" s="86">
        <f t="shared" si="517"/>
        <v>118.40039174253366</v>
      </c>
      <c r="P4685" s="86">
        <f t="shared" si="513"/>
        <v>6.8785944559942473</v>
      </c>
      <c r="Q4685" s="86">
        <f t="shared" si="514"/>
        <v>6.8875300440868212</v>
      </c>
      <c r="S4685" s="86">
        <f t="shared" si="515"/>
        <v>8.3591932735680954E-2</v>
      </c>
      <c r="T4685" s="87">
        <v>0.89137222000000005</v>
      </c>
      <c r="U4685" s="87">
        <v>0</v>
      </c>
    </row>
    <row r="4686" spans="2:21">
      <c r="B4686" s="87" t="s">
        <v>10452</v>
      </c>
      <c r="C4686" s="87" t="s">
        <v>5681</v>
      </c>
      <c r="D4686" s="87" t="s">
        <v>1225</v>
      </c>
      <c r="E4686" s="87">
        <v>94.176476733794303</v>
      </c>
      <c r="F4686" s="86">
        <v>106.54583158107501</v>
      </c>
      <c r="G4686" s="86">
        <v>113.528473853919</v>
      </c>
      <c r="H4686" s="86">
        <f t="shared" si="516"/>
        <v>104.75026072292944</v>
      </c>
      <c r="I4686" s="86">
        <f t="shared" si="511"/>
        <v>9.8001532724899167</v>
      </c>
      <c r="J4686" s="86">
        <f t="shared" si="512"/>
        <v>6.7108100245653111</v>
      </c>
      <c r="L4686" s="87">
        <v>98.773735484642401</v>
      </c>
      <c r="M4686" s="86">
        <v>102.92851292860099</v>
      </c>
      <c r="N4686" s="86">
        <v>111.060206361415</v>
      </c>
      <c r="O4686" s="86">
        <f t="shared" si="517"/>
        <v>104.2541515915528</v>
      </c>
      <c r="P4686" s="86">
        <f t="shared" si="513"/>
        <v>6.2495863903125448</v>
      </c>
      <c r="Q4686" s="86">
        <f t="shared" si="514"/>
        <v>6.7039610253514974</v>
      </c>
      <c r="S4686" s="86">
        <f t="shared" si="515"/>
        <v>-6.8489992138139133E-3</v>
      </c>
      <c r="T4686" s="87">
        <v>0.88818812000000003</v>
      </c>
      <c r="U4686" s="87">
        <v>0</v>
      </c>
    </row>
    <row r="4687" spans="2:21">
      <c r="B4687" s="87" t="s">
        <v>10453</v>
      </c>
      <c r="C4687" s="87" t="s">
        <v>5682</v>
      </c>
      <c r="D4687" s="87" t="s">
        <v>4317</v>
      </c>
      <c r="E4687" s="87">
        <v>75.8230743821658</v>
      </c>
      <c r="F4687" s="86">
        <v>66.507597911712594</v>
      </c>
      <c r="G4687" s="86">
        <v>71.552942472252397</v>
      </c>
      <c r="H4687" s="86">
        <f t="shared" si="516"/>
        <v>71.294538255376935</v>
      </c>
      <c r="I4687" s="86">
        <f t="shared" si="511"/>
        <v>4.6631110883578675</v>
      </c>
      <c r="J4687" s="86">
        <f t="shared" si="512"/>
        <v>6.1557196535523646</v>
      </c>
      <c r="L4687" s="87">
        <v>75.031191967124599</v>
      </c>
      <c r="M4687" s="86">
        <v>73.097023123480497</v>
      </c>
      <c r="N4687" s="86">
        <v>72.555503509074398</v>
      </c>
      <c r="O4687" s="86">
        <f t="shared" si="517"/>
        <v>73.561239533226498</v>
      </c>
      <c r="P4687" s="86">
        <f t="shared" si="513"/>
        <v>1.3014918331049354</v>
      </c>
      <c r="Q4687" s="86">
        <f t="shared" si="514"/>
        <v>6.2008738847700613</v>
      </c>
      <c r="S4687" s="86">
        <f t="shared" si="515"/>
        <v>4.5154231217697009E-2</v>
      </c>
      <c r="T4687" s="87">
        <v>1</v>
      </c>
      <c r="U4687" s="87">
        <v>0</v>
      </c>
    </row>
    <row r="4688" spans="2:21">
      <c r="B4688" s="87" t="s">
        <v>10454</v>
      </c>
      <c r="C4688" s="87" t="s">
        <v>5683</v>
      </c>
      <c r="D4688" s="87" t="s">
        <v>3588</v>
      </c>
      <c r="E4688" s="87">
        <v>69.057253719109099</v>
      </c>
      <c r="F4688" s="86">
        <v>65.230293546385298</v>
      </c>
      <c r="G4688" s="86">
        <v>72.789923456743594</v>
      </c>
      <c r="H4688" s="86">
        <f t="shared" si="516"/>
        <v>69.025823574079325</v>
      </c>
      <c r="I4688" s="86">
        <f t="shared" si="511"/>
        <v>3.7799129600968842</v>
      </c>
      <c r="J4688" s="86">
        <f t="shared" si="512"/>
        <v>6.1090642911617987</v>
      </c>
      <c r="L4688" s="87">
        <v>74.519957392599096</v>
      </c>
      <c r="M4688" s="86">
        <v>71.897707213740802</v>
      </c>
      <c r="N4688" s="86">
        <v>65.867020219660702</v>
      </c>
      <c r="O4688" s="86">
        <f t="shared" si="517"/>
        <v>70.761561608666867</v>
      </c>
      <c r="P4688" s="86">
        <f t="shared" si="513"/>
        <v>4.4369415768805638</v>
      </c>
      <c r="Q4688" s="86">
        <f t="shared" si="514"/>
        <v>6.1448939815282246</v>
      </c>
      <c r="S4688" s="86">
        <f t="shared" si="515"/>
        <v>3.5829690366427164E-2</v>
      </c>
      <c r="T4688" s="87">
        <v>0.99700645600000004</v>
      </c>
      <c r="U4688" s="87">
        <v>0</v>
      </c>
    </row>
    <row r="4689" spans="2:21">
      <c r="B4689" s="87" t="s">
        <v>10455</v>
      </c>
      <c r="C4689" s="87" t="s">
        <v>841</v>
      </c>
      <c r="D4689" s="87" t="s">
        <v>1259</v>
      </c>
      <c r="E4689" s="87">
        <v>434.14465188724898</v>
      </c>
      <c r="F4689" s="86">
        <v>341.283108917525</v>
      </c>
      <c r="G4689" s="86">
        <v>301.632351919222</v>
      </c>
      <c r="H4689" s="86">
        <f t="shared" si="516"/>
        <v>359.02003757466531</v>
      </c>
      <c r="I4689" s="86">
        <f t="shared" si="511"/>
        <v>68.013428007603665</v>
      </c>
      <c r="J4689" s="86">
        <f t="shared" si="512"/>
        <v>8.4879205555580892</v>
      </c>
      <c r="L4689" s="87">
        <v>417.17918788937902</v>
      </c>
      <c r="M4689" s="86">
        <v>270.95009750581698</v>
      </c>
      <c r="N4689" s="86">
        <v>317.72625960835501</v>
      </c>
      <c r="O4689" s="86">
        <f t="shared" si="517"/>
        <v>335.28518166785034</v>
      </c>
      <c r="P4689" s="86">
        <f t="shared" si="513"/>
        <v>74.679137157037033</v>
      </c>
      <c r="Q4689" s="86">
        <f t="shared" si="514"/>
        <v>8.3892449126716464</v>
      </c>
      <c r="S4689" s="86">
        <f t="shared" si="515"/>
        <v>-9.8675642886442233E-2</v>
      </c>
      <c r="T4689" s="87">
        <v>0.75931441899999996</v>
      </c>
      <c r="U4689" s="87">
        <v>0</v>
      </c>
    </row>
    <row r="4690" spans="2:21">
      <c r="B4690" s="87" t="s">
        <v>10456</v>
      </c>
      <c r="C4690" s="87" t="s">
        <v>5684</v>
      </c>
      <c r="D4690" s="87" t="s">
        <v>5503</v>
      </c>
      <c r="E4690" s="87">
        <v>174.52888348831601</v>
      </c>
      <c r="F4690" s="86">
        <v>177.767847882605</v>
      </c>
      <c r="G4690" s="86">
        <v>200.16939825033</v>
      </c>
      <c r="H4690" s="86">
        <f t="shared" si="516"/>
        <v>184.155376540417</v>
      </c>
      <c r="I4690" s="86">
        <f t="shared" si="511"/>
        <v>13.962785935515935</v>
      </c>
      <c r="J4690" s="86">
        <f t="shared" si="512"/>
        <v>7.5247797080819625</v>
      </c>
      <c r="L4690" s="87">
        <v>172.97099006879901</v>
      </c>
      <c r="M4690" s="86">
        <v>155.70245123716899</v>
      </c>
      <c r="N4690" s="86">
        <v>170.33902154102901</v>
      </c>
      <c r="O4690" s="86">
        <f t="shared" si="517"/>
        <v>166.33748761566568</v>
      </c>
      <c r="P4690" s="86">
        <f t="shared" si="513"/>
        <v>9.3037526655513485</v>
      </c>
      <c r="Q4690" s="86">
        <f t="shared" si="514"/>
        <v>7.3779695364057432</v>
      </c>
      <c r="S4690" s="86">
        <f t="shared" si="515"/>
        <v>-0.14681017167622001</v>
      </c>
      <c r="T4690" s="87">
        <v>0.20636887700000001</v>
      </c>
      <c r="U4690" s="87">
        <v>0</v>
      </c>
    </row>
    <row r="4691" spans="2:21">
      <c r="B4691" s="87" t="s">
        <v>10457</v>
      </c>
      <c r="C4691" s="87" t="s">
        <v>841</v>
      </c>
      <c r="D4691" s="87"/>
      <c r="E4691" s="87">
        <v>36.391484075038598</v>
      </c>
      <c r="F4691" s="86">
        <v>30.174174266941201</v>
      </c>
      <c r="G4691" s="86">
        <v>33.9575623733813</v>
      </c>
      <c r="H4691" s="86">
        <f t="shared" si="516"/>
        <v>33.5077402384537</v>
      </c>
      <c r="I4691" s="86">
        <f t="shared" si="511"/>
        <v>3.1329682853915299</v>
      </c>
      <c r="J4691" s="86">
        <f t="shared" si="512"/>
        <v>5.0664224893764462</v>
      </c>
      <c r="L4691" s="87">
        <v>40.260639592115602</v>
      </c>
      <c r="M4691" s="86">
        <v>30.992281744138999</v>
      </c>
      <c r="N4691" s="86">
        <v>32.679470686201</v>
      </c>
      <c r="O4691" s="86">
        <f t="shared" si="517"/>
        <v>34.644130674151867</v>
      </c>
      <c r="P4691" s="86">
        <f t="shared" si="513"/>
        <v>4.9366517955724412</v>
      </c>
      <c r="Q4691" s="86">
        <f t="shared" si="514"/>
        <v>5.1145390500048808</v>
      </c>
      <c r="S4691" s="86">
        <f t="shared" si="515"/>
        <v>4.8116560628434335E-2</v>
      </c>
      <c r="T4691" s="87">
        <v>0.999054891</v>
      </c>
      <c r="U4691" s="87">
        <v>0</v>
      </c>
    </row>
    <row r="4692" spans="2:21">
      <c r="B4692" s="87" t="s">
        <v>10458</v>
      </c>
      <c r="C4692" s="87" t="s">
        <v>5685</v>
      </c>
      <c r="D4692" s="87" t="s">
        <v>5686</v>
      </c>
      <c r="E4692" s="87">
        <v>190.52560227284599</v>
      </c>
      <c r="F4692" s="86">
        <v>162.104539887768</v>
      </c>
      <c r="G4692" s="86">
        <v>163.57237322857699</v>
      </c>
      <c r="H4692" s="86">
        <f t="shared" si="516"/>
        <v>172.06750512973034</v>
      </c>
      <c r="I4692" s="86">
        <f t="shared" si="511"/>
        <v>16.002020068966871</v>
      </c>
      <c r="J4692" s="86">
        <f t="shared" si="512"/>
        <v>7.4268308605719886</v>
      </c>
      <c r="L4692" s="87">
        <v>195.44468638837299</v>
      </c>
      <c r="M4692" s="86">
        <v>167.756817992539</v>
      </c>
      <c r="N4692" s="86">
        <v>166.76578835180399</v>
      </c>
      <c r="O4692" s="86">
        <f t="shared" si="517"/>
        <v>176.65576424423864</v>
      </c>
      <c r="P4692" s="86">
        <f t="shared" si="513"/>
        <v>16.279226991505457</v>
      </c>
      <c r="Q4692" s="86">
        <f t="shared" si="514"/>
        <v>7.4647970146381644</v>
      </c>
      <c r="S4692" s="86">
        <f t="shared" si="515"/>
        <v>3.7966154066176691E-2</v>
      </c>
      <c r="T4692" s="87">
        <v>1</v>
      </c>
      <c r="U4692" s="87">
        <v>0</v>
      </c>
    </row>
    <row r="4693" spans="2:21">
      <c r="B4693" s="87" t="s">
        <v>10459</v>
      </c>
      <c r="C4693" s="87" t="s">
        <v>841</v>
      </c>
      <c r="D4693" s="87"/>
      <c r="E4693" s="87">
        <v>98.488917823537705</v>
      </c>
      <c r="F4693" s="86">
        <v>88.710963095005098</v>
      </c>
      <c r="G4693" s="86">
        <v>105.48073030691501</v>
      </c>
      <c r="H4693" s="86">
        <f t="shared" si="516"/>
        <v>97.560203741819279</v>
      </c>
      <c r="I4693" s="86">
        <f t="shared" si="511"/>
        <v>8.4233696030507144</v>
      </c>
      <c r="J4693" s="86">
        <f t="shared" si="512"/>
        <v>6.6082208659058939</v>
      </c>
      <c r="L4693" s="87">
        <v>72.619475082467005</v>
      </c>
      <c r="M4693" s="86">
        <v>78.7086351660584</v>
      </c>
      <c r="N4693" s="86">
        <v>77.522100475469301</v>
      </c>
      <c r="O4693" s="86">
        <f t="shared" si="517"/>
        <v>76.283403574664902</v>
      </c>
      <c r="P4693" s="86">
        <f t="shared" si="513"/>
        <v>3.2280404489329917</v>
      </c>
      <c r="Q4693" s="86">
        <f t="shared" si="514"/>
        <v>6.2532973094182829</v>
      </c>
      <c r="S4693" s="86">
        <f t="shared" si="515"/>
        <v>-0.35492355648760976</v>
      </c>
      <c r="T4693" s="87">
        <v>1.5260800000000001E-4</v>
      </c>
      <c r="U4693" s="87">
        <v>0</v>
      </c>
    </row>
    <row r="4694" spans="2:21">
      <c r="B4694" s="87" t="s">
        <v>10460</v>
      </c>
      <c r="C4694" s="87" t="s">
        <v>5687</v>
      </c>
      <c r="D4694" s="87" t="s">
        <v>4457</v>
      </c>
      <c r="E4694" s="87">
        <v>74.546744600179807</v>
      </c>
      <c r="F4694" s="86">
        <v>69.882737530258794</v>
      </c>
      <c r="G4694" s="86">
        <v>72.091819496513907</v>
      </c>
      <c r="H4694" s="86">
        <f t="shared" si="516"/>
        <v>72.17376720898416</v>
      </c>
      <c r="I4694" s="86">
        <f t="shared" si="511"/>
        <v>2.3330831656313991</v>
      </c>
      <c r="J4694" s="86">
        <f t="shared" si="512"/>
        <v>6.1734026550670205</v>
      </c>
      <c r="L4694" s="87">
        <v>77.199072560546199</v>
      </c>
      <c r="M4694" s="86">
        <v>76.2886935240345</v>
      </c>
      <c r="N4694" s="86">
        <v>58.602522065021603</v>
      </c>
      <c r="O4694" s="86">
        <f t="shared" si="517"/>
        <v>70.69676271653411</v>
      </c>
      <c r="P4694" s="86">
        <f t="shared" si="513"/>
        <v>10.483806093211145</v>
      </c>
      <c r="Q4694" s="86">
        <f t="shared" si="514"/>
        <v>6.1435722488225712</v>
      </c>
      <c r="S4694" s="86">
        <f t="shared" si="515"/>
        <v>-2.9830406244449773E-2</v>
      </c>
      <c r="T4694" s="87">
        <v>0.840230857</v>
      </c>
      <c r="U4694" s="87">
        <v>0</v>
      </c>
    </row>
    <row r="4695" spans="2:21">
      <c r="B4695" s="87" t="s">
        <v>10461</v>
      </c>
      <c r="C4695" s="87" t="s">
        <v>2649</v>
      </c>
      <c r="D4695" s="87" t="s">
        <v>2943</v>
      </c>
      <c r="E4695" s="87">
        <v>82.912651264675006</v>
      </c>
      <c r="F4695" s="86">
        <v>88.428015192603098</v>
      </c>
      <c r="G4695" s="86">
        <v>101.563520193908</v>
      </c>
      <c r="H4695" s="86">
        <f t="shared" si="516"/>
        <v>90.968062217062041</v>
      </c>
      <c r="I4695" s="86">
        <f t="shared" si="511"/>
        <v>9.5813677060586837</v>
      </c>
      <c r="J4695" s="86">
        <f t="shared" si="512"/>
        <v>6.5072882163683463</v>
      </c>
      <c r="L4695" s="87">
        <v>102.23876438137199</v>
      </c>
      <c r="M4695" s="86">
        <v>100.694744054604</v>
      </c>
      <c r="N4695" s="86">
        <v>99.453026616799704</v>
      </c>
      <c r="O4695" s="86">
        <f t="shared" si="517"/>
        <v>100.79551168425856</v>
      </c>
      <c r="P4695" s="86">
        <f t="shared" si="513"/>
        <v>1.3955999819542502</v>
      </c>
      <c r="Q4695" s="86">
        <f t="shared" si="514"/>
        <v>6.6552875883840983</v>
      </c>
      <c r="S4695" s="86">
        <f t="shared" si="515"/>
        <v>0.14799937201575192</v>
      </c>
      <c r="T4695" s="87">
        <v>0.66648962300000003</v>
      </c>
      <c r="U4695" s="87">
        <v>0</v>
      </c>
    </row>
    <row r="4696" spans="2:21">
      <c r="B4696" s="87" t="s">
        <v>10462</v>
      </c>
      <c r="C4696" s="87" t="s">
        <v>5688</v>
      </c>
      <c r="D4696" s="87" t="s">
        <v>861</v>
      </c>
      <c r="E4696" s="87">
        <v>134.460750635713</v>
      </c>
      <c r="F4696" s="86">
        <v>133.39722522593701</v>
      </c>
      <c r="G4696" s="86">
        <v>135.70394408911901</v>
      </c>
      <c r="H4696" s="86">
        <f t="shared" si="516"/>
        <v>134.52063998358969</v>
      </c>
      <c r="I4696" s="86">
        <f t="shared" si="511"/>
        <v>1.1545250230860018</v>
      </c>
      <c r="J4696" s="86">
        <f t="shared" si="512"/>
        <v>7.0716837374074837</v>
      </c>
      <c r="L4696" s="87">
        <v>161.32452109830101</v>
      </c>
      <c r="M4696" s="86">
        <v>154.73035294228399</v>
      </c>
      <c r="N4696" s="86">
        <v>156.794895257185</v>
      </c>
      <c r="O4696" s="86">
        <f t="shared" si="517"/>
        <v>157.61658976592332</v>
      </c>
      <c r="P4696" s="86">
        <f t="shared" si="513"/>
        <v>3.3730030857865021</v>
      </c>
      <c r="Q4696" s="86">
        <f t="shared" si="514"/>
        <v>7.3002755818876084</v>
      </c>
      <c r="S4696" s="86">
        <f t="shared" si="515"/>
        <v>0.22859184448012454</v>
      </c>
      <c r="T4696" s="87">
        <v>0.15735216299999999</v>
      </c>
      <c r="U4696" s="87">
        <v>0</v>
      </c>
    </row>
    <row r="4697" spans="2:21">
      <c r="B4697" s="87" t="s">
        <v>10463</v>
      </c>
      <c r="C4697" s="87" t="s">
        <v>5689</v>
      </c>
      <c r="D4697" s="87" t="s">
        <v>5690</v>
      </c>
      <c r="E4697" s="87">
        <v>397.85622249508299</v>
      </c>
      <c r="F4697" s="86">
        <v>410.58236510856602</v>
      </c>
      <c r="G4697" s="86">
        <v>415.932129242683</v>
      </c>
      <c r="H4697" s="86">
        <f t="shared" si="516"/>
        <v>408.12357228211067</v>
      </c>
      <c r="I4697" s="86">
        <f t="shared" si="511"/>
        <v>9.2854104814786815</v>
      </c>
      <c r="J4697" s="86">
        <f t="shared" si="512"/>
        <v>8.6728622295360989</v>
      </c>
      <c r="L4697" s="87">
        <v>348.14473072745801</v>
      </c>
      <c r="M4697" s="86">
        <v>386.121400622441</v>
      </c>
      <c r="N4697" s="86">
        <v>389.72670456302802</v>
      </c>
      <c r="O4697" s="86">
        <f t="shared" si="517"/>
        <v>374.66427863764238</v>
      </c>
      <c r="P4697" s="86">
        <f t="shared" si="513"/>
        <v>23.037238770009413</v>
      </c>
      <c r="Q4697" s="86">
        <f t="shared" si="514"/>
        <v>8.5494546241031237</v>
      </c>
      <c r="S4697" s="86">
        <f t="shared" si="515"/>
        <v>-0.12340760543297559</v>
      </c>
      <c r="T4697" s="87">
        <v>0.28364933599999997</v>
      </c>
      <c r="U4697" s="87">
        <v>0</v>
      </c>
    </row>
    <row r="4698" spans="2:21">
      <c r="B4698" s="87" t="s">
        <v>10464</v>
      </c>
      <c r="C4698" s="87" t="s">
        <v>1676</v>
      </c>
      <c r="D4698" s="87" t="s">
        <v>1677</v>
      </c>
      <c r="E4698" s="87">
        <v>27.0704920953584</v>
      </c>
      <c r="F4698" s="86">
        <v>26.735213252675798</v>
      </c>
      <c r="G4698" s="86">
        <v>27.9570292632256</v>
      </c>
      <c r="H4698" s="86">
        <f t="shared" si="516"/>
        <v>27.254244870419928</v>
      </c>
      <c r="I4698" s="86">
        <f t="shared" si="511"/>
        <v>0.63129422828509119</v>
      </c>
      <c r="J4698" s="86">
        <f t="shared" si="512"/>
        <v>4.7684090431830244</v>
      </c>
      <c r="L4698" s="87">
        <v>40.016635715799801</v>
      </c>
      <c r="M4698" s="86">
        <v>42.650258094654298</v>
      </c>
      <c r="N4698" s="86">
        <v>40.308613060596898</v>
      </c>
      <c r="O4698" s="86">
        <f t="shared" si="517"/>
        <v>40.991835623683663</v>
      </c>
      <c r="P4698" s="86">
        <f t="shared" si="513"/>
        <v>1.4436365580138044</v>
      </c>
      <c r="Q4698" s="86">
        <f t="shared" si="514"/>
        <v>5.3572646905172867</v>
      </c>
      <c r="S4698" s="86">
        <f t="shared" si="515"/>
        <v>0.58885564733426221</v>
      </c>
      <c r="T4698" s="87">
        <v>2.5140236999999999E-2</v>
      </c>
      <c r="U4698" s="87">
        <v>0</v>
      </c>
    </row>
    <row r="4699" spans="2:21">
      <c r="B4699" s="87" t="s">
        <v>10465</v>
      </c>
      <c r="C4699" s="87" t="s">
        <v>832</v>
      </c>
      <c r="D4699" s="87" t="s">
        <v>5691</v>
      </c>
      <c r="E4699" s="87">
        <v>129.311455285449</v>
      </c>
      <c r="F4699" s="86">
        <v>110.233677789813</v>
      </c>
      <c r="G4699" s="86">
        <v>105.451554371923</v>
      </c>
      <c r="H4699" s="86">
        <f t="shared" si="516"/>
        <v>114.99889581572835</v>
      </c>
      <c r="I4699" s="86">
        <f t="shared" si="511"/>
        <v>12.623557146331658</v>
      </c>
      <c r="J4699" s="86">
        <f t="shared" si="512"/>
        <v>6.8454761986937616</v>
      </c>
      <c r="L4699" s="87">
        <v>121.925686946577</v>
      </c>
      <c r="M4699" s="86">
        <v>102.957255090955</v>
      </c>
      <c r="N4699" s="86">
        <v>100.45089595669199</v>
      </c>
      <c r="O4699" s="86">
        <f t="shared" si="517"/>
        <v>108.44461266474134</v>
      </c>
      <c r="P4699" s="86">
        <f t="shared" si="513"/>
        <v>11.742017793878285</v>
      </c>
      <c r="Q4699" s="86">
        <f t="shared" si="514"/>
        <v>6.7608145740443435</v>
      </c>
      <c r="S4699" s="86">
        <f t="shared" si="515"/>
        <v>-8.466162464941733E-2</v>
      </c>
      <c r="T4699" s="87">
        <v>0.61565541300000004</v>
      </c>
      <c r="U4699" s="87">
        <v>0</v>
      </c>
    </row>
    <row r="4700" spans="2:21">
      <c r="B4700" s="87" t="s">
        <v>10466</v>
      </c>
      <c r="C4700" s="87" t="s">
        <v>841</v>
      </c>
      <c r="D4700" s="87"/>
      <c r="E4700" s="87">
        <v>137.25285157691999</v>
      </c>
      <c r="F4700" s="86">
        <v>142.69617639076699</v>
      </c>
      <c r="G4700" s="86">
        <v>156.23412847585899</v>
      </c>
      <c r="H4700" s="86">
        <f t="shared" si="516"/>
        <v>145.39438548118201</v>
      </c>
      <c r="I4700" s="86">
        <f t="shared" si="511"/>
        <v>9.7740711783906828</v>
      </c>
      <c r="J4700" s="86">
        <f t="shared" si="512"/>
        <v>7.1838277493014999</v>
      </c>
      <c r="L4700" s="87">
        <v>165.385849793712</v>
      </c>
      <c r="M4700" s="86">
        <v>179.20083403931</v>
      </c>
      <c r="N4700" s="86">
        <v>172.185946746719</v>
      </c>
      <c r="O4700" s="86">
        <f t="shared" si="517"/>
        <v>172.25754352658032</v>
      </c>
      <c r="P4700" s="86">
        <f t="shared" si="513"/>
        <v>6.9077704073525128</v>
      </c>
      <c r="Q4700" s="86">
        <f t="shared" si="514"/>
        <v>7.4284233527918939</v>
      </c>
      <c r="S4700" s="86">
        <f t="shared" si="515"/>
        <v>0.24459560349039403</v>
      </c>
      <c r="T4700" s="87">
        <v>0.14568293500000001</v>
      </c>
      <c r="U4700" s="87">
        <v>0</v>
      </c>
    </row>
    <row r="4701" spans="2:21">
      <c r="B4701" s="87" t="s">
        <v>10467</v>
      </c>
      <c r="C4701" s="87" t="s">
        <v>5692</v>
      </c>
      <c r="D4701" s="87" t="s">
        <v>5693</v>
      </c>
      <c r="E4701" s="87">
        <v>19.153677052994301</v>
      </c>
      <c r="F4701" s="86">
        <v>17.662004084689801</v>
      </c>
      <c r="G4701" s="86">
        <v>19.349217830946898</v>
      </c>
      <c r="H4701" s="86">
        <f t="shared" si="516"/>
        <v>18.721632989543668</v>
      </c>
      <c r="I4701" s="86">
        <f t="shared" si="511"/>
        <v>0.92285920430037871</v>
      </c>
      <c r="J4701" s="86">
        <f t="shared" si="512"/>
        <v>4.2266343739949432</v>
      </c>
      <c r="L4701" s="87">
        <v>19.497380221079201</v>
      </c>
      <c r="M4701" s="86">
        <v>19.550225735050901</v>
      </c>
      <c r="N4701" s="86">
        <v>18.861466438262902</v>
      </c>
      <c r="O4701" s="86">
        <f t="shared" si="517"/>
        <v>19.303024131464333</v>
      </c>
      <c r="P4701" s="86">
        <f t="shared" si="513"/>
        <v>0.38331196094794823</v>
      </c>
      <c r="Q4701" s="86">
        <f t="shared" si="514"/>
        <v>4.2707549816392314</v>
      </c>
      <c r="S4701" s="86">
        <f t="shared" si="515"/>
        <v>4.4120607644287761E-2</v>
      </c>
      <c r="T4701" s="87">
        <v>1</v>
      </c>
      <c r="U4701" s="87">
        <v>0</v>
      </c>
    </row>
    <row r="4702" spans="2:21">
      <c r="B4702" s="87" t="s">
        <v>10468</v>
      </c>
      <c r="C4702" s="87" t="s">
        <v>5694</v>
      </c>
      <c r="D4702" s="87" t="s">
        <v>5695</v>
      </c>
      <c r="E4702" s="87">
        <v>1844.7068360101</v>
      </c>
      <c r="F4702" s="86">
        <v>1523.7173195687701</v>
      </c>
      <c r="G4702" s="86">
        <v>1757.6062023616901</v>
      </c>
      <c r="H4702" s="86">
        <f t="shared" si="516"/>
        <v>1708.6767859801869</v>
      </c>
      <c r="I4702" s="86">
        <f t="shared" si="511"/>
        <v>165.99437718454681</v>
      </c>
      <c r="J4702" s="86">
        <f t="shared" si="512"/>
        <v>10.738663806682908</v>
      </c>
      <c r="L4702" s="87">
        <v>1386.7303376898301</v>
      </c>
      <c r="M4702" s="86">
        <v>1276.11382309735</v>
      </c>
      <c r="N4702" s="86">
        <v>1443.3584138236799</v>
      </c>
      <c r="O4702" s="86">
        <f t="shared" si="517"/>
        <v>1368.7341915369534</v>
      </c>
      <c r="P4702" s="86">
        <f t="shared" si="513"/>
        <v>85.062237444539292</v>
      </c>
      <c r="Q4702" s="86">
        <f t="shared" si="514"/>
        <v>10.418626586783791</v>
      </c>
      <c r="S4702" s="86">
        <f t="shared" si="515"/>
        <v>-0.32003721989911726</v>
      </c>
      <c r="T4702" s="87">
        <v>2.990759E-3</v>
      </c>
      <c r="U4702" s="87">
        <v>0</v>
      </c>
    </row>
    <row r="4703" spans="2:21">
      <c r="B4703" s="87" t="s">
        <v>10469</v>
      </c>
      <c r="C4703" s="87" t="s">
        <v>5696</v>
      </c>
      <c r="D4703" s="87" t="s">
        <v>5697</v>
      </c>
      <c r="E4703" s="87">
        <v>186.14547347820499</v>
      </c>
      <c r="F4703" s="86">
        <v>204.89840839374401</v>
      </c>
      <c r="G4703" s="86">
        <v>226.21119850894399</v>
      </c>
      <c r="H4703" s="86">
        <f t="shared" si="516"/>
        <v>205.75169346029767</v>
      </c>
      <c r="I4703" s="86">
        <f t="shared" si="511"/>
        <v>20.046487276161354</v>
      </c>
      <c r="J4703" s="86">
        <f t="shared" si="512"/>
        <v>7.6847604947191668</v>
      </c>
      <c r="L4703" s="87">
        <v>198.78933816324599</v>
      </c>
      <c r="M4703" s="86">
        <v>208.44859357545801</v>
      </c>
      <c r="N4703" s="86">
        <v>236.01484224603101</v>
      </c>
      <c r="O4703" s="86">
        <f t="shared" si="517"/>
        <v>214.41759132824498</v>
      </c>
      <c r="P4703" s="86">
        <f t="shared" si="513"/>
        <v>19.317252371492778</v>
      </c>
      <c r="Q4703" s="86">
        <f t="shared" si="514"/>
        <v>7.7442794625523117</v>
      </c>
      <c r="S4703" s="86">
        <f t="shared" si="515"/>
        <v>5.9518967833144878E-2</v>
      </c>
      <c r="T4703" s="87">
        <v>0.96330372900000005</v>
      </c>
      <c r="U4703" s="87">
        <v>0</v>
      </c>
    </row>
    <row r="4704" spans="2:21">
      <c r="B4704" s="87" t="s">
        <v>10470</v>
      </c>
      <c r="C4704" s="87" t="s">
        <v>832</v>
      </c>
      <c r="D4704" s="87" t="s">
        <v>5698</v>
      </c>
      <c r="E4704" s="87">
        <v>211.46259282063099</v>
      </c>
      <c r="F4704" s="86">
        <v>195.07095604988001</v>
      </c>
      <c r="G4704" s="86">
        <v>203.57495006893501</v>
      </c>
      <c r="H4704" s="86">
        <f t="shared" si="516"/>
        <v>203.36949964648201</v>
      </c>
      <c r="I4704" s="86">
        <f t="shared" si="511"/>
        <v>8.1977494724542215</v>
      </c>
      <c r="J4704" s="86">
        <f t="shared" si="512"/>
        <v>7.6679595169138191</v>
      </c>
      <c r="L4704" s="87">
        <v>214.15444884822301</v>
      </c>
      <c r="M4704" s="86">
        <v>210.976518409248</v>
      </c>
      <c r="N4704" s="86">
        <v>231.56733129297999</v>
      </c>
      <c r="O4704" s="86">
        <f t="shared" si="517"/>
        <v>218.89943285015033</v>
      </c>
      <c r="P4704" s="86">
        <f t="shared" si="513"/>
        <v>11.085195022512028</v>
      </c>
      <c r="Q4704" s="86">
        <f t="shared" si="514"/>
        <v>7.7741244063980348</v>
      </c>
      <c r="S4704" s="86">
        <f t="shared" si="515"/>
        <v>0.1061648894842169</v>
      </c>
      <c r="T4704" s="87">
        <v>0.80459454200000002</v>
      </c>
      <c r="U4704" s="87">
        <v>0</v>
      </c>
    </row>
    <row r="4705" spans="2:21">
      <c r="B4705" s="87" t="s">
        <v>10471</v>
      </c>
      <c r="C4705" s="87" t="s">
        <v>832</v>
      </c>
      <c r="D4705" s="87" t="s">
        <v>1326</v>
      </c>
      <c r="E4705" s="87">
        <v>63.899247223966903</v>
      </c>
      <c r="F4705" s="86">
        <v>49.974283233847899</v>
      </c>
      <c r="G4705" s="86">
        <v>53.721775952238602</v>
      </c>
      <c r="H4705" s="86">
        <f t="shared" si="516"/>
        <v>55.86510213668447</v>
      </c>
      <c r="I4705" s="86">
        <f t="shared" si="511"/>
        <v>7.2056603362374823</v>
      </c>
      <c r="J4705" s="86">
        <f t="shared" si="512"/>
        <v>5.8038754352641178</v>
      </c>
      <c r="L4705" s="87">
        <v>56.762727835998597</v>
      </c>
      <c r="M4705" s="86">
        <v>52.225784555935299</v>
      </c>
      <c r="N4705" s="86">
        <v>65.852005902257702</v>
      </c>
      <c r="O4705" s="86">
        <f t="shared" si="517"/>
        <v>58.280172764730537</v>
      </c>
      <c r="P4705" s="86">
        <f t="shared" si="513"/>
        <v>6.9386926995323686</v>
      </c>
      <c r="Q4705" s="86">
        <f t="shared" si="514"/>
        <v>5.8649332489962154</v>
      </c>
      <c r="S4705" s="86">
        <f t="shared" si="515"/>
        <v>6.1057813732097087E-2</v>
      </c>
      <c r="T4705" s="87">
        <v>0.97375118599999999</v>
      </c>
      <c r="U4705" s="87">
        <v>0</v>
      </c>
    </row>
    <row r="4706" spans="2:21">
      <c r="B4706" s="87" t="s">
        <v>10472</v>
      </c>
      <c r="C4706" s="87" t="s">
        <v>5699</v>
      </c>
      <c r="D4706" s="87" t="s">
        <v>5700</v>
      </c>
      <c r="E4706" s="87">
        <v>146.19892076537499</v>
      </c>
      <c r="F4706" s="86">
        <v>135.03518078324799</v>
      </c>
      <c r="G4706" s="86">
        <v>150.203914985653</v>
      </c>
      <c r="H4706" s="86">
        <f t="shared" si="516"/>
        <v>143.81267217809201</v>
      </c>
      <c r="I4706" s="86">
        <f t="shared" si="511"/>
        <v>7.8608689765213251</v>
      </c>
      <c r="J4706" s="86">
        <f t="shared" si="512"/>
        <v>7.1680469954754118</v>
      </c>
      <c r="L4706" s="87">
        <v>130.923992939736</v>
      </c>
      <c r="M4706" s="86">
        <v>130.732312855353</v>
      </c>
      <c r="N4706" s="86">
        <v>147.301692510572</v>
      </c>
      <c r="O4706" s="86">
        <f t="shared" si="517"/>
        <v>136.31933276855366</v>
      </c>
      <c r="P4706" s="86">
        <f t="shared" si="513"/>
        <v>9.511485396141655</v>
      </c>
      <c r="Q4706" s="86">
        <f t="shared" si="514"/>
        <v>7.0908463690231898</v>
      </c>
      <c r="S4706" s="86">
        <f t="shared" si="515"/>
        <v>-7.7200626452222212E-2</v>
      </c>
      <c r="T4706" s="87">
        <v>0.54122108999999996</v>
      </c>
      <c r="U4706" s="87">
        <v>0</v>
      </c>
    </row>
    <row r="4707" spans="2:21">
      <c r="B4707" s="87" t="s">
        <v>10473</v>
      </c>
      <c r="C4707" s="87" t="s">
        <v>5701</v>
      </c>
      <c r="D4707" s="87" t="s">
        <v>5702</v>
      </c>
      <c r="E4707" s="87">
        <v>198.106597776603</v>
      </c>
      <c r="F4707" s="86">
        <v>225.066131478203</v>
      </c>
      <c r="G4707" s="86">
        <v>260.87413831523901</v>
      </c>
      <c r="H4707" s="86">
        <f t="shared" si="516"/>
        <v>228.0156225233483</v>
      </c>
      <c r="I4707" s="86">
        <f t="shared" si="511"/>
        <v>31.487547687719204</v>
      </c>
      <c r="J4707" s="86">
        <f t="shared" si="512"/>
        <v>7.8329888640104768</v>
      </c>
      <c r="L4707" s="87">
        <v>199.53710003484201</v>
      </c>
      <c r="M4707" s="86">
        <v>232.87773057826499</v>
      </c>
      <c r="N4707" s="86">
        <v>269.15240275527799</v>
      </c>
      <c r="O4707" s="86">
        <f t="shared" si="517"/>
        <v>233.85574445612835</v>
      </c>
      <c r="P4707" s="86">
        <f t="shared" si="513"/>
        <v>34.817954801703209</v>
      </c>
      <c r="Q4707" s="86">
        <f t="shared" si="514"/>
        <v>7.8694750574735526</v>
      </c>
      <c r="S4707" s="86">
        <f t="shared" si="515"/>
        <v>3.6486193463076189E-2</v>
      </c>
      <c r="T4707" s="87">
        <v>1</v>
      </c>
      <c r="U4707" s="87">
        <v>0</v>
      </c>
    </row>
    <row r="4708" spans="2:21">
      <c r="B4708" s="87" t="s">
        <v>10474</v>
      </c>
      <c r="C4708" s="87" t="s">
        <v>841</v>
      </c>
      <c r="D4708" s="87" t="s">
        <v>5703</v>
      </c>
      <c r="E4708" s="87">
        <v>142.29317069083299</v>
      </c>
      <c r="F4708" s="86">
        <v>147.771435294182</v>
      </c>
      <c r="G4708" s="86">
        <v>145.72435706630199</v>
      </c>
      <c r="H4708" s="86">
        <f t="shared" si="516"/>
        <v>145.26298768377231</v>
      </c>
      <c r="I4708" s="86">
        <f t="shared" si="511"/>
        <v>2.7681206704962316</v>
      </c>
      <c r="J4708" s="86">
        <f t="shared" si="512"/>
        <v>7.1825233477543708</v>
      </c>
      <c r="L4708" s="87">
        <v>149.065659612915</v>
      </c>
      <c r="M4708" s="86">
        <v>159.275025425628</v>
      </c>
      <c r="N4708" s="86">
        <v>149.88556967219</v>
      </c>
      <c r="O4708" s="86">
        <f t="shared" si="517"/>
        <v>152.74208490357768</v>
      </c>
      <c r="P4708" s="86">
        <f t="shared" si="513"/>
        <v>5.6725256301589813</v>
      </c>
      <c r="Q4708" s="86">
        <f t="shared" si="514"/>
        <v>7.2549538112837393</v>
      </c>
      <c r="S4708" s="86">
        <f t="shared" si="515"/>
        <v>7.2430463529369188E-2</v>
      </c>
      <c r="T4708" s="87">
        <v>0.92391113899999999</v>
      </c>
      <c r="U4708" s="87">
        <v>0</v>
      </c>
    </row>
    <row r="4709" spans="2:21">
      <c r="B4709" s="87" t="s">
        <v>10475</v>
      </c>
      <c r="C4709" s="87" t="s">
        <v>832</v>
      </c>
      <c r="D4709" s="87" t="s">
        <v>5704</v>
      </c>
      <c r="E4709" s="87">
        <v>147.03865090152399</v>
      </c>
      <c r="F4709" s="86">
        <v>214.78308964334599</v>
      </c>
      <c r="G4709" s="86">
        <v>189.97183775339599</v>
      </c>
      <c r="H4709" s="86">
        <f t="shared" si="516"/>
        <v>183.93119276608866</v>
      </c>
      <c r="I4709" s="86">
        <f t="shared" si="511"/>
        <v>34.273813458792901</v>
      </c>
      <c r="J4709" s="86">
        <f t="shared" si="512"/>
        <v>7.5230223559456322</v>
      </c>
      <c r="L4709" s="87">
        <v>153.06363161293399</v>
      </c>
      <c r="M4709" s="86">
        <v>201.58583470094001</v>
      </c>
      <c r="N4709" s="86">
        <v>214.11592205763</v>
      </c>
      <c r="O4709" s="86">
        <f t="shared" si="517"/>
        <v>189.58846279050132</v>
      </c>
      <c r="P4709" s="86">
        <f t="shared" si="513"/>
        <v>32.245902711878465</v>
      </c>
      <c r="Q4709" s="86">
        <f t="shared" si="514"/>
        <v>7.5667273629699352</v>
      </c>
      <c r="S4709" s="86">
        <f t="shared" si="515"/>
        <v>4.3705007024302155E-2</v>
      </c>
      <c r="T4709" s="87">
        <v>1</v>
      </c>
      <c r="U4709" s="87">
        <v>0</v>
      </c>
    </row>
    <row r="4710" spans="2:21">
      <c r="B4710" s="87" t="s">
        <v>10476</v>
      </c>
      <c r="C4710" s="87" t="s">
        <v>5705</v>
      </c>
      <c r="D4710" s="87" t="s">
        <v>1032</v>
      </c>
      <c r="E4710" s="87">
        <v>98.140436844118696</v>
      </c>
      <c r="F4710" s="86">
        <v>102.099980875057</v>
      </c>
      <c r="G4710" s="86">
        <v>101.202382683485</v>
      </c>
      <c r="H4710" s="86">
        <f t="shared" si="516"/>
        <v>100.48093346755356</v>
      </c>
      <c r="I4710" s="86">
        <f t="shared" si="511"/>
        <v>2.0760211852509713</v>
      </c>
      <c r="J4710" s="86">
        <f t="shared" si="512"/>
        <v>6.6507779618115173</v>
      </c>
      <c r="L4710" s="87">
        <v>91.366396122328794</v>
      </c>
      <c r="M4710" s="86">
        <v>126.599468231594</v>
      </c>
      <c r="N4710" s="86">
        <v>97.990089610041395</v>
      </c>
      <c r="O4710" s="86">
        <f t="shared" si="517"/>
        <v>105.3186513213214</v>
      </c>
      <c r="P4710" s="86">
        <f t="shared" si="513"/>
        <v>18.72493538389919</v>
      </c>
      <c r="Q4710" s="86">
        <f t="shared" si="514"/>
        <v>6.7186171416748754</v>
      </c>
      <c r="S4710" s="86">
        <f t="shared" si="515"/>
        <v>6.7839179863357704E-2</v>
      </c>
      <c r="T4710" s="87">
        <v>0.95528714000000003</v>
      </c>
      <c r="U4710" s="87">
        <v>0</v>
      </c>
    </row>
    <row r="4711" spans="2:21">
      <c r="B4711" s="87" t="s">
        <v>10477</v>
      </c>
      <c r="C4711" s="87" t="s">
        <v>5706</v>
      </c>
      <c r="D4711" s="87" t="s">
        <v>5707</v>
      </c>
      <c r="E4711" s="87">
        <v>62.7642092421844</v>
      </c>
      <c r="F4711" s="86">
        <v>52.7236774570693</v>
      </c>
      <c r="G4711" s="86">
        <v>70.493591124194396</v>
      </c>
      <c r="H4711" s="86">
        <f t="shared" si="516"/>
        <v>61.99382594114936</v>
      </c>
      <c r="I4711" s="86">
        <f t="shared" si="511"/>
        <v>8.9099705811610797</v>
      </c>
      <c r="J4711" s="86">
        <f t="shared" si="512"/>
        <v>5.9540526373608076</v>
      </c>
      <c r="L4711" s="87">
        <v>61.190486652800601</v>
      </c>
      <c r="M4711" s="86">
        <v>54.358732027568998</v>
      </c>
      <c r="N4711" s="86">
        <v>56.353789133261699</v>
      </c>
      <c r="O4711" s="86">
        <f t="shared" si="517"/>
        <v>57.301002604543761</v>
      </c>
      <c r="P4711" s="86">
        <f t="shared" si="513"/>
        <v>3.512994141039381</v>
      </c>
      <c r="Q4711" s="86">
        <f t="shared" si="514"/>
        <v>5.840488477149627</v>
      </c>
      <c r="S4711" s="86">
        <f t="shared" si="515"/>
        <v>-0.11356416021118156</v>
      </c>
      <c r="T4711" s="87">
        <v>0.693507188</v>
      </c>
      <c r="U4711" s="87">
        <v>0</v>
      </c>
    </row>
    <row r="4712" spans="2:21">
      <c r="B4712" s="87" t="s">
        <v>10478</v>
      </c>
      <c r="C4712" s="87" t="s">
        <v>5708</v>
      </c>
      <c r="D4712" s="87" t="s">
        <v>1808</v>
      </c>
      <c r="E4712" s="87">
        <v>139.05791164366801</v>
      </c>
      <c r="F4712" s="86">
        <v>138.18975711620499</v>
      </c>
      <c r="G4712" s="86">
        <v>136.27749419738799</v>
      </c>
      <c r="H4712" s="86">
        <f t="shared" si="516"/>
        <v>137.84172098575368</v>
      </c>
      <c r="I4712" s="86">
        <f t="shared" si="511"/>
        <v>1.4225073479491115</v>
      </c>
      <c r="J4712" s="86">
        <f t="shared" si="512"/>
        <v>7.1068688089437861</v>
      </c>
      <c r="L4712" s="87">
        <v>131.924408832631</v>
      </c>
      <c r="M4712" s="86">
        <v>101.861860786783</v>
      </c>
      <c r="N4712" s="86">
        <v>120.505227567245</v>
      </c>
      <c r="O4712" s="86">
        <f t="shared" si="517"/>
        <v>118.09716572888634</v>
      </c>
      <c r="P4712" s="86">
        <f t="shared" si="513"/>
        <v>15.175251896270193</v>
      </c>
      <c r="Q4712" s="86">
        <f t="shared" si="514"/>
        <v>6.8838305309878081</v>
      </c>
      <c r="S4712" s="86">
        <f t="shared" si="515"/>
        <v>-0.223038277955978</v>
      </c>
      <c r="T4712" s="87">
        <v>0.19514093399999999</v>
      </c>
      <c r="U4712" s="87">
        <v>0</v>
      </c>
    </row>
    <row r="4713" spans="2:21">
      <c r="B4713" s="87" t="s">
        <v>10479</v>
      </c>
      <c r="C4713" s="87" t="s">
        <v>832</v>
      </c>
      <c r="D4713" s="87" t="s">
        <v>5709</v>
      </c>
      <c r="E4713" s="87">
        <v>7.0051075640270799</v>
      </c>
      <c r="F4713" s="86">
        <v>8.3290472056413094</v>
      </c>
      <c r="G4713" s="86">
        <v>6.7660709477386298</v>
      </c>
      <c r="H4713" s="86">
        <f t="shared" si="516"/>
        <v>7.36674190580234</v>
      </c>
      <c r="I4713" s="86">
        <f t="shared" si="511"/>
        <v>0.84190750296887418</v>
      </c>
      <c r="J4713" s="86">
        <f t="shared" si="512"/>
        <v>2.8810266986119086</v>
      </c>
      <c r="L4713" s="87">
        <v>10.063006922649601</v>
      </c>
      <c r="M4713" s="86">
        <v>8.7593075701495806</v>
      </c>
      <c r="N4713" s="86">
        <v>7.7890467002388704</v>
      </c>
      <c r="O4713" s="86">
        <f t="shared" si="517"/>
        <v>8.8704537310126828</v>
      </c>
      <c r="P4713" s="86">
        <f t="shared" si="513"/>
        <v>1.1410472711866686</v>
      </c>
      <c r="Q4713" s="86">
        <f t="shared" si="514"/>
        <v>3.1490079014530652</v>
      </c>
      <c r="S4713" s="86">
        <f t="shared" si="515"/>
        <v>0.26798120284115673</v>
      </c>
      <c r="T4713" s="87">
        <v>0.62194823899999996</v>
      </c>
      <c r="U4713" s="87">
        <v>0</v>
      </c>
    </row>
    <row r="4714" spans="2:21">
      <c r="B4714" s="87" t="s">
        <v>10480</v>
      </c>
      <c r="C4714" s="87" t="s">
        <v>856</v>
      </c>
      <c r="D4714" s="87" t="s">
        <v>1621</v>
      </c>
      <c r="E4714" s="87">
        <v>0.16087379748525599</v>
      </c>
      <c r="F4714" s="86">
        <v>0</v>
      </c>
      <c r="G4714" s="86">
        <v>0</v>
      </c>
      <c r="H4714" s="86">
        <f t="shared" si="516"/>
        <v>5.3624599161751996E-2</v>
      </c>
      <c r="I4714" s="86">
        <f t="shared" si="511"/>
        <v>9.2880530283669896E-2</v>
      </c>
      <c r="J4714" s="86">
        <f t="shared" si="512"/>
        <v>-4.2209612311161813</v>
      </c>
      <c r="L4714" s="87">
        <v>0</v>
      </c>
      <c r="M4714" s="86">
        <v>0</v>
      </c>
      <c r="N4714" s="86">
        <v>0</v>
      </c>
      <c r="O4714" s="86">
        <f t="shared" si="517"/>
        <v>0</v>
      </c>
      <c r="P4714" s="86">
        <f t="shared" si="513"/>
        <v>0</v>
      </c>
      <c r="Q4714" s="86" t="e">
        <f t="shared" si="514"/>
        <v>#NUM!</v>
      </c>
      <c r="S4714" s="86" t="e">
        <f t="shared" si="515"/>
        <v>#NUM!</v>
      </c>
      <c r="T4714" s="87">
        <v>0.93493662399999999</v>
      </c>
      <c r="U4714" s="87">
        <v>0</v>
      </c>
    </row>
    <row r="4715" spans="2:21">
      <c r="B4715" s="87" t="s">
        <v>10481</v>
      </c>
      <c r="C4715" s="87" t="s">
        <v>2580</v>
      </c>
      <c r="D4715" s="87" t="s">
        <v>5710</v>
      </c>
      <c r="E4715" s="87">
        <v>34.871446656670898</v>
      </c>
      <c r="F4715" s="86">
        <v>38.487215912542098</v>
      </c>
      <c r="G4715" s="86">
        <v>35.546251334364101</v>
      </c>
      <c r="H4715" s="86">
        <f t="shared" si="516"/>
        <v>36.30163796785903</v>
      </c>
      <c r="I4715" s="86">
        <f t="shared" si="511"/>
        <v>1.922603326865151</v>
      </c>
      <c r="J4715" s="86">
        <f t="shared" si="512"/>
        <v>5.181962740485635</v>
      </c>
      <c r="L4715" s="87">
        <v>23.9567442201019</v>
      </c>
      <c r="M4715" s="86">
        <v>40.941508554047303</v>
      </c>
      <c r="N4715" s="86">
        <v>35.795120910796101</v>
      </c>
      <c r="O4715" s="86">
        <f t="shared" si="517"/>
        <v>33.564457894981764</v>
      </c>
      <c r="P4715" s="86">
        <f t="shared" si="513"/>
        <v>8.7093310872596579</v>
      </c>
      <c r="Q4715" s="86">
        <f t="shared" si="514"/>
        <v>5.0688624362869401</v>
      </c>
      <c r="S4715" s="86">
        <f t="shared" si="515"/>
        <v>-0.11310030419869495</v>
      </c>
      <c r="T4715" s="87">
        <v>0.73103119100000002</v>
      </c>
      <c r="U4715" s="87">
        <v>0</v>
      </c>
    </row>
    <row r="4716" spans="2:21">
      <c r="B4716" s="87" t="s">
        <v>10482</v>
      </c>
      <c r="C4716" s="87" t="s">
        <v>832</v>
      </c>
      <c r="D4716" s="87" t="s">
        <v>5711</v>
      </c>
      <c r="E4716" s="87">
        <v>130.33444012838601</v>
      </c>
      <c r="F4716" s="86">
        <v>130.503745166844</v>
      </c>
      <c r="G4716" s="86">
        <v>141.793109743873</v>
      </c>
      <c r="H4716" s="86">
        <f t="shared" si="516"/>
        <v>134.210431679701</v>
      </c>
      <c r="I4716" s="86">
        <f t="shared" si="511"/>
        <v>6.5673374374755742</v>
      </c>
      <c r="J4716" s="86">
        <f t="shared" si="512"/>
        <v>7.0683530010123574</v>
      </c>
      <c r="L4716" s="87">
        <v>134.80742335750799</v>
      </c>
      <c r="M4716" s="86">
        <v>126.80509198422099</v>
      </c>
      <c r="N4716" s="86">
        <v>143.90842961192101</v>
      </c>
      <c r="O4716" s="86">
        <f t="shared" si="517"/>
        <v>135.17364831788333</v>
      </c>
      <c r="P4716" s="86">
        <f t="shared" si="513"/>
        <v>8.5575481326707266</v>
      </c>
      <c r="Q4716" s="86">
        <f t="shared" si="514"/>
        <v>7.0786701198966053</v>
      </c>
      <c r="S4716" s="86">
        <f t="shared" si="515"/>
        <v>1.0317118884248432E-2</v>
      </c>
      <c r="T4716" s="87">
        <v>0.94240603899999997</v>
      </c>
      <c r="U4716" s="87">
        <v>0</v>
      </c>
    </row>
    <row r="4717" spans="2:21">
      <c r="B4717" s="87" t="s">
        <v>10483</v>
      </c>
      <c r="C4717" s="87" t="s">
        <v>5712</v>
      </c>
      <c r="D4717" s="87" t="s">
        <v>1797</v>
      </c>
      <c r="E4717" s="87">
        <v>1.5025970750808799</v>
      </c>
      <c r="F4717" s="86">
        <v>2.2775772962961902</v>
      </c>
      <c r="G4717" s="86">
        <v>1.7715219542221099</v>
      </c>
      <c r="H4717" s="86">
        <f t="shared" si="516"/>
        <v>1.8505654418663935</v>
      </c>
      <c r="I4717" s="86">
        <f t="shared" si="511"/>
        <v>0.39349014031225987</v>
      </c>
      <c r="J4717" s="86">
        <f t="shared" si="512"/>
        <v>0.88796615481496521</v>
      </c>
      <c r="L4717" s="87">
        <v>0.71571884229371596</v>
      </c>
      <c r="M4717" s="86">
        <v>1.57825361624317</v>
      </c>
      <c r="N4717" s="86">
        <v>1.3265314632024701</v>
      </c>
      <c r="O4717" s="86">
        <f t="shared" si="517"/>
        <v>1.2068346405797854</v>
      </c>
      <c r="P4717" s="86">
        <f t="shared" si="513"/>
        <v>0.44355051130337309</v>
      </c>
      <c r="Q4717" s="86">
        <f t="shared" si="514"/>
        <v>0.27122801282978415</v>
      </c>
      <c r="S4717" s="86">
        <f t="shared" si="515"/>
        <v>-0.61673814198518118</v>
      </c>
      <c r="T4717" s="87">
        <v>0.18302433200000001</v>
      </c>
      <c r="U4717" s="87">
        <v>0</v>
      </c>
    </row>
    <row r="4718" spans="2:21">
      <c r="B4718" s="87" t="s">
        <v>10484</v>
      </c>
      <c r="C4718" s="87" t="s">
        <v>841</v>
      </c>
      <c r="D4718" s="87"/>
      <c r="E4718" s="87">
        <v>126.92878013635899</v>
      </c>
      <c r="F4718" s="86">
        <v>135.13795466181099</v>
      </c>
      <c r="G4718" s="86">
        <v>146.95484917365101</v>
      </c>
      <c r="H4718" s="86">
        <f t="shared" si="516"/>
        <v>136.340527990607</v>
      </c>
      <c r="I4718" s="86">
        <f t="shared" si="511"/>
        <v>10.067050075863593</v>
      </c>
      <c r="J4718" s="86">
        <f t="shared" si="512"/>
        <v>7.0910706649039499</v>
      </c>
      <c r="L4718" s="87">
        <v>139.395298811212</v>
      </c>
      <c r="M4718" s="86">
        <v>107.644502669308</v>
      </c>
      <c r="N4718" s="86">
        <v>130.395935021328</v>
      </c>
      <c r="O4718" s="86">
        <f t="shared" si="517"/>
        <v>125.81191216728267</v>
      </c>
      <c r="P4718" s="86">
        <f t="shared" si="513"/>
        <v>16.364235791994552</v>
      </c>
      <c r="Q4718" s="86">
        <f t="shared" si="514"/>
        <v>6.9751247162133225</v>
      </c>
      <c r="S4718" s="86">
        <f t="shared" si="515"/>
        <v>-0.11594594869062735</v>
      </c>
      <c r="T4718" s="87">
        <v>0.52591579700000002</v>
      </c>
      <c r="U4718" s="87">
        <v>0</v>
      </c>
    </row>
    <row r="4719" spans="2:21">
      <c r="B4719" s="87" t="s">
        <v>10485</v>
      </c>
      <c r="C4719" s="87" t="s">
        <v>5713</v>
      </c>
      <c r="D4719" s="87" t="s">
        <v>3316</v>
      </c>
      <c r="E4719" s="87">
        <v>431.99326409654702</v>
      </c>
      <c r="F4719" s="86">
        <v>421.958592325962</v>
      </c>
      <c r="G4719" s="86">
        <v>416.74856712228501</v>
      </c>
      <c r="H4719" s="86">
        <f t="shared" si="516"/>
        <v>423.56680784826472</v>
      </c>
      <c r="I4719" s="86">
        <f t="shared" si="511"/>
        <v>7.7485459496540248</v>
      </c>
      <c r="J4719" s="86">
        <f t="shared" si="512"/>
        <v>8.7264457289894928</v>
      </c>
      <c r="L4719" s="87">
        <v>407.99387899780402</v>
      </c>
      <c r="M4719" s="86">
        <v>382.46777400305001</v>
      </c>
      <c r="N4719" s="86">
        <v>430.47574885300202</v>
      </c>
      <c r="O4719" s="86">
        <f t="shared" si="517"/>
        <v>406.97913395128535</v>
      </c>
      <c r="P4719" s="86">
        <f t="shared" si="513"/>
        <v>24.020068545499235</v>
      </c>
      <c r="Q4719" s="86">
        <f t="shared" si="514"/>
        <v>8.6688110183775535</v>
      </c>
      <c r="S4719" s="86">
        <f t="shared" si="515"/>
        <v>-5.763471061193929E-2</v>
      </c>
      <c r="T4719" s="87">
        <v>0.622437507</v>
      </c>
      <c r="U4719" s="87">
        <v>0</v>
      </c>
    </row>
    <row r="4720" spans="2:21">
      <c r="B4720" s="87" t="s">
        <v>10486</v>
      </c>
      <c r="C4720" s="87" t="s">
        <v>5714</v>
      </c>
      <c r="D4720" s="87" t="s">
        <v>4862</v>
      </c>
      <c r="E4720" s="87">
        <v>92.893127062200406</v>
      </c>
      <c r="F4720" s="86">
        <v>92.888707407675895</v>
      </c>
      <c r="G4720" s="86">
        <v>97.307578384553594</v>
      </c>
      <c r="H4720" s="86">
        <f t="shared" si="516"/>
        <v>94.363137618143298</v>
      </c>
      <c r="I4720" s="86">
        <f t="shared" si="511"/>
        <v>2.5499614611814558</v>
      </c>
      <c r="J4720" s="86">
        <f t="shared" si="512"/>
        <v>6.5601514845422981</v>
      </c>
      <c r="L4720" s="87">
        <v>108.04491643265899</v>
      </c>
      <c r="M4720" s="86">
        <v>101.352140418036</v>
      </c>
      <c r="N4720" s="86">
        <v>95.358661754783498</v>
      </c>
      <c r="O4720" s="86">
        <f t="shared" si="517"/>
        <v>101.58523953515949</v>
      </c>
      <c r="P4720" s="86">
        <f t="shared" si="513"/>
        <v>6.3463387741895954</v>
      </c>
      <c r="Q4720" s="86">
        <f t="shared" si="514"/>
        <v>6.6665469816836609</v>
      </c>
      <c r="S4720" s="86">
        <f t="shared" si="515"/>
        <v>0.1063954971413639</v>
      </c>
      <c r="T4720" s="87">
        <v>0.81310592199999998</v>
      </c>
      <c r="U4720" s="87">
        <v>0</v>
      </c>
    </row>
    <row r="4721" spans="2:21">
      <c r="B4721" s="87" t="s">
        <v>10487</v>
      </c>
      <c r="C4721" s="87" t="s">
        <v>5715</v>
      </c>
      <c r="D4721" s="87" t="s">
        <v>5716</v>
      </c>
      <c r="E4721" s="87">
        <v>78.662957505485096</v>
      </c>
      <c r="F4721" s="86">
        <v>68.236839996358796</v>
      </c>
      <c r="G4721" s="86">
        <v>72.144070051379202</v>
      </c>
      <c r="H4721" s="86">
        <f t="shared" si="516"/>
        <v>73.014622517741032</v>
      </c>
      <c r="I4721" s="86">
        <f t="shared" si="511"/>
        <v>5.2672932115123414</v>
      </c>
      <c r="J4721" s="86">
        <f t="shared" si="512"/>
        <v>6.1901135139659811</v>
      </c>
      <c r="L4721" s="87">
        <v>85.765116030410098</v>
      </c>
      <c r="M4721" s="86">
        <v>73.287033800333703</v>
      </c>
      <c r="N4721" s="86">
        <v>71.270880571590794</v>
      </c>
      <c r="O4721" s="86">
        <f t="shared" si="517"/>
        <v>76.774343467444865</v>
      </c>
      <c r="P4721" s="86">
        <f t="shared" si="513"/>
        <v>7.8512235937889923</v>
      </c>
      <c r="Q4721" s="86">
        <f t="shared" si="514"/>
        <v>6.2625523649955603</v>
      </c>
      <c r="S4721" s="86">
        <f t="shared" si="515"/>
        <v>7.2438851029579657E-2</v>
      </c>
      <c r="T4721" s="87">
        <v>0.94203867699999999</v>
      </c>
      <c r="U4721" s="87">
        <v>0</v>
      </c>
    </row>
    <row r="4722" spans="2:21">
      <c r="B4722" s="87" t="s">
        <v>10488</v>
      </c>
      <c r="C4722" s="87" t="s">
        <v>5717</v>
      </c>
      <c r="D4722" s="87" t="s">
        <v>1325</v>
      </c>
      <c r="E4722" s="87">
        <v>100.956478713067</v>
      </c>
      <c r="F4722" s="86">
        <v>83.027251602961698</v>
      </c>
      <c r="G4722" s="86">
        <v>98.584364718920298</v>
      </c>
      <c r="H4722" s="86">
        <f t="shared" si="516"/>
        <v>94.18936501164967</v>
      </c>
      <c r="I4722" s="86">
        <f t="shared" si="511"/>
        <v>9.7391638764123609</v>
      </c>
      <c r="J4722" s="86">
        <f t="shared" si="512"/>
        <v>6.5574922681955128</v>
      </c>
      <c r="L4722" s="87">
        <v>106.19538908213801</v>
      </c>
      <c r="M4722" s="86">
        <v>91.249707635219707</v>
      </c>
      <c r="N4722" s="86">
        <v>97.368503016128003</v>
      </c>
      <c r="O4722" s="86">
        <f t="shared" si="517"/>
        <v>98.271199911161901</v>
      </c>
      <c r="P4722" s="86">
        <f t="shared" si="513"/>
        <v>7.5136206146848643</v>
      </c>
      <c r="Q4722" s="86">
        <f t="shared" si="514"/>
        <v>6.6186967664563943</v>
      </c>
      <c r="S4722" s="86">
        <f t="shared" si="515"/>
        <v>6.1204498260880889E-2</v>
      </c>
      <c r="T4722" s="87">
        <v>0.96158329600000003</v>
      </c>
      <c r="U4722" s="87">
        <v>0</v>
      </c>
    </row>
    <row r="4723" spans="2:21">
      <c r="B4723" s="87" t="s">
        <v>10489</v>
      </c>
      <c r="C4723" s="87" t="s">
        <v>5718</v>
      </c>
      <c r="D4723" s="87" t="s">
        <v>5719</v>
      </c>
      <c r="E4723" s="87">
        <v>404.03286495137598</v>
      </c>
      <c r="F4723" s="86">
        <v>472.845055265246</v>
      </c>
      <c r="G4723" s="86">
        <v>457.96540913954601</v>
      </c>
      <c r="H4723" s="86">
        <f t="shared" si="516"/>
        <v>444.94777645205596</v>
      </c>
      <c r="I4723" s="86">
        <f t="shared" si="511"/>
        <v>36.205986446137231</v>
      </c>
      <c r="J4723" s="86">
        <f t="shared" si="512"/>
        <v>8.7974922065842112</v>
      </c>
      <c r="L4723" s="87">
        <v>391.22023489829598</v>
      </c>
      <c r="M4723" s="86">
        <v>468.73806407633401</v>
      </c>
      <c r="N4723" s="86">
        <v>462.28014946794502</v>
      </c>
      <c r="O4723" s="86">
        <f t="shared" si="517"/>
        <v>440.74614948085832</v>
      </c>
      <c r="P4723" s="86">
        <f t="shared" si="513"/>
        <v>43.012071871763602</v>
      </c>
      <c r="Q4723" s="86">
        <f t="shared" si="514"/>
        <v>8.7838041554650808</v>
      </c>
      <c r="S4723" s="86">
        <f t="shared" si="515"/>
        <v>-1.3688051119131279E-2</v>
      </c>
      <c r="T4723" s="87">
        <v>0.87349974600000002</v>
      </c>
      <c r="U4723" s="87">
        <v>0</v>
      </c>
    </row>
    <row r="4724" spans="2:21">
      <c r="B4724" s="87" t="s">
        <v>10490</v>
      </c>
      <c r="C4724" s="87" t="s">
        <v>841</v>
      </c>
      <c r="D4724" s="87" t="s">
        <v>5720</v>
      </c>
      <c r="E4724" s="87">
        <v>76.294944409183898</v>
      </c>
      <c r="F4724" s="86">
        <v>59.396282335252103</v>
      </c>
      <c r="G4724" s="86">
        <v>53.022575215451802</v>
      </c>
      <c r="H4724" s="86">
        <f t="shared" si="516"/>
        <v>62.904600653295937</v>
      </c>
      <c r="I4724" s="86">
        <f t="shared" si="511"/>
        <v>12.026305128254656</v>
      </c>
      <c r="J4724" s="86">
        <f t="shared" si="512"/>
        <v>5.9750936302267679</v>
      </c>
      <c r="L4724" s="87">
        <v>85.216421645919795</v>
      </c>
      <c r="M4724" s="86">
        <v>86.844416934816394</v>
      </c>
      <c r="N4724" s="86">
        <v>72.610221083364806</v>
      </c>
      <c r="O4724" s="86">
        <f t="shared" si="517"/>
        <v>81.557019888033665</v>
      </c>
      <c r="P4724" s="86">
        <f t="shared" si="513"/>
        <v>7.7907957747322234</v>
      </c>
      <c r="Q4724" s="86">
        <f t="shared" si="514"/>
        <v>6.349737154801649</v>
      </c>
      <c r="S4724" s="86">
        <f t="shared" si="515"/>
        <v>0.37464352457488204</v>
      </c>
      <c r="T4724" s="87">
        <v>8.3330512999999995E-2</v>
      </c>
      <c r="U4724" s="87">
        <v>0</v>
      </c>
    </row>
    <row r="4725" spans="2:21">
      <c r="B4725" s="87" t="s">
        <v>10491</v>
      </c>
      <c r="C4725" s="87" t="s">
        <v>5357</v>
      </c>
      <c r="D4725" s="87" t="s">
        <v>5721</v>
      </c>
      <c r="E4725" s="87">
        <v>63.087665145077203</v>
      </c>
      <c r="F4725" s="86">
        <v>61.843175501886698</v>
      </c>
      <c r="G4725" s="86">
        <v>70.934721347117303</v>
      </c>
      <c r="H4725" s="86">
        <f t="shared" si="516"/>
        <v>65.288520664693735</v>
      </c>
      <c r="I4725" s="86">
        <f t="shared" si="511"/>
        <v>4.9291860613748781</v>
      </c>
      <c r="J4725" s="86">
        <f t="shared" si="512"/>
        <v>6.0287574475171688</v>
      </c>
      <c r="L4725" s="87">
        <v>78.431042853134898</v>
      </c>
      <c r="M4725" s="86">
        <v>72.096400725306196</v>
      </c>
      <c r="N4725" s="86">
        <v>71.875295663676795</v>
      </c>
      <c r="O4725" s="86">
        <f t="shared" si="517"/>
        <v>74.134246414039296</v>
      </c>
      <c r="P4725" s="86">
        <f t="shared" si="513"/>
        <v>3.7227767313307969</v>
      </c>
      <c r="Q4725" s="86">
        <f t="shared" si="514"/>
        <v>6.2120682462997117</v>
      </c>
      <c r="S4725" s="86">
        <f t="shared" si="515"/>
        <v>0.18331079878254328</v>
      </c>
      <c r="T4725" s="87">
        <v>0.43172998400000001</v>
      </c>
      <c r="U4725" s="87">
        <v>0</v>
      </c>
    </row>
    <row r="4726" spans="2:21">
      <c r="B4726" s="87" t="s">
        <v>10492</v>
      </c>
      <c r="C4726" s="87" t="s">
        <v>5722</v>
      </c>
      <c r="D4726" s="87" t="s">
        <v>5723</v>
      </c>
      <c r="E4726" s="87">
        <v>46.4005179478565</v>
      </c>
      <c r="F4726" s="86">
        <v>45.920714966803899</v>
      </c>
      <c r="G4726" s="86">
        <v>52.1613895388221</v>
      </c>
      <c r="H4726" s="86">
        <f t="shared" si="516"/>
        <v>48.160874151160833</v>
      </c>
      <c r="I4726" s="86">
        <f t="shared" si="511"/>
        <v>3.4728439714940649</v>
      </c>
      <c r="J4726" s="86">
        <f t="shared" si="512"/>
        <v>5.5897896730750825</v>
      </c>
      <c r="L4726" s="87">
        <v>48.057278549458502</v>
      </c>
      <c r="M4726" s="86">
        <v>53.3918432777999</v>
      </c>
      <c r="N4726" s="86">
        <v>49.100616051434002</v>
      </c>
      <c r="O4726" s="86">
        <f t="shared" si="517"/>
        <v>50.18324595956414</v>
      </c>
      <c r="P4726" s="86">
        <f t="shared" si="513"/>
        <v>2.8272709188720184</v>
      </c>
      <c r="Q4726" s="86">
        <f t="shared" si="514"/>
        <v>5.6491338852500697</v>
      </c>
      <c r="S4726" s="86">
        <f t="shared" si="515"/>
        <v>5.9344212174987337E-2</v>
      </c>
      <c r="T4726" s="87">
        <v>0.964956178</v>
      </c>
      <c r="U4726" s="87">
        <v>0</v>
      </c>
    </row>
    <row r="4727" spans="2:21">
      <c r="B4727" s="87" t="s">
        <v>10493</v>
      </c>
      <c r="C4727" s="87" t="s">
        <v>5724</v>
      </c>
      <c r="D4727" s="87" t="s">
        <v>1553</v>
      </c>
      <c r="E4727" s="87">
        <v>52.389191384705903</v>
      </c>
      <c r="F4727" s="86">
        <v>44.375619052572397</v>
      </c>
      <c r="G4727" s="86">
        <v>50.6737686278925</v>
      </c>
      <c r="H4727" s="86">
        <f t="shared" si="516"/>
        <v>49.146193021723604</v>
      </c>
      <c r="I4727" s="86">
        <f t="shared" si="511"/>
        <v>4.2195320599570776</v>
      </c>
      <c r="J4727" s="86">
        <f t="shared" si="512"/>
        <v>5.6190077612721776</v>
      </c>
      <c r="L4727" s="87">
        <v>53.441090702412197</v>
      </c>
      <c r="M4727" s="86">
        <v>52.2329305502099</v>
      </c>
      <c r="N4727" s="86">
        <v>51.623721246729701</v>
      </c>
      <c r="O4727" s="86">
        <f t="shared" si="517"/>
        <v>52.432580833117264</v>
      </c>
      <c r="P4727" s="86">
        <f t="shared" si="513"/>
        <v>0.9249881681463098</v>
      </c>
      <c r="Q4727" s="86">
        <f t="shared" si="514"/>
        <v>5.7123916547317659</v>
      </c>
      <c r="S4727" s="86">
        <f t="shared" si="515"/>
        <v>9.33838934595871E-2</v>
      </c>
      <c r="T4727" s="87">
        <v>0.85116730299999999</v>
      </c>
      <c r="U4727" s="87">
        <v>0</v>
      </c>
    </row>
    <row r="4728" spans="2:21">
      <c r="B4728" s="87" t="s">
        <v>10494</v>
      </c>
      <c r="C4728" s="87" t="s">
        <v>832</v>
      </c>
      <c r="D4728" s="87" t="s">
        <v>970</v>
      </c>
      <c r="E4728" s="87">
        <v>78.4805794243034</v>
      </c>
      <c r="F4728" s="86">
        <v>63.957355184924502</v>
      </c>
      <c r="G4728" s="86">
        <v>63.9134420820603</v>
      </c>
      <c r="H4728" s="86">
        <f t="shared" si="516"/>
        <v>68.783792230429398</v>
      </c>
      <c r="I4728" s="86">
        <f t="shared" si="511"/>
        <v>8.397692748762001</v>
      </c>
      <c r="J4728" s="86">
        <f t="shared" si="512"/>
        <v>6.1039967524969843</v>
      </c>
      <c r="L4728" s="87">
        <v>86.554230499885904</v>
      </c>
      <c r="M4728" s="86">
        <v>80.229289931086797</v>
      </c>
      <c r="N4728" s="86">
        <v>75.097594142968902</v>
      </c>
      <c r="O4728" s="86">
        <f t="shared" si="517"/>
        <v>80.627038191313872</v>
      </c>
      <c r="P4728" s="86">
        <f t="shared" si="513"/>
        <v>5.7386655166984042</v>
      </c>
      <c r="Q4728" s="86">
        <f t="shared" si="514"/>
        <v>6.3331918210248368</v>
      </c>
      <c r="S4728" s="86">
        <f t="shared" si="515"/>
        <v>0.22919506852785135</v>
      </c>
      <c r="T4728" s="87">
        <v>0.326823892</v>
      </c>
      <c r="U4728" s="87">
        <v>0</v>
      </c>
    </row>
    <row r="4729" spans="2:21">
      <c r="B4729" s="87" t="s">
        <v>10495</v>
      </c>
      <c r="C4729" s="87" t="s">
        <v>832</v>
      </c>
      <c r="D4729" s="87" t="s">
        <v>5725</v>
      </c>
      <c r="E4729" s="87">
        <v>86.085192531399102</v>
      </c>
      <c r="F4729" s="86">
        <v>76.107624007511404</v>
      </c>
      <c r="G4729" s="86">
        <v>87.058848662416807</v>
      </c>
      <c r="H4729" s="86">
        <f t="shared" si="516"/>
        <v>83.083888400442433</v>
      </c>
      <c r="I4729" s="86">
        <f t="shared" si="511"/>
        <v>6.0612045193529926</v>
      </c>
      <c r="J4729" s="86">
        <f t="shared" si="512"/>
        <v>6.3764968320709094</v>
      </c>
      <c r="L4729" s="87">
        <v>85.742066710321396</v>
      </c>
      <c r="M4729" s="86">
        <v>86.485170621675096</v>
      </c>
      <c r="N4729" s="86">
        <v>78.413195535495007</v>
      </c>
      <c r="O4729" s="86">
        <f t="shared" si="517"/>
        <v>83.546810955830495</v>
      </c>
      <c r="P4729" s="86">
        <f t="shared" si="513"/>
        <v>4.4613401931142906</v>
      </c>
      <c r="Q4729" s="86">
        <f t="shared" si="514"/>
        <v>6.384512855477646</v>
      </c>
      <c r="S4729" s="86">
        <f t="shared" si="515"/>
        <v>8.0160234067374048E-3</v>
      </c>
      <c r="T4729" s="87">
        <v>0.92580152699999996</v>
      </c>
      <c r="U4729" s="87">
        <v>0</v>
      </c>
    </row>
    <row r="4730" spans="2:21">
      <c r="B4730" s="87" t="s">
        <v>10496</v>
      </c>
      <c r="C4730" s="87" t="s">
        <v>841</v>
      </c>
      <c r="D4730" s="87"/>
      <c r="E4730" s="87">
        <v>303.74959061481502</v>
      </c>
      <c r="F4730" s="86">
        <v>394.28269883100103</v>
      </c>
      <c r="G4730" s="86">
        <v>389.35710278657399</v>
      </c>
      <c r="H4730" s="86">
        <f t="shared" si="516"/>
        <v>362.46313074413001</v>
      </c>
      <c r="I4730" s="86">
        <f t="shared" si="511"/>
        <v>50.907025251783473</v>
      </c>
      <c r="J4730" s="86">
        <f t="shared" si="512"/>
        <v>8.5016904433911904</v>
      </c>
      <c r="L4730" s="87">
        <v>286.23010268940101</v>
      </c>
      <c r="M4730" s="86">
        <v>336.00559652960902</v>
      </c>
      <c r="N4730" s="86">
        <v>333.03871857621999</v>
      </c>
      <c r="O4730" s="86">
        <f t="shared" si="517"/>
        <v>318.42480593174332</v>
      </c>
      <c r="P4730" s="86">
        <f t="shared" si="513"/>
        <v>27.920866369875458</v>
      </c>
      <c r="Q4730" s="86">
        <f t="shared" si="514"/>
        <v>8.3148089188746273</v>
      </c>
      <c r="S4730" s="86">
        <f t="shared" si="515"/>
        <v>-0.18688152451656398</v>
      </c>
      <c r="T4730" s="87">
        <v>0.24139486700000001</v>
      </c>
      <c r="U4730" s="87">
        <v>0</v>
      </c>
    </row>
    <row r="4731" spans="2:21">
      <c r="B4731" s="87" t="s">
        <v>10497</v>
      </c>
      <c r="C4731" s="87" t="s">
        <v>5726</v>
      </c>
      <c r="D4731" s="87" t="s">
        <v>2914</v>
      </c>
      <c r="E4731" s="87">
        <v>60.094862818649901</v>
      </c>
      <c r="F4731" s="86">
        <v>46.224298733911297</v>
      </c>
      <c r="G4731" s="86">
        <v>38.256665508964403</v>
      </c>
      <c r="H4731" s="86">
        <f t="shared" si="516"/>
        <v>48.191942353841874</v>
      </c>
      <c r="I4731" s="86">
        <f t="shared" si="511"/>
        <v>11.051263796303036</v>
      </c>
      <c r="J4731" s="86">
        <f t="shared" si="512"/>
        <v>5.5907200442902987</v>
      </c>
      <c r="L4731" s="87">
        <v>28.4727861706791</v>
      </c>
      <c r="M4731" s="86">
        <v>21.405082797253701</v>
      </c>
      <c r="N4731" s="86">
        <v>23.499983142678801</v>
      </c>
      <c r="O4731" s="86">
        <f t="shared" si="517"/>
        <v>24.459284036870532</v>
      </c>
      <c r="P4731" s="86">
        <f t="shared" si="513"/>
        <v>3.6301930248790084</v>
      </c>
      <c r="Q4731" s="86">
        <f t="shared" si="514"/>
        <v>4.6123102693342748</v>
      </c>
      <c r="S4731" s="86">
        <f t="shared" si="515"/>
        <v>-0.97840977495602477</v>
      </c>
      <c r="T4731" s="91">
        <v>6.0900000000000003E-9</v>
      </c>
      <c r="U4731" s="87">
        <v>0</v>
      </c>
    </row>
    <row r="4732" spans="2:21">
      <c r="B4732" s="87" t="s">
        <v>10498</v>
      </c>
      <c r="C4732" s="87" t="s">
        <v>1275</v>
      </c>
      <c r="D4732" s="87" t="s">
        <v>2832</v>
      </c>
      <c r="E4732" s="87">
        <v>141.27259531797301</v>
      </c>
      <c r="F4732" s="86">
        <v>127.09928061851301</v>
      </c>
      <c r="G4732" s="86">
        <v>133.28240776084499</v>
      </c>
      <c r="H4732" s="86">
        <f t="shared" si="516"/>
        <v>133.88476123244368</v>
      </c>
      <c r="I4732" s="86">
        <f t="shared" si="511"/>
        <v>7.1058310331053134</v>
      </c>
      <c r="J4732" s="86">
        <f t="shared" si="512"/>
        <v>7.0648479521882859</v>
      </c>
      <c r="L4732" s="87">
        <v>134.597550819124</v>
      </c>
      <c r="M4732" s="86">
        <v>122.497454005365</v>
      </c>
      <c r="N4732" s="86">
        <v>121.151676912011</v>
      </c>
      <c r="O4732" s="86">
        <f t="shared" si="517"/>
        <v>126.08222724550001</v>
      </c>
      <c r="P4732" s="86">
        <f t="shared" si="513"/>
        <v>7.4051219212708785</v>
      </c>
      <c r="Q4732" s="86">
        <f t="shared" si="514"/>
        <v>6.9782211151484717</v>
      </c>
      <c r="S4732" s="86">
        <f t="shared" si="515"/>
        <v>-8.6626837039814233E-2</v>
      </c>
      <c r="T4732" s="87">
        <v>0.47616151699999998</v>
      </c>
      <c r="U4732" s="87">
        <v>0</v>
      </c>
    </row>
    <row r="4733" spans="2:21">
      <c r="B4733" s="87" t="s">
        <v>10499</v>
      </c>
      <c r="C4733" s="87" t="s">
        <v>832</v>
      </c>
      <c r="D4733" s="87" t="s">
        <v>5727</v>
      </c>
      <c r="E4733" s="87">
        <v>108.323079545059</v>
      </c>
      <c r="F4733" s="86">
        <v>117.210840469025</v>
      </c>
      <c r="G4733" s="86">
        <v>121.24369685657901</v>
      </c>
      <c r="H4733" s="86">
        <f t="shared" si="516"/>
        <v>115.59253895688767</v>
      </c>
      <c r="I4733" s="86">
        <f t="shared" si="511"/>
        <v>6.6105796089168374</v>
      </c>
      <c r="J4733" s="86">
        <f t="shared" si="512"/>
        <v>6.8529044703358277</v>
      </c>
      <c r="L4733" s="87">
        <v>114.062962296137</v>
      </c>
      <c r="M4733" s="86">
        <v>141.14134008025499</v>
      </c>
      <c r="N4733" s="86">
        <v>138.908075371</v>
      </c>
      <c r="O4733" s="86">
        <f t="shared" si="517"/>
        <v>131.37079258246399</v>
      </c>
      <c r="P4733" s="86">
        <f t="shared" si="513"/>
        <v>15.03055586898317</v>
      </c>
      <c r="Q4733" s="86">
        <f t="shared" si="514"/>
        <v>7.0375007494513087</v>
      </c>
      <c r="S4733" s="86">
        <f t="shared" si="515"/>
        <v>0.18459627911548154</v>
      </c>
      <c r="T4733" s="87">
        <v>0.56320216599999995</v>
      </c>
      <c r="U4733" s="87">
        <v>0</v>
      </c>
    </row>
    <row r="4734" spans="2:21">
      <c r="B4734" s="87" t="s">
        <v>10500</v>
      </c>
      <c r="C4734" s="87" t="s">
        <v>1602</v>
      </c>
      <c r="D4734" s="87" t="s">
        <v>5703</v>
      </c>
      <c r="E4734" s="87">
        <v>133.08596552848499</v>
      </c>
      <c r="F4734" s="86">
        <v>142.68999936060499</v>
      </c>
      <c r="G4734" s="86">
        <v>140.15358370757801</v>
      </c>
      <c r="H4734" s="86">
        <f t="shared" si="516"/>
        <v>138.64318286555601</v>
      </c>
      <c r="I4734" s="86">
        <f t="shared" si="511"/>
        <v>4.9769819659922394</v>
      </c>
      <c r="J4734" s="86">
        <f t="shared" si="512"/>
        <v>7.1152328700695504</v>
      </c>
      <c r="L4734" s="87">
        <v>144.691147313724</v>
      </c>
      <c r="M4734" s="86">
        <v>149.40886316375199</v>
      </c>
      <c r="N4734" s="86">
        <v>147.78833187088199</v>
      </c>
      <c r="O4734" s="86">
        <f t="shared" si="517"/>
        <v>147.2961141161193</v>
      </c>
      <c r="P4734" s="86">
        <f t="shared" si="513"/>
        <v>2.3970647569431698</v>
      </c>
      <c r="Q4734" s="86">
        <f t="shared" si="514"/>
        <v>7.2025755602750818</v>
      </c>
      <c r="S4734" s="86">
        <f t="shared" si="515"/>
        <v>8.7342690205531509E-2</v>
      </c>
      <c r="T4734" s="87">
        <v>0.86815012899999999</v>
      </c>
      <c r="U4734" s="87">
        <v>0</v>
      </c>
    </row>
    <row r="4735" spans="2:21">
      <c r="B4735" s="87" t="s">
        <v>10501</v>
      </c>
      <c r="C4735" s="87" t="s">
        <v>832</v>
      </c>
      <c r="D4735" s="87"/>
      <c r="E4735" s="87">
        <v>596.72687881495096</v>
      </c>
      <c r="F4735" s="86">
        <v>548.046242880617</v>
      </c>
      <c r="G4735" s="86">
        <v>527.69954931498796</v>
      </c>
      <c r="H4735" s="86">
        <f t="shared" si="516"/>
        <v>557.49089033685198</v>
      </c>
      <c r="I4735" s="86">
        <f t="shared" si="511"/>
        <v>35.469621913033414</v>
      </c>
      <c r="J4735" s="86">
        <f t="shared" si="512"/>
        <v>9.1228044206852914</v>
      </c>
      <c r="L4735" s="87">
        <v>553.08707221480404</v>
      </c>
      <c r="M4735" s="86">
        <v>553.26875001144197</v>
      </c>
      <c r="N4735" s="86">
        <v>526.74413413806701</v>
      </c>
      <c r="O4735" s="86">
        <f t="shared" si="517"/>
        <v>544.3666521214376</v>
      </c>
      <c r="P4735" s="86">
        <f t="shared" si="513"/>
        <v>15.261818592851725</v>
      </c>
      <c r="Q4735" s="86">
        <f t="shared" si="514"/>
        <v>9.0884348798851313</v>
      </c>
      <c r="S4735" s="86">
        <f t="shared" si="515"/>
        <v>-3.4369540800160851E-2</v>
      </c>
      <c r="T4735" s="87">
        <v>0.76456006499999996</v>
      </c>
      <c r="U4735" s="87">
        <v>0</v>
      </c>
    </row>
    <row r="4736" spans="2:21">
      <c r="B4736" s="87" t="s">
        <v>10502</v>
      </c>
      <c r="C4736" s="87" t="s">
        <v>5728</v>
      </c>
      <c r="D4736" s="87"/>
      <c r="E4736" s="87">
        <v>151.22136963614</v>
      </c>
      <c r="F4736" s="86">
        <v>185.38079351984501</v>
      </c>
      <c r="G4736" s="86">
        <v>159.697397770956</v>
      </c>
      <c r="H4736" s="86">
        <f t="shared" si="516"/>
        <v>165.433186975647</v>
      </c>
      <c r="I4736" s="86">
        <f t="shared" si="511"/>
        <v>17.787383685273856</v>
      </c>
      <c r="J4736" s="86">
        <f t="shared" si="512"/>
        <v>7.3701048673460567</v>
      </c>
      <c r="L4736" s="87">
        <v>148.240197843619</v>
      </c>
      <c r="M4736" s="86">
        <v>161.10452170926499</v>
      </c>
      <c r="N4736" s="86">
        <v>163.24988289541699</v>
      </c>
      <c r="O4736" s="86">
        <f t="shared" si="517"/>
        <v>157.53153414943367</v>
      </c>
      <c r="P4736" s="86">
        <f t="shared" si="513"/>
        <v>8.1177177467299302</v>
      </c>
      <c r="Q4736" s="86">
        <f t="shared" si="514"/>
        <v>7.2994968412905568</v>
      </c>
      <c r="S4736" s="86">
        <f t="shared" si="515"/>
        <v>-7.0608026055500289E-2</v>
      </c>
      <c r="T4736" s="87">
        <v>0.69427988299999999</v>
      </c>
      <c r="U4736" s="87">
        <v>0</v>
      </c>
    </row>
    <row r="4737" spans="2:21">
      <c r="B4737" s="87" t="s">
        <v>10503</v>
      </c>
      <c r="C4737" s="87" t="s">
        <v>5729</v>
      </c>
      <c r="D4737" s="87" t="s">
        <v>5730</v>
      </c>
      <c r="E4737" s="87">
        <v>102.074424504395</v>
      </c>
      <c r="F4737" s="86">
        <v>102.129262463355</v>
      </c>
      <c r="G4737" s="86">
        <v>113.91218650707</v>
      </c>
      <c r="H4737" s="86">
        <f t="shared" si="516"/>
        <v>106.03862449160665</v>
      </c>
      <c r="I4737" s="86">
        <f t="shared" si="511"/>
        <v>6.8187598512446543</v>
      </c>
      <c r="J4737" s="86">
        <f t="shared" si="512"/>
        <v>6.7284460509091266</v>
      </c>
      <c r="L4737" s="87">
        <v>109.681960621033</v>
      </c>
      <c r="M4737" s="86">
        <v>104.903590928613</v>
      </c>
      <c r="N4737" s="86">
        <v>118.39738981708</v>
      </c>
      <c r="O4737" s="86">
        <f t="shared" si="517"/>
        <v>110.99431378890866</v>
      </c>
      <c r="P4737" s="86">
        <f t="shared" si="513"/>
        <v>6.8419555127553462</v>
      </c>
      <c r="Q4737" s="86">
        <f t="shared" si="514"/>
        <v>6.7943419593350596</v>
      </c>
      <c r="S4737" s="86">
        <f t="shared" si="515"/>
        <v>6.5895908425933195E-2</v>
      </c>
      <c r="T4737" s="87">
        <v>0.94240603899999997</v>
      </c>
      <c r="U4737" s="87">
        <v>0</v>
      </c>
    </row>
    <row r="4738" spans="2:21">
      <c r="B4738" s="87" t="s">
        <v>10504</v>
      </c>
      <c r="C4738" s="87" t="s">
        <v>832</v>
      </c>
      <c r="D4738" s="87" t="s">
        <v>955</v>
      </c>
      <c r="E4738" s="87">
        <v>171.159057419579</v>
      </c>
      <c r="F4738" s="86">
        <v>158.61194217543999</v>
      </c>
      <c r="G4738" s="86">
        <v>163.97850799225</v>
      </c>
      <c r="H4738" s="86">
        <f t="shared" si="516"/>
        <v>164.58316919575634</v>
      </c>
      <c r="I4738" s="86">
        <f t="shared" si="511"/>
        <v>6.2953742236419643</v>
      </c>
      <c r="J4738" s="86">
        <f t="shared" si="512"/>
        <v>7.3626729984422985</v>
      </c>
      <c r="L4738" s="87">
        <v>146.08378470602099</v>
      </c>
      <c r="M4738" s="86">
        <v>153.22814080254699</v>
      </c>
      <c r="N4738" s="86">
        <v>163.61579681801399</v>
      </c>
      <c r="O4738" s="86">
        <f t="shared" si="517"/>
        <v>154.30924077552731</v>
      </c>
      <c r="P4738" s="86">
        <f t="shared" si="513"/>
        <v>8.8158632610454468</v>
      </c>
      <c r="Q4738" s="86">
        <f t="shared" si="514"/>
        <v>7.2696806497510238</v>
      </c>
      <c r="S4738" s="86">
        <f t="shared" si="515"/>
        <v>-9.2992348691274138E-2</v>
      </c>
      <c r="T4738" s="87">
        <v>0.41871720600000001</v>
      </c>
      <c r="U4738" s="87">
        <v>0</v>
      </c>
    </row>
    <row r="4739" spans="2:21">
      <c r="B4739" s="87" t="s">
        <v>10505</v>
      </c>
      <c r="C4739" s="87" t="s">
        <v>5731</v>
      </c>
      <c r="D4739" s="87" t="s">
        <v>3513</v>
      </c>
      <c r="E4739" s="87">
        <v>109.45043186951401</v>
      </c>
      <c r="F4739" s="86">
        <v>104.452853068415</v>
      </c>
      <c r="G4739" s="86">
        <v>109.007277936433</v>
      </c>
      <c r="H4739" s="86">
        <f t="shared" si="516"/>
        <v>107.63685429145401</v>
      </c>
      <c r="I4739" s="86">
        <f t="shared" si="511"/>
        <v>2.7663141891941159</v>
      </c>
      <c r="J4739" s="86">
        <f t="shared" si="512"/>
        <v>6.7500283234313274</v>
      </c>
      <c r="L4739" s="87">
        <v>110.50048271522</v>
      </c>
      <c r="M4739" s="86">
        <v>91.635833041564794</v>
      </c>
      <c r="N4739" s="86">
        <v>104.605079068444</v>
      </c>
      <c r="O4739" s="86">
        <f t="shared" si="517"/>
        <v>102.24713160840959</v>
      </c>
      <c r="P4739" s="86">
        <f t="shared" si="513"/>
        <v>9.6508387716118698</v>
      </c>
      <c r="Q4739" s="86">
        <f t="shared" si="514"/>
        <v>6.675916560840351</v>
      </c>
      <c r="S4739" s="86">
        <f t="shared" si="515"/>
        <v>-7.4111762590977265E-2</v>
      </c>
      <c r="T4739" s="87">
        <v>0.59972641000000004</v>
      </c>
      <c r="U4739" s="87">
        <v>0</v>
      </c>
    </row>
    <row r="4740" spans="2:21">
      <c r="B4740" s="87" t="s">
        <v>10506</v>
      </c>
      <c r="C4740" s="87" t="s">
        <v>832</v>
      </c>
      <c r="D4740" s="87"/>
      <c r="E4740" s="87">
        <v>73.539159206616105</v>
      </c>
      <c r="F4740" s="86">
        <v>73.249976794818096</v>
      </c>
      <c r="G4740" s="86">
        <v>70.658519165275706</v>
      </c>
      <c r="H4740" s="86">
        <f t="shared" si="516"/>
        <v>72.482551722236636</v>
      </c>
      <c r="I4740" s="86">
        <f t="shared" si="511"/>
        <v>1.5862621767738772</v>
      </c>
      <c r="J4740" s="86">
        <f t="shared" si="512"/>
        <v>6.1795618407270201</v>
      </c>
      <c r="L4740" s="87">
        <v>72.153283234138996</v>
      </c>
      <c r="M4740" s="86">
        <v>69.898474473029296</v>
      </c>
      <c r="N4740" s="86">
        <v>70.070725991640302</v>
      </c>
      <c r="O4740" s="86">
        <f t="shared" si="517"/>
        <v>70.707494566269531</v>
      </c>
      <c r="P4740" s="86">
        <f t="shared" si="513"/>
        <v>1.2550483259702676</v>
      </c>
      <c r="Q4740" s="86">
        <f t="shared" si="514"/>
        <v>6.1437912349651391</v>
      </c>
      <c r="S4740" s="86">
        <f t="shared" si="515"/>
        <v>-3.5770605761880771E-2</v>
      </c>
      <c r="T4740" s="87">
        <v>0.83937710200000004</v>
      </c>
      <c r="U4740" s="87">
        <v>0</v>
      </c>
    </row>
    <row r="4741" spans="2:21">
      <c r="B4741" s="87" t="s">
        <v>10507</v>
      </c>
      <c r="C4741" s="87" t="s">
        <v>5732</v>
      </c>
      <c r="D4741" s="87" t="s">
        <v>5733</v>
      </c>
      <c r="E4741" s="87">
        <v>187.45148944479899</v>
      </c>
      <c r="F4741" s="86">
        <v>196.56551405313499</v>
      </c>
      <c r="G4741" s="86">
        <v>215.96805105841801</v>
      </c>
      <c r="H4741" s="86">
        <f t="shared" si="516"/>
        <v>199.99501818545068</v>
      </c>
      <c r="I4741" s="86">
        <f t="shared" si="511"/>
        <v>14.56432955926946</v>
      </c>
      <c r="J4741" s="86">
        <f t="shared" si="512"/>
        <v>7.643820253131425</v>
      </c>
      <c r="L4741" s="87">
        <v>175.57298920307201</v>
      </c>
      <c r="M4741" s="86">
        <v>235.60590850909</v>
      </c>
      <c r="N4741" s="86">
        <v>222.20122949654001</v>
      </c>
      <c r="O4741" s="86">
        <f t="shared" si="517"/>
        <v>211.12670906956734</v>
      </c>
      <c r="P4741" s="86">
        <f t="shared" si="513"/>
        <v>31.511451920156013</v>
      </c>
      <c r="Q4741" s="86">
        <f t="shared" si="514"/>
        <v>7.7219652914572032</v>
      </c>
      <c r="S4741" s="86">
        <f t="shared" si="515"/>
        <v>7.8145038325779501E-2</v>
      </c>
      <c r="T4741" s="87">
        <v>0.94203867699999999</v>
      </c>
      <c r="U4741" s="87">
        <v>0</v>
      </c>
    </row>
    <row r="4742" spans="2:21">
      <c r="B4742" s="87" t="s">
        <v>10508</v>
      </c>
      <c r="C4742" s="87" t="s">
        <v>5734</v>
      </c>
      <c r="D4742" s="87" t="s">
        <v>1804</v>
      </c>
      <c r="E4742" s="87">
        <v>58.293808177690003</v>
      </c>
      <c r="F4742" s="86">
        <v>64.284592526761799</v>
      </c>
      <c r="G4742" s="86">
        <v>65.918815163554697</v>
      </c>
      <c r="H4742" s="86">
        <f t="shared" si="516"/>
        <v>62.832405289335497</v>
      </c>
      <c r="I4742" s="86">
        <f t="shared" ref="I4742:I4777" si="518">STDEV(E4742:G4742)</f>
        <v>4.0145757824494002</v>
      </c>
      <c r="J4742" s="86">
        <f t="shared" ref="J4742:J4777" si="519">LOG(H4742,2)</f>
        <v>5.9734369038839361</v>
      </c>
      <c r="L4742" s="87">
        <v>72.588901490342295</v>
      </c>
      <c r="M4742" s="86">
        <v>68.224620215285896</v>
      </c>
      <c r="N4742" s="86">
        <v>62.390428772484199</v>
      </c>
      <c r="O4742" s="86">
        <f t="shared" si="517"/>
        <v>67.734650159370801</v>
      </c>
      <c r="P4742" s="86">
        <f t="shared" ref="P4742:P4777" si="520">STDEV(L4742:N4742)</f>
        <v>5.1168607989659103</v>
      </c>
      <c r="Q4742" s="86">
        <f t="shared" ref="Q4742:Q4777" si="521">LOG(O4742,2)</f>
        <v>6.0818221388003666</v>
      </c>
      <c r="S4742" s="86">
        <f t="shared" ref="S4742:S4777" si="522">LOG(O4742/H4742,2)</f>
        <v>0.10838523491643048</v>
      </c>
      <c r="T4742" s="87">
        <v>0.82367909800000005</v>
      </c>
      <c r="U4742" s="87">
        <v>0</v>
      </c>
    </row>
    <row r="4743" spans="2:21">
      <c r="B4743" s="87" t="s">
        <v>10509</v>
      </c>
      <c r="C4743" s="87" t="s">
        <v>5735</v>
      </c>
      <c r="D4743" s="87" t="s">
        <v>844</v>
      </c>
      <c r="E4743" s="87">
        <v>71.520270721354805</v>
      </c>
      <c r="F4743" s="86">
        <v>64.185549351276507</v>
      </c>
      <c r="G4743" s="86">
        <v>70.923120325752905</v>
      </c>
      <c r="H4743" s="86">
        <f t="shared" ref="H4743:H4777" si="523">AVERAGE(E4743:G4743)</f>
        <v>68.876313466128067</v>
      </c>
      <c r="I4743" s="86">
        <f t="shared" si="518"/>
        <v>4.0732785486173508</v>
      </c>
      <c r="J4743" s="86">
        <f t="shared" si="519"/>
        <v>6.1059360209196312</v>
      </c>
      <c r="L4743" s="87">
        <v>70.524400370935297</v>
      </c>
      <c r="M4743" s="86">
        <v>71.4499111750536</v>
      </c>
      <c r="N4743" s="86">
        <v>69.415396471960307</v>
      </c>
      <c r="O4743" s="86">
        <f t="shared" ref="O4743:O4777" si="524">AVERAGE(L4743:N4743)</f>
        <v>70.463236005983063</v>
      </c>
      <c r="P4743" s="86">
        <f t="shared" si="520"/>
        <v>1.0186355231046604</v>
      </c>
      <c r="Q4743" s="86">
        <f t="shared" si="521"/>
        <v>6.1387988266402074</v>
      </c>
      <c r="S4743" s="86">
        <f t="shared" si="522"/>
        <v>3.2862805720576149E-2</v>
      </c>
      <c r="T4743" s="87">
        <v>0.98966188700000002</v>
      </c>
      <c r="U4743" s="87">
        <v>0</v>
      </c>
    </row>
    <row r="4744" spans="2:21">
      <c r="B4744" s="87" t="s">
        <v>10510</v>
      </c>
      <c r="C4744" s="87" t="s">
        <v>5736</v>
      </c>
      <c r="D4744" s="87" t="s">
        <v>1587</v>
      </c>
      <c r="E4744" s="87">
        <v>16.700099081556399</v>
      </c>
      <c r="F4744" s="86">
        <v>15.528241051213</v>
      </c>
      <c r="G4744" s="86">
        <v>15.1905647201676</v>
      </c>
      <c r="H4744" s="86">
        <f t="shared" si="523"/>
        <v>15.806301617645666</v>
      </c>
      <c r="I4744" s="86">
        <f t="shared" si="518"/>
        <v>0.79225106879512219</v>
      </c>
      <c r="J4744" s="86">
        <f t="shared" si="519"/>
        <v>3.9824279381020813</v>
      </c>
      <c r="L4744" s="87">
        <v>17.3028453127665</v>
      </c>
      <c r="M4744" s="86">
        <v>17.886252165272399</v>
      </c>
      <c r="N4744" s="86">
        <v>20.504816209086201</v>
      </c>
      <c r="O4744" s="86">
        <f t="shared" si="524"/>
        <v>18.564637895708369</v>
      </c>
      <c r="P4744" s="86">
        <f t="shared" si="520"/>
        <v>1.7053767339400265</v>
      </c>
      <c r="Q4744" s="86">
        <f t="shared" si="521"/>
        <v>4.2144852705076712</v>
      </c>
      <c r="S4744" s="86">
        <f t="shared" si="522"/>
        <v>0.23205733240559021</v>
      </c>
      <c r="T4744" s="87">
        <v>0.46120408000000002</v>
      </c>
      <c r="U4744" s="87">
        <v>0</v>
      </c>
    </row>
    <row r="4745" spans="2:21">
      <c r="B4745" s="87" t="s">
        <v>10511</v>
      </c>
      <c r="C4745" s="87" t="s">
        <v>841</v>
      </c>
      <c r="D4745" s="87" t="s">
        <v>5737</v>
      </c>
      <c r="E4745" s="87">
        <v>46.562512119602502</v>
      </c>
      <c r="F4745" s="86">
        <v>51.668326733300297</v>
      </c>
      <c r="G4745" s="86">
        <v>47.114025102191299</v>
      </c>
      <c r="H4745" s="86">
        <f t="shared" si="523"/>
        <v>48.448287985031364</v>
      </c>
      <c r="I4745" s="86">
        <f t="shared" si="518"/>
        <v>2.8022363921974907</v>
      </c>
      <c r="J4745" s="86">
        <f t="shared" si="519"/>
        <v>5.5983737809788163</v>
      </c>
      <c r="L4745" s="87">
        <v>59.007581479230197</v>
      </c>
      <c r="M4745" s="86">
        <v>52.832976055885297</v>
      </c>
      <c r="N4745" s="86">
        <v>61.590194362928898</v>
      </c>
      <c r="O4745" s="86">
        <f t="shared" si="524"/>
        <v>57.810250632681459</v>
      </c>
      <c r="P4745" s="86">
        <f t="shared" si="520"/>
        <v>4.4997132115700138</v>
      </c>
      <c r="Q4745" s="86">
        <f t="shared" si="521"/>
        <v>5.8532534219687191</v>
      </c>
      <c r="S4745" s="86">
        <f t="shared" si="522"/>
        <v>0.2548796409899024</v>
      </c>
      <c r="T4745" s="87">
        <v>0.28714721199999999</v>
      </c>
      <c r="U4745" s="87">
        <v>0</v>
      </c>
    </row>
    <row r="4746" spans="2:21">
      <c r="B4746" s="87" t="s">
        <v>10512</v>
      </c>
      <c r="C4746" s="87" t="s">
        <v>832</v>
      </c>
      <c r="D4746" s="87" t="s">
        <v>3021</v>
      </c>
      <c r="E4746" s="87">
        <v>81.697259219524696</v>
      </c>
      <c r="F4746" s="86">
        <v>70.485270230053004</v>
      </c>
      <c r="G4746" s="86">
        <v>56.5661175180133</v>
      </c>
      <c r="H4746" s="86">
        <f t="shared" si="523"/>
        <v>69.582882322530338</v>
      </c>
      <c r="I4746" s="86">
        <f t="shared" si="518"/>
        <v>12.589849036310655</v>
      </c>
      <c r="J4746" s="86">
        <f t="shared" si="519"/>
        <v>6.1206605356487724</v>
      </c>
      <c r="L4746" s="87">
        <v>85.239517404828604</v>
      </c>
      <c r="M4746" s="86">
        <v>72.124257706864299</v>
      </c>
      <c r="N4746" s="86">
        <v>60.709707017796902</v>
      </c>
      <c r="O4746" s="86">
        <f t="shared" si="524"/>
        <v>72.691160709829944</v>
      </c>
      <c r="P4746" s="86">
        <f t="shared" si="520"/>
        <v>12.274727437585275</v>
      </c>
      <c r="Q4746" s="86">
        <f t="shared" si="521"/>
        <v>6.1837080370870909</v>
      </c>
      <c r="S4746" s="86">
        <f t="shared" si="522"/>
        <v>6.3047501438318346E-2</v>
      </c>
      <c r="T4746" s="87">
        <v>0.98103776399999998</v>
      </c>
      <c r="U4746" s="87">
        <v>0</v>
      </c>
    </row>
    <row r="4747" spans="2:21">
      <c r="B4747" s="87" t="s">
        <v>10513</v>
      </c>
      <c r="C4747" s="87" t="s">
        <v>5738</v>
      </c>
      <c r="D4747" s="87" t="s">
        <v>5739</v>
      </c>
      <c r="E4747" s="87">
        <v>157.07115702968599</v>
      </c>
      <c r="F4747" s="86">
        <v>134.72666657808699</v>
      </c>
      <c r="G4747" s="86">
        <v>146.43543272285399</v>
      </c>
      <c r="H4747" s="86">
        <f t="shared" si="523"/>
        <v>146.07775211020899</v>
      </c>
      <c r="I4747" s="86">
        <f t="shared" si="518"/>
        <v>11.176538594345582</v>
      </c>
      <c r="J4747" s="86">
        <f t="shared" si="519"/>
        <v>7.1905926597412195</v>
      </c>
      <c r="L4747" s="87">
        <v>137.03156260416199</v>
      </c>
      <c r="M4747" s="86">
        <v>129.21428435891801</v>
      </c>
      <c r="N4747" s="86">
        <v>137.40303204951701</v>
      </c>
      <c r="O4747" s="86">
        <f t="shared" si="524"/>
        <v>134.54962633753235</v>
      </c>
      <c r="P4747" s="86">
        <f t="shared" si="520"/>
        <v>4.6242732303337446</v>
      </c>
      <c r="Q4747" s="86">
        <f t="shared" si="521"/>
        <v>7.0719945741998211</v>
      </c>
      <c r="S4747" s="86">
        <f t="shared" si="522"/>
        <v>-0.11859808554139749</v>
      </c>
      <c r="T4747" s="87">
        <v>0.30668676</v>
      </c>
      <c r="U4747" s="87">
        <v>0</v>
      </c>
    </row>
    <row r="4748" spans="2:21">
      <c r="B4748" s="87" t="s">
        <v>10514</v>
      </c>
      <c r="C4748" s="87" t="s">
        <v>832</v>
      </c>
      <c r="D4748" s="87" t="s">
        <v>1325</v>
      </c>
      <c r="E4748" s="87">
        <v>101.028114766703</v>
      </c>
      <c r="F4748" s="86">
        <v>90.727898020719394</v>
      </c>
      <c r="G4748" s="86">
        <v>80.617602847443905</v>
      </c>
      <c r="H4748" s="86">
        <f t="shared" si="523"/>
        <v>90.791205211622085</v>
      </c>
      <c r="I4748" s="86">
        <f t="shared" si="518"/>
        <v>10.205403228283995</v>
      </c>
      <c r="J4748" s="86">
        <f t="shared" si="519"/>
        <v>6.5044806477768944</v>
      </c>
      <c r="L4748" s="87">
        <v>106.493357580493</v>
      </c>
      <c r="M4748" s="86">
        <v>95.695244618427907</v>
      </c>
      <c r="N4748" s="86">
        <v>91.0732593002285</v>
      </c>
      <c r="O4748" s="86">
        <f t="shared" si="524"/>
        <v>97.753953833049806</v>
      </c>
      <c r="P4748" s="86">
        <f t="shared" si="520"/>
        <v>7.9135055737663347</v>
      </c>
      <c r="Q4748" s="86">
        <f t="shared" si="521"/>
        <v>6.6110831508620755</v>
      </c>
      <c r="S4748" s="86">
        <f t="shared" si="522"/>
        <v>0.10660250308518084</v>
      </c>
      <c r="T4748" s="87">
        <v>0.84775306900000003</v>
      </c>
      <c r="U4748" s="87">
        <v>0</v>
      </c>
    </row>
    <row r="4749" spans="2:21">
      <c r="B4749" s="87" t="s">
        <v>10515</v>
      </c>
      <c r="C4749" s="87" t="s">
        <v>2289</v>
      </c>
      <c r="D4749" s="87" t="s">
        <v>5740</v>
      </c>
      <c r="E4749" s="87">
        <v>72.036361535761301</v>
      </c>
      <c r="F4749" s="86">
        <v>86.319216494828098</v>
      </c>
      <c r="G4749" s="86">
        <v>77.248539559011405</v>
      </c>
      <c r="H4749" s="86">
        <f t="shared" si="523"/>
        <v>78.534705863200273</v>
      </c>
      <c r="I4749" s="86">
        <f t="shared" si="518"/>
        <v>7.2277696606185424</v>
      </c>
      <c r="J4749" s="86">
        <f t="shared" si="519"/>
        <v>6.2952584420342843</v>
      </c>
      <c r="L4749" s="87">
        <v>90.364839198224203</v>
      </c>
      <c r="M4749" s="86">
        <v>97.178412518866807</v>
      </c>
      <c r="N4749" s="86">
        <v>86.341049175798503</v>
      </c>
      <c r="O4749" s="86">
        <f t="shared" si="524"/>
        <v>91.294766964296514</v>
      </c>
      <c r="P4749" s="86">
        <f t="shared" si="520"/>
        <v>5.4782009177287678</v>
      </c>
      <c r="Q4749" s="86">
        <f t="shared" si="521"/>
        <v>6.5124602618763934</v>
      </c>
      <c r="S4749" s="86">
        <f t="shared" si="522"/>
        <v>0.21720181984210987</v>
      </c>
      <c r="T4749" s="87">
        <v>0.31791041799999997</v>
      </c>
      <c r="U4749" s="87">
        <v>0</v>
      </c>
    </row>
    <row r="4750" spans="2:21">
      <c r="B4750" s="87" t="s">
        <v>10516</v>
      </c>
      <c r="C4750" s="87" t="s">
        <v>841</v>
      </c>
      <c r="D4750" s="87"/>
      <c r="E4750" s="87">
        <v>47.712949385195998</v>
      </c>
      <c r="F4750" s="86">
        <v>41.4499342316605</v>
      </c>
      <c r="G4750" s="86">
        <v>44.422755463773598</v>
      </c>
      <c r="H4750" s="86">
        <f t="shared" si="523"/>
        <v>44.528546360210036</v>
      </c>
      <c r="I4750" s="86">
        <f t="shared" si="518"/>
        <v>3.1328475048556768</v>
      </c>
      <c r="J4750" s="86">
        <f t="shared" si="519"/>
        <v>5.4766586104825326</v>
      </c>
      <c r="L4750" s="87">
        <v>48.061359378665699</v>
      </c>
      <c r="M4750" s="86">
        <v>48.746050036363499</v>
      </c>
      <c r="N4750" s="86">
        <v>41.081426469620702</v>
      </c>
      <c r="O4750" s="86">
        <f t="shared" si="524"/>
        <v>45.962945294883298</v>
      </c>
      <c r="P4750" s="86">
        <f t="shared" si="520"/>
        <v>4.2413582559398959</v>
      </c>
      <c r="Q4750" s="86">
        <f t="shared" si="521"/>
        <v>5.5223993433974226</v>
      </c>
      <c r="S4750" s="86">
        <f t="shared" si="522"/>
        <v>4.5740732914890322E-2</v>
      </c>
      <c r="T4750" s="87">
        <v>1</v>
      </c>
      <c r="U4750" s="87">
        <v>0</v>
      </c>
    </row>
    <row r="4751" spans="2:21">
      <c r="B4751" s="87" t="s">
        <v>10517</v>
      </c>
      <c r="C4751" s="87" t="s">
        <v>4987</v>
      </c>
      <c r="D4751" s="87" t="s">
        <v>1930</v>
      </c>
      <c r="E4751" s="87">
        <v>131.78401388840001</v>
      </c>
      <c r="F4751" s="86">
        <v>134.70605464032201</v>
      </c>
      <c r="G4751" s="86">
        <v>135.704895313604</v>
      </c>
      <c r="H4751" s="86">
        <f t="shared" si="523"/>
        <v>134.06498794744201</v>
      </c>
      <c r="I4751" s="86">
        <f t="shared" si="518"/>
        <v>2.0375359300310487</v>
      </c>
      <c r="J4751" s="86">
        <f t="shared" si="519"/>
        <v>7.0667887058405681</v>
      </c>
      <c r="L4751" s="87">
        <v>143.44565652283899</v>
      </c>
      <c r="M4751" s="86">
        <v>157.84437419699799</v>
      </c>
      <c r="N4751" s="86">
        <v>134.970137975283</v>
      </c>
      <c r="O4751" s="86">
        <f t="shared" si="524"/>
        <v>145.42005623170667</v>
      </c>
      <c r="P4751" s="86">
        <f t="shared" si="520"/>
        <v>11.564227658580883</v>
      </c>
      <c r="Q4751" s="86">
        <f t="shared" si="521"/>
        <v>7.1840824482384296</v>
      </c>
      <c r="S4751" s="86">
        <f t="shared" si="522"/>
        <v>0.1172937423978628</v>
      </c>
      <c r="T4751" s="87">
        <v>0.75102210400000002</v>
      </c>
      <c r="U4751" s="87">
        <v>0</v>
      </c>
    </row>
    <row r="4752" spans="2:21">
      <c r="B4752" s="87" t="s">
        <v>10518</v>
      </c>
      <c r="C4752" s="87" t="s">
        <v>5741</v>
      </c>
      <c r="D4752" s="87" t="s">
        <v>5007</v>
      </c>
      <c r="E4752" s="87">
        <v>629.11967239650596</v>
      </c>
      <c r="F4752" s="86">
        <v>626.34434986422696</v>
      </c>
      <c r="G4752" s="86">
        <v>621.19904582683705</v>
      </c>
      <c r="H4752" s="86">
        <f t="shared" si="523"/>
        <v>625.55435602918999</v>
      </c>
      <c r="I4752" s="86">
        <f t="shared" si="518"/>
        <v>4.0189736262612605</v>
      </c>
      <c r="J4752" s="86">
        <f t="shared" si="519"/>
        <v>9.2889914391004869</v>
      </c>
      <c r="L4752" s="87">
        <v>649.65468983227197</v>
      </c>
      <c r="M4752" s="86">
        <v>615.58916285477903</v>
      </c>
      <c r="N4752" s="86">
        <v>628.62832399272395</v>
      </c>
      <c r="O4752" s="86">
        <f t="shared" si="524"/>
        <v>631.29072555992491</v>
      </c>
      <c r="P4752" s="86">
        <f t="shared" si="520"/>
        <v>17.188115622206837</v>
      </c>
      <c r="Q4752" s="86">
        <f t="shared" si="521"/>
        <v>9.3021607460601832</v>
      </c>
      <c r="S4752" s="86">
        <f t="shared" si="522"/>
        <v>1.316930695969711E-2</v>
      </c>
      <c r="T4752" s="87">
        <v>0.93296457899999996</v>
      </c>
      <c r="U4752" s="87">
        <v>0</v>
      </c>
    </row>
    <row r="4753" spans="2:21">
      <c r="B4753" s="87" t="s">
        <v>10519</v>
      </c>
      <c r="C4753" s="87" t="s">
        <v>4409</v>
      </c>
      <c r="D4753" s="87" t="s">
        <v>861</v>
      </c>
      <c r="E4753" s="87">
        <v>62.479821614932</v>
      </c>
      <c r="F4753" s="86">
        <v>59.129877108751302</v>
      </c>
      <c r="G4753" s="86">
        <v>66.950530274856504</v>
      </c>
      <c r="H4753" s="86">
        <f t="shared" si="523"/>
        <v>62.853409666179935</v>
      </c>
      <c r="I4753" s="86">
        <f t="shared" si="518"/>
        <v>3.923688317151893</v>
      </c>
      <c r="J4753" s="86">
        <f t="shared" si="519"/>
        <v>5.9739191048483526</v>
      </c>
      <c r="L4753" s="87">
        <v>63.919702469703097</v>
      </c>
      <c r="M4753" s="86">
        <v>51.985264571544199</v>
      </c>
      <c r="N4753" s="86">
        <v>55.385880541278098</v>
      </c>
      <c r="O4753" s="86">
        <f t="shared" si="524"/>
        <v>57.096949194175124</v>
      </c>
      <c r="P4753" s="86">
        <f t="shared" si="520"/>
        <v>6.1484566305250947</v>
      </c>
      <c r="Q4753" s="86">
        <f t="shared" si="521"/>
        <v>5.8353417564120909</v>
      </c>
      <c r="S4753" s="86">
        <f t="shared" si="522"/>
        <v>-0.13857734843626238</v>
      </c>
      <c r="T4753" s="87">
        <v>0.469778535</v>
      </c>
      <c r="U4753" s="87">
        <v>0</v>
      </c>
    </row>
    <row r="4754" spans="2:21">
      <c r="B4754" s="87" t="s">
        <v>10520</v>
      </c>
      <c r="C4754" s="87" t="s">
        <v>5742</v>
      </c>
      <c r="D4754" s="87" t="s">
        <v>5743</v>
      </c>
      <c r="E4754" s="87">
        <v>47.0066426779007</v>
      </c>
      <c r="F4754" s="86">
        <v>41.601166995372502</v>
      </c>
      <c r="G4754" s="86">
        <v>46.785232644581598</v>
      </c>
      <c r="H4754" s="86">
        <f t="shared" si="523"/>
        <v>45.1310141059516</v>
      </c>
      <c r="I4754" s="86">
        <f t="shared" si="518"/>
        <v>3.0589411679143645</v>
      </c>
      <c r="J4754" s="86">
        <f t="shared" si="519"/>
        <v>5.4960472915452225</v>
      </c>
      <c r="L4754" s="87">
        <v>42.1603840577176</v>
      </c>
      <c r="M4754" s="86">
        <v>42.650258094654198</v>
      </c>
      <c r="N4754" s="86">
        <v>44.723365919614601</v>
      </c>
      <c r="O4754" s="86">
        <f t="shared" si="524"/>
        <v>43.178002690662133</v>
      </c>
      <c r="P4754" s="86">
        <f t="shared" si="520"/>
        <v>1.3605531136508189</v>
      </c>
      <c r="Q4754" s="86">
        <f t="shared" si="521"/>
        <v>5.4322246042292166</v>
      </c>
      <c r="S4754" s="86">
        <f t="shared" si="522"/>
        <v>-6.3822687316006682E-2</v>
      </c>
      <c r="T4754" s="87">
        <v>0.77763871399999995</v>
      </c>
      <c r="U4754" s="87">
        <v>0</v>
      </c>
    </row>
    <row r="4755" spans="2:21">
      <c r="B4755" s="87" t="s">
        <v>10521</v>
      </c>
      <c r="C4755" s="87" t="s">
        <v>5744</v>
      </c>
      <c r="D4755" s="87" t="s">
        <v>5745</v>
      </c>
      <c r="E4755" s="87">
        <v>493.32006248433203</v>
      </c>
      <c r="F4755" s="86">
        <v>558.14323792022503</v>
      </c>
      <c r="G4755" s="86">
        <v>597.57102708888601</v>
      </c>
      <c r="H4755" s="86">
        <f t="shared" si="523"/>
        <v>549.67810916448104</v>
      </c>
      <c r="I4755" s="86">
        <f t="shared" si="518"/>
        <v>52.638481255479668</v>
      </c>
      <c r="J4755" s="86">
        <f t="shared" si="519"/>
        <v>9.102443215214242</v>
      </c>
      <c r="L4755" s="87">
        <v>419.02034898563397</v>
      </c>
      <c r="M4755" s="86">
        <v>493.44507671169902</v>
      </c>
      <c r="N4755" s="86">
        <v>519.05090971876302</v>
      </c>
      <c r="O4755" s="86">
        <f t="shared" si="524"/>
        <v>477.17211180536532</v>
      </c>
      <c r="P4755" s="86">
        <f t="shared" si="520"/>
        <v>51.962826234512406</v>
      </c>
      <c r="Q4755" s="86">
        <f t="shared" si="521"/>
        <v>8.8983659173514251</v>
      </c>
      <c r="S4755" s="86">
        <f t="shared" si="522"/>
        <v>-0.20407729786281625</v>
      </c>
      <c r="T4755" s="87">
        <v>0.14816373799999999</v>
      </c>
      <c r="U4755" s="87">
        <v>0</v>
      </c>
    </row>
    <row r="4756" spans="2:21">
      <c r="B4756" s="87" t="s">
        <v>10522</v>
      </c>
      <c r="C4756" s="87" t="s">
        <v>841</v>
      </c>
      <c r="D4756" s="87" t="s">
        <v>4051</v>
      </c>
      <c r="E4756" s="87">
        <v>111.196685263822</v>
      </c>
      <c r="F4756" s="86">
        <v>102.916000289948</v>
      </c>
      <c r="G4756" s="86">
        <v>111.90896444811101</v>
      </c>
      <c r="H4756" s="86">
        <f t="shared" si="523"/>
        <v>108.67388333396035</v>
      </c>
      <c r="I4756" s="86">
        <f t="shared" si="518"/>
        <v>4.9991747589463627</v>
      </c>
      <c r="J4756" s="86">
        <f t="shared" si="519"/>
        <v>6.7638614612192534</v>
      </c>
      <c r="L4756" s="87">
        <v>119.655006137046</v>
      </c>
      <c r="M4756" s="86">
        <v>116.152437495668</v>
      </c>
      <c r="N4756" s="86">
        <v>115.222252030099</v>
      </c>
      <c r="O4756" s="86">
        <f t="shared" si="524"/>
        <v>117.009898554271</v>
      </c>
      <c r="P4756" s="86">
        <f t="shared" si="520"/>
        <v>2.3374680411567801</v>
      </c>
      <c r="Q4756" s="86">
        <f t="shared" si="521"/>
        <v>6.8704867707894044</v>
      </c>
      <c r="S4756" s="86">
        <f t="shared" si="522"/>
        <v>0.10662530957015232</v>
      </c>
      <c r="T4756" s="87">
        <v>0.774981472</v>
      </c>
      <c r="U4756" s="87">
        <v>0</v>
      </c>
    </row>
    <row r="4757" spans="2:21">
      <c r="B4757" s="87" t="s">
        <v>10523</v>
      </c>
      <c r="C4757" s="87" t="s">
        <v>5746</v>
      </c>
      <c r="D4757" s="87" t="s">
        <v>1037</v>
      </c>
      <c r="E4757" s="87">
        <v>102.501789244671</v>
      </c>
      <c r="F4757" s="86">
        <v>88.997680054713399</v>
      </c>
      <c r="G4757" s="86">
        <v>86.579967643753307</v>
      </c>
      <c r="H4757" s="86">
        <f t="shared" si="523"/>
        <v>92.693145647712569</v>
      </c>
      <c r="I4757" s="86">
        <f t="shared" si="518"/>
        <v>8.5801194767114328</v>
      </c>
      <c r="J4757" s="86">
        <f t="shared" si="519"/>
        <v>6.5343907551441616</v>
      </c>
      <c r="L4757" s="87">
        <v>101.703149598569</v>
      </c>
      <c r="M4757" s="86">
        <v>93.160440814488297</v>
      </c>
      <c r="N4757" s="86">
        <v>94.448338046160302</v>
      </c>
      <c r="O4757" s="86">
        <f t="shared" si="524"/>
        <v>96.437309486405866</v>
      </c>
      <c r="P4757" s="86">
        <f t="shared" si="520"/>
        <v>4.605591589034657</v>
      </c>
      <c r="Q4757" s="86">
        <f t="shared" si="521"/>
        <v>6.5915194965042261</v>
      </c>
      <c r="S4757" s="86">
        <f t="shared" si="522"/>
        <v>5.7128741360064184E-2</v>
      </c>
      <c r="T4757" s="87">
        <v>0.96793640000000003</v>
      </c>
      <c r="U4757" s="87">
        <v>0</v>
      </c>
    </row>
    <row r="4758" spans="2:21">
      <c r="B4758" s="87" t="s">
        <v>10524</v>
      </c>
      <c r="C4758" s="87" t="s">
        <v>841</v>
      </c>
      <c r="D4758" s="87"/>
      <c r="E4758" s="87">
        <v>0.84011872020077905</v>
      </c>
      <c r="F4758" s="86">
        <v>0.37017987580627998</v>
      </c>
      <c r="G4758" s="86">
        <v>0.79877226466358897</v>
      </c>
      <c r="H4758" s="86">
        <f t="shared" si="523"/>
        <v>0.66969028689021604</v>
      </c>
      <c r="I4758" s="86">
        <f t="shared" si="518"/>
        <v>0.26020616270012398</v>
      </c>
      <c r="J4758" s="86">
        <f t="shared" si="519"/>
        <v>-0.57843405136609571</v>
      </c>
      <c r="L4758" s="87">
        <v>0.750311919671246</v>
      </c>
      <c r="M4758" s="86">
        <v>0.22060478324821201</v>
      </c>
      <c r="N4758" s="86">
        <v>0.40308613060596898</v>
      </c>
      <c r="O4758" s="86">
        <f t="shared" si="524"/>
        <v>0.45800094450847562</v>
      </c>
      <c r="P4758" s="86">
        <f t="shared" si="520"/>
        <v>0.26908946501829634</v>
      </c>
      <c r="Q4758" s="86">
        <f t="shared" si="521"/>
        <v>-1.1265775213767397</v>
      </c>
      <c r="S4758" s="86">
        <f t="shared" si="522"/>
        <v>-0.54814347001064401</v>
      </c>
      <c r="T4758" s="87">
        <v>0.91937540200000001</v>
      </c>
      <c r="U4758" s="87">
        <v>0</v>
      </c>
    </row>
    <row r="4759" spans="2:21">
      <c r="B4759" s="87" t="s">
        <v>10525</v>
      </c>
      <c r="C4759" s="87" t="s">
        <v>5747</v>
      </c>
      <c r="D4759" s="87" t="s">
        <v>5748</v>
      </c>
      <c r="E4759" s="87">
        <v>412.54250839333002</v>
      </c>
      <c r="F4759" s="86">
        <v>377.58347332240601</v>
      </c>
      <c r="G4759" s="86">
        <v>434.80537617279799</v>
      </c>
      <c r="H4759" s="86">
        <f t="shared" si="523"/>
        <v>408.3104526295113</v>
      </c>
      <c r="I4759" s="86">
        <f t="shared" si="518"/>
        <v>28.844744121693605</v>
      </c>
      <c r="J4759" s="86">
        <f t="shared" si="519"/>
        <v>8.673522690386374</v>
      </c>
      <c r="L4759" s="87">
        <v>331.32194768640801</v>
      </c>
      <c r="M4759" s="86">
        <v>332.99711492414298</v>
      </c>
      <c r="N4759" s="86">
        <v>355.77654790853097</v>
      </c>
      <c r="O4759" s="86">
        <f t="shared" si="524"/>
        <v>340.0318701730273</v>
      </c>
      <c r="P4759" s="86">
        <f t="shared" si="520"/>
        <v>13.660992060049791</v>
      </c>
      <c r="Q4759" s="86">
        <f t="shared" si="521"/>
        <v>8.4095261619782224</v>
      </c>
      <c r="S4759" s="86">
        <f t="shared" si="522"/>
        <v>-0.26399652840815147</v>
      </c>
      <c r="T4759" s="87">
        <v>6.3963020000000004E-3</v>
      </c>
      <c r="U4759" s="87">
        <v>0</v>
      </c>
    </row>
    <row r="4760" spans="2:21">
      <c r="B4760" s="87" t="s">
        <v>10526</v>
      </c>
      <c r="C4760" s="87" t="s">
        <v>5749</v>
      </c>
      <c r="D4760" s="87" t="s">
        <v>5750</v>
      </c>
      <c r="E4760" s="87">
        <v>104.421447620495</v>
      </c>
      <c r="F4760" s="86">
        <v>90.226184227653405</v>
      </c>
      <c r="G4760" s="86">
        <v>104.426853596865</v>
      </c>
      <c r="H4760" s="86">
        <f t="shared" si="523"/>
        <v>99.691495148337808</v>
      </c>
      <c r="I4760" s="86">
        <f t="shared" si="518"/>
        <v>8.1972001576797933</v>
      </c>
      <c r="J4760" s="86">
        <f t="shared" si="519"/>
        <v>6.6393985259834016</v>
      </c>
      <c r="L4760" s="87">
        <v>127.525133707693</v>
      </c>
      <c r="M4760" s="86">
        <v>113.295727902381</v>
      </c>
      <c r="N4760" s="86">
        <v>112.879101184192</v>
      </c>
      <c r="O4760" s="86">
        <f t="shared" si="524"/>
        <v>117.89998759808867</v>
      </c>
      <c r="P4760" s="86">
        <f t="shared" si="520"/>
        <v>8.3382235925286174</v>
      </c>
      <c r="Q4760" s="86">
        <f t="shared" si="521"/>
        <v>6.8814197563351751</v>
      </c>
      <c r="S4760" s="86">
        <f t="shared" si="522"/>
        <v>0.2420212303517737</v>
      </c>
      <c r="T4760" s="87">
        <v>0.181588149</v>
      </c>
      <c r="U4760" s="87">
        <v>0</v>
      </c>
    </row>
    <row r="4761" spans="2:21">
      <c r="B4761" s="87" t="s">
        <v>10527</v>
      </c>
      <c r="C4761" s="87" t="s">
        <v>841</v>
      </c>
      <c r="D4761" s="87" t="s">
        <v>5751</v>
      </c>
      <c r="E4761" s="87">
        <v>32.732927494615303</v>
      </c>
      <c r="F4761" s="86">
        <v>35.970308686836702</v>
      </c>
      <c r="G4761" s="86">
        <v>33.156584570941398</v>
      </c>
      <c r="H4761" s="86">
        <f t="shared" si="523"/>
        <v>33.953273584131132</v>
      </c>
      <c r="I4761" s="86">
        <f t="shared" si="518"/>
        <v>1.7596006034723162</v>
      </c>
      <c r="J4761" s="86">
        <f t="shared" si="519"/>
        <v>5.0854787726243051</v>
      </c>
      <c r="L4761" s="87">
        <v>37.374027696831902</v>
      </c>
      <c r="M4761" s="86">
        <v>29.0532337183494</v>
      </c>
      <c r="N4761" s="86">
        <v>36.201697767630399</v>
      </c>
      <c r="O4761" s="86">
        <f t="shared" si="524"/>
        <v>34.209653060937235</v>
      </c>
      <c r="P4761" s="86">
        <f t="shared" si="520"/>
        <v>4.5038966121776793</v>
      </c>
      <c r="Q4761" s="86">
        <f t="shared" si="521"/>
        <v>5.0963315678969057</v>
      </c>
      <c r="S4761" s="86">
        <f t="shared" si="522"/>
        <v>1.0852795272600576E-2</v>
      </c>
      <c r="T4761" s="87">
        <v>0.95510654299999997</v>
      </c>
      <c r="U4761" s="87">
        <v>0</v>
      </c>
    </row>
    <row r="4762" spans="2:21">
      <c r="B4762" s="87" t="s">
        <v>10528</v>
      </c>
      <c r="C4762" s="87" t="s">
        <v>5752</v>
      </c>
      <c r="D4762" s="87" t="s">
        <v>5753</v>
      </c>
      <c r="E4762" s="87">
        <v>84.153884971001503</v>
      </c>
      <c r="F4762" s="86">
        <v>90.937782302162105</v>
      </c>
      <c r="G4762" s="86">
        <v>83.4020578122053</v>
      </c>
      <c r="H4762" s="86">
        <f t="shared" si="523"/>
        <v>86.164575028456298</v>
      </c>
      <c r="I4762" s="86">
        <f t="shared" si="518"/>
        <v>4.1507760452106277</v>
      </c>
      <c r="J4762" s="86">
        <f t="shared" si="519"/>
        <v>6.429022948711391</v>
      </c>
      <c r="L4762" s="87">
        <v>93.5620272785781</v>
      </c>
      <c r="M4762" s="86">
        <v>91.782580816898303</v>
      </c>
      <c r="N4762" s="86">
        <v>87.466821401063797</v>
      </c>
      <c r="O4762" s="86">
        <f t="shared" si="524"/>
        <v>90.937143165513405</v>
      </c>
      <c r="P4762" s="86">
        <f t="shared" si="520"/>
        <v>3.1343192704486316</v>
      </c>
      <c r="Q4762" s="86">
        <f t="shared" si="521"/>
        <v>6.5067977767168372</v>
      </c>
      <c r="S4762" s="86">
        <f t="shared" si="522"/>
        <v>7.7774828005445953E-2</v>
      </c>
      <c r="T4762" s="87">
        <v>0.91555891199999995</v>
      </c>
      <c r="U4762" s="87">
        <v>0</v>
      </c>
    </row>
    <row r="4763" spans="2:21">
      <c r="B4763" s="87" t="s">
        <v>10529</v>
      </c>
      <c r="C4763" s="87" t="s">
        <v>5754</v>
      </c>
      <c r="D4763" s="87" t="s">
        <v>5755</v>
      </c>
      <c r="E4763" s="87">
        <v>304.97894672949002</v>
      </c>
      <c r="F4763" s="86">
        <v>316.748252222921</v>
      </c>
      <c r="G4763" s="86">
        <v>303.15668120203901</v>
      </c>
      <c r="H4763" s="86">
        <f t="shared" si="523"/>
        <v>308.29462671815003</v>
      </c>
      <c r="I4763" s="86">
        <f t="shared" si="518"/>
        <v>7.3775335339339509</v>
      </c>
      <c r="J4763" s="86">
        <f t="shared" si="519"/>
        <v>8.2681659346378051</v>
      </c>
      <c r="L4763" s="87">
        <v>311.82774623821302</v>
      </c>
      <c r="M4763" s="86">
        <v>325.66260832717097</v>
      </c>
      <c r="N4763" s="86">
        <v>294.48103730307798</v>
      </c>
      <c r="O4763" s="86">
        <f t="shared" si="524"/>
        <v>310.65713062282066</v>
      </c>
      <c r="P4763" s="86">
        <f t="shared" si="520"/>
        <v>15.623711101140126</v>
      </c>
      <c r="Q4763" s="86">
        <f t="shared" si="521"/>
        <v>8.279179359123086</v>
      </c>
      <c r="S4763" s="86">
        <f t="shared" si="522"/>
        <v>1.1013424485281097E-2</v>
      </c>
      <c r="T4763" s="87">
        <v>0.92638575400000001</v>
      </c>
      <c r="U4763" s="87">
        <v>0</v>
      </c>
    </row>
    <row r="4764" spans="2:21">
      <c r="B4764" s="87" t="s">
        <v>10530</v>
      </c>
      <c r="C4764" s="87" t="s">
        <v>1449</v>
      </c>
      <c r="D4764" s="87" t="s">
        <v>5756</v>
      </c>
      <c r="E4764" s="87">
        <v>17.0954390738531</v>
      </c>
      <c r="F4764" s="86">
        <v>19.628142252053902</v>
      </c>
      <c r="G4764" s="86">
        <v>26.1922998412944</v>
      </c>
      <c r="H4764" s="86">
        <f t="shared" si="523"/>
        <v>20.971960389067135</v>
      </c>
      <c r="I4764" s="86">
        <f t="shared" si="518"/>
        <v>4.694955201551692</v>
      </c>
      <c r="J4764" s="86">
        <f t="shared" si="519"/>
        <v>4.3903898209567682</v>
      </c>
      <c r="L4764" s="87">
        <v>12.796017234703401</v>
      </c>
      <c r="M4764" s="86">
        <v>19.290092674727301</v>
      </c>
      <c r="N4764" s="86">
        <v>18.654451160601798</v>
      </c>
      <c r="O4764" s="86">
        <f t="shared" si="524"/>
        <v>16.913520356677498</v>
      </c>
      <c r="P4764" s="86">
        <f t="shared" si="520"/>
        <v>3.5799977658121174</v>
      </c>
      <c r="Q4764" s="86">
        <f t="shared" si="521"/>
        <v>4.0801050664351877</v>
      </c>
      <c r="S4764" s="86">
        <f t="shared" si="522"/>
        <v>-0.31028475452158016</v>
      </c>
      <c r="T4764" s="87">
        <v>0.319373778</v>
      </c>
      <c r="U4764" s="87">
        <v>0</v>
      </c>
    </row>
    <row r="4765" spans="2:21">
      <c r="B4765" s="87" t="s">
        <v>10531</v>
      </c>
      <c r="C4765" s="87" t="s">
        <v>5757</v>
      </c>
      <c r="D4765" s="87" t="s">
        <v>5758</v>
      </c>
      <c r="E4765" s="87">
        <v>88.380489365121903</v>
      </c>
      <c r="F4765" s="86">
        <v>80.106925124479105</v>
      </c>
      <c r="G4765" s="86">
        <v>92.497828248043604</v>
      </c>
      <c r="H4765" s="86">
        <f t="shared" si="523"/>
        <v>86.995080912548204</v>
      </c>
      <c r="I4765" s="86">
        <f t="shared" si="518"/>
        <v>6.3105576211407106</v>
      </c>
      <c r="J4765" s="86">
        <f t="shared" si="519"/>
        <v>6.4428619217831047</v>
      </c>
      <c r="L4765" s="87">
        <v>88.836931289075494</v>
      </c>
      <c r="M4765" s="86">
        <v>86.124107380101805</v>
      </c>
      <c r="N4765" s="86">
        <v>88.034010924343605</v>
      </c>
      <c r="O4765" s="86">
        <f t="shared" si="524"/>
        <v>87.665016531173634</v>
      </c>
      <c r="P4765" s="86">
        <f t="shared" si="520"/>
        <v>1.3935462091075337</v>
      </c>
      <c r="Q4765" s="86">
        <f t="shared" si="521"/>
        <v>6.4539293327000653</v>
      </c>
      <c r="S4765" s="86">
        <f t="shared" si="522"/>
        <v>1.1067410916960875E-2</v>
      </c>
      <c r="T4765" s="87">
        <v>0.94946940999999996</v>
      </c>
      <c r="U4765" s="87">
        <v>0</v>
      </c>
    </row>
    <row r="4766" spans="2:21">
      <c r="B4766" s="87" t="s">
        <v>10532</v>
      </c>
      <c r="C4766" s="87" t="s">
        <v>841</v>
      </c>
      <c r="D4766" s="87"/>
      <c r="E4766" s="87">
        <v>74.091720167707095</v>
      </c>
      <c r="F4766" s="86">
        <v>74.217759921696697</v>
      </c>
      <c r="G4766" s="86">
        <v>66.273136333807102</v>
      </c>
      <c r="H4766" s="86">
        <f t="shared" si="523"/>
        <v>71.52753880773696</v>
      </c>
      <c r="I4766" s="86">
        <f t="shared" si="518"/>
        <v>4.5508823895401465</v>
      </c>
      <c r="J4766" s="86">
        <f t="shared" si="519"/>
        <v>6.1604268955494659</v>
      </c>
      <c r="L4766" s="87">
        <v>66.623678938665506</v>
      </c>
      <c r="M4766" s="86">
        <v>62.488274540620701</v>
      </c>
      <c r="N4766" s="86">
        <v>67.453944668592598</v>
      </c>
      <c r="O4766" s="86">
        <f t="shared" si="524"/>
        <v>65.521966049292928</v>
      </c>
      <c r="P4766" s="86">
        <f t="shared" si="520"/>
        <v>2.6598493233481015</v>
      </c>
      <c r="Q4766" s="86">
        <f t="shared" si="521"/>
        <v>6.0339067419610641</v>
      </c>
      <c r="S4766" s="86">
        <f t="shared" si="522"/>
        <v>-0.12652015358840146</v>
      </c>
      <c r="T4766" s="87">
        <v>0.367891564</v>
      </c>
      <c r="U4766" s="87">
        <v>0</v>
      </c>
    </row>
    <row r="4767" spans="2:21">
      <c r="B4767" s="87" t="s">
        <v>10533</v>
      </c>
      <c r="C4767" s="87" t="s">
        <v>3416</v>
      </c>
      <c r="D4767" s="87" t="s">
        <v>2914</v>
      </c>
      <c r="E4767" s="87">
        <v>149.54241874814301</v>
      </c>
      <c r="F4767" s="86">
        <v>115.662787229334</v>
      </c>
      <c r="G4767" s="86">
        <v>89.779311431828603</v>
      </c>
      <c r="H4767" s="86">
        <f t="shared" si="523"/>
        <v>118.32817246976855</v>
      </c>
      <c r="I4767" s="86">
        <f t="shared" si="518"/>
        <v>29.970576535750389</v>
      </c>
      <c r="J4767" s="86">
        <f t="shared" si="519"/>
        <v>6.8866497921387397</v>
      </c>
      <c r="L4767" s="87">
        <v>26.473486415353001</v>
      </c>
      <c r="M4767" s="86">
        <v>21.526702585874499</v>
      </c>
      <c r="N4767" s="86">
        <v>23.833316236901101</v>
      </c>
      <c r="O4767" s="86">
        <f t="shared" si="524"/>
        <v>23.944501746042864</v>
      </c>
      <c r="P4767" s="86">
        <f t="shared" si="520"/>
        <v>2.4752654861609962</v>
      </c>
      <c r="Q4767" s="86">
        <f t="shared" si="521"/>
        <v>4.5816225101650998</v>
      </c>
      <c r="S4767" s="86">
        <f t="shared" si="522"/>
        <v>-2.3050272819736408</v>
      </c>
      <c r="T4767" s="91">
        <v>2.1300000000000001E-48</v>
      </c>
      <c r="U4767" s="87">
        <v>1</v>
      </c>
    </row>
    <row r="4768" spans="2:21">
      <c r="B4768" s="87" t="s">
        <v>10534</v>
      </c>
      <c r="C4768" s="87" t="s">
        <v>841</v>
      </c>
      <c r="D4768" s="87"/>
      <c r="E4768" s="87">
        <v>45.953045514430499</v>
      </c>
      <c r="F4768" s="86">
        <v>44.804529795863601</v>
      </c>
      <c r="G4768" s="86">
        <v>34.395409155126103</v>
      </c>
      <c r="H4768" s="86">
        <f t="shared" si="523"/>
        <v>41.717661488473404</v>
      </c>
      <c r="I4768" s="86">
        <f t="shared" si="518"/>
        <v>6.3672055498354965</v>
      </c>
      <c r="J4768" s="86">
        <f t="shared" si="519"/>
        <v>5.3825863837723693</v>
      </c>
      <c r="L4768" s="87">
        <v>158.341687875449</v>
      </c>
      <c r="M4768" s="86">
        <v>152.901935975485</v>
      </c>
      <c r="N4768" s="86">
        <v>155.74414115309901</v>
      </c>
      <c r="O4768" s="86">
        <f t="shared" si="524"/>
        <v>155.66258833467768</v>
      </c>
      <c r="P4768" s="86">
        <f t="shared" si="520"/>
        <v>2.7207927760001898</v>
      </c>
      <c r="Q4768" s="86">
        <f t="shared" si="521"/>
        <v>7.2822784411314698</v>
      </c>
      <c r="S4768" s="86">
        <f t="shared" si="522"/>
        <v>1.8996920573591001</v>
      </c>
      <c r="T4768" s="91">
        <v>8.5000000000000003E-65</v>
      </c>
      <c r="U4768" s="87">
        <v>1</v>
      </c>
    </row>
    <row r="4769" spans="2:21">
      <c r="B4769" s="87" t="s">
        <v>10535</v>
      </c>
      <c r="C4769" s="87" t="s">
        <v>832</v>
      </c>
      <c r="D4769" s="87" t="s">
        <v>5759</v>
      </c>
      <c r="E4769" s="87">
        <v>518.51017458952197</v>
      </c>
      <c r="F4769" s="86">
        <v>466.95788115089698</v>
      </c>
      <c r="G4769" s="86">
        <v>432.15580997778801</v>
      </c>
      <c r="H4769" s="86">
        <f t="shared" si="523"/>
        <v>472.54128857273571</v>
      </c>
      <c r="I4769" s="86">
        <f t="shared" si="518"/>
        <v>43.447093121436268</v>
      </c>
      <c r="J4769" s="86">
        <f t="shared" si="519"/>
        <v>8.8842965809427472</v>
      </c>
      <c r="L4769" s="87">
        <v>405.37353327477501</v>
      </c>
      <c r="M4769" s="86">
        <v>349.87215099939601</v>
      </c>
      <c r="N4769" s="86">
        <v>371.784977548207</v>
      </c>
      <c r="O4769" s="86">
        <f t="shared" si="524"/>
        <v>375.67688727412605</v>
      </c>
      <c r="P4769" s="86">
        <f t="shared" si="520"/>
        <v>27.954625370508289</v>
      </c>
      <c r="Q4769" s="86">
        <f t="shared" si="521"/>
        <v>8.5533485497237809</v>
      </c>
      <c r="S4769" s="86">
        <f t="shared" si="522"/>
        <v>-0.33094803121896715</v>
      </c>
      <c r="T4769" s="87">
        <v>2.9524859999999998E-3</v>
      </c>
      <c r="U4769" s="87">
        <v>0</v>
      </c>
    </row>
    <row r="4770" spans="2:21">
      <c r="B4770" s="87" t="s">
        <v>10536</v>
      </c>
      <c r="C4770" s="87" t="s">
        <v>832</v>
      </c>
      <c r="D4770" s="87"/>
      <c r="E4770" s="87">
        <v>72.406842241033203</v>
      </c>
      <c r="F4770" s="86">
        <v>60.985565980288897</v>
      </c>
      <c r="G4770" s="86">
        <v>68.843338403632998</v>
      </c>
      <c r="H4770" s="86">
        <f t="shared" si="523"/>
        <v>67.411915541651709</v>
      </c>
      <c r="I4770" s="86">
        <f t="shared" si="518"/>
        <v>5.8436389701462916</v>
      </c>
      <c r="J4770" s="86">
        <f t="shared" si="519"/>
        <v>6.0749317155747518</v>
      </c>
      <c r="L4770" s="87">
        <v>62.314040786256001</v>
      </c>
      <c r="M4770" s="86">
        <v>65.059715737608201</v>
      </c>
      <c r="N4770" s="86">
        <v>75.834848300445003</v>
      </c>
      <c r="O4770" s="86">
        <f t="shared" si="524"/>
        <v>67.736201608103059</v>
      </c>
      <c r="P4770" s="86">
        <f t="shared" si="520"/>
        <v>7.1467294212217416</v>
      </c>
      <c r="Q4770" s="86">
        <f t="shared" si="521"/>
        <v>6.0818551830658025</v>
      </c>
      <c r="S4770" s="86">
        <f t="shared" si="522"/>
        <v>6.9234674910511607E-3</v>
      </c>
      <c r="T4770" s="87">
        <v>0.95510654299999997</v>
      </c>
      <c r="U4770" s="87">
        <v>0</v>
      </c>
    </row>
    <row r="4771" spans="2:21">
      <c r="B4771" s="87" t="s">
        <v>10537</v>
      </c>
      <c r="C4771" s="87" t="s">
        <v>2853</v>
      </c>
      <c r="D4771" s="87" t="s">
        <v>2854</v>
      </c>
      <c r="E4771" s="87">
        <v>59.862187151821203</v>
      </c>
      <c r="F4771" s="86">
        <v>55.356129120569904</v>
      </c>
      <c r="G4771" s="86">
        <v>57.426526719897097</v>
      </c>
      <c r="H4771" s="86">
        <f t="shared" si="523"/>
        <v>57.548280997429401</v>
      </c>
      <c r="I4771" s="86">
        <f t="shared" si="518"/>
        <v>2.2554950284414605</v>
      </c>
      <c r="J4771" s="86">
        <f t="shared" si="519"/>
        <v>5.8467009296997245</v>
      </c>
      <c r="L4771" s="87">
        <v>57.378883135095698</v>
      </c>
      <c r="M4771" s="86">
        <v>60.761606216791499</v>
      </c>
      <c r="N4771" s="86">
        <v>57.9585383060653</v>
      </c>
      <c r="O4771" s="86">
        <f t="shared" si="524"/>
        <v>58.699675885984163</v>
      </c>
      <c r="P4771" s="86">
        <f t="shared" si="520"/>
        <v>1.8090515598333228</v>
      </c>
      <c r="Q4771" s="86">
        <f t="shared" si="521"/>
        <v>5.8752806323117142</v>
      </c>
      <c r="S4771" s="86">
        <f t="shared" si="522"/>
        <v>2.857970261199002E-2</v>
      </c>
      <c r="T4771" s="87">
        <v>0.98541142100000001</v>
      </c>
      <c r="U4771" s="87">
        <v>0</v>
      </c>
    </row>
    <row r="4772" spans="2:21">
      <c r="B4772" s="87" t="s">
        <v>10538</v>
      </c>
      <c r="C4772" s="87" t="s">
        <v>2853</v>
      </c>
      <c r="D4772" s="87" t="s">
        <v>2854</v>
      </c>
      <c r="E4772" s="87">
        <v>63.1915385194499</v>
      </c>
      <c r="F4772" s="86">
        <v>62.125840026619201</v>
      </c>
      <c r="G4772" s="86">
        <v>55.045827803990797</v>
      </c>
      <c r="H4772" s="86">
        <f t="shared" si="523"/>
        <v>60.121068783353302</v>
      </c>
      <c r="I4772" s="86">
        <f t="shared" si="518"/>
        <v>4.4274689799428009</v>
      </c>
      <c r="J4772" s="86">
        <f t="shared" si="519"/>
        <v>5.9097987514260373</v>
      </c>
      <c r="L4772" s="87">
        <v>50.020794644749699</v>
      </c>
      <c r="M4772" s="86">
        <v>48.3412220683038</v>
      </c>
      <c r="N4772" s="86">
        <v>56.607313124229499</v>
      </c>
      <c r="O4772" s="86">
        <f t="shared" si="524"/>
        <v>51.656443279094333</v>
      </c>
      <c r="P4772" s="86">
        <f t="shared" si="520"/>
        <v>4.3690473993181635</v>
      </c>
      <c r="Q4772" s="86">
        <f t="shared" si="521"/>
        <v>5.6908764073277736</v>
      </c>
      <c r="S4772" s="86">
        <f t="shared" si="522"/>
        <v>-0.21892234409826286</v>
      </c>
      <c r="T4772" s="87">
        <v>0.220196111</v>
      </c>
      <c r="U4772" s="87">
        <v>0</v>
      </c>
    </row>
    <row r="4773" spans="2:21">
      <c r="B4773" s="87" t="s">
        <v>10539</v>
      </c>
      <c r="C4773" s="87" t="s">
        <v>2853</v>
      </c>
      <c r="D4773" s="87" t="s">
        <v>2854</v>
      </c>
      <c r="E4773" s="87">
        <v>41.351684263333901</v>
      </c>
      <c r="F4773" s="86">
        <v>51.654834351446297</v>
      </c>
      <c r="G4773" s="86">
        <v>45.805701548850003</v>
      </c>
      <c r="H4773" s="86">
        <f t="shared" si="523"/>
        <v>46.270740054543403</v>
      </c>
      <c r="I4773" s="86">
        <f t="shared" si="518"/>
        <v>5.1672933962932452</v>
      </c>
      <c r="J4773" s="86">
        <f t="shared" si="519"/>
        <v>5.5320282684497792</v>
      </c>
      <c r="L4773" s="87">
        <v>60.954543562672903</v>
      </c>
      <c r="M4773" s="86">
        <v>67.891610108316897</v>
      </c>
      <c r="N4773" s="86">
        <v>61.447448547065598</v>
      </c>
      <c r="O4773" s="86">
        <f t="shared" si="524"/>
        <v>63.431200739351794</v>
      </c>
      <c r="P4773" s="86">
        <f t="shared" si="520"/>
        <v>3.8706818049244895</v>
      </c>
      <c r="Q4773" s="86">
        <f t="shared" si="521"/>
        <v>5.9871207472317556</v>
      </c>
      <c r="S4773" s="86">
        <f t="shared" si="522"/>
        <v>0.45509247878197689</v>
      </c>
      <c r="T4773" s="87">
        <v>1.3593592999999999E-2</v>
      </c>
      <c r="U4773" s="87">
        <v>0</v>
      </c>
    </row>
    <row r="4774" spans="2:21">
      <c r="B4774" s="87" t="s">
        <v>10540</v>
      </c>
      <c r="C4774" s="87" t="s">
        <v>1148</v>
      </c>
      <c r="D4774" s="87" t="s">
        <v>1149</v>
      </c>
      <c r="E4774" s="87">
        <v>419.56053961026998</v>
      </c>
      <c r="F4774" s="86">
        <v>414.023054847087</v>
      </c>
      <c r="G4774" s="86">
        <v>522.09752149073802</v>
      </c>
      <c r="H4774" s="86">
        <f t="shared" si="523"/>
        <v>451.89370531603163</v>
      </c>
      <c r="I4774" s="86">
        <f t="shared" si="518"/>
        <v>60.861299595841039</v>
      </c>
      <c r="J4774" s="86">
        <f t="shared" si="519"/>
        <v>8.8198396508053403</v>
      </c>
      <c r="L4774" s="87">
        <v>381.25224418295198</v>
      </c>
      <c r="M4774" s="86">
        <v>438.36927991210302</v>
      </c>
      <c r="N4774" s="86">
        <v>489.22059813983202</v>
      </c>
      <c r="O4774" s="86">
        <f t="shared" si="524"/>
        <v>436.28070741162901</v>
      </c>
      <c r="P4774" s="86">
        <f t="shared" si="520"/>
        <v>54.014469962749821</v>
      </c>
      <c r="Q4774" s="86">
        <f t="shared" si="521"/>
        <v>8.7691128680801018</v>
      </c>
      <c r="S4774" s="86">
        <f t="shared" si="522"/>
        <v>-5.0726782725239013E-2</v>
      </c>
      <c r="T4774" s="87">
        <v>0.79493078399999995</v>
      </c>
      <c r="U4774" s="87">
        <v>0</v>
      </c>
    </row>
    <row r="4775" spans="2:21">
      <c r="B4775" s="87" t="s">
        <v>10541</v>
      </c>
      <c r="C4775" s="87" t="s">
        <v>832</v>
      </c>
      <c r="D4775" s="87" t="s">
        <v>866</v>
      </c>
      <c r="E4775" s="87">
        <v>86.783397694967107</v>
      </c>
      <c r="F4775" s="86">
        <v>86.667886387223007</v>
      </c>
      <c r="G4775" s="86">
        <v>81.4006581051502</v>
      </c>
      <c r="H4775" s="86">
        <f t="shared" si="523"/>
        <v>84.950647395780109</v>
      </c>
      <c r="I4775" s="86">
        <f t="shared" si="518"/>
        <v>3.0749233629871897</v>
      </c>
      <c r="J4775" s="86">
        <f t="shared" si="519"/>
        <v>6.4085530368951229</v>
      </c>
      <c r="L4775" s="87">
        <v>92.976796643797698</v>
      </c>
      <c r="M4775" s="86">
        <v>98.658097910385806</v>
      </c>
      <c r="N4775" s="86">
        <v>89.634719970832407</v>
      </c>
      <c r="O4775" s="86">
        <f t="shared" si="524"/>
        <v>93.756538175005304</v>
      </c>
      <c r="P4775" s="86">
        <f t="shared" si="520"/>
        <v>4.5619442129011425</v>
      </c>
      <c r="Q4775" s="86">
        <f t="shared" si="521"/>
        <v>6.5508473961966285</v>
      </c>
      <c r="S4775" s="86">
        <f t="shared" si="522"/>
        <v>0.14229435930150644</v>
      </c>
      <c r="T4775" s="87">
        <v>0.68721840599999995</v>
      </c>
      <c r="U4775" s="87">
        <v>0</v>
      </c>
    </row>
    <row r="4776" spans="2:21">
      <c r="B4776" s="87" t="s">
        <v>10542</v>
      </c>
      <c r="C4776" s="87" t="s">
        <v>5760</v>
      </c>
      <c r="D4776" s="87" t="s">
        <v>1040</v>
      </c>
      <c r="E4776" s="87">
        <v>386.36746204752399</v>
      </c>
      <c r="F4776" s="86">
        <v>285.60683032124399</v>
      </c>
      <c r="G4776" s="86">
        <v>262.05364774118902</v>
      </c>
      <c r="H4776" s="86">
        <f t="shared" si="523"/>
        <v>311.34264670331896</v>
      </c>
      <c r="I4776" s="86">
        <f t="shared" si="518"/>
        <v>66.032039878277416</v>
      </c>
      <c r="J4776" s="86">
        <f t="shared" si="519"/>
        <v>8.2823593957927635</v>
      </c>
      <c r="L4776" s="87">
        <v>354.91933129677199</v>
      </c>
      <c r="M4776" s="86">
        <v>302.018017364792</v>
      </c>
      <c r="N4776" s="86">
        <v>286.308231689335</v>
      </c>
      <c r="O4776" s="86">
        <f t="shared" si="524"/>
        <v>314.41519345029968</v>
      </c>
      <c r="P4776" s="86">
        <f t="shared" si="520"/>
        <v>35.946324269759792</v>
      </c>
      <c r="Q4776" s="86">
        <f t="shared" si="521"/>
        <v>8.2965271242471541</v>
      </c>
      <c r="S4776" s="86">
        <f t="shared" si="522"/>
        <v>1.4167728454389083E-2</v>
      </c>
      <c r="T4776" s="87">
        <v>0.96158329600000003</v>
      </c>
      <c r="U4776" s="87">
        <v>0</v>
      </c>
    </row>
    <row r="4777" spans="2:21">
      <c r="B4777" s="87" t="s">
        <v>10543</v>
      </c>
      <c r="C4777" s="87" t="s">
        <v>3106</v>
      </c>
      <c r="D4777" s="87" t="s">
        <v>3107</v>
      </c>
      <c r="E4777" s="87">
        <v>52.408850126604598</v>
      </c>
      <c r="F4777" s="86">
        <v>61.7011005991912</v>
      </c>
      <c r="G4777" s="86">
        <v>61.248819138825397</v>
      </c>
      <c r="H4777" s="86">
        <f t="shared" si="523"/>
        <v>58.452923288207067</v>
      </c>
      <c r="I4777" s="86">
        <f t="shared" si="518"/>
        <v>5.2392036529371602</v>
      </c>
      <c r="J4777" s="86">
        <f t="shared" si="519"/>
        <v>5.8692032720470175</v>
      </c>
      <c r="L4777" s="87">
        <v>60.295824302822901</v>
      </c>
      <c r="M4777" s="86">
        <v>48.883471464892502</v>
      </c>
      <c r="N4777" s="86">
        <v>64.042673674977195</v>
      </c>
      <c r="O4777" s="86">
        <f t="shared" si="524"/>
        <v>57.740656480897535</v>
      </c>
      <c r="P4777" s="86">
        <f t="shared" si="520"/>
        <v>7.8960125924551914</v>
      </c>
      <c r="Q4777" s="86">
        <f t="shared" si="521"/>
        <v>5.851515605238383</v>
      </c>
      <c r="S4777" s="86">
        <f t="shared" si="522"/>
        <v>-1.7687666808633727E-2</v>
      </c>
      <c r="T4777" s="87">
        <v>0.91139526000000004</v>
      </c>
      <c r="U4777" s="87">
        <v>0</v>
      </c>
    </row>
  </sheetData>
  <autoFilter ref="B4:U4777" xr:uid="{771AEC70-0FEA-AD41-8D76-AAB13167B6F1}"/>
  <mergeCells count="3">
    <mergeCell ref="E3:G3"/>
    <mergeCell ref="L3:N3"/>
    <mergeCell ref="B2:J2"/>
  </mergeCells>
  <phoneticPr fontId="1"/>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999071-11D9-1B4D-B053-67A53B133E98}">
  <dimension ref="B2:G18"/>
  <sheetViews>
    <sheetView zoomScale="110" zoomScaleNormal="110" workbookViewId="0">
      <selection activeCell="E20" sqref="E20"/>
    </sheetView>
  </sheetViews>
  <sheetFormatPr baseColWidth="10" defaultRowHeight="13"/>
  <cols>
    <col min="1" max="2" width="10.7109375" style="18"/>
    <col min="3" max="3" width="44" style="18" customWidth="1"/>
    <col min="4" max="4" width="12.7109375" style="18" customWidth="1"/>
    <col min="5" max="5" width="12.85546875" style="18" customWidth="1"/>
    <col min="6" max="6" width="11" style="18" customWidth="1"/>
    <col min="7" max="7" width="12.7109375" style="18" bestFit="1" customWidth="1"/>
    <col min="8" max="16384" width="10.7109375" style="18"/>
  </cols>
  <sheetData>
    <row r="2" spans="2:7" ht="44" customHeight="1">
      <c r="B2" s="123" t="s">
        <v>10660</v>
      </c>
      <c r="C2" s="128"/>
      <c r="D2" s="128"/>
      <c r="E2" s="128"/>
      <c r="F2" s="128"/>
      <c r="G2" s="128"/>
    </row>
    <row r="3" spans="2:7">
      <c r="B3" s="47"/>
      <c r="C3" s="47"/>
      <c r="D3" s="47"/>
      <c r="E3" s="47"/>
      <c r="F3" s="47"/>
      <c r="G3" s="47"/>
    </row>
    <row r="4" spans="2:7" ht="28">
      <c r="B4" s="19" t="s">
        <v>124</v>
      </c>
      <c r="C4" s="19" t="s">
        <v>125</v>
      </c>
      <c r="D4" s="20" t="s">
        <v>126</v>
      </c>
      <c r="E4" s="20" t="s">
        <v>127</v>
      </c>
      <c r="F4" s="20" t="s">
        <v>128</v>
      </c>
      <c r="G4" s="19" t="s">
        <v>129</v>
      </c>
    </row>
    <row r="5" spans="2:7">
      <c r="B5" s="18" t="s">
        <v>130</v>
      </c>
      <c r="C5" s="18" t="s">
        <v>131</v>
      </c>
      <c r="G5" s="18" t="s">
        <v>300</v>
      </c>
    </row>
    <row r="6" spans="2:7">
      <c r="B6" s="18" t="s">
        <v>132</v>
      </c>
      <c r="C6" s="21" t="s">
        <v>133</v>
      </c>
      <c r="D6" s="18" t="s">
        <v>130</v>
      </c>
      <c r="G6" s="18" t="s">
        <v>301</v>
      </c>
    </row>
    <row r="7" spans="2:7" ht="14">
      <c r="B7" s="18" t="s">
        <v>134</v>
      </c>
      <c r="C7" s="21" t="s">
        <v>135</v>
      </c>
      <c r="D7" s="22" t="s">
        <v>132</v>
      </c>
      <c r="E7" s="22" t="s">
        <v>136</v>
      </c>
      <c r="F7" s="23" t="s">
        <v>154</v>
      </c>
      <c r="G7" s="18" t="s">
        <v>137</v>
      </c>
    </row>
    <row r="8" spans="2:7" ht="14">
      <c r="B8" s="18" t="s">
        <v>138</v>
      </c>
      <c r="C8" s="24" t="s">
        <v>139</v>
      </c>
      <c r="D8" s="22" t="s">
        <v>132</v>
      </c>
      <c r="E8" s="22" t="s">
        <v>140</v>
      </c>
      <c r="F8" s="22" t="s">
        <v>141</v>
      </c>
      <c r="G8" s="18" t="s">
        <v>137</v>
      </c>
    </row>
    <row r="9" spans="2:7">
      <c r="B9" s="18" t="s">
        <v>142</v>
      </c>
      <c r="C9" s="21" t="s">
        <v>143</v>
      </c>
      <c r="D9" s="22" t="s">
        <v>138</v>
      </c>
      <c r="E9" s="22" t="s">
        <v>144</v>
      </c>
      <c r="F9" s="22" t="s">
        <v>145</v>
      </c>
      <c r="G9" s="18" t="s">
        <v>137</v>
      </c>
    </row>
    <row r="10" spans="2:7" ht="14">
      <c r="B10" s="18" t="s">
        <v>146</v>
      </c>
      <c r="C10" s="21" t="s">
        <v>447</v>
      </c>
      <c r="D10" s="22" t="s">
        <v>138</v>
      </c>
      <c r="E10" s="25" t="s">
        <v>147</v>
      </c>
      <c r="F10" s="23" t="s">
        <v>154</v>
      </c>
      <c r="G10" s="18" t="s">
        <v>137</v>
      </c>
    </row>
    <row r="11" spans="2:7" ht="15">
      <c r="B11" s="18" t="s">
        <v>148</v>
      </c>
      <c r="C11" s="21" t="s">
        <v>438</v>
      </c>
      <c r="D11" s="22" t="s">
        <v>138</v>
      </c>
      <c r="E11" s="25" t="s">
        <v>78</v>
      </c>
      <c r="F11" s="23" t="s">
        <v>154</v>
      </c>
      <c r="G11" s="18" t="s">
        <v>137</v>
      </c>
    </row>
    <row r="12" spans="2:7" ht="15">
      <c r="B12" s="18" t="s">
        <v>149</v>
      </c>
      <c r="C12" s="21" t="s">
        <v>437</v>
      </c>
      <c r="D12" s="22" t="s">
        <v>138</v>
      </c>
      <c r="E12" s="25" t="s">
        <v>73</v>
      </c>
      <c r="F12" s="23" t="s">
        <v>154</v>
      </c>
      <c r="G12" s="18" t="s">
        <v>137</v>
      </c>
    </row>
    <row r="13" spans="2:7" ht="15">
      <c r="B13" s="25" t="s">
        <v>150</v>
      </c>
      <c r="C13" s="21" t="s">
        <v>439</v>
      </c>
      <c r="D13" s="22" t="s">
        <v>138</v>
      </c>
      <c r="E13" s="26" t="s">
        <v>89</v>
      </c>
      <c r="F13" s="23" t="s">
        <v>154</v>
      </c>
      <c r="G13" s="18" t="s">
        <v>137</v>
      </c>
    </row>
    <row r="14" spans="2:7" ht="15">
      <c r="B14" s="25" t="s">
        <v>151</v>
      </c>
      <c r="C14" s="21" t="s">
        <v>441</v>
      </c>
      <c r="D14" s="22" t="s">
        <v>138</v>
      </c>
      <c r="E14" s="26" t="s">
        <v>94</v>
      </c>
      <c r="F14" s="23" t="s">
        <v>154</v>
      </c>
      <c r="G14" s="18" t="s">
        <v>137</v>
      </c>
    </row>
    <row r="15" spans="2:7" ht="15">
      <c r="B15" s="25" t="s">
        <v>152</v>
      </c>
      <c r="C15" s="21" t="s">
        <v>440</v>
      </c>
      <c r="D15" s="22" t="s">
        <v>138</v>
      </c>
      <c r="E15" s="26" t="s">
        <v>99</v>
      </c>
      <c r="F15" s="23" t="s">
        <v>154</v>
      </c>
      <c r="G15" s="18" t="s">
        <v>137</v>
      </c>
    </row>
    <row r="16" spans="2:7" ht="15">
      <c r="B16" s="27" t="s">
        <v>153</v>
      </c>
      <c r="C16" s="28" t="s">
        <v>442</v>
      </c>
      <c r="D16" s="29" t="s">
        <v>138</v>
      </c>
      <c r="E16" s="30" t="s">
        <v>104</v>
      </c>
      <c r="F16" s="31" t="s">
        <v>154</v>
      </c>
      <c r="G16" s="32" t="s">
        <v>137</v>
      </c>
    </row>
    <row r="18" spans="3:3">
      <c r="C18" s="33"/>
    </row>
  </sheetData>
  <mergeCells count="1">
    <mergeCell ref="B2:G2"/>
  </mergeCells>
  <phoneticPr fontId="1"/>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95C458-7514-3E42-B0D5-303088900E6B}">
  <dimension ref="B2:G50"/>
  <sheetViews>
    <sheetView zoomScaleNormal="100" workbookViewId="0">
      <selection activeCell="D2" sqref="D2"/>
    </sheetView>
  </sheetViews>
  <sheetFormatPr baseColWidth="10" defaultRowHeight="20"/>
  <cols>
    <col min="1" max="1" width="3.28515625" customWidth="1"/>
    <col min="3" max="3" width="41.140625" bestFit="1" customWidth="1"/>
    <col min="4" max="4" width="22.7109375" bestFit="1" customWidth="1"/>
    <col min="5" max="5" width="10.42578125" bestFit="1" customWidth="1"/>
    <col min="6" max="6" width="45.7109375" bestFit="1" customWidth="1"/>
    <col min="7" max="7" width="30.7109375" customWidth="1"/>
  </cols>
  <sheetData>
    <row r="2" spans="2:7">
      <c r="B2" s="121" t="s">
        <v>10661</v>
      </c>
    </row>
    <row r="3" spans="2:7">
      <c r="B3" s="18"/>
    </row>
    <row r="4" spans="2:7">
      <c r="B4" s="41" t="s">
        <v>12</v>
      </c>
      <c r="C4" s="42" t="s">
        <v>13</v>
      </c>
      <c r="D4" s="42" t="s">
        <v>14</v>
      </c>
      <c r="E4" s="41" t="s">
        <v>15</v>
      </c>
      <c r="F4" s="41" t="s">
        <v>16</v>
      </c>
      <c r="G4" s="43" t="s">
        <v>17</v>
      </c>
    </row>
    <row r="5" spans="2:7">
      <c r="B5" s="3">
        <v>1</v>
      </c>
      <c r="C5" s="4" t="s">
        <v>18</v>
      </c>
      <c r="D5" s="3" t="s">
        <v>19</v>
      </c>
      <c r="E5" s="3" t="s">
        <v>20</v>
      </c>
      <c r="F5" s="5" t="s">
        <v>21</v>
      </c>
      <c r="G5" s="4" t="s">
        <v>22</v>
      </c>
    </row>
    <row r="6" spans="2:7">
      <c r="B6" s="3"/>
      <c r="C6" s="3"/>
      <c r="D6" s="3"/>
      <c r="E6" s="3" t="s">
        <v>23</v>
      </c>
      <c r="F6" s="3" t="s">
        <v>24</v>
      </c>
      <c r="G6" s="4"/>
    </row>
    <row r="7" spans="2:7">
      <c r="B7" s="3">
        <v>2</v>
      </c>
      <c r="C7" s="3" t="s">
        <v>426</v>
      </c>
      <c r="D7" s="3" t="s">
        <v>25</v>
      </c>
      <c r="E7" s="3" t="s">
        <v>26</v>
      </c>
      <c r="F7" s="3" t="s">
        <v>27</v>
      </c>
      <c r="G7" s="4"/>
    </row>
    <row r="8" spans="2:7">
      <c r="B8" s="6"/>
      <c r="C8" s="6"/>
      <c r="D8" s="6"/>
      <c r="E8" s="6" t="s">
        <v>28</v>
      </c>
      <c r="F8" s="6" t="s">
        <v>29</v>
      </c>
      <c r="G8" s="7"/>
    </row>
    <row r="9" spans="2:7">
      <c r="B9" s="3">
        <v>3</v>
      </c>
      <c r="C9" s="3" t="s">
        <v>427</v>
      </c>
      <c r="D9" s="3" t="s">
        <v>25</v>
      </c>
      <c r="E9" s="3" t="s">
        <v>30</v>
      </c>
      <c r="F9" s="3" t="s">
        <v>31</v>
      </c>
      <c r="G9" s="3" t="s">
        <v>32</v>
      </c>
    </row>
    <row r="10" spans="2:7">
      <c r="B10" s="3"/>
      <c r="C10" s="3"/>
      <c r="D10" s="3"/>
      <c r="E10" s="3" t="s">
        <v>33</v>
      </c>
      <c r="F10" s="3" t="s">
        <v>34</v>
      </c>
      <c r="G10" s="3"/>
    </row>
    <row r="11" spans="2:7">
      <c r="B11" s="3">
        <v>4</v>
      </c>
      <c r="C11" s="70" t="s">
        <v>428</v>
      </c>
      <c r="D11" s="3" t="s">
        <v>25</v>
      </c>
      <c r="E11" s="3" t="s">
        <v>35</v>
      </c>
      <c r="F11" s="3" t="s">
        <v>36</v>
      </c>
      <c r="G11" s="3"/>
    </row>
    <row r="12" spans="2:7">
      <c r="B12" s="3"/>
      <c r="C12" s="3"/>
      <c r="D12" s="3"/>
      <c r="E12" s="3" t="s">
        <v>37</v>
      </c>
      <c r="F12" s="3" t="s">
        <v>38</v>
      </c>
      <c r="G12" s="3"/>
    </row>
    <row r="13" spans="2:7">
      <c r="B13" s="3">
        <v>5</v>
      </c>
      <c r="C13" s="3" t="s">
        <v>429</v>
      </c>
      <c r="D13" s="3" t="s">
        <v>25</v>
      </c>
      <c r="E13" s="3" t="s">
        <v>39</v>
      </c>
      <c r="F13" s="3" t="s">
        <v>40</v>
      </c>
      <c r="G13" s="3"/>
    </row>
    <row r="14" spans="2:7">
      <c r="B14" s="6"/>
      <c r="C14" s="6"/>
      <c r="D14" s="6"/>
      <c r="E14" s="6" t="s">
        <v>41</v>
      </c>
      <c r="F14" s="6" t="s">
        <v>42</v>
      </c>
      <c r="G14" s="6"/>
    </row>
    <row r="15" spans="2:7">
      <c r="B15" s="3">
        <v>6</v>
      </c>
      <c r="C15" s="3" t="s">
        <v>430</v>
      </c>
      <c r="D15" s="3" t="s">
        <v>25</v>
      </c>
      <c r="E15" s="3" t="s">
        <v>43</v>
      </c>
      <c r="F15" s="3" t="s">
        <v>44</v>
      </c>
      <c r="G15" s="4" t="s">
        <v>45</v>
      </c>
    </row>
    <row r="16" spans="2:7">
      <c r="B16" s="3"/>
      <c r="C16" s="3"/>
      <c r="D16" s="3"/>
      <c r="E16" s="3" t="s">
        <v>46</v>
      </c>
      <c r="F16" s="3" t="s">
        <v>47</v>
      </c>
      <c r="G16" s="4"/>
    </row>
    <row r="17" spans="2:7">
      <c r="B17" s="3">
        <v>7</v>
      </c>
      <c r="C17" s="3" t="s">
        <v>431</v>
      </c>
      <c r="D17" s="3" t="s">
        <v>48</v>
      </c>
      <c r="E17" s="3" t="s">
        <v>49</v>
      </c>
      <c r="F17" s="3" t="s">
        <v>50</v>
      </c>
      <c r="G17" s="4"/>
    </row>
    <row r="18" spans="2:7">
      <c r="B18" s="3"/>
      <c r="C18" s="3"/>
      <c r="D18" s="3"/>
      <c r="E18" s="3" t="s">
        <v>51</v>
      </c>
      <c r="F18" s="3" t="s">
        <v>52</v>
      </c>
      <c r="G18" s="3"/>
    </row>
    <row r="19" spans="2:7">
      <c r="B19" s="3">
        <v>8</v>
      </c>
      <c r="C19" s="3" t="s">
        <v>429</v>
      </c>
      <c r="D19" s="3" t="s">
        <v>53</v>
      </c>
      <c r="E19" s="3" t="s">
        <v>54</v>
      </c>
      <c r="F19" s="3" t="s">
        <v>55</v>
      </c>
      <c r="G19" s="4"/>
    </row>
    <row r="20" spans="2:7">
      <c r="B20" s="6"/>
      <c r="C20" s="6"/>
      <c r="D20" s="6"/>
      <c r="E20" s="6" t="s">
        <v>41</v>
      </c>
      <c r="F20" s="6" t="s">
        <v>42</v>
      </c>
      <c r="G20" s="6"/>
    </row>
    <row r="21" spans="2:7">
      <c r="B21" s="3">
        <v>9</v>
      </c>
      <c r="C21" s="3" t="s">
        <v>18</v>
      </c>
      <c r="D21" s="8" t="s">
        <v>56</v>
      </c>
      <c r="E21" s="3" t="s">
        <v>57</v>
      </c>
      <c r="F21" s="3" t="s">
        <v>58</v>
      </c>
      <c r="G21" s="3" t="s">
        <v>59</v>
      </c>
    </row>
    <row r="22" spans="2:7">
      <c r="B22" s="3"/>
      <c r="C22" s="3"/>
      <c r="D22" s="3"/>
      <c r="E22" s="9" t="s">
        <v>60</v>
      </c>
      <c r="F22" s="9" t="s">
        <v>61</v>
      </c>
      <c r="G22" s="3"/>
    </row>
    <row r="23" spans="2:7">
      <c r="B23" s="3">
        <v>10</v>
      </c>
      <c r="C23" s="3" t="s">
        <v>62</v>
      </c>
      <c r="D23" s="3" t="s">
        <v>25</v>
      </c>
      <c r="E23" s="3" t="s">
        <v>63</v>
      </c>
      <c r="F23" s="3" t="s">
        <v>64</v>
      </c>
      <c r="G23" s="3"/>
    </row>
    <row r="24" spans="2:7">
      <c r="B24" s="3"/>
      <c r="C24" s="3"/>
      <c r="D24" s="3"/>
      <c r="E24" s="17" t="s">
        <v>65</v>
      </c>
      <c r="F24" s="9" t="s">
        <v>66</v>
      </c>
      <c r="G24" s="3"/>
    </row>
    <row r="25" spans="2:7">
      <c r="B25" s="3">
        <v>11</v>
      </c>
      <c r="C25" s="3" t="s">
        <v>432</v>
      </c>
      <c r="D25" s="3" t="s">
        <v>25</v>
      </c>
      <c r="E25" s="3" t="s">
        <v>67</v>
      </c>
      <c r="F25" s="3" t="s">
        <v>68</v>
      </c>
      <c r="G25" s="3"/>
    </row>
    <row r="26" spans="2:7">
      <c r="B26" s="6"/>
      <c r="C26" s="6"/>
      <c r="D26" s="6"/>
      <c r="E26" s="6" t="s">
        <v>69</v>
      </c>
      <c r="F26" s="6" t="s">
        <v>70</v>
      </c>
      <c r="G26" s="6"/>
    </row>
    <row r="27" spans="2:7">
      <c r="B27" s="3">
        <v>12</v>
      </c>
      <c r="C27" s="4" t="s">
        <v>434</v>
      </c>
      <c r="D27" s="3" t="s">
        <v>59</v>
      </c>
      <c r="E27" s="3" t="s">
        <v>76</v>
      </c>
      <c r="F27" s="3" t="s">
        <v>77</v>
      </c>
      <c r="G27" s="3" t="s">
        <v>78</v>
      </c>
    </row>
    <row r="28" spans="2:7">
      <c r="B28" s="3"/>
      <c r="C28" s="3"/>
      <c r="D28" s="3"/>
      <c r="E28" s="3" t="s">
        <v>79</v>
      </c>
      <c r="F28" s="3" t="s">
        <v>80</v>
      </c>
      <c r="G28" s="3"/>
    </row>
    <row r="29" spans="2:7">
      <c r="B29" s="10">
        <v>13</v>
      </c>
      <c r="C29" s="11" t="s">
        <v>435</v>
      </c>
      <c r="D29" s="10" t="s">
        <v>59</v>
      </c>
      <c r="E29" s="3" t="s">
        <v>71</v>
      </c>
      <c r="F29" s="3" t="s">
        <v>72</v>
      </c>
      <c r="G29" s="3" t="s">
        <v>73</v>
      </c>
    </row>
    <row r="30" spans="2:7">
      <c r="B30" s="6"/>
      <c r="C30" s="6"/>
      <c r="D30" s="6"/>
      <c r="E30" s="6" t="s">
        <v>74</v>
      </c>
      <c r="F30" s="6" t="s">
        <v>75</v>
      </c>
      <c r="G30" s="7"/>
    </row>
    <row r="31" spans="2:7">
      <c r="B31" s="10">
        <v>14</v>
      </c>
      <c r="C31" s="11" t="s">
        <v>436</v>
      </c>
      <c r="D31" s="10" t="s">
        <v>59</v>
      </c>
      <c r="E31" s="10" t="s">
        <v>81</v>
      </c>
      <c r="F31" s="10" t="s">
        <v>82</v>
      </c>
      <c r="G31" s="10" t="s">
        <v>83</v>
      </c>
    </row>
    <row r="32" spans="2:7">
      <c r="B32" s="3"/>
      <c r="C32" s="3"/>
      <c r="D32" s="3"/>
      <c r="E32" s="3" t="s">
        <v>84</v>
      </c>
      <c r="F32" s="3" t="s">
        <v>85</v>
      </c>
      <c r="G32" s="3"/>
    </row>
    <row r="33" spans="2:7">
      <c r="B33" s="10">
        <v>15</v>
      </c>
      <c r="C33" s="11" t="s">
        <v>443</v>
      </c>
      <c r="D33" s="10" t="s">
        <v>86</v>
      </c>
      <c r="E33" s="10" t="s">
        <v>87</v>
      </c>
      <c r="F33" s="10" t="s">
        <v>88</v>
      </c>
      <c r="G33" s="10" t="s">
        <v>89</v>
      </c>
    </row>
    <row r="34" spans="2:7">
      <c r="B34" s="3"/>
      <c r="C34" s="3"/>
      <c r="D34" s="3"/>
      <c r="E34" s="3" t="s">
        <v>90</v>
      </c>
      <c r="F34" s="3" t="s">
        <v>91</v>
      </c>
      <c r="G34" s="3"/>
    </row>
    <row r="35" spans="2:7">
      <c r="B35" s="10">
        <v>16</v>
      </c>
      <c r="C35" s="11" t="s">
        <v>444</v>
      </c>
      <c r="D35" s="10" t="s">
        <v>86</v>
      </c>
      <c r="E35" s="10" t="s">
        <v>92</v>
      </c>
      <c r="F35" s="10" t="s">
        <v>93</v>
      </c>
      <c r="G35" s="10" t="s">
        <v>94</v>
      </c>
    </row>
    <row r="36" spans="2:7">
      <c r="B36" s="3"/>
      <c r="C36" s="3"/>
      <c r="D36" s="3"/>
      <c r="E36" s="3" t="s">
        <v>95</v>
      </c>
      <c r="F36" s="3" t="s">
        <v>96</v>
      </c>
      <c r="G36" s="3"/>
    </row>
    <row r="37" spans="2:7">
      <c r="B37" s="10">
        <v>17</v>
      </c>
      <c r="C37" s="11" t="s">
        <v>445</v>
      </c>
      <c r="D37" s="10" t="s">
        <v>86</v>
      </c>
      <c r="E37" s="10" t="s">
        <v>97</v>
      </c>
      <c r="F37" s="10" t="s">
        <v>98</v>
      </c>
      <c r="G37" s="10" t="s">
        <v>99</v>
      </c>
    </row>
    <row r="38" spans="2:7">
      <c r="B38" s="3"/>
      <c r="C38" s="3"/>
      <c r="D38" s="3"/>
      <c r="E38" s="3" t="s">
        <v>100</v>
      </c>
      <c r="F38" s="3" t="s">
        <v>101</v>
      </c>
      <c r="G38" s="3"/>
    </row>
    <row r="39" spans="2:7">
      <c r="B39" s="10">
        <v>18</v>
      </c>
      <c r="C39" s="11" t="s">
        <v>446</v>
      </c>
      <c r="D39" s="10" t="s">
        <v>86</v>
      </c>
      <c r="E39" s="10" t="s">
        <v>102</v>
      </c>
      <c r="F39" s="10" t="s">
        <v>103</v>
      </c>
      <c r="G39" s="10" t="s">
        <v>104</v>
      </c>
    </row>
    <row r="40" spans="2:7">
      <c r="B40" s="6"/>
      <c r="C40" s="6"/>
      <c r="D40" s="6"/>
      <c r="E40" s="6" t="s">
        <v>105</v>
      </c>
      <c r="F40" s="6" t="s">
        <v>106</v>
      </c>
      <c r="G40" s="7"/>
    </row>
    <row r="41" spans="2:7">
      <c r="B41" s="3">
        <v>19</v>
      </c>
      <c r="C41" s="12" t="s">
        <v>107</v>
      </c>
      <c r="D41" s="3" t="s">
        <v>108</v>
      </c>
      <c r="E41" s="16" t="s">
        <v>109</v>
      </c>
      <c r="F41" s="3" t="s">
        <v>110</v>
      </c>
      <c r="G41" s="4" t="s">
        <v>111</v>
      </c>
    </row>
    <row r="42" spans="2:7">
      <c r="B42" s="3"/>
      <c r="C42" s="3"/>
      <c r="D42" s="3"/>
      <c r="E42" s="16" t="s">
        <v>112</v>
      </c>
      <c r="F42" s="9" t="s">
        <v>110</v>
      </c>
      <c r="G42" s="13"/>
    </row>
    <row r="43" spans="2:7">
      <c r="B43" s="10">
        <v>20</v>
      </c>
      <c r="C43" s="14" t="s">
        <v>107</v>
      </c>
      <c r="D43" s="10" t="s">
        <v>32</v>
      </c>
      <c r="E43" s="10" t="s">
        <v>30</v>
      </c>
      <c r="F43" s="10" t="s">
        <v>31</v>
      </c>
      <c r="G43" s="11" t="s">
        <v>111</v>
      </c>
    </row>
    <row r="44" spans="2:7">
      <c r="B44" s="6"/>
      <c r="C44" s="6"/>
      <c r="D44" s="6"/>
      <c r="E44" s="6" t="s">
        <v>41</v>
      </c>
      <c r="F44" s="6" t="s">
        <v>42</v>
      </c>
      <c r="G44" s="15"/>
    </row>
    <row r="45" spans="2:7">
      <c r="B45" s="3">
        <v>21</v>
      </c>
      <c r="C45" s="12" t="s">
        <v>107</v>
      </c>
      <c r="D45" s="3" t="s">
        <v>45</v>
      </c>
      <c r="E45" s="3" t="s">
        <v>43</v>
      </c>
      <c r="F45" s="3" t="s">
        <v>44</v>
      </c>
      <c r="G45" s="4" t="s">
        <v>111</v>
      </c>
    </row>
    <row r="46" spans="2:7">
      <c r="B46" s="3"/>
      <c r="C46" s="3"/>
      <c r="D46" s="3"/>
      <c r="E46" s="6" t="s">
        <v>41</v>
      </c>
      <c r="F46" s="6" t="s">
        <v>42</v>
      </c>
      <c r="G46" s="13"/>
    </row>
    <row r="47" spans="2:7">
      <c r="B47" s="10">
        <v>22</v>
      </c>
      <c r="C47" s="14" t="s">
        <v>113</v>
      </c>
      <c r="D47" s="10" t="s">
        <v>114</v>
      </c>
      <c r="E47" s="10" t="s">
        <v>115</v>
      </c>
      <c r="F47" s="10" t="s">
        <v>116</v>
      </c>
      <c r="G47" s="10" t="s">
        <v>117</v>
      </c>
    </row>
    <row r="48" spans="2:7">
      <c r="B48" s="3"/>
      <c r="C48" s="3"/>
      <c r="D48" s="3"/>
      <c r="E48" s="3" t="s">
        <v>118</v>
      </c>
      <c r="F48" s="3" t="s">
        <v>119</v>
      </c>
      <c r="G48" s="3"/>
    </row>
    <row r="49" spans="2:7">
      <c r="B49" s="3">
        <v>23</v>
      </c>
      <c r="C49" s="4" t="s">
        <v>433</v>
      </c>
      <c r="D49" s="3" t="s">
        <v>25</v>
      </c>
      <c r="E49" s="9" t="s">
        <v>120</v>
      </c>
      <c r="F49" s="16" t="s">
        <v>121</v>
      </c>
      <c r="G49" s="3"/>
    </row>
    <row r="50" spans="2:7">
      <c r="B50" s="6"/>
      <c r="C50" s="6"/>
      <c r="D50" s="6"/>
      <c r="E50" s="39" t="s">
        <v>122</v>
      </c>
      <c r="F50" s="40" t="s">
        <v>123</v>
      </c>
      <c r="G50" s="6"/>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8</vt:i4>
      </vt:variant>
    </vt:vector>
  </HeadingPairs>
  <TitlesOfParts>
    <vt:vector size="8" baseType="lpstr">
      <vt:lpstr>Table S1</vt:lpstr>
      <vt:lpstr>Table S2</vt:lpstr>
      <vt:lpstr>Table S3</vt:lpstr>
      <vt:lpstr>Table S4</vt:lpstr>
      <vt:lpstr>Table S5</vt:lpstr>
      <vt:lpstr>Table S6</vt:lpstr>
      <vt:lpstr>Table S7</vt:lpstr>
      <vt:lpstr>Table S8</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八木沢　芙美</dc:creator>
  <cp:lastModifiedBy>八木沢　芙美</cp:lastModifiedBy>
  <dcterms:created xsi:type="dcterms:W3CDTF">2024-04-08T07:21:02Z</dcterms:created>
  <dcterms:modified xsi:type="dcterms:W3CDTF">2024-08-16T01:45:20Z</dcterms:modified>
</cp:coreProperties>
</file>