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E:\Sedation\AI manuscript\AJRCCM submission\"/>
    </mc:Choice>
  </mc:AlternateContent>
  <xr:revisionPtr revIDLastSave="0" documentId="13_ncr:1_{CC2EAF67-99BC-4DD2-83CB-1A0FBBEEAA61}" xr6:coauthVersionLast="40" xr6:coauthVersionMax="40" xr10:uidLastSave="{00000000-0000-0000-0000-000000000000}"/>
  <bookViews>
    <workbookView xWindow="0" yWindow="0" windowWidth="28800" windowHeight="13020" xr2:uid="{00000000-000D-0000-FFFF-FFFF00000000}"/>
  </bookViews>
  <sheets>
    <sheet name="Propofol_File" sheetId="1" r:id="rId1"/>
  </sheets>
  <calcPr calcId="181029"/>
</workbook>
</file>

<file path=xl/calcChain.xml><?xml version="1.0" encoding="utf-8"?>
<calcChain xmlns="http://schemas.openxmlformats.org/spreadsheetml/2006/main">
  <c r="D56" i="1" l="1"/>
  <c r="D62" i="1" s="1"/>
  <c r="D65" i="1" s="1"/>
  <c r="C56" i="1"/>
  <c r="C62" i="1" s="1"/>
  <c r="C65" i="1" s="1"/>
  <c r="B56" i="1"/>
  <c r="B62" i="1" s="1"/>
  <c r="B65" i="1" s="1"/>
  <c r="B57" i="1"/>
  <c r="B63" i="1"/>
  <c r="D63" i="1"/>
  <c r="C63" i="1"/>
  <c r="D57" i="1"/>
  <c r="C57" i="1"/>
  <c r="I60" i="1"/>
  <c r="H60" i="1"/>
  <c r="G60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I50" i="1" s="1"/>
  <c r="H38" i="1"/>
  <c r="H50" i="1" s="1"/>
  <c r="G50" i="1"/>
  <c r="G48" i="1"/>
  <c r="G47" i="1"/>
  <c r="G46" i="1"/>
  <c r="G45" i="1"/>
  <c r="G44" i="1"/>
  <c r="G43" i="1"/>
  <c r="G42" i="1"/>
  <c r="G41" i="1"/>
  <c r="G40" i="1"/>
  <c r="G39" i="1"/>
  <c r="G38" i="1"/>
  <c r="J36" i="1"/>
  <c r="I36" i="1"/>
  <c r="H36" i="1"/>
  <c r="G36" i="1"/>
  <c r="D34" i="1" l="1"/>
  <c r="D33" i="1"/>
  <c r="D32" i="1"/>
  <c r="D31" i="1"/>
  <c r="D30" i="1"/>
  <c r="D29" i="1"/>
  <c r="D28" i="1"/>
  <c r="D27" i="1"/>
  <c r="D26" i="1"/>
  <c r="D25" i="1"/>
  <c r="D24" i="1"/>
  <c r="H18" i="1"/>
  <c r="G18" i="1"/>
  <c r="G3" i="1" s="1"/>
  <c r="F18" i="1"/>
  <c r="F3" i="1" s="1"/>
  <c r="E18" i="1"/>
  <c r="E3" i="1" s="1"/>
  <c r="D18" i="1"/>
  <c r="D3" i="1" s="1"/>
  <c r="C18" i="1"/>
  <c r="B18" i="1"/>
  <c r="J18" i="1" l="1"/>
  <c r="J34" i="1"/>
  <c r="H34" i="1"/>
  <c r="G34" i="1"/>
  <c r="J33" i="1"/>
  <c r="H33" i="1"/>
  <c r="G33" i="1"/>
  <c r="J32" i="1"/>
  <c r="H32" i="1"/>
  <c r="G32" i="1"/>
  <c r="J31" i="1"/>
  <c r="H31" i="1"/>
  <c r="G31" i="1"/>
  <c r="J30" i="1"/>
  <c r="H30" i="1"/>
  <c r="G30" i="1"/>
  <c r="J29" i="1"/>
  <c r="H29" i="1"/>
  <c r="G29" i="1"/>
  <c r="J28" i="1"/>
  <c r="H28" i="1"/>
  <c r="G28" i="1"/>
  <c r="J27" i="1"/>
  <c r="H27" i="1"/>
  <c r="G27" i="1"/>
  <c r="J26" i="1"/>
  <c r="H26" i="1"/>
  <c r="G26" i="1"/>
  <c r="J25" i="1"/>
  <c r="H25" i="1"/>
  <c r="G25" i="1"/>
  <c r="J24" i="1"/>
  <c r="H24" i="1"/>
  <c r="M24" i="1" s="1"/>
  <c r="M36" i="1" s="1"/>
  <c r="G24" i="1"/>
  <c r="L24" i="1" s="1"/>
  <c r="L36" i="1" s="1"/>
  <c r="E36" i="1"/>
  <c r="C36" i="1"/>
  <c r="B36" i="1"/>
  <c r="I31" i="1"/>
  <c r="B40" i="1"/>
  <c r="B42" i="1" s="1"/>
  <c r="B45" i="1" s="1"/>
  <c r="E40" i="1"/>
  <c r="E42" i="1" s="1"/>
  <c r="E46" i="1" s="1"/>
  <c r="C40" i="1"/>
  <c r="C42" i="1" s="1"/>
  <c r="I29" i="1" l="1"/>
  <c r="I30" i="1"/>
  <c r="I24" i="1"/>
  <c r="N24" i="1" s="1"/>
  <c r="N36" i="1" s="1"/>
  <c r="I33" i="1"/>
  <c r="I26" i="1"/>
  <c r="I34" i="1"/>
  <c r="I27" i="1"/>
  <c r="O24" i="1"/>
  <c r="O36" i="1" s="1"/>
  <c r="J2" i="1"/>
  <c r="I28" i="1"/>
  <c r="I32" i="1"/>
  <c r="I25" i="1"/>
  <c r="D39" i="1"/>
  <c r="E45" i="1"/>
  <c r="B46" i="1"/>
  <c r="C46" i="1"/>
  <c r="C45" i="1"/>
  <c r="J10" i="1" l="1"/>
  <c r="J11" i="1"/>
  <c r="D36" i="1"/>
  <c r="Q36" i="1" s="1"/>
  <c r="D40" i="1" l="1"/>
  <c r="D42" i="1" l="1"/>
  <c r="D46" i="1" s="1"/>
  <c r="D45" i="1" l="1"/>
  <c r="Q42" i="1"/>
</calcChain>
</file>

<file path=xl/sharedStrings.xml><?xml version="1.0" encoding="utf-8"?>
<sst xmlns="http://schemas.openxmlformats.org/spreadsheetml/2006/main" count="53" uniqueCount="25">
  <si>
    <t>No</t>
  </si>
  <si>
    <t>TI</t>
  </si>
  <si>
    <t>DT</t>
  </si>
  <si>
    <t>IE</t>
  </si>
  <si>
    <t>CM</t>
  </si>
  <si>
    <t>DC</t>
  </si>
  <si>
    <t>DX</t>
  </si>
  <si>
    <t>Propofol</t>
  </si>
  <si>
    <t>Propofolo</t>
  </si>
  <si>
    <t>None</t>
  </si>
  <si>
    <t>Asynch</t>
  </si>
  <si>
    <t>No sedation</t>
  </si>
  <si>
    <t>Chi square = 515.3</t>
  </si>
  <si>
    <t>df = 2</t>
  </si>
  <si>
    <t>p &lt; 0.0001</t>
  </si>
  <si>
    <t>Cramer's V = 0.101</t>
  </si>
  <si>
    <t>Weighted</t>
  </si>
  <si>
    <t>Epochs with 2 asynchronies</t>
  </si>
  <si>
    <t>of total</t>
  </si>
  <si>
    <t>Total asynch =</t>
  </si>
  <si>
    <t>% of asynchs</t>
  </si>
  <si>
    <t>&gt;30</t>
  </si>
  <si>
    <t>&lt;30</t>
  </si>
  <si>
    <t>Chi square = 1174.49</t>
  </si>
  <si>
    <t>Cramer's V = 0.1526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</si>
</sst>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9" fontId="0" fillId="0" borderId="0" xfId="1" applyFon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16" fillId="0" borderId="0" xfId="1" applyNumberFormat="1" applyFont="1" applyAlignment="1">
      <alignment horizontal="center"/>
    </xf>
    <xf numFmtId="1" fontId="0" fillId="0" borderId="0" xfId="1" applyNumberFormat="1" applyFont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Propofol_File!$A$24:$A$34</c:f>
              <c:numCache>
                <c:formatCode>General</c:formatCode>
                <c:ptCount val="11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</c:numCache>
            </c:numRef>
          </c:cat>
          <c:val>
            <c:numRef>
              <c:f>Propofol_File!$B$24:$B$34</c:f>
              <c:numCache>
                <c:formatCode>General</c:formatCode>
                <c:ptCount val="11"/>
                <c:pt idx="0">
                  <c:v>3937</c:v>
                </c:pt>
                <c:pt idx="1">
                  <c:v>169</c:v>
                </c:pt>
                <c:pt idx="2">
                  <c:v>931</c:v>
                </c:pt>
                <c:pt idx="3">
                  <c:v>1562</c:v>
                </c:pt>
                <c:pt idx="4">
                  <c:v>1350</c:v>
                </c:pt>
                <c:pt idx="5">
                  <c:v>1143</c:v>
                </c:pt>
                <c:pt idx="6">
                  <c:v>724</c:v>
                </c:pt>
                <c:pt idx="7">
                  <c:v>622</c:v>
                </c:pt>
                <c:pt idx="8">
                  <c:v>142</c:v>
                </c:pt>
                <c:pt idx="9">
                  <c:v>38</c:v>
                </c:pt>
                <c:pt idx="1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1B-4E78-A5A1-6607F93FAC1D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Propofol_File!$A$24:$A$34</c:f>
              <c:numCache>
                <c:formatCode>General</c:formatCode>
                <c:ptCount val="11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</c:numCache>
            </c:numRef>
          </c:cat>
          <c:val>
            <c:numRef>
              <c:f>Propofol_File!$C$24:$C$34</c:f>
              <c:numCache>
                <c:formatCode>General</c:formatCode>
                <c:ptCount val="11"/>
                <c:pt idx="0">
                  <c:v>8258</c:v>
                </c:pt>
                <c:pt idx="1">
                  <c:v>213</c:v>
                </c:pt>
                <c:pt idx="2">
                  <c:v>1734</c:v>
                </c:pt>
                <c:pt idx="3">
                  <c:v>2338</c:v>
                </c:pt>
                <c:pt idx="4">
                  <c:v>1637</c:v>
                </c:pt>
                <c:pt idx="5">
                  <c:v>2159</c:v>
                </c:pt>
                <c:pt idx="6">
                  <c:v>968</c:v>
                </c:pt>
                <c:pt idx="7">
                  <c:v>927</c:v>
                </c:pt>
                <c:pt idx="8">
                  <c:v>176</c:v>
                </c:pt>
                <c:pt idx="9">
                  <c:v>76</c:v>
                </c:pt>
                <c:pt idx="10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1B-4E78-A5A1-6607F93FAC1D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Propofol_File!$A$24:$A$34</c:f>
              <c:numCache>
                <c:formatCode>General</c:formatCode>
                <c:ptCount val="11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</c:numCache>
            </c:numRef>
          </c:cat>
          <c:val>
            <c:numRef>
              <c:f>Propofol_File!$D$24:$D$34</c:f>
              <c:numCache>
                <c:formatCode>General</c:formatCode>
                <c:ptCount val="11"/>
                <c:pt idx="0">
                  <c:v>10719</c:v>
                </c:pt>
                <c:pt idx="1">
                  <c:v>452</c:v>
                </c:pt>
                <c:pt idx="2">
                  <c:v>2968</c:v>
                </c:pt>
                <c:pt idx="3">
                  <c:v>2602</c:v>
                </c:pt>
                <c:pt idx="4">
                  <c:v>1299</c:v>
                </c:pt>
                <c:pt idx="5">
                  <c:v>1622</c:v>
                </c:pt>
                <c:pt idx="6">
                  <c:v>876</c:v>
                </c:pt>
                <c:pt idx="7">
                  <c:v>597</c:v>
                </c:pt>
                <c:pt idx="8">
                  <c:v>77</c:v>
                </c:pt>
                <c:pt idx="9">
                  <c:v>28</c:v>
                </c:pt>
                <c:pt idx="10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1B-4E78-A5A1-6607F93FA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0599048"/>
        <c:axId val="690599440"/>
      </c:barChart>
      <c:catAx>
        <c:axId val="690599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440"/>
        <c:crosses val="autoZero"/>
        <c:auto val="1"/>
        <c:lblAlgn val="ctr"/>
        <c:lblOffset val="100"/>
        <c:noMultiLvlLbl val="0"/>
      </c:catAx>
      <c:valAx>
        <c:axId val="690599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Propofol_File!$B$39:$D$39</c:f>
              <c:numCache>
                <c:formatCode>General</c:formatCode>
                <c:ptCount val="3"/>
                <c:pt idx="0">
                  <c:v>3937</c:v>
                </c:pt>
                <c:pt idx="1">
                  <c:v>8258</c:v>
                </c:pt>
                <c:pt idx="2">
                  <c:v>10719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A7-46E1-AC82-6CF9259E1903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Propofol_File!$B$40:$D$40</c:f>
              <c:numCache>
                <c:formatCode>General</c:formatCode>
                <c:ptCount val="3"/>
                <c:pt idx="0">
                  <c:v>6696</c:v>
                </c:pt>
                <c:pt idx="1">
                  <c:v>10270</c:v>
                </c:pt>
                <c:pt idx="2">
                  <c:v>10577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A7-46E1-AC82-6CF9259E19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41672"/>
        <c:axId val="522442064"/>
      </c:barChart>
      <c:catAx>
        <c:axId val="52244167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42064"/>
        <c:crosses val="autoZero"/>
        <c:auto val="1"/>
        <c:lblAlgn val="ctr"/>
        <c:lblOffset val="100"/>
        <c:noMultiLvlLbl val="0"/>
      </c:catAx>
      <c:valAx>
        <c:axId val="52244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41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Propofol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Propofol_File!$B$44:$D$44</c:f>
              <c:strCache>
                <c:ptCount val="3"/>
                <c:pt idx="0">
                  <c:v>None</c:v>
                </c:pt>
                <c:pt idx="1">
                  <c:v>TI</c:v>
                </c:pt>
                <c:pt idx="2">
                  <c:v>Asynch</c:v>
                </c:pt>
              </c:strCache>
            </c:strRef>
          </c:cat>
          <c:val>
            <c:numRef>
              <c:f>Propofol_File!$B$46:$D$46</c:f>
              <c:numCache>
                <c:formatCode>0.0%</c:formatCode>
                <c:ptCount val="3"/>
                <c:pt idx="0">
                  <c:v>0.62973760932944611</c:v>
                </c:pt>
                <c:pt idx="1">
                  <c:v>0.55429620034542315</c:v>
                </c:pt>
                <c:pt idx="2">
                  <c:v>0.49666604057099922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A-46B2-B02B-7A3C6C37E6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8001712"/>
        <c:axId val="308001320"/>
      </c:barChart>
      <c:catAx>
        <c:axId val="308001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8001320"/>
        <c:crosses val="autoZero"/>
        <c:auto val="1"/>
        <c:lblAlgn val="ctr"/>
        <c:lblOffset val="100"/>
        <c:noMultiLvlLbl val="0"/>
      </c:catAx>
      <c:valAx>
        <c:axId val="308001320"/>
        <c:scaling>
          <c:orientation val="minMax"/>
          <c:min val="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8001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Propofol_File!$A$24:$A$34</c:f>
              <c:numCache>
                <c:formatCode>General</c:formatCode>
                <c:ptCount val="11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</c:numCache>
            </c:numRef>
          </c:cat>
          <c:val>
            <c:numRef>
              <c:f>Propofol_File!$G$24:$G$34</c:f>
              <c:numCache>
                <c:formatCode>General</c:formatCode>
                <c:ptCount val="11"/>
                <c:pt idx="0">
                  <c:v>0</c:v>
                </c:pt>
                <c:pt idx="1">
                  <c:v>1690</c:v>
                </c:pt>
                <c:pt idx="2">
                  <c:v>18620</c:v>
                </c:pt>
                <c:pt idx="3">
                  <c:v>46860</c:v>
                </c:pt>
                <c:pt idx="4">
                  <c:v>54000</c:v>
                </c:pt>
                <c:pt idx="5">
                  <c:v>57150</c:v>
                </c:pt>
                <c:pt idx="6">
                  <c:v>43440</c:v>
                </c:pt>
                <c:pt idx="7">
                  <c:v>43540</c:v>
                </c:pt>
                <c:pt idx="8">
                  <c:v>11360</c:v>
                </c:pt>
                <c:pt idx="9">
                  <c:v>3420</c:v>
                </c:pt>
                <c:pt idx="10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9B-4B1E-850B-B8EED334C1A8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Propofol_File!$A$24:$A$34</c:f>
              <c:numCache>
                <c:formatCode>General</c:formatCode>
                <c:ptCount val="11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</c:numCache>
            </c:numRef>
          </c:cat>
          <c:val>
            <c:numRef>
              <c:f>Propofol_File!$H$24:$H$34</c:f>
              <c:numCache>
                <c:formatCode>General</c:formatCode>
                <c:ptCount val="11"/>
                <c:pt idx="0">
                  <c:v>0</c:v>
                </c:pt>
                <c:pt idx="1">
                  <c:v>2130</c:v>
                </c:pt>
                <c:pt idx="2">
                  <c:v>34680</c:v>
                </c:pt>
                <c:pt idx="3">
                  <c:v>70140</c:v>
                </c:pt>
                <c:pt idx="4">
                  <c:v>65480</c:v>
                </c:pt>
                <c:pt idx="5">
                  <c:v>107950</c:v>
                </c:pt>
                <c:pt idx="6">
                  <c:v>58080</c:v>
                </c:pt>
                <c:pt idx="7">
                  <c:v>64890</c:v>
                </c:pt>
                <c:pt idx="8">
                  <c:v>14080</c:v>
                </c:pt>
                <c:pt idx="9">
                  <c:v>6840</c:v>
                </c:pt>
                <c:pt idx="10">
                  <c:v>4200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9B-4B1E-850B-B8EED334C1A8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Propofol_File!$A$24:$A$34</c:f>
              <c:numCache>
                <c:formatCode>General</c:formatCode>
                <c:ptCount val="11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  <c:pt idx="7">
                  <c:v>70</c:v>
                </c:pt>
                <c:pt idx="8">
                  <c:v>80</c:v>
                </c:pt>
                <c:pt idx="9">
                  <c:v>90</c:v>
                </c:pt>
                <c:pt idx="10">
                  <c:v>100</c:v>
                </c:pt>
              </c:numCache>
            </c:numRef>
          </c:cat>
          <c:val>
            <c:numRef>
              <c:f>Propofol_File!$I$24:$I$34</c:f>
              <c:numCache>
                <c:formatCode>General</c:formatCode>
                <c:ptCount val="11"/>
                <c:pt idx="0">
                  <c:v>0</c:v>
                </c:pt>
                <c:pt idx="1">
                  <c:v>4520</c:v>
                </c:pt>
                <c:pt idx="2">
                  <c:v>59360</c:v>
                </c:pt>
                <c:pt idx="3">
                  <c:v>78060</c:v>
                </c:pt>
                <c:pt idx="4">
                  <c:v>51960</c:v>
                </c:pt>
                <c:pt idx="5">
                  <c:v>81100</c:v>
                </c:pt>
                <c:pt idx="6">
                  <c:v>52560</c:v>
                </c:pt>
                <c:pt idx="7">
                  <c:v>41790</c:v>
                </c:pt>
                <c:pt idx="8">
                  <c:v>6160</c:v>
                </c:pt>
                <c:pt idx="9">
                  <c:v>2520</c:v>
                </c:pt>
                <c:pt idx="10">
                  <c:v>5600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9B-4B1E-850B-B8EED334C1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0599048"/>
        <c:axId val="690599440"/>
      </c:barChart>
      <c:catAx>
        <c:axId val="690599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440"/>
        <c:crosses val="autoZero"/>
        <c:auto val="1"/>
        <c:lblAlgn val="ctr"/>
        <c:lblOffset val="100"/>
        <c:noMultiLvlLbl val="0"/>
      </c:catAx>
      <c:valAx>
        <c:axId val="690599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Propofol_File!$A$38:$A$48</c:f>
              <c:strCache>
                <c:ptCount val="9"/>
                <c:pt idx="0">
                  <c:v>Propofol</c:v>
                </c:pt>
                <c:pt idx="1">
                  <c:v>0</c:v>
                </c:pt>
                <c:pt idx="2">
                  <c:v>Propofol</c:v>
                </c:pt>
                <c:pt idx="7">
                  <c:v>No sedation</c:v>
                </c:pt>
                <c:pt idx="8">
                  <c:v>Propofolo</c:v>
                </c:pt>
              </c:strCache>
            </c:strRef>
          </c:cat>
          <c:val>
            <c:numRef>
              <c:f>Propofol_File!$G$38:$G$48</c:f>
              <c:numCache>
                <c:formatCode>0.0%</c:formatCode>
                <c:ptCount val="11"/>
                <c:pt idx="0">
                  <c:v>0.37026239067055394</c:v>
                </c:pt>
                <c:pt idx="1">
                  <c:v>1.5893915169754538E-2</c:v>
                </c:pt>
                <c:pt idx="2">
                  <c:v>8.755760368663594E-2</c:v>
                </c:pt>
                <c:pt idx="3">
                  <c:v>0.14690115677607449</c:v>
                </c:pt>
                <c:pt idx="4">
                  <c:v>0.12696322768738832</c:v>
                </c:pt>
                <c:pt idx="5">
                  <c:v>0.10749553277532212</c:v>
                </c:pt>
                <c:pt idx="6">
                  <c:v>6.8089908774569732E-2</c:v>
                </c:pt>
                <c:pt idx="7">
                  <c:v>5.8497131571522622E-2</c:v>
                </c:pt>
                <c:pt idx="8">
                  <c:v>1.3354650616006771E-2</c:v>
                </c:pt>
                <c:pt idx="9">
                  <c:v>3.5737797423116714E-3</c:v>
                </c:pt>
                <c:pt idx="10">
                  <c:v>1.4107025298598702E-3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94-4750-8220-EEDA018A7100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Propofol_File!$A$38:$A$48</c:f>
              <c:strCache>
                <c:ptCount val="9"/>
                <c:pt idx="0">
                  <c:v>Propofol</c:v>
                </c:pt>
                <c:pt idx="1">
                  <c:v>0</c:v>
                </c:pt>
                <c:pt idx="2">
                  <c:v>Propofol</c:v>
                </c:pt>
                <c:pt idx="7">
                  <c:v>No sedation</c:v>
                </c:pt>
                <c:pt idx="8">
                  <c:v>Propofolo</c:v>
                </c:pt>
              </c:strCache>
            </c:strRef>
          </c:cat>
          <c:val>
            <c:numRef>
              <c:f>Propofol_File!$H$38:$H$48</c:f>
              <c:numCache>
                <c:formatCode>0.0%</c:formatCode>
                <c:ptCount val="11"/>
                <c:pt idx="0">
                  <c:v>0.44570379965457685</c:v>
                </c:pt>
                <c:pt idx="1">
                  <c:v>1.1496113989637305E-2</c:v>
                </c:pt>
                <c:pt idx="2">
                  <c:v>9.3588082901554404E-2</c:v>
                </c:pt>
                <c:pt idx="3">
                  <c:v>0.12618739205526772</c:v>
                </c:pt>
                <c:pt idx="4">
                  <c:v>8.8352763385146804E-2</c:v>
                </c:pt>
                <c:pt idx="5">
                  <c:v>0.11652633851468049</c:v>
                </c:pt>
                <c:pt idx="6">
                  <c:v>5.2245250431778932E-2</c:v>
                </c:pt>
                <c:pt idx="7">
                  <c:v>5.0032383419689117E-2</c:v>
                </c:pt>
                <c:pt idx="8">
                  <c:v>9.4991364421416237E-3</c:v>
                </c:pt>
                <c:pt idx="9">
                  <c:v>4.1018998272884287E-3</c:v>
                </c:pt>
                <c:pt idx="10">
                  <c:v>2.2668393782383418E-3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94-4750-8220-EEDA018A7100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Propofol_File!$A$38:$A$48</c:f>
              <c:strCache>
                <c:ptCount val="9"/>
                <c:pt idx="0">
                  <c:v>Propofol</c:v>
                </c:pt>
                <c:pt idx="1">
                  <c:v>0</c:v>
                </c:pt>
                <c:pt idx="2">
                  <c:v>Propofol</c:v>
                </c:pt>
                <c:pt idx="7">
                  <c:v>No sedation</c:v>
                </c:pt>
                <c:pt idx="8">
                  <c:v>Propofolo</c:v>
                </c:pt>
              </c:strCache>
            </c:strRef>
          </c:cat>
          <c:val>
            <c:numRef>
              <c:f>Propofol_File!$I$38:$I$48</c:f>
              <c:numCache>
                <c:formatCode>0.0%</c:formatCode>
                <c:ptCount val="11"/>
                <c:pt idx="0">
                  <c:v>0.50333395942900072</c:v>
                </c:pt>
                <c:pt idx="1">
                  <c:v>2.122464312546957E-2</c:v>
                </c:pt>
                <c:pt idx="2">
                  <c:v>0.13936889556724266</c:v>
                </c:pt>
                <c:pt idx="3">
                  <c:v>0.12218256949661908</c:v>
                </c:pt>
                <c:pt idx="4">
                  <c:v>6.0997370398196846E-2</c:v>
                </c:pt>
                <c:pt idx="5">
                  <c:v>7.616453794139745E-2</c:v>
                </c:pt>
                <c:pt idx="6">
                  <c:v>4.1134485349361385E-2</c:v>
                </c:pt>
                <c:pt idx="7">
                  <c:v>2.803343350864012E-2</c:v>
                </c:pt>
                <c:pt idx="8">
                  <c:v>3.6157024793388431E-3</c:v>
                </c:pt>
                <c:pt idx="9">
                  <c:v>1.3148009015777611E-3</c:v>
                </c:pt>
                <c:pt idx="10">
                  <c:v>2.6296018031555222E-3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94-4750-8220-EEDA018A7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0599048"/>
        <c:axId val="690599440"/>
      </c:barChart>
      <c:catAx>
        <c:axId val="690599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440"/>
        <c:crosses val="autoZero"/>
        <c:auto val="1"/>
        <c:lblAlgn val="ctr"/>
        <c:lblOffset val="100"/>
        <c:noMultiLvlLbl val="0"/>
      </c:catAx>
      <c:valAx>
        <c:axId val="690599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Propofol_File!$A$64</c:f>
              <c:numCache>
                <c:formatCode>General</c:formatCode>
                <c:ptCount val="1"/>
              </c:numCache>
            </c:numRef>
          </c:cat>
          <c:val>
            <c:numRef>
              <c:f>Propofol_File!$B$57</c:f>
              <c:numCache>
                <c:formatCode>0.0%</c:formatCode>
                <c:ptCount val="1"/>
                <c:pt idx="0">
                  <c:v>0.52628609047305563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3A-4EB7-90B2-0780A09BE42B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Propofol_File!$A$64</c:f>
              <c:numCache>
                <c:formatCode>General</c:formatCode>
                <c:ptCount val="1"/>
              </c:numCache>
            </c:numRef>
          </c:cat>
          <c:val>
            <c:numRef>
              <c:f>Propofol_File!$C$57</c:f>
              <c:numCache>
                <c:formatCode>0.0%</c:formatCode>
                <c:ptCount val="1"/>
                <c:pt idx="0">
                  <c:v>0.4492120034542314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3A-4EB7-90B2-0780A09BE42B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Propofol_File!$A$64</c:f>
              <c:numCache>
                <c:formatCode>General</c:formatCode>
                <c:ptCount val="1"/>
              </c:numCache>
            </c:numRef>
          </c:cat>
          <c:val>
            <c:numRef>
              <c:f>Propofol_File!$D$57</c:f>
              <c:numCache>
                <c:formatCode>0.0%</c:formatCode>
                <c:ptCount val="1"/>
                <c:pt idx="0">
                  <c:v>0.33607250187828702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3A-4EB7-90B2-0780A09BE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0599048"/>
        <c:axId val="690599440"/>
      </c:barChart>
      <c:catAx>
        <c:axId val="690599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440"/>
        <c:crosses val="autoZero"/>
        <c:auto val="1"/>
        <c:lblAlgn val="ctr"/>
        <c:lblOffset val="100"/>
        <c:noMultiLvlLbl val="0"/>
      </c:catAx>
      <c:valAx>
        <c:axId val="690599440"/>
        <c:scaling>
          <c:orientation val="minMax"/>
          <c:max val="0.55000000000000004"/>
          <c:min val="0.3000000000000000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0599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28575</xdr:colOff>
      <xdr:row>1</xdr:row>
      <xdr:rowOff>95250</xdr:rowOff>
    </xdr:from>
    <xdr:to>
      <xdr:col>31</xdr:col>
      <xdr:colOff>333375</xdr:colOff>
      <xdr:row>23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133350</xdr:colOff>
      <xdr:row>23</xdr:row>
      <xdr:rowOff>133350</xdr:rowOff>
    </xdr:from>
    <xdr:to>
      <xdr:col>24</xdr:col>
      <xdr:colOff>438150</xdr:colOff>
      <xdr:row>43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219075</xdr:colOff>
      <xdr:row>44</xdr:row>
      <xdr:rowOff>133350</xdr:rowOff>
    </xdr:from>
    <xdr:to>
      <xdr:col>29</xdr:col>
      <xdr:colOff>552450</xdr:colOff>
      <xdr:row>59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523875</xdr:colOff>
      <xdr:row>0</xdr:row>
      <xdr:rowOff>0</xdr:rowOff>
    </xdr:from>
    <xdr:to>
      <xdr:col>23</xdr:col>
      <xdr:colOff>219075</xdr:colOff>
      <xdr:row>21</xdr:row>
      <xdr:rowOff>133350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B88694B-1DB8-4365-826A-43EE97F65E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523875</xdr:colOff>
      <xdr:row>37</xdr:row>
      <xdr:rowOff>104775</xdr:rowOff>
    </xdr:from>
    <xdr:to>
      <xdr:col>17</xdr:col>
      <xdr:colOff>190500</xdr:colOff>
      <xdr:row>59</xdr:row>
      <xdr:rowOff>47625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9C51566-D146-48E6-A6F9-0F760CBD01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61</xdr:row>
      <xdr:rowOff>0</xdr:rowOff>
    </xdr:from>
    <xdr:to>
      <xdr:col>17</xdr:col>
      <xdr:colOff>276225</xdr:colOff>
      <xdr:row>82</xdr:row>
      <xdr:rowOff>133350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3EE91D9-7D17-4FDB-BA24-70E148E362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Z73"/>
  <sheetViews>
    <sheetView tabSelected="1" topLeftCell="A39" workbookViewId="0">
      <selection activeCell="A62" sqref="A62"/>
    </sheetView>
  </sheetViews>
  <sheetFormatPr defaultRowHeight="15" x14ac:dyDescent="0.25"/>
  <cols>
    <col min="1" max="1" width="13.5703125" style="1" customWidth="1"/>
    <col min="2" max="11" width="9.140625" style="1"/>
    <col min="12" max="12" width="9.5703125" style="1" bestFit="1" customWidth="1"/>
    <col min="13" max="52" width="9.140625" style="1"/>
  </cols>
  <sheetData>
    <row r="1" spans="1:17" x14ac:dyDescent="0.25">
      <c r="A1" s="1" t="s">
        <v>19</v>
      </c>
      <c r="B1" s="1">
        <v>21296</v>
      </c>
      <c r="E1" s="5"/>
      <c r="F1" s="5"/>
      <c r="G1" s="5"/>
      <c r="H1" s="5"/>
      <c r="I1" s="5"/>
      <c r="J1" s="5"/>
      <c r="K1" s="5"/>
      <c r="L1" s="5"/>
      <c r="M1" s="5"/>
      <c r="Q1" s="2"/>
    </row>
    <row r="2" spans="1:17" x14ac:dyDescent="0.25">
      <c r="E2" s="5"/>
      <c r="F2" s="5"/>
      <c r="G2" s="5"/>
      <c r="H2" s="5"/>
      <c r="I2" s="5"/>
      <c r="J2" s="1" t="e">
        <f>#REF!+#REF!+#REF!+#REF!</f>
        <v>#REF!</v>
      </c>
      <c r="K2" s="5"/>
      <c r="L2" s="5"/>
      <c r="M2" s="5"/>
      <c r="Q2" s="2"/>
    </row>
    <row r="3" spans="1:17" x14ac:dyDescent="0.25">
      <c r="A3" s="2" t="s">
        <v>20</v>
      </c>
      <c r="B3" s="2"/>
      <c r="C3" s="2"/>
      <c r="D3" s="7">
        <f>D18/$B$1</f>
        <v>0.13209053343350863</v>
      </c>
      <c r="E3" s="7">
        <f t="shared" ref="E3:G3" si="0">E18/$B$1</f>
        <v>0.20379413974455296</v>
      </c>
      <c r="F3" s="7">
        <f t="shared" si="0"/>
        <v>8.4945529676934639E-2</v>
      </c>
      <c r="G3" s="7">
        <f t="shared" si="0"/>
        <v>0.57916979714500372</v>
      </c>
      <c r="H3" s="5"/>
      <c r="I3" s="5"/>
      <c r="J3" s="5"/>
      <c r="K3" s="5"/>
      <c r="L3" s="5"/>
      <c r="M3" s="5"/>
      <c r="Q3" s="2"/>
    </row>
    <row r="4" spans="1:17" x14ac:dyDescent="0.25">
      <c r="E4" s="5"/>
      <c r="F4" s="5"/>
      <c r="G4" s="5"/>
      <c r="H4" s="5"/>
      <c r="I4" s="5"/>
      <c r="J4" s="5"/>
      <c r="K4" s="5"/>
      <c r="L4" s="5"/>
      <c r="M4" s="5"/>
      <c r="Q4" s="2"/>
    </row>
    <row r="5" spans="1:17" x14ac:dyDescent="0.25">
      <c r="A5" s="1" t="s">
        <v>7</v>
      </c>
      <c r="B5" s="1" t="s">
        <v>0</v>
      </c>
      <c r="C5" s="1" t="s">
        <v>1</v>
      </c>
      <c r="D5" s="1" t="s">
        <v>2</v>
      </c>
      <c r="E5" s="5" t="s">
        <v>3</v>
      </c>
      <c r="F5" s="5" t="s">
        <v>4</v>
      </c>
      <c r="G5" s="5" t="s">
        <v>5</v>
      </c>
      <c r="H5" s="5" t="s">
        <v>6</v>
      </c>
      <c r="I5" s="5"/>
      <c r="J5" s="5"/>
      <c r="K5" s="5"/>
      <c r="L5" s="5"/>
      <c r="M5" s="5"/>
      <c r="Q5" s="2"/>
    </row>
    <row r="6" spans="1:17" x14ac:dyDescent="0.25">
      <c r="A6" s="1">
        <v>0</v>
      </c>
      <c r="B6" s="1">
        <v>3937</v>
      </c>
      <c r="C6" s="1">
        <v>8258</v>
      </c>
      <c r="D6" s="1">
        <v>1942</v>
      </c>
      <c r="E6" s="8">
        <v>1838</v>
      </c>
      <c r="F6" s="8">
        <v>906</v>
      </c>
      <c r="G6" s="8">
        <v>6033</v>
      </c>
      <c r="H6" s="8">
        <v>93</v>
      </c>
      <c r="I6" s="5"/>
      <c r="J6" s="5"/>
      <c r="K6" s="5"/>
      <c r="L6" s="5"/>
      <c r="M6" s="5"/>
      <c r="Q6" s="2"/>
    </row>
    <row r="7" spans="1:17" x14ac:dyDescent="0.25">
      <c r="A7" s="1">
        <v>10</v>
      </c>
      <c r="B7" s="1">
        <v>169</v>
      </c>
      <c r="C7" s="1">
        <v>213</v>
      </c>
      <c r="D7" s="1">
        <v>23</v>
      </c>
      <c r="E7" s="8">
        <v>24</v>
      </c>
      <c r="F7" s="8">
        <v>21</v>
      </c>
      <c r="G7" s="8">
        <v>384</v>
      </c>
      <c r="H7" s="8">
        <v>4</v>
      </c>
      <c r="I7" s="5"/>
      <c r="J7" s="5"/>
      <c r="K7" s="5"/>
      <c r="L7" s="5"/>
      <c r="M7" s="5"/>
      <c r="Q7" s="2"/>
    </row>
    <row r="8" spans="1:17" x14ac:dyDescent="0.25">
      <c r="A8" s="1">
        <v>20</v>
      </c>
      <c r="B8" s="1">
        <v>931</v>
      </c>
      <c r="C8" s="1">
        <v>1734</v>
      </c>
      <c r="D8" s="1">
        <v>255</v>
      </c>
      <c r="E8" s="8">
        <v>464</v>
      </c>
      <c r="F8" s="8">
        <v>211</v>
      </c>
      <c r="G8" s="8">
        <v>2038</v>
      </c>
      <c r="H8" s="8">
        <v>32</v>
      </c>
      <c r="I8" s="5"/>
      <c r="J8" s="1" t="s">
        <v>17</v>
      </c>
      <c r="L8" s="5"/>
      <c r="M8" s="5"/>
      <c r="Q8" s="2"/>
    </row>
    <row r="9" spans="1:17" x14ac:dyDescent="0.25">
      <c r="A9" s="1">
        <v>30</v>
      </c>
      <c r="B9" s="1">
        <v>1562</v>
      </c>
      <c r="C9" s="1">
        <v>2338</v>
      </c>
      <c r="D9" s="1">
        <v>348</v>
      </c>
      <c r="E9" s="8">
        <v>843</v>
      </c>
      <c r="F9" s="8">
        <v>212</v>
      </c>
      <c r="G9" s="8">
        <v>1199</v>
      </c>
      <c r="H9" s="8">
        <v>39</v>
      </c>
      <c r="I9" s="5"/>
      <c r="J9" s="1">
        <v>5382</v>
      </c>
      <c r="L9" s="5"/>
      <c r="M9" s="5"/>
      <c r="Q9" s="2"/>
    </row>
    <row r="10" spans="1:17" x14ac:dyDescent="0.25">
      <c r="A10" s="1">
        <v>40</v>
      </c>
      <c r="B10" s="1">
        <v>1350</v>
      </c>
      <c r="C10" s="1">
        <v>1637</v>
      </c>
      <c r="D10" s="1">
        <v>73</v>
      </c>
      <c r="E10" s="8">
        <v>219</v>
      </c>
      <c r="F10" s="8">
        <v>141</v>
      </c>
      <c r="G10" s="8">
        <v>866</v>
      </c>
      <c r="H10" s="8">
        <v>25</v>
      </c>
      <c r="I10" s="5"/>
      <c r="J10" s="5" t="e">
        <f>J2/J18</f>
        <v>#REF!</v>
      </c>
      <c r="K10" s="1" t="s">
        <v>18</v>
      </c>
      <c r="L10" s="5"/>
      <c r="M10" s="5"/>
      <c r="Q10" s="2"/>
    </row>
    <row r="11" spans="1:17" x14ac:dyDescent="0.25">
      <c r="A11" s="1">
        <v>50</v>
      </c>
      <c r="B11" s="1">
        <v>1143</v>
      </c>
      <c r="C11" s="1">
        <v>2159</v>
      </c>
      <c r="D11" s="1">
        <v>80</v>
      </c>
      <c r="E11" s="8">
        <v>576</v>
      </c>
      <c r="F11" s="8">
        <v>159</v>
      </c>
      <c r="G11" s="8">
        <v>807</v>
      </c>
      <c r="H11" s="8">
        <v>31</v>
      </c>
      <c r="I11" s="5"/>
      <c r="J11" s="5" t="e">
        <f>J2/B1</f>
        <v>#REF!</v>
      </c>
      <c r="L11" s="5"/>
      <c r="M11" s="5"/>
      <c r="Q11" s="2"/>
    </row>
    <row r="12" spans="1:17" x14ac:dyDescent="0.25">
      <c r="A12" s="1">
        <v>60</v>
      </c>
      <c r="B12" s="1">
        <v>724</v>
      </c>
      <c r="C12" s="1">
        <v>968</v>
      </c>
      <c r="D12" s="1">
        <v>49</v>
      </c>
      <c r="E12" s="8">
        <v>164</v>
      </c>
      <c r="F12" s="8">
        <v>101</v>
      </c>
      <c r="G12" s="8">
        <v>562</v>
      </c>
      <c r="H12" s="8">
        <v>17</v>
      </c>
      <c r="I12" s="5"/>
      <c r="J12" s="5"/>
      <c r="K12" s="5"/>
      <c r="L12" s="5"/>
      <c r="M12" s="5"/>
      <c r="Q12" s="2"/>
    </row>
    <row r="13" spans="1:17" x14ac:dyDescent="0.25">
      <c r="A13" s="1">
        <v>70</v>
      </c>
      <c r="B13" s="1">
        <v>622</v>
      </c>
      <c r="C13" s="1">
        <v>927</v>
      </c>
      <c r="D13" s="1">
        <v>35</v>
      </c>
      <c r="E13" s="8">
        <v>160</v>
      </c>
      <c r="F13" s="8">
        <v>40</v>
      </c>
      <c r="G13" s="8">
        <v>362</v>
      </c>
      <c r="H13" s="8">
        <v>11</v>
      </c>
      <c r="I13" s="5"/>
      <c r="J13" s="5"/>
      <c r="K13" s="5"/>
      <c r="L13" s="5"/>
      <c r="M13" s="5"/>
      <c r="Q13" s="2"/>
    </row>
    <row r="14" spans="1:17" x14ac:dyDescent="0.25">
      <c r="A14" s="1">
        <v>80</v>
      </c>
      <c r="B14" s="1">
        <v>142</v>
      </c>
      <c r="C14" s="1">
        <v>176</v>
      </c>
      <c r="D14" s="1">
        <v>8</v>
      </c>
      <c r="E14" s="8">
        <v>44</v>
      </c>
      <c r="F14" s="8">
        <v>12</v>
      </c>
      <c r="G14" s="8">
        <v>13</v>
      </c>
      <c r="H14" s="8">
        <v>1</v>
      </c>
      <c r="I14" s="5"/>
      <c r="J14" s="5"/>
      <c r="K14" s="5"/>
      <c r="L14" s="5"/>
      <c r="M14" s="5"/>
      <c r="Q14" s="2"/>
    </row>
    <row r="15" spans="1:17" x14ac:dyDescent="0.25">
      <c r="A15" s="1">
        <v>90</v>
      </c>
      <c r="B15" s="1">
        <v>38</v>
      </c>
      <c r="C15" s="1">
        <v>76</v>
      </c>
      <c r="D15" s="1">
        <v>0</v>
      </c>
      <c r="E15" s="8">
        <v>8</v>
      </c>
      <c r="F15" s="8">
        <v>4</v>
      </c>
      <c r="G15" s="8">
        <v>16</v>
      </c>
      <c r="H15" s="8">
        <v>2</v>
      </c>
      <c r="I15" s="5"/>
      <c r="J15" s="5"/>
      <c r="K15" s="5"/>
      <c r="L15" s="5"/>
      <c r="M15" s="5"/>
      <c r="Q15" s="2"/>
    </row>
    <row r="16" spans="1:17" x14ac:dyDescent="0.25">
      <c r="A16" s="1">
        <v>100</v>
      </c>
      <c r="B16" s="1">
        <v>15</v>
      </c>
      <c r="C16" s="1">
        <v>42</v>
      </c>
      <c r="D16" s="1">
        <v>0</v>
      </c>
      <c r="E16" s="8">
        <v>0</v>
      </c>
      <c r="F16" s="8">
        <v>2</v>
      </c>
      <c r="G16" s="8">
        <v>54</v>
      </c>
      <c r="H16" s="8">
        <v>0</v>
      </c>
      <c r="I16" s="5"/>
      <c r="J16" s="5"/>
      <c r="K16" s="5"/>
      <c r="L16" s="5"/>
      <c r="M16" s="5"/>
      <c r="Q16" s="2"/>
    </row>
    <row r="17" spans="1:17" x14ac:dyDescent="0.25">
      <c r="E17" s="5"/>
      <c r="F17" s="5"/>
      <c r="G17" s="5"/>
      <c r="H17" s="5"/>
      <c r="I17" s="5"/>
      <c r="J17" s="5"/>
      <c r="K17" s="5"/>
      <c r="L17" s="5"/>
      <c r="M17" s="5"/>
      <c r="Q17" s="2"/>
    </row>
    <row r="18" spans="1:17" x14ac:dyDescent="0.25">
      <c r="B18" s="1">
        <f>SUM(B6:B16)</f>
        <v>10633</v>
      </c>
      <c r="C18" s="1">
        <f t="shared" ref="C18:H18" si="1">SUM(C6:C16)</f>
        <v>18528</v>
      </c>
      <c r="D18" s="1">
        <f t="shared" si="1"/>
        <v>2813</v>
      </c>
      <c r="E18" s="1">
        <f t="shared" si="1"/>
        <v>4340</v>
      </c>
      <c r="F18" s="1">
        <f t="shared" si="1"/>
        <v>1809</v>
      </c>
      <c r="G18" s="1">
        <f t="shared" si="1"/>
        <v>12334</v>
      </c>
      <c r="H18" s="1">
        <f t="shared" si="1"/>
        <v>255</v>
      </c>
      <c r="I18" s="5"/>
      <c r="J18" s="8">
        <f>SUM(B18:I18)</f>
        <v>50712</v>
      </c>
      <c r="K18" s="5"/>
      <c r="L18" s="5"/>
      <c r="M18" s="5"/>
      <c r="Q18" s="2"/>
    </row>
    <row r="19" spans="1:17" x14ac:dyDescent="0.25">
      <c r="E19" s="5"/>
      <c r="F19" s="5"/>
      <c r="G19" s="5"/>
      <c r="H19" s="5"/>
      <c r="I19" s="5"/>
      <c r="J19" s="5"/>
      <c r="K19" s="5"/>
      <c r="L19" s="5"/>
      <c r="M19" s="5"/>
      <c r="Q19" s="2"/>
    </row>
    <row r="20" spans="1:17" x14ac:dyDescent="0.25">
      <c r="I20" s="6"/>
      <c r="Q20" s="2"/>
    </row>
    <row r="22" spans="1:17" x14ac:dyDescent="0.25">
      <c r="I22" s="1" t="s">
        <v>16</v>
      </c>
      <c r="N22" s="1" t="s">
        <v>16</v>
      </c>
    </row>
    <row r="23" spans="1:17" x14ac:dyDescent="0.25">
      <c r="A23" s="1" t="s">
        <v>7</v>
      </c>
      <c r="B23" s="1" t="s">
        <v>0</v>
      </c>
      <c r="C23" s="1" t="s">
        <v>1</v>
      </c>
      <c r="D23" s="1" t="s">
        <v>10</v>
      </c>
      <c r="E23" s="1" t="s">
        <v>6</v>
      </c>
      <c r="G23" s="1" t="s">
        <v>0</v>
      </c>
      <c r="H23" s="1" t="s">
        <v>1</v>
      </c>
      <c r="I23" s="1" t="s">
        <v>10</v>
      </c>
      <c r="J23" s="1" t="s">
        <v>6</v>
      </c>
      <c r="L23" s="1" t="s">
        <v>0</v>
      </c>
      <c r="M23" s="1" t="s">
        <v>1</v>
      </c>
      <c r="N23" s="1" t="s">
        <v>10</v>
      </c>
      <c r="O23" s="1" t="s">
        <v>6</v>
      </c>
    </row>
    <row r="24" spans="1:17" x14ac:dyDescent="0.25">
      <c r="A24" s="1">
        <v>0</v>
      </c>
      <c r="B24" s="1">
        <v>3937</v>
      </c>
      <c r="C24" s="1">
        <v>8258</v>
      </c>
      <c r="D24" s="1">
        <f>SUM(D6:G6)</f>
        <v>10719</v>
      </c>
      <c r="E24" s="1">
        <v>93</v>
      </c>
      <c r="G24" s="1">
        <f>B24*$A24</f>
        <v>0</v>
      </c>
      <c r="H24" s="1">
        <f t="shared" ref="H24:J24" si="2">C24*$A24</f>
        <v>0</v>
      </c>
      <c r="I24" s="1">
        <f t="shared" si="2"/>
        <v>0</v>
      </c>
      <c r="J24" s="1">
        <f t="shared" si="2"/>
        <v>0</v>
      </c>
      <c r="L24" s="1">
        <f>G24*$A24/B24</f>
        <v>0</v>
      </c>
      <c r="M24" s="1">
        <f t="shared" ref="M24" si="3">H24*$A24</f>
        <v>0</v>
      </c>
      <c r="N24" s="1">
        <f t="shared" ref="N24" si="4">I24*$A24</f>
        <v>0</v>
      </c>
      <c r="O24" s="1">
        <f t="shared" ref="O24" si="5">J24*$A24</f>
        <v>0</v>
      </c>
    </row>
    <row r="25" spans="1:17" x14ac:dyDescent="0.25">
      <c r="A25" s="1">
        <v>10</v>
      </c>
      <c r="B25" s="1">
        <v>169</v>
      </c>
      <c r="C25" s="1">
        <v>213</v>
      </c>
      <c r="D25" s="1">
        <f t="shared" ref="D25:D34" si="6">SUM(D7:G7)</f>
        <v>452</v>
      </c>
      <c r="E25" s="1">
        <v>4</v>
      </c>
      <c r="G25" s="1">
        <f t="shared" ref="G25:G34" si="7">B25*$A25</f>
        <v>1690</v>
      </c>
      <c r="H25" s="1">
        <f t="shared" ref="H25:H34" si="8">C25*$A25</f>
        <v>2130</v>
      </c>
      <c r="I25" s="1">
        <f t="shared" ref="I25:I34" si="9">D25*$A25</f>
        <v>4520</v>
      </c>
      <c r="J25" s="1">
        <f t="shared" ref="J25:J34" si="10">E25*$A25</f>
        <v>40</v>
      </c>
      <c r="L25" s="1">
        <v>1690</v>
      </c>
      <c r="M25" s="1">
        <v>2130</v>
      </c>
      <c r="N25" s="1">
        <v>4520</v>
      </c>
      <c r="O25" s="1">
        <v>40</v>
      </c>
    </row>
    <row r="26" spans="1:17" x14ac:dyDescent="0.25">
      <c r="A26" s="1">
        <v>20</v>
      </c>
      <c r="B26" s="1">
        <v>931</v>
      </c>
      <c r="C26" s="1">
        <v>1734</v>
      </c>
      <c r="D26" s="1">
        <f t="shared" si="6"/>
        <v>2968</v>
      </c>
      <c r="E26" s="1">
        <v>32</v>
      </c>
      <c r="G26" s="1">
        <f t="shared" si="7"/>
        <v>18620</v>
      </c>
      <c r="H26" s="1">
        <f t="shared" si="8"/>
        <v>34680</v>
      </c>
      <c r="I26" s="1">
        <f t="shared" si="9"/>
        <v>59360</v>
      </c>
      <c r="J26" s="1">
        <f t="shared" si="10"/>
        <v>640</v>
      </c>
      <c r="L26" s="1">
        <v>18620</v>
      </c>
      <c r="M26" s="1">
        <v>34680</v>
      </c>
      <c r="N26" s="1">
        <v>59360</v>
      </c>
      <c r="O26" s="1">
        <v>640</v>
      </c>
    </row>
    <row r="27" spans="1:17" x14ac:dyDescent="0.25">
      <c r="A27" s="1">
        <v>30</v>
      </c>
      <c r="B27" s="1">
        <v>1562</v>
      </c>
      <c r="C27" s="1">
        <v>2338</v>
      </c>
      <c r="D27" s="1">
        <f t="shared" si="6"/>
        <v>2602</v>
      </c>
      <c r="E27" s="1">
        <v>39</v>
      </c>
      <c r="G27" s="1">
        <f t="shared" si="7"/>
        <v>46860</v>
      </c>
      <c r="H27" s="1">
        <f t="shared" si="8"/>
        <v>70140</v>
      </c>
      <c r="I27" s="1">
        <f t="shared" si="9"/>
        <v>78060</v>
      </c>
      <c r="J27" s="1">
        <f t="shared" si="10"/>
        <v>1170</v>
      </c>
      <c r="L27" s="1">
        <v>46860</v>
      </c>
      <c r="M27" s="1">
        <v>70140</v>
      </c>
      <c r="N27" s="1">
        <v>78060</v>
      </c>
      <c r="O27" s="1">
        <v>1170</v>
      </c>
    </row>
    <row r="28" spans="1:17" x14ac:dyDescent="0.25">
      <c r="A28" s="1">
        <v>40</v>
      </c>
      <c r="B28" s="1">
        <v>1350</v>
      </c>
      <c r="C28" s="1">
        <v>1637</v>
      </c>
      <c r="D28" s="1">
        <f t="shared" si="6"/>
        <v>1299</v>
      </c>
      <c r="E28" s="1">
        <v>25</v>
      </c>
      <c r="G28" s="1">
        <f t="shared" si="7"/>
        <v>54000</v>
      </c>
      <c r="H28" s="1">
        <f t="shared" si="8"/>
        <v>65480</v>
      </c>
      <c r="I28" s="1">
        <f t="shared" si="9"/>
        <v>51960</v>
      </c>
      <c r="J28" s="1">
        <f t="shared" si="10"/>
        <v>1000</v>
      </c>
      <c r="L28" s="1">
        <v>54000</v>
      </c>
      <c r="M28" s="1">
        <v>65480</v>
      </c>
      <c r="N28" s="1">
        <v>51960</v>
      </c>
      <c r="O28" s="1">
        <v>1000</v>
      </c>
    </row>
    <row r="29" spans="1:17" x14ac:dyDescent="0.25">
      <c r="A29" s="1">
        <v>50</v>
      </c>
      <c r="B29" s="1">
        <v>1143</v>
      </c>
      <c r="C29" s="1">
        <v>2159</v>
      </c>
      <c r="D29" s="1">
        <f t="shared" si="6"/>
        <v>1622</v>
      </c>
      <c r="E29" s="1">
        <v>31</v>
      </c>
      <c r="G29" s="1">
        <f t="shared" si="7"/>
        <v>57150</v>
      </c>
      <c r="H29" s="1">
        <f t="shared" si="8"/>
        <v>107950</v>
      </c>
      <c r="I29" s="1">
        <f t="shared" si="9"/>
        <v>81100</v>
      </c>
      <c r="J29" s="1">
        <f t="shared" si="10"/>
        <v>1550</v>
      </c>
      <c r="L29" s="1">
        <v>57150</v>
      </c>
      <c r="M29" s="1">
        <v>107950</v>
      </c>
      <c r="N29" s="1">
        <v>81100</v>
      </c>
      <c r="O29" s="1">
        <v>1550</v>
      </c>
    </row>
    <row r="30" spans="1:17" x14ac:dyDescent="0.25">
      <c r="A30" s="1">
        <v>60</v>
      </c>
      <c r="B30" s="1">
        <v>724</v>
      </c>
      <c r="C30" s="1">
        <v>968</v>
      </c>
      <c r="D30" s="1">
        <f t="shared" si="6"/>
        <v>876</v>
      </c>
      <c r="E30" s="1">
        <v>17</v>
      </c>
      <c r="G30" s="1">
        <f t="shared" si="7"/>
        <v>43440</v>
      </c>
      <c r="H30" s="1">
        <f t="shared" si="8"/>
        <v>58080</v>
      </c>
      <c r="I30" s="1">
        <f t="shared" si="9"/>
        <v>52560</v>
      </c>
      <c r="J30" s="1">
        <f t="shared" si="10"/>
        <v>1020</v>
      </c>
      <c r="L30" s="1">
        <v>43440</v>
      </c>
      <c r="M30" s="1">
        <v>58080</v>
      </c>
      <c r="N30" s="1">
        <v>52560</v>
      </c>
      <c r="O30" s="1">
        <v>1020</v>
      </c>
    </row>
    <row r="31" spans="1:17" x14ac:dyDescent="0.25">
      <c r="A31" s="1">
        <v>70</v>
      </c>
      <c r="B31" s="1">
        <v>622</v>
      </c>
      <c r="C31" s="1">
        <v>927</v>
      </c>
      <c r="D31" s="1">
        <f t="shared" si="6"/>
        <v>597</v>
      </c>
      <c r="E31" s="1">
        <v>11</v>
      </c>
      <c r="G31" s="1">
        <f t="shared" si="7"/>
        <v>43540</v>
      </c>
      <c r="H31" s="1">
        <f t="shared" si="8"/>
        <v>64890</v>
      </c>
      <c r="I31" s="1">
        <f t="shared" si="9"/>
        <v>41790</v>
      </c>
      <c r="J31" s="1">
        <f t="shared" si="10"/>
        <v>770</v>
      </c>
      <c r="L31" s="1">
        <v>43540</v>
      </c>
      <c r="M31" s="1">
        <v>64890</v>
      </c>
      <c r="N31" s="1">
        <v>41790</v>
      </c>
      <c r="O31" s="1">
        <v>770</v>
      </c>
    </row>
    <row r="32" spans="1:17" x14ac:dyDescent="0.25">
      <c r="A32" s="1">
        <v>80</v>
      </c>
      <c r="B32" s="1">
        <v>142</v>
      </c>
      <c r="C32" s="1">
        <v>176</v>
      </c>
      <c r="D32" s="1">
        <f t="shared" si="6"/>
        <v>77</v>
      </c>
      <c r="E32" s="1">
        <v>1</v>
      </c>
      <c r="G32" s="1">
        <f t="shared" si="7"/>
        <v>11360</v>
      </c>
      <c r="H32" s="1">
        <f t="shared" si="8"/>
        <v>14080</v>
      </c>
      <c r="I32" s="1">
        <f t="shared" si="9"/>
        <v>6160</v>
      </c>
      <c r="J32" s="1">
        <f t="shared" si="10"/>
        <v>80</v>
      </c>
      <c r="L32" s="1">
        <v>11360</v>
      </c>
      <c r="M32" s="1">
        <v>14080</v>
      </c>
      <c r="N32" s="1">
        <v>6160</v>
      </c>
      <c r="O32" s="1">
        <v>80</v>
      </c>
    </row>
    <row r="33" spans="1:17" x14ac:dyDescent="0.25">
      <c r="A33" s="1">
        <v>90</v>
      </c>
      <c r="B33" s="1">
        <v>38</v>
      </c>
      <c r="C33" s="1">
        <v>76</v>
      </c>
      <c r="D33" s="1">
        <f t="shared" si="6"/>
        <v>28</v>
      </c>
      <c r="E33" s="1">
        <v>2</v>
      </c>
      <c r="G33" s="1">
        <f t="shared" si="7"/>
        <v>3420</v>
      </c>
      <c r="H33" s="1">
        <f t="shared" si="8"/>
        <v>6840</v>
      </c>
      <c r="I33" s="1">
        <f t="shared" si="9"/>
        <v>2520</v>
      </c>
      <c r="J33" s="1">
        <f t="shared" si="10"/>
        <v>180</v>
      </c>
      <c r="L33" s="1">
        <v>3420</v>
      </c>
      <c r="M33" s="1">
        <v>6840</v>
      </c>
      <c r="N33" s="1">
        <v>2520</v>
      </c>
      <c r="O33" s="1">
        <v>180</v>
      </c>
    </row>
    <row r="34" spans="1:17" x14ac:dyDescent="0.25">
      <c r="A34" s="1">
        <v>100</v>
      </c>
      <c r="B34" s="1">
        <v>15</v>
      </c>
      <c r="C34" s="1">
        <v>42</v>
      </c>
      <c r="D34" s="1">
        <f t="shared" si="6"/>
        <v>56</v>
      </c>
      <c r="E34" s="1">
        <v>0</v>
      </c>
      <c r="G34" s="1">
        <f t="shared" si="7"/>
        <v>1500</v>
      </c>
      <c r="H34" s="1">
        <f t="shared" si="8"/>
        <v>4200</v>
      </c>
      <c r="I34" s="1">
        <f t="shared" si="9"/>
        <v>5600</v>
      </c>
      <c r="J34" s="1">
        <f t="shared" si="10"/>
        <v>0</v>
      </c>
      <c r="L34" s="1">
        <v>1500</v>
      </c>
      <c r="M34" s="1">
        <v>4200</v>
      </c>
      <c r="N34" s="1">
        <v>5600</v>
      </c>
      <c r="O34" s="1">
        <v>0</v>
      </c>
    </row>
    <row r="36" spans="1:17" x14ac:dyDescent="0.25">
      <c r="B36" s="1">
        <f>SUM(B24:B34)</f>
        <v>10633</v>
      </c>
      <c r="C36" s="1">
        <f t="shared" ref="C36:E36" si="11">SUM(C24:C34)</f>
        <v>18528</v>
      </c>
      <c r="D36" s="1">
        <f t="shared" si="11"/>
        <v>21296</v>
      </c>
      <c r="E36" s="1">
        <f t="shared" si="11"/>
        <v>255</v>
      </c>
      <c r="G36" s="4">
        <f>SUM(G24:G34)/B36</f>
        <v>26.481707890529485</v>
      </c>
      <c r="H36" s="4">
        <f t="shared" ref="H36:J36" si="12">SUM(H24:H34)/C36</f>
        <v>23.125539723661486</v>
      </c>
      <c r="I36" s="4">
        <f t="shared" si="12"/>
        <v>18.014181066867017</v>
      </c>
      <c r="J36" s="4">
        <f t="shared" si="12"/>
        <v>25.294117647058822</v>
      </c>
      <c r="L36" s="4">
        <f>AVERAGE(L24:L34)/11</f>
        <v>2327.1074380165292</v>
      </c>
      <c r="M36" s="4">
        <f t="shared" ref="M36:O36" si="13">AVERAGE(M24:M34)/11</f>
        <v>3541.0743801652893</v>
      </c>
      <c r="N36" s="4">
        <f t="shared" si="13"/>
        <v>3170.495867768595</v>
      </c>
      <c r="O36" s="4">
        <f t="shared" si="13"/>
        <v>53.305785123966942</v>
      </c>
      <c r="Q36" s="1">
        <f>SUM(B36:E36)</f>
        <v>50712</v>
      </c>
    </row>
    <row r="37" spans="1:17" x14ac:dyDescent="0.25">
      <c r="F37" s="1" t="s">
        <v>7</v>
      </c>
    </row>
    <row r="38" spans="1:17" x14ac:dyDescent="0.25">
      <c r="A38" s="1" t="s">
        <v>7</v>
      </c>
      <c r="B38" s="1" t="s">
        <v>0</v>
      </c>
      <c r="C38" s="1" t="s">
        <v>1</v>
      </c>
      <c r="D38" s="1" t="s">
        <v>2</v>
      </c>
      <c r="E38" s="1" t="s">
        <v>6</v>
      </c>
      <c r="F38" s="1">
        <v>0</v>
      </c>
      <c r="G38" s="5">
        <f>B24/B$36</f>
        <v>0.37026239067055394</v>
      </c>
      <c r="H38" s="5">
        <f t="shared" ref="H38:I48" si="14">C24/C$36</f>
        <v>0.44570379965457685</v>
      </c>
      <c r="I38" s="5">
        <f t="shared" si="14"/>
        <v>0.50333395942900072</v>
      </c>
    </row>
    <row r="39" spans="1:17" x14ac:dyDescent="0.25">
      <c r="A39" s="1">
        <v>0</v>
      </c>
      <c r="B39" s="1">
        <v>3937</v>
      </c>
      <c r="C39" s="1">
        <v>8258</v>
      </c>
      <c r="D39" s="1">
        <f>D24</f>
        <v>10719</v>
      </c>
      <c r="E39" s="1">
        <v>93</v>
      </c>
      <c r="F39" s="1">
        <v>10</v>
      </c>
      <c r="G39" s="5">
        <f t="shared" ref="G39:G48" si="15">B25/B$36</f>
        <v>1.5893915169754538E-2</v>
      </c>
      <c r="H39" s="5">
        <f t="shared" si="14"/>
        <v>1.1496113989637305E-2</v>
      </c>
      <c r="I39" s="5">
        <f t="shared" si="14"/>
        <v>2.122464312546957E-2</v>
      </c>
    </row>
    <row r="40" spans="1:17" x14ac:dyDescent="0.25">
      <c r="A40" s="1" t="s">
        <v>7</v>
      </c>
      <c r="B40" s="1">
        <f>SUM(B25:B34)</f>
        <v>6696</v>
      </c>
      <c r="C40" s="1">
        <f>SUM(C25:C34)</f>
        <v>10270</v>
      </c>
      <c r="D40" s="1">
        <f>SUM(D25:D34)</f>
        <v>10577</v>
      </c>
      <c r="E40" s="1">
        <f>SUM(E25:E34)</f>
        <v>162</v>
      </c>
      <c r="F40" s="1">
        <v>20</v>
      </c>
      <c r="G40" s="5">
        <f t="shared" si="15"/>
        <v>8.755760368663594E-2</v>
      </c>
      <c r="H40" s="5">
        <f t="shared" si="14"/>
        <v>9.3588082901554404E-2</v>
      </c>
      <c r="I40" s="5">
        <f t="shared" si="14"/>
        <v>0.13936889556724266</v>
      </c>
    </row>
    <row r="41" spans="1:17" x14ac:dyDescent="0.25">
      <c r="F41" s="1">
        <v>30</v>
      </c>
      <c r="G41" s="5">
        <f t="shared" si="15"/>
        <v>0.14690115677607449</v>
      </c>
      <c r="H41" s="5">
        <f t="shared" si="14"/>
        <v>0.12618739205526772</v>
      </c>
      <c r="I41" s="5">
        <f t="shared" si="14"/>
        <v>0.12218256949661908</v>
      </c>
    </row>
    <row r="42" spans="1:17" x14ac:dyDescent="0.25">
      <c r="B42" s="1">
        <f>SUM(B39:B41)</f>
        <v>10633</v>
      </c>
      <c r="C42" s="1">
        <f t="shared" ref="C42:E42" si="16">SUM(C39:C41)</f>
        <v>18528</v>
      </c>
      <c r="D42" s="1">
        <f t="shared" si="16"/>
        <v>21296</v>
      </c>
      <c r="E42" s="1">
        <f t="shared" si="16"/>
        <v>255</v>
      </c>
      <c r="F42" s="1">
        <v>40</v>
      </c>
      <c r="G42" s="5">
        <f t="shared" si="15"/>
        <v>0.12696322768738832</v>
      </c>
      <c r="H42" s="5">
        <f t="shared" si="14"/>
        <v>8.8352763385146804E-2</v>
      </c>
      <c r="I42" s="5">
        <f t="shared" si="14"/>
        <v>6.0997370398196846E-2</v>
      </c>
      <c r="Q42" s="1">
        <f>SUM(B42:O42)</f>
        <v>50752.276313361472</v>
      </c>
    </row>
    <row r="43" spans="1:17" x14ac:dyDescent="0.25">
      <c r="F43" s="1">
        <v>50</v>
      </c>
      <c r="G43" s="5">
        <f t="shared" si="15"/>
        <v>0.10749553277532212</v>
      </c>
      <c r="H43" s="5">
        <f t="shared" si="14"/>
        <v>0.11652633851468049</v>
      </c>
      <c r="I43" s="5">
        <f t="shared" si="14"/>
        <v>7.616453794139745E-2</v>
      </c>
    </row>
    <row r="44" spans="1:17" x14ac:dyDescent="0.25">
      <c r="B44" s="1" t="s">
        <v>9</v>
      </c>
      <c r="C44" s="1" t="s">
        <v>1</v>
      </c>
      <c r="D44" s="1" t="s">
        <v>10</v>
      </c>
      <c r="F44" s="1">
        <v>60</v>
      </c>
      <c r="G44" s="5">
        <f t="shared" si="15"/>
        <v>6.8089908774569732E-2</v>
      </c>
      <c r="H44" s="5">
        <f t="shared" si="14"/>
        <v>5.2245250431778932E-2</v>
      </c>
      <c r="I44" s="5">
        <f t="shared" si="14"/>
        <v>4.1134485349361385E-2</v>
      </c>
    </row>
    <row r="45" spans="1:17" x14ac:dyDescent="0.25">
      <c r="A45" s="1" t="s">
        <v>11</v>
      </c>
      <c r="B45" s="5">
        <f>B39/B42</f>
        <v>0.37026239067055394</v>
      </c>
      <c r="C45" s="5">
        <f>C39/C42</f>
        <v>0.44570379965457685</v>
      </c>
      <c r="D45" s="5">
        <f>D39/D42</f>
        <v>0.50333395942900072</v>
      </c>
      <c r="E45" s="3">
        <f>E39/E42</f>
        <v>0.36470588235294116</v>
      </c>
      <c r="F45" s="1">
        <v>70</v>
      </c>
      <c r="G45" s="5">
        <f t="shared" si="15"/>
        <v>5.8497131571522622E-2</v>
      </c>
      <c r="H45" s="5">
        <f t="shared" si="14"/>
        <v>5.0032383419689117E-2</v>
      </c>
      <c r="I45" s="5">
        <f t="shared" si="14"/>
        <v>2.803343350864012E-2</v>
      </c>
    </row>
    <row r="46" spans="1:17" x14ac:dyDescent="0.25">
      <c r="A46" s="1" t="s">
        <v>8</v>
      </c>
      <c r="B46" s="5">
        <f>B40/B42</f>
        <v>0.62973760932944611</v>
      </c>
      <c r="C46" s="5">
        <f>C40/C42</f>
        <v>0.55429620034542315</v>
      </c>
      <c r="D46" s="5">
        <f>D40/D42</f>
        <v>0.49666604057099922</v>
      </c>
      <c r="E46" s="3">
        <f>E40/E42</f>
        <v>0.63529411764705879</v>
      </c>
      <c r="F46" s="1">
        <v>80</v>
      </c>
      <c r="G46" s="5">
        <f t="shared" si="15"/>
        <v>1.3354650616006771E-2</v>
      </c>
      <c r="H46" s="5">
        <f t="shared" si="14"/>
        <v>9.4991364421416237E-3</v>
      </c>
      <c r="I46" s="5">
        <f t="shared" si="14"/>
        <v>3.6157024793388431E-3</v>
      </c>
    </row>
    <row r="47" spans="1:17" x14ac:dyDescent="0.25">
      <c r="F47" s="1">
        <v>90</v>
      </c>
      <c r="G47" s="5">
        <f t="shared" si="15"/>
        <v>3.5737797423116714E-3</v>
      </c>
      <c r="H47" s="5">
        <f t="shared" si="14"/>
        <v>4.1018998272884287E-3</v>
      </c>
      <c r="I47" s="5">
        <f t="shared" si="14"/>
        <v>1.3148009015777611E-3</v>
      </c>
    </row>
    <row r="48" spans="1:17" x14ac:dyDescent="0.25">
      <c r="F48" s="1">
        <v>100</v>
      </c>
      <c r="G48" s="5">
        <f t="shared" si="15"/>
        <v>1.4107025298598702E-3</v>
      </c>
      <c r="H48" s="5">
        <f t="shared" si="14"/>
        <v>2.2668393782383418E-3</v>
      </c>
      <c r="I48" s="5">
        <f t="shared" si="14"/>
        <v>2.6296018031555222E-3</v>
      </c>
    </row>
    <row r="49" spans="1:21" x14ac:dyDescent="0.25">
      <c r="B49" s="1" t="s">
        <v>12</v>
      </c>
      <c r="D49" s="1" t="s">
        <v>13</v>
      </c>
      <c r="E49" s="1" t="s">
        <v>14</v>
      </c>
      <c r="R49" s="5">
        <v>0.62973760932944611</v>
      </c>
      <c r="S49" s="5">
        <v>0.55429620034542315</v>
      </c>
      <c r="T49" s="5">
        <v>0.49666604057099922</v>
      </c>
      <c r="U49" s="5">
        <v>0.63529411764705879</v>
      </c>
    </row>
    <row r="50" spans="1:21" x14ac:dyDescent="0.25">
      <c r="B50" s="1" t="s">
        <v>15</v>
      </c>
      <c r="G50" s="3">
        <f>SUM(G38:G49)</f>
        <v>1</v>
      </c>
      <c r="H50" s="3">
        <f t="shared" ref="H50:I50" si="17">SUM(H38:H49)</f>
        <v>1</v>
      </c>
      <c r="I50" s="3">
        <f t="shared" si="17"/>
        <v>0.99999999999999989</v>
      </c>
      <c r="R50" s="4">
        <v>26.340637637543498</v>
      </c>
      <c r="S50" s="4">
        <v>22.89885578583765</v>
      </c>
      <c r="T50" s="4">
        <v>17.751220886551465</v>
      </c>
      <c r="U50" s="4">
        <v>25.294117647058822</v>
      </c>
    </row>
    <row r="51" spans="1:21" x14ac:dyDescent="0.25">
      <c r="B51" s="1">
        <v>3937</v>
      </c>
      <c r="C51" s="1">
        <v>8258</v>
      </c>
      <c r="D51" s="1">
        <v>10720</v>
      </c>
    </row>
    <row r="52" spans="1:21" x14ac:dyDescent="0.25">
      <c r="B52" s="1">
        <v>6696</v>
      </c>
      <c r="C52" s="1">
        <v>10271</v>
      </c>
      <c r="D52" s="1">
        <v>10577</v>
      </c>
    </row>
    <row r="55" spans="1:21" x14ac:dyDescent="0.25">
      <c r="A55" s="1" t="s">
        <v>7</v>
      </c>
      <c r="B55" s="1" t="s">
        <v>9</v>
      </c>
      <c r="C55" s="1" t="s">
        <v>1</v>
      </c>
      <c r="D55" s="1" t="s">
        <v>10</v>
      </c>
      <c r="F55" s="1">
        <v>0</v>
      </c>
      <c r="G55" s="5">
        <v>0.37026239067055394</v>
      </c>
      <c r="H55" s="5">
        <v>0.44570379965457685</v>
      </c>
      <c r="I55" s="5">
        <v>0.50333395942900072</v>
      </c>
    </row>
    <row r="56" spans="1:21" x14ac:dyDescent="0.25">
      <c r="A56" s="1" t="s">
        <v>22</v>
      </c>
      <c r="B56" s="6">
        <f>G55+G56+G57</f>
        <v>0.47371390952694442</v>
      </c>
      <c r="C56" s="6">
        <f t="shared" ref="C56:D56" si="18">H55+H56+H57</f>
        <v>0.55078799654576849</v>
      </c>
      <c r="D56" s="6">
        <f t="shared" si="18"/>
        <v>0.66392749812171292</v>
      </c>
      <c r="F56" s="1">
        <v>10</v>
      </c>
      <c r="G56" s="5">
        <v>1.5893915169754538E-2</v>
      </c>
      <c r="H56" s="5">
        <v>1.1496113989637305E-2</v>
      </c>
      <c r="I56" s="5">
        <v>2.122464312546957E-2</v>
      </c>
    </row>
    <row r="57" spans="1:21" x14ac:dyDescent="0.25">
      <c r="A57" s="1" t="s">
        <v>21</v>
      </c>
      <c r="B57" s="6">
        <f>G60+G59+G58</f>
        <v>0.52628609047305563</v>
      </c>
      <c r="C57" s="6">
        <f>H60+H59+H58</f>
        <v>0.4492120034542314</v>
      </c>
      <c r="D57" s="6">
        <f>I60+I59+I58</f>
        <v>0.33607250187828702</v>
      </c>
      <c r="F57" s="1">
        <v>20</v>
      </c>
      <c r="G57" s="5">
        <v>8.755760368663594E-2</v>
      </c>
      <c r="H57" s="5">
        <v>9.3588082901554404E-2</v>
      </c>
      <c r="I57" s="5">
        <v>0.13936889556724266</v>
      </c>
    </row>
    <row r="58" spans="1:21" x14ac:dyDescent="0.25">
      <c r="F58" s="1">
        <v>30</v>
      </c>
      <c r="G58" s="5">
        <v>0.14690115677607449</v>
      </c>
      <c r="H58" s="5">
        <v>0.12618739205526772</v>
      </c>
      <c r="I58" s="5">
        <v>0.12218256949661908</v>
      </c>
    </row>
    <row r="59" spans="1:21" x14ac:dyDescent="0.25">
      <c r="F59" s="1">
        <v>40</v>
      </c>
      <c r="G59" s="5">
        <v>0.12696322768738832</v>
      </c>
      <c r="H59" s="5">
        <v>8.8352763385146804E-2</v>
      </c>
      <c r="I59" s="5">
        <v>6.0997370398196846E-2</v>
      </c>
    </row>
    <row r="60" spans="1:21" x14ac:dyDescent="0.25">
      <c r="B60" s="1" t="s">
        <v>23</v>
      </c>
      <c r="D60" s="1" t="s">
        <v>13</v>
      </c>
      <c r="E60" s="1" t="s">
        <v>14</v>
      </c>
      <c r="F60" s="1">
        <v>50</v>
      </c>
      <c r="G60" s="6">
        <f>SUM(G43:G48)</f>
        <v>0.25242170600959279</v>
      </c>
      <c r="H60" s="6">
        <f t="shared" ref="H60:I60" si="19">SUM(H43:H48)</f>
        <v>0.23467184801381691</v>
      </c>
      <c r="I60" s="6">
        <f t="shared" si="19"/>
        <v>0.15289256198347109</v>
      </c>
    </row>
    <row r="61" spans="1:21" x14ac:dyDescent="0.25">
      <c r="B61" s="1" t="s">
        <v>24</v>
      </c>
    </row>
    <row r="62" spans="1:21" x14ac:dyDescent="0.25">
      <c r="B62" s="1">
        <f>B56*B$36</f>
        <v>5037</v>
      </c>
      <c r="C62" s="1">
        <f t="shared" ref="C62:D62" si="20">C56*C$36</f>
        <v>10204.999999999998</v>
      </c>
      <c r="D62" s="1">
        <f t="shared" si="20"/>
        <v>14138.999999999998</v>
      </c>
    </row>
    <row r="63" spans="1:21" x14ac:dyDescent="0.25">
      <c r="B63" s="1">
        <f>B57*B$36</f>
        <v>5596.0000000000009</v>
      </c>
      <c r="C63" s="1">
        <f t="shared" ref="B63:D63" si="21">C57*C$36</f>
        <v>8323</v>
      </c>
      <c r="D63" s="1">
        <f t="shared" si="21"/>
        <v>7157</v>
      </c>
    </row>
    <row r="65" spans="2:9" x14ac:dyDescent="0.25">
      <c r="B65" s="1">
        <f>SUM(B62:B64)</f>
        <v>10633</v>
      </c>
      <c r="C65" s="1">
        <f t="shared" ref="C65:D65" si="22">SUM(C62:C64)</f>
        <v>18528</v>
      </c>
      <c r="D65" s="1">
        <f t="shared" si="22"/>
        <v>21296</v>
      </c>
      <c r="G65" s="6"/>
      <c r="H65" s="6"/>
      <c r="I65" s="6"/>
    </row>
    <row r="67" spans="2:9" x14ac:dyDescent="0.25">
      <c r="G67" s="6"/>
      <c r="H67" s="6"/>
      <c r="I67" s="6"/>
    </row>
    <row r="68" spans="2:9" x14ac:dyDescent="0.25">
      <c r="G68" s="6"/>
      <c r="H68" s="6"/>
      <c r="I68" s="6"/>
    </row>
    <row r="69" spans="2:9" x14ac:dyDescent="0.25">
      <c r="G69" s="6"/>
      <c r="H69" s="6"/>
      <c r="I69" s="6"/>
    </row>
    <row r="73" spans="2:9" x14ac:dyDescent="0.25">
      <c r="F73" s="1">
        <v>56.2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Propofol_File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Gutierrez</dc:creator>
  <cp:lastModifiedBy>Guillermo Gutierrez</cp:lastModifiedBy>
  <dcterms:created xsi:type="dcterms:W3CDTF">2019-01-29T16:10:08Z</dcterms:created>
  <dcterms:modified xsi:type="dcterms:W3CDTF">2019-02-02T19:54:08Z</dcterms:modified>
</cp:coreProperties>
</file>