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/>
  <mc:AlternateContent xmlns:mc="http://schemas.openxmlformats.org/markup-compatibility/2006">
    <mc:Choice Requires="x15">
      <x15ac:absPath xmlns:x15ac="http://schemas.microsoft.com/office/spreadsheetml/2010/11/ac" url="https://animaedu-my.sharepoint.com/personal/paulo_oliveir_ulife_com_br/Documents/orientacoes_atcc/industria_4.0_pedro_e_guilherme_planilhado/dados/"/>
    </mc:Choice>
  </mc:AlternateContent>
  <xr:revisionPtr revIDLastSave="158" documentId="8_{CF7553E0-1AE2-4C99-AF73-D2DCEC7031AE}" xr6:coauthVersionLast="47" xr6:coauthVersionMax="47" xr10:uidLastSave="{A1F0DDF6-AD0B-4157-9987-9E6E55366E03}"/>
  <bookViews>
    <workbookView xWindow="-120" yWindow="-120" windowWidth="29040" windowHeight="15840" activeTab="2" xr2:uid="{00000000-000D-0000-FFFF-FFFF00000000}"/>
  </bookViews>
  <sheets>
    <sheet name="DADOS TCC" sheetId="1" r:id="rId1"/>
    <sheet name="Planilha1" sheetId="2" r:id="rId2"/>
    <sheet name="Planilha2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" i="1" l="1"/>
  <c r="K3" i="1"/>
  <c r="K4" i="1"/>
  <c r="K5" i="1"/>
  <c r="K6" i="1"/>
  <c r="K7" i="1"/>
  <c r="K8" i="1"/>
  <c r="K9" i="1"/>
  <c r="K10" i="1"/>
  <c r="K11" i="1"/>
  <c r="K12" i="1"/>
  <c r="K13" i="1"/>
  <c r="K14" i="1"/>
  <c r="K20" i="1" s="1"/>
  <c r="K15" i="1"/>
  <c r="K16" i="1"/>
  <c r="K17" i="1"/>
  <c r="K18" i="1"/>
  <c r="K19" i="1"/>
  <c r="C20" i="1"/>
  <c r="D20" i="1"/>
  <c r="E20" i="1"/>
  <c r="F20" i="1"/>
  <c r="G20" i="1"/>
  <c r="H20" i="1"/>
  <c r="I20" i="1"/>
  <c r="J20" i="1"/>
  <c r="B20" i="1"/>
  <c r="A20" i="1"/>
</calcChain>
</file>

<file path=xl/sharedStrings.xml><?xml version="1.0" encoding="utf-8"?>
<sst xmlns="http://schemas.openxmlformats.org/spreadsheetml/2006/main" count="75" uniqueCount="45">
  <si>
    <t xml:space="preserve">Empresas </t>
  </si>
  <si>
    <t>Tecnologia 4.0</t>
  </si>
  <si>
    <t>Big Data</t>
  </si>
  <si>
    <t>Internet das Coisas (IoT)</t>
  </si>
  <si>
    <t>Computação em Nuvem (CC)</t>
  </si>
  <si>
    <t>Inteligência Artificial (IA)</t>
  </si>
  <si>
    <t>Fabrica Digital</t>
  </si>
  <si>
    <t>Impressora 3D</t>
  </si>
  <si>
    <t>Eletrificação</t>
  </si>
  <si>
    <t>Audi do Brasil Indústria e Comércio de Veículos Ltda</t>
  </si>
  <si>
    <t>Ford Motor Company Brasil Ltda.</t>
  </si>
  <si>
    <t>General Motors do Brasil Ltda.</t>
  </si>
  <si>
    <t>Honda Automóveis do Brasil Ltda.</t>
  </si>
  <si>
    <t>HPE Automotores do Brasil Ltda.</t>
  </si>
  <si>
    <t>Hyundai Motor Brasil Montadora de Automóveis Ltda.</t>
  </si>
  <si>
    <t>Jaguar e Land Rover Brasil Indústria e Comércio de Veículos Ltda.</t>
  </si>
  <si>
    <t>Mercedes-Benz do Brasil Ltda.</t>
  </si>
  <si>
    <t>Nissan do Brasil Automóveis Ltda.</t>
  </si>
  <si>
    <t>Renault do Brasil S.A.</t>
  </si>
  <si>
    <t>Toyota do Brasil Ltda.</t>
  </si>
  <si>
    <t>Volkswagen do Brasil Ltda.</t>
  </si>
  <si>
    <t>Komatsu do Brasil Ltda.</t>
  </si>
  <si>
    <t>On-Highway Brasil Ltda</t>
  </si>
  <si>
    <t>Stellantis</t>
  </si>
  <si>
    <t>Scania Latin America Ltda.</t>
  </si>
  <si>
    <t>BMW do Brasil Ltda.</t>
  </si>
  <si>
    <t>Carro Eletrico</t>
  </si>
  <si>
    <t>TOTAL</t>
  </si>
  <si>
    <t>Volvo do Brasil Veículos Ltda</t>
  </si>
  <si>
    <t>Total</t>
  </si>
  <si>
    <t>Eletr.</t>
  </si>
  <si>
    <t>Impres. 3D</t>
  </si>
  <si>
    <t>Intelig. Artificial (IA)</t>
  </si>
  <si>
    <t>Comput. em Nuvem (CC)</t>
  </si>
  <si>
    <t>Tecnol. 4.0</t>
  </si>
  <si>
    <t>Estatísticas descritivas</t>
  </si>
  <si>
    <t>Mínimo</t>
  </si>
  <si>
    <t>Máximo</t>
  </si>
  <si>
    <t>Média</t>
  </si>
  <si>
    <t>Desvio Padrão</t>
  </si>
  <si>
    <t>Fábrica Digital</t>
  </si>
  <si>
    <t>Carro Elétrico</t>
  </si>
  <si>
    <t>Palavra Chave</t>
  </si>
  <si>
    <t>Número de Empresas</t>
  </si>
  <si>
    <t>Número de Ocorrências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</si>
</sst>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8" formatCode="###0"/>
    <numFmt numFmtId="169" formatCode="###0.00"/>
    <numFmt numFmtId="170" formatCode="###0.000"/>
  </numFmts>
  <fonts count="10">
    <font>
      <sz val="11"/>
      <color theme="1"/>
      <name val="Calibri"/>
      <scheme val="minor"/>
    </font>
    <font>
      <sz val="11"/>
      <color theme="1"/>
      <name val="Calibri"/>
    </font>
    <font>
      <sz val="9"/>
      <color rgb="FFFFFFFF"/>
      <name val="Times New Roman"/>
      <family val="1"/>
    </font>
    <font>
      <sz val="9"/>
      <color theme="0"/>
      <name val="Times New Roman"/>
      <family val="1"/>
    </font>
    <font>
      <sz val="9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Arial"/>
      <family val="2"/>
    </font>
    <font>
      <b/>
      <sz val="9"/>
      <color indexed="8"/>
      <name val="Arial Bold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n">
        <color indexed="8"/>
      </right>
      <top style="thick">
        <color indexed="8"/>
      </top>
      <bottom/>
      <diagonal/>
    </border>
    <border>
      <left style="thin">
        <color indexed="8"/>
      </left>
      <right style="thick">
        <color indexed="8"/>
      </right>
      <top style="thick">
        <color indexed="8"/>
      </top>
      <bottom/>
      <diagonal/>
    </border>
    <border>
      <left style="thick">
        <color indexed="8"/>
      </left>
      <right style="thick">
        <color indexed="8"/>
      </right>
      <top/>
      <bottom/>
      <diagonal/>
    </border>
    <border>
      <left style="thick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ck">
        <color indexed="8"/>
      </right>
      <top/>
      <bottom/>
      <diagonal/>
    </border>
    <border>
      <left/>
      <right style="thin">
        <color indexed="8"/>
      </right>
      <top style="thick">
        <color indexed="8"/>
      </top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/>
      <diagonal/>
    </border>
    <border>
      <left/>
      <right style="thin">
        <color indexed="8"/>
      </right>
      <top/>
      <bottom/>
      <diagonal/>
    </border>
  </borders>
  <cellStyleXfs count="2">
    <xf numFmtId="0" fontId="0" fillId="0" borderId="0"/>
    <xf numFmtId="0" fontId="7" fillId="0" borderId="0"/>
  </cellStyleXfs>
  <cellXfs count="3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/>
    <xf numFmtId="0" fontId="4" fillId="0" borderId="1" xfId="0" applyFont="1" applyBorder="1"/>
    <xf numFmtId="0" fontId="4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5" fillId="0" borderId="2" xfId="0" applyFont="1" applyBorder="1" applyAlignment="1">
      <alignment wrapText="1"/>
    </xf>
    <xf numFmtId="0" fontId="5" fillId="0" borderId="2" xfId="0" applyFont="1" applyBorder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/>
    <xf numFmtId="0" fontId="8" fillId="0" borderId="0" xfId="1" applyFont="1" applyBorder="1" applyAlignment="1">
      <alignment horizontal="center" vertical="center" wrapText="1"/>
    </xf>
    <xf numFmtId="0" fontId="7" fillId="0" borderId="0" xfId="1"/>
    <xf numFmtId="0" fontId="9" fillId="0" borderId="3" xfId="1" applyFont="1" applyBorder="1" applyAlignment="1">
      <alignment horizontal="left" wrapText="1"/>
    </xf>
    <xf numFmtId="0" fontId="9" fillId="0" borderId="4" xfId="1" applyFont="1" applyBorder="1" applyAlignment="1">
      <alignment horizontal="center" wrapText="1"/>
    </xf>
    <xf numFmtId="0" fontId="9" fillId="0" borderId="5" xfId="1" applyFont="1" applyBorder="1" applyAlignment="1">
      <alignment horizontal="center" wrapText="1"/>
    </xf>
    <xf numFmtId="0" fontId="9" fillId="0" borderId="6" xfId="1" applyFont="1" applyBorder="1" applyAlignment="1">
      <alignment horizontal="center" wrapText="1"/>
    </xf>
    <xf numFmtId="0" fontId="9" fillId="0" borderId="7" xfId="1" applyFont="1" applyBorder="1" applyAlignment="1">
      <alignment horizontal="left" vertical="top" wrapText="1"/>
    </xf>
    <xf numFmtId="168" fontId="9" fillId="0" borderId="8" xfId="1" applyNumberFormat="1" applyFont="1" applyBorder="1" applyAlignment="1">
      <alignment horizontal="right" vertical="center"/>
    </xf>
    <xf numFmtId="168" fontId="9" fillId="0" borderId="9" xfId="1" applyNumberFormat="1" applyFont="1" applyBorder="1" applyAlignment="1">
      <alignment horizontal="right" vertical="center"/>
    </xf>
    <xf numFmtId="169" fontId="9" fillId="0" borderId="9" xfId="1" applyNumberFormat="1" applyFont="1" applyBorder="1" applyAlignment="1">
      <alignment horizontal="right" vertical="center"/>
    </xf>
    <xf numFmtId="170" fontId="9" fillId="0" borderId="10" xfId="1" applyNumberFormat="1" applyFont="1" applyBorder="1" applyAlignment="1">
      <alignment horizontal="right" vertical="center"/>
    </xf>
    <xf numFmtId="0" fontId="9" fillId="0" borderId="11" xfId="1" applyFont="1" applyBorder="1" applyAlignment="1">
      <alignment horizontal="left" vertical="top" wrapText="1"/>
    </xf>
    <xf numFmtId="168" fontId="9" fillId="0" borderId="12" xfId="1" applyNumberFormat="1" applyFont="1" applyBorder="1" applyAlignment="1">
      <alignment horizontal="right" vertical="center"/>
    </xf>
    <xf numFmtId="168" fontId="9" fillId="0" borderId="13" xfId="1" applyNumberFormat="1" applyFont="1" applyBorder="1" applyAlignment="1">
      <alignment horizontal="right" vertical="center"/>
    </xf>
    <xf numFmtId="169" fontId="9" fillId="0" borderId="13" xfId="1" applyNumberFormat="1" applyFont="1" applyBorder="1" applyAlignment="1">
      <alignment horizontal="right" vertical="center"/>
    </xf>
    <xf numFmtId="170" fontId="9" fillId="0" borderId="14" xfId="1" applyNumberFormat="1" applyFont="1" applyBorder="1" applyAlignment="1">
      <alignment horizontal="right" vertical="center"/>
    </xf>
    <xf numFmtId="0" fontId="9" fillId="0" borderId="15" xfId="1" applyFont="1" applyBorder="1" applyAlignment="1">
      <alignment horizontal="center" wrapText="1"/>
    </xf>
    <xf numFmtId="168" fontId="9" fillId="0" borderId="16" xfId="1" applyNumberFormat="1" applyFont="1" applyBorder="1" applyAlignment="1">
      <alignment horizontal="right" vertical="center"/>
    </xf>
    <xf numFmtId="168" fontId="9" fillId="0" borderId="17" xfId="1" applyNumberFormat="1" applyFont="1" applyBorder="1" applyAlignment="1">
      <alignment horizontal="right" vertical="center"/>
    </xf>
  </cellXfs>
  <cellStyles count="2">
    <cellStyle name="Normal" xfId="0" builtinId="0"/>
    <cellStyle name="Normal_Planilha2" xfId="1" xr:uid="{EE090944-90A7-40D6-8684-531C405FFE75}"/>
  </cellStyles>
  <dxfs count="32"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family val="1"/>
        <scheme val="none"/>
      </font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Times New Roman"/>
        <family val="1"/>
        <scheme val="none"/>
      </font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2">
    <tableStyle name="DADOS TCC-style" pivot="0" count="4" xr9:uid="{00000000-0011-0000-FFFF-FFFF00000000}">
      <tableStyleElement type="headerRow" dxfId="31"/>
      <tableStyleElement type="totalRow" dxfId="30"/>
      <tableStyleElement type="firstRowStripe" dxfId="29"/>
      <tableStyleElement type="secondRowStripe" dxfId="28"/>
    </tableStyle>
    <tableStyle name="DADOS TCC-style 2" pivot="0" count="3" xr9:uid="{00000000-0011-0000-FFFF-FFFF01000000}">
      <tableStyleElement type="headerRow" dxfId="27"/>
      <tableStyleElement type="firstRowStripe" dxfId="26"/>
      <tableStyleElement type="secondRowStripe" dxfId="2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K20" totalsRowCount="1" headerRowDxfId="2" dataDxfId="0" totalsRowDxfId="1">
  <tableColumns count="11">
    <tableColumn id="1" xr3:uid="{00000000-0010-0000-0000-000001000000}" name="Empresas " totalsRowFunction="custom" dataDxfId="24" totalsRowDxfId="23">
      <totalsRowFormula>COUNTA('DADOS TCC'!$A$2:$A$19)</totalsRowFormula>
    </tableColumn>
    <tableColumn id="2" xr3:uid="{00000000-0010-0000-0000-000002000000}" name="Tecnologia 4.0" totalsRowFunction="custom" dataDxfId="22" totalsRowDxfId="21">
      <totalsRowFormula>SUM(Table_1[Tecnologia 4.0])</totalsRowFormula>
    </tableColumn>
    <tableColumn id="3" xr3:uid="{00000000-0010-0000-0000-000003000000}" name="Big Data" totalsRowFunction="custom" dataDxfId="20" totalsRowDxfId="19">
      <totalsRowFormula>SUM(Table_1[Big Data])</totalsRowFormula>
    </tableColumn>
    <tableColumn id="4" xr3:uid="{00000000-0010-0000-0000-000004000000}" name="Internet das Coisas (IoT)" totalsRowFunction="custom" dataDxfId="18" totalsRowDxfId="17">
      <totalsRowFormula>SUM(Table_1[Internet das Coisas (IoT)])</totalsRowFormula>
    </tableColumn>
    <tableColumn id="5" xr3:uid="{00000000-0010-0000-0000-000005000000}" name="Computação em Nuvem (CC)" totalsRowFunction="custom" dataDxfId="16" totalsRowDxfId="15">
      <totalsRowFormula>SUM(Table_1[Computação em Nuvem (CC)])</totalsRowFormula>
    </tableColumn>
    <tableColumn id="6" xr3:uid="{00000000-0010-0000-0000-000006000000}" name="Inteligência Artificial (IA)" totalsRowFunction="custom" dataDxfId="14" totalsRowDxfId="13">
      <totalsRowFormula>SUM(Table_1[Inteligência Artificial (IA)])</totalsRowFormula>
    </tableColumn>
    <tableColumn id="7" xr3:uid="{00000000-0010-0000-0000-000007000000}" name="Fabrica Digital" totalsRowFunction="custom" dataDxfId="12" totalsRowDxfId="11">
      <totalsRowFormula>SUM(Table_1[Fabrica Digital])</totalsRowFormula>
    </tableColumn>
    <tableColumn id="8" xr3:uid="{00000000-0010-0000-0000-000008000000}" name="Impressora 3D" totalsRowFunction="custom" dataDxfId="10" totalsRowDxfId="9">
      <totalsRowFormula>SUM(Table_1[Impressora 3D])</totalsRowFormula>
    </tableColumn>
    <tableColumn id="9" xr3:uid="{00000000-0010-0000-0000-000009000000}" name="Eletrificação" totalsRowFunction="custom" dataDxfId="8" totalsRowDxfId="7">
      <totalsRowFormula>SUM(Table_1[Eletrificação])</totalsRowFormula>
    </tableColumn>
    <tableColumn id="10" xr3:uid="{01091FB9-CBA7-4BCF-A5A9-A2F3651B6989}" name="Carro Eletrico" totalsRowFunction="custom" dataDxfId="6" totalsRowDxfId="5">
      <totalsRowFormula>SUM(Table_1[Carro Eletrico])</totalsRowFormula>
    </tableColumn>
    <tableColumn id="11" xr3:uid="{7FC0424E-7F00-45C8-A47C-BFE3EC75195B}" name="TOTAL" totalsRowFunction="custom" dataDxfId="4" totalsRowDxfId="3">
      <calculatedColumnFormula>SUM(Table_1[[#This Row],[Tecnologia 4.0]:[Carro Eletrico]])</calculatedColumnFormula>
      <totalsRowFormula>SUM(Table_1[TOTAL])</totalsRowFormula>
    </tableColumn>
  </tableColumns>
  <tableStyleInfo name="TableStyleMedium1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00"/>
  <sheetViews>
    <sheetView zoomScale="70" zoomScaleNormal="70" workbookViewId="0">
      <selection sqref="A1:K20"/>
    </sheetView>
  </sheetViews>
  <sheetFormatPr defaultColWidth="14.42578125" defaultRowHeight="15" customHeight="1"/>
  <cols>
    <col min="1" max="1" width="14" customWidth="1"/>
    <col min="2" max="2" width="11.42578125" customWidth="1"/>
    <col min="3" max="3" width="7.42578125" customWidth="1"/>
    <col min="4" max="4" width="21.85546875" customWidth="1"/>
    <col min="5" max="5" width="21.140625" customWidth="1"/>
    <col min="6" max="6" width="23" customWidth="1"/>
    <col min="7" max="7" width="13.5703125" customWidth="1"/>
    <col min="8" max="8" width="16.28515625" customWidth="1"/>
    <col min="9" max="9" width="15.28515625" customWidth="1"/>
    <col min="10" max="10" width="12.140625" bestFit="1" customWidth="1"/>
    <col min="11" max="11" width="8.5703125" bestFit="1" customWidth="1"/>
    <col min="12" max="12" width="31.85546875" bestFit="1" customWidth="1"/>
    <col min="13" max="13" width="5.85546875" customWidth="1"/>
    <col min="15" max="27" width="8.7109375" customWidth="1"/>
  </cols>
  <sheetData>
    <row r="1" spans="1:13" ht="24">
      <c r="A1" s="2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9" t="s">
        <v>8</v>
      </c>
      <c r="J1" s="9" t="s">
        <v>26</v>
      </c>
      <c r="K1" s="10" t="s">
        <v>27</v>
      </c>
    </row>
    <row r="2" spans="1:13" ht="24">
      <c r="A2" s="3" t="s">
        <v>9</v>
      </c>
      <c r="B2" s="3">
        <v>448</v>
      </c>
      <c r="C2" s="3">
        <v>466</v>
      </c>
      <c r="D2" s="3">
        <v>441</v>
      </c>
      <c r="E2" s="3">
        <v>466</v>
      </c>
      <c r="F2" s="3">
        <v>460</v>
      </c>
      <c r="G2" s="3">
        <v>44</v>
      </c>
      <c r="H2" s="3">
        <v>44</v>
      </c>
      <c r="I2" s="3">
        <v>44</v>
      </c>
      <c r="J2" s="3">
        <v>44</v>
      </c>
      <c r="K2" s="4">
        <f>SUM(Table_1[[#This Row],[Tecnologia 4.0]:[Carro Eletrico]])</f>
        <v>2457</v>
      </c>
    </row>
    <row r="3" spans="1:13" ht="36">
      <c r="A3" s="3" t="s">
        <v>10</v>
      </c>
      <c r="B3" s="3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4">
        <f>SUM(Table_1[[#This Row],[Tecnologia 4.0]:[Carro Eletrico]])</f>
        <v>0</v>
      </c>
    </row>
    <row r="4" spans="1:13" ht="41.25" customHeight="1">
      <c r="A4" s="3" t="s">
        <v>11</v>
      </c>
      <c r="B4" s="3">
        <v>258</v>
      </c>
      <c r="C4" s="3">
        <v>208</v>
      </c>
      <c r="D4" s="3">
        <v>208</v>
      </c>
      <c r="E4" s="3">
        <v>208</v>
      </c>
      <c r="F4" s="3">
        <v>207</v>
      </c>
      <c r="G4" s="3">
        <v>208</v>
      </c>
      <c r="H4" s="3">
        <v>208</v>
      </c>
      <c r="I4" s="3">
        <v>208</v>
      </c>
      <c r="J4" s="3">
        <v>208</v>
      </c>
      <c r="K4" s="4">
        <f>SUM(Table_1[[#This Row],[Tecnologia 4.0]:[Carro Eletrico]])</f>
        <v>1921</v>
      </c>
    </row>
    <row r="5" spans="1:13" ht="43.5" customHeight="1">
      <c r="A5" s="3" t="s">
        <v>12</v>
      </c>
      <c r="B5" s="3">
        <v>91</v>
      </c>
      <c r="C5" s="3">
        <v>91</v>
      </c>
      <c r="D5" s="3">
        <v>91</v>
      </c>
      <c r="E5" s="3">
        <v>91</v>
      </c>
      <c r="F5" s="3">
        <v>91</v>
      </c>
      <c r="G5" s="3">
        <v>91</v>
      </c>
      <c r="H5" s="3">
        <v>91</v>
      </c>
      <c r="I5" s="3">
        <v>91</v>
      </c>
      <c r="J5" s="3">
        <v>91</v>
      </c>
      <c r="K5" s="4">
        <f>SUM(Table_1[[#This Row],[Tecnologia 4.0]:[Carro Eletrico]])</f>
        <v>819</v>
      </c>
    </row>
    <row r="6" spans="1:13" ht="53.25" customHeight="1">
      <c r="A6" s="3" t="s">
        <v>13</v>
      </c>
      <c r="B6" s="3">
        <v>1</v>
      </c>
      <c r="C6" s="3">
        <v>1</v>
      </c>
      <c r="D6" s="3">
        <v>1</v>
      </c>
      <c r="E6" s="3">
        <v>1</v>
      </c>
      <c r="F6" s="3">
        <v>1</v>
      </c>
      <c r="G6" s="3">
        <v>1</v>
      </c>
      <c r="H6" s="3">
        <v>1</v>
      </c>
      <c r="I6" s="3">
        <v>1</v>
      </c>
      <c r="J6" s="3">
        <v>1</v>
      </c>
      <c r="K6" s="4">
        <f>SUM(Table_1[[#This Row],[Tecnologia 4.0]:[Carro Eletrico]])</f>
        <v>9</v>
      </c>
    </row>
    <row r="7" spans="1:13" ht="55.5" customHeight="1">
      <c r="A7" s="3" t="s">
        <v>14</v>
      </c>
      <c r="B7" s="3">
        <v>122</v>
      </c>
      <c r="C7" s="3">
        <v>122</v>
      </c>
      <c r="D7" s="3">
        <v>122</v>
      </c>
      <c r="E7" s="3">
        <v>123</v>
      </c>
      <c r="F7" s="3">
        <v>122</v>
      </c>
      <c r="G7" s="3">
        <v>123</v>
      </c>
      <c r="H7" s="3">
        <v>123</v>
      </c>
      <c r="I7" s="5">
        <v>123</v>
      </c>
      <c r="J7" s="5">
        <v>123</v>
      </c>
      <c r="K7" s="4">
        <f>SUM(Table_1[[#This Row],[Tecnologia 4.0]:[Carro Eletrico]])</f>
        <v>1103</v>
      </c>
    </row>
    <row r="8" spans="1:13" ht="70.5" customHeight="1">
      <c r="A8" s="3" t="s">
        <v>15</v>
      </c>
      <c r="B8" s="3">
        <v>119</v>
      </c>
      <c r="C8" s="3">
        <v>121</v>
      </c>
      <c r="D8" s="3">
        <v>85</v>
      </c>
      <c r="E8" s="3">
        <v>64</v>
      </c>
      <c r="F8" s="3">
        <v>64</v>
      </c>
      <c r="G8" s="3">
        <v>64</v>
      </c>
      <c r="H8" s="3">
        <v>64</v>
      </c>
      <c r="I8" s="5">
        <v>64</v>
      </c>
      <c r="J8" s="5">
        <v>64</v>
      </c>
      <c r="K8" s="4">
        <f>SUM(Table_1[[#This Row],[Tecnologia 4.0]:[Carro Eletrico]])</f>
        <v>709</v>
      </c>
    </row>
    <row r="9" spans="1:13" ht="14.25" customHeight="1">
      <c r="A9" s="3" t="s">
        <v>16</v>
      </c>
      <c r="B9" s="3">
        <v>1</v>
      </c>
      <c r="C9" s="3">
        <v>1</v>
      </c>
      <c r="D9" s="3">
        <v>1</v>
      </c>
      <c r="E9" s="3">
        <v>1</v>
      </c>
      <c r="F9" s="3">
        <v>1</v>
      </c>
      <c r="G9" s="3">
        <v>1</v>
      </c>
      <c r="H9" s="3">
        <v>1</v>
      </c>
      <c r="I9" s="5">
        <v>1</v>
      </c>
      <c r="J9" s="5">
        <v>1</v>
      </c>
      <c r="K9" s="4">
        <f>SUM(Table_1[[#This Row],[Tecnologia 4.0]:[Carro Eletrico]])</f>
        <v>9</v>
      </c>
    </row>
    <row r="10" spans="1:13" ht="14.25" customHeight="1">
      <c r="A10" s="3" t="s">
        <v>17</v>
      </c>
      <c r="B10" s="3">
        <v>1</v>
      </c>
      <c r="C10" s="3">
        <v>202</v>
      </c>
      <c r="D10" s="3">
        <v>1</v>
      </c>
      <c r="E10" s="3">
        <v>1</v>
      </c>
      <c r="F10" s="3">
        <v>1</v>
      </c>
      <c r="G10" s="3">
        <v>1</v>
      </c>
      <c r="H10" s="3">
        <v>1</v>
      </c>
      <c r="I10" s="5">
        <v>1</v>
      </c>
      <c r="J10" s="5">
        <v>202</v>
      </c>
      <c r="K10" s="4">
        <f>SUM(Table_1[[#This Row],[Tecnologia 4.0]:[Carro Eletrico]])</f>
        <v>411</v>
      </c>
    </row>
    <row r="11" spans="1:13" ht="14.25" customHeight="1">
      <c r="A11" s="3" t="s">
        <v>18</v>
      </c>
      <c r="B11" s="3">
        <v>202</v>
      </c>
      <c r="C11" s="3">
        <v>364</v>
      </c>
      <c r="D11" s="3">
        <v>202</v>
      </c>
      <c r="E11" s="3">
        <v>203</v>
      </c>
      <c r="F11" s="3">
        <v>202</v>
      </c>
      <c r="G11" s="3">
        <v>203</v>
      </c>
      <c r="H11" s="3">
        <v>203</v>
      </c>
      <c r="I11" s="5">
        <v>203</v>
      </c>
      <c r="J11" s="5">
        <v>364</v>
      </c>
      <c r="K11" s="4">
        <f>SUM(Table_1[[#This Row],[Tecnologia 4.0]:[Carro Eletrico]])</f>
        <v>2146</v>
      </c>
    </row>
    <row r="12" spans="1:13" ht="14.25" customHeight="1">
      <c r="A12" s="3" t="s">
        <v>19</v>
      </c>
      <c r="B12" s="3">
        <v>364</v>
      </c>
      <c r="C12" s="3">
        <v>93</v>
      </c>
      <c r="D12" s="3">
        <v>364</v>
      </c>
      <c r="E12" s="3">
        <v>355</v>
      </c>
      <c r="F12" s="3">
        <v>334</v>
      </c>
      <c r="G12" s="3">
        <v>353</v>
      </c>
      <c r="H12" s="3">
        <v>364</v>
      </c>
      <c r="I12" s="5">
        <v>364</v>
      </c>
      <c r="J12" s="5">
        <v>86</v>
      </c>
      <c r="K12" s="4">
        <f>SUM(Table_1[[#This Row],[Tecnologia 4.0]:[Carro Eletrico]])</f>
        <v>2677</v>
      </c>
    </row>
    <row r="13" spans="1:13" ht="14.25" customHeight="1">
      <c r="A13" s="3" t="s">
        <v>20</v>
      </c>
      <c r="B13" s="3">
        <v>6699</v>
      </c>
      <c r="C13" s="3">
        <v>172</v>
      </c>
      <c r="D13" s="3">
        <v>6200</v>
      </c>
      <c r="E13" s="3">
        <v>6291</v>
      </c>
      <c r="F13" s="3">
        <v>6429</v>
      </c>
      <c r="G13" s="3">
        <v>4458</v>
      </c>
      <c r="H13" s="3">
        <v>3941</v>
      </c>
      <c r="I13" s="5">
        <v>3945</v>
      </c>
      <c r="J13" s="5">
        <v>69</v>
      </c>
      <c r="K13" s="4">
        <f>SUM(Table_1[[#This Row],[Tecnologia 4.0]:[Carro Eletrico]])</f>
        <v>38204</v>
      </c>
    </row>
    <row r="14" spans="1:13" ht="14.25" customHeight="1">
      <c r="A14" s="3" t="s">
        <v>28</v>
      </c>
      <c r="B14" s="3">
        <v>93</v>
      </c>
      <c r="C14" s="3">
        <v>20222</v>
      </c>
      <c r="D14" s="3">
        <v>86</v>
      </c>
      <c r="E14" s="3">
        <v>87</v>
      </c>
      <c r="F14" s="3">
        <v>86</v>
      </c>
      <c r="G14" s="3">
        <v>94</v>
      </c>
      <c r="H14" s="3">
        <v>94</v>
      </c>
      <c r="I14" s="5">
        <v>94</v>
      </c>
      <c r="J14" s="5">
        <v>4834</v>
      </c>
      <c r="K14" s="4">
        <f>SUM(Table_1[[#This Row],[Tecnologia 4.0]:[Carro Eletrico]])</f>
        <v>25690</v>
      </c>
    </row>
    <row r="15" spans="1:13" ht="14.25" customHeight="1">
      <c r="A15" s="3" t="s">
        <v>21</v>
      </c>
      <c r="B15" s="3">
        <v>502</v>
      </c>
      <c r="C15" s="3">
        <v>33</v>
      </c>
      <c r="D15" s="3">
        <v>1066</v>
      </c>
      <c r="E15" s="3">
        <v>1066</v>
      </c>
      <c r="F15" s="3">
        <v>1066</v>
      </c>
      <c r="G15" s="3">
        <v>1065</v>
      </c>
      <c r="H15" s="3">
        <v>1065</v>
      </c>
      <c r="I15" s="5">
        <v>1066</v>
      </c>
      <c r="J15" s="5">
        <v>1</v>
      </c>
      <c r="K15" s="4">
        <f>SUM(Table_1[[#This Row],[Tecnologia 4.0]:[Carro Eletrico]])</f>
        <v>6930</v>
      </c>
      <c r="L15" s="1"/>
      <c r="M15" s="1"/>
    </row>
    <row r="16" spans="1:13" ht="14.25" customHeight="1">
      <c r="A16" s="3" t="s">
        <v>22</v>
      </c>
      <c r="B16" s="3">
        <v>117</v>
      </c>
      <c r="C16" s="3">
        <v>8617</v>
      </c>
      <c r="D16" s="3">
        <v>63</v>
      </c>
      <c r="E16" s="3">
        <v>65</v>
      </c>
      <c r="F16" s="3">
        <v>63</v>
      </c>
      <c r="G16" s="3">
        <v>69</v>
      </c>
      <c r="H16" s="3">
        <v>67</v>
      </c>
      <c r="I16" s="5">
        <v>69</v>
      </c>
      <c r="J16" s="5">
        <v>6490</v>
      </c>
      <c r="K16" s="4">
        <f>SUM(Table_1[[#This Row],[Tecnologia 4.0]:[Carro Eletrico]])</f>
        <v>15620</v>
      </c>
      <c r="L16" s="1"/>
      <c r="M16" s="1"/>
    </row>
    <row r="17" spans="1:13" ht="14.25" customHeight="1">
      <c r="A17" s="3" t="s">
        <v>23</v>
      </c>
      <c r="B17" s="3">
        <v>1111</v>
      </c>
      <c r="C17" s="3">
        <v>1097</v>
      </c>
      <c r="D17" s="3">
        <v>4059</v>
      </c>
      <c r="E17" s="3">
        <v>4592</v>
      </c>
      <c r="F17" s="3">
        <v>81</v>
      </c>
      <c r="G17" s="3">
        <v>2859</v>
      </c>
      <c r="H17" s="3">
        <v>3551</v>
      </c>
      <c r="I17" s="5">
        <v>3170</v>
      </c>
      <c r="J17" s="5">
        <v>76</v>
      </c>
      <c r="K17" s="4">
        <f>SUM(Table_1[[#This Row],[Tecnologia 4.0]:[Carro Eletrico]])</f>
        <v>20596</v>
      </c>
      <c r="L17" s="1"/>
      <c r="M17" s="1"/>
    </row>
    <row r="18" spans="1:13" ht="14.25" customHeight="1">
      <c r="A18" s="3" t="s">
        <v>24</v>
      </c>
      <c r="B18" s="3">
        <v>869</v>
      </c>
      <c r="C18" s="3">
        <v>10462</v>
      </c>
      <c r="D18" s="3">
        <v>2510</v>
      </c>
      <c r="E18" s="3">
        <v>1343</v>
      </c>
      <c r="F18" s="3">
        <v>432</v>
      </c>
      <c r="G18" s="3">
        <v>1068</v>
      </c>
      <c r="H18" s="3">
        <v>198</v>
      </c>
      <c r="I18" s="5">
        <v>1002</v>
      </c>
      <c r="J18" s="5">
        <v>197</v>
      </c>
      <c r="K18" s="4">
        <f>SUM(Table_1[[#This Row],[Tecnologia 4.0]:[Carro Eletrico]])</f>
        <v>18081</v>
      </c>
      <c r="L18" s="1"/>
      <c r="M18" s="1"/>
    </row>
    <row r="19" spans="1:13" ht="14.25" customHeight="1">
      <c r="A19" s="3" t="s">
        <v>25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5">
        <v>0</v>
      </c>
      <c r="J19" s="5">
        <v>0</v>
      </c>
      <c r="K19" s="4">
        <f>SUM(Table_1[[#This Row],[Tecnologia 4.0]:[Carro Eletrico]])</f>
        <v>0</v>
      </c>
      <c r="L19" s="1"/>
      <c r="M19" s="1"/>
    </row>
    <row r="20" spans="1:13" ht="14.25" customHeight="1">
      <c r="A20" s="6">
        <f>COUNTA('DADOS TCC'!$A$2:$A$19)</f>
        <v>18</v>
      </c>
      <c r="B20" s="6">
        <f>SUM(Table_1[Tecnologia 4.0])</f>
        <v>10998</v>
      </c>
      <c r="C20" s="6">
        <f>SUM(Table_1[Big Data])</f>
        <v>42272</v>
      </c>
      <c r="D20" s="6">
        <f>SUM(Table_1[Internet das Coisas (IoT)])</f>
        <v>15500</v>
      </c>
      <c r="E20" s="6">
        <f>SUM(Table_1[Computação em Nuvem (CC)])</f>
        <v>14957</v>
      </c>
      <c r="F20" s="6">
        <f>SUM(Table_1[Inteligência Artificial (IA)])</f>
        <v>9640</v>
      </c>
      <c r="G20" s="6">
        <f>SUM(Table_1[Fabrica Digital])</f>
        <v>10702</v>
      </c>
      <c r="H20" s="6">
        <f>SUM(Table_1[Impressora 3D])</f>
        <v>10016</v>
      </c>
      <c r="I20" s="6">
        <f>SUM(Table_1[Eletrificação])</f>
        <v>10446</v>
      </c>
      <c r="J20" s="6">
        <f>SUM(Table_1[Carro Eletrico])</f>
        <v>12851</v>
      </c>
      <c r="K20" s="6">
        <f>SUM(Table_1[TOTAL])</f>
        <v>137382</v>
      </c>
    </row>
    <row r="21" spans="1:13" ht="14.25" customHeight="1"/>
    <row r="22" spans="1:13" ht="14.25" customHeight="1"/>
    <row r="23" spans="1:13" ht="14.25" customHeight="1"/>
    <row r="24" spans="1:13" ht="14.25" customHeight="1"/>
    <row r="25" spans="1:13" ht="14.25" customHeight="1"/>
    <row r="26" spans="1:13" ht="14.25" customHeight="1"/>
    <row r="27" spans="1:13" ht="14.25" customHeight="1"/>
    <row r="28" spans="1:13" ht="14.25" customHeight="1"/>
    <row r="29" spans="1:13" ht="14.25" customHeight="1"/>
    <row r="30" spans="1:13" ht="14.25" customHeight="1"/>
    <row r="31" spans="1:13" ht="14.25" customHeight="1"/>
    <row r="32" spans="1:13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511811024" right="0.511811024" top="0.78740157499999996" bottom="0.78740157499999996" header="0" footer="0"/>
  <pageSetup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44F89-67D7-4862-8AED-14ED0204F958}">
  <dimension ref="A1:K21"/>
  <sheetViews>
    <sheetView topLeftCell="A10" workbookViewId="0">
      <selection sqref="A1:J21"/>
    </sheetView>
  </sheetViews>
  <sheetFormatPr defaultRowHeight="15"/>
  <cols>
    <col min="2" max="2" width="6.7109375" bestFit="1" customWidth="1"/>
    <col min="3" max="3" width="7.85546875" bestFit="1" customWidth="1"/>
    <col min="4" max="4" width="7.28515625" bestFit="1" customWidth="1"/>
    <col min="5" max="5" width="9" bestFit="1" customWidth="1"/>
    <col min="6" max="6" width="8.28515625" bestFit="1" customWidth="1"/>
    <col min="7" max="8" width="6.85546875" bestFit="1" customWidth="1"/>
    <col min="9" max="9" width="5.28515625" bestFit="1" customWidth="1"/>
    <col min="10" max="10" width="7.140625" bestFit="1" customWidth="1"/>
  </cols>
  <sheetData>
    <row r="1" spans="1:11" ht="51">
      <c r="A1" s="14" t="s">
        <v>0</v>
      </c>
      <c r="B1" s="14" t="s">
        <v>34</v>
      </c>
      <c r="C1" s="14" t="s">
        <v>2</v>
      </c>
      <c r="D1" s="14" t="s">
        <v>3</v>
      </c>
      <c r="E1" s="14" t="s">
        <v>33</v>
      </c>
      <c r="F1" s="14" t="s">
        <v>32</v>
      </c>
      <c r="G1" s="14" t="s">
        <v>6</v>
      </c>
      <c r="H1" s="14" t="s">
        <v>31</v>
      </c>
      <c r="I1" s="14" t="s">
        <v>30</v>
      </c>
      <c r="J1" s="14" t="s">
        <v>26</v>
      </c>
      <c r="K1" s="11"/>
    </row>
    <row r="2" spans="1:11" ht="90">
      <c r="A2" s="12" t="s">
        <v>9</v>
      </c>
      <c r="B2" s="13">
        <v>448</v>
      </c>
      <c r="C2" s="13">
        <v>466</v>
      </c>
      <c r="D2" s="13">
        <v>441</v>
      </c>
      <c r="E2" s="13">
        <v>466</v>
      </c>
      <c r="F2" s="13">
        <v>460</v>
      </c>
      <c r="G2" s="13">
        <v>44</v>
      </c>
      <c r="H2" s="13">
        <v>44</v>
      </c>
      <c r="I2" s="13">
        <v>44</v>
      </c>
      <c r="J2" s="13">
        <v>44</v>
      </c>
      <c r="K2" s="11"/>
    </row>
    <row r="3" spans="1:11" ht="64.5">
      <c r="A3" s="12" t="s">
        <v>10</v>
      </c>
      <c r="B3" s="13">
        <v>0</v>
      </c>
      <c r="C3" s="13">
        <v>0</v>
      </c>
      <c r="D3" s="13">
        <v>0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1"/>
    </row>
    <row r="4" spans="1:11" ht="51.75">
      <c r="A4" s="12" t="s">
        <v>11</v>
      </c>
      <c r="B4" s="13">
        <v>258</v>
      </c>
      <c r="C4" s="13">
        <v>208</v>
      </c>
      <c r="D4" s="13">
        <v>208</v>
      </c>
      <c r="E4" s="13">
        <v>208</v>
      </c>
      <c r="F4" s="13">
        <v>207</v>
      </c>
      <c r="G4" s="13">
        <v>208</v>
      </c>
      <c r="H4" s="13">
        <v>208</v>
      </c>
      <c r="I4" s="13">
        <v>208</v>
      </c>
      <c r="J4" s="13">
        <v>208</v>
      </c>
      <c r="K4" s="11"/>
    </row>
    <row r="5" spans="1:11" ht="64.5">
      <c r="A5" s="12" t="s">
        <v>12</v>
      </c>
      <c r="B5" s="13">
        <v>91</v>
      </c>
      <c r="C5" s="13">
        <v>91</v>
      </c>
      <c r="D5" s="13">
        <v>91</v>
      </c>
      <c r="E5" s="13">
        <v>91</v>
      </c>
      <c r="F5" s="13">
        <v>91</v>
      </c>
      <c r="G5" s="13">
        <v>91</v>
      </c>
      <c r="H5" s="13">
        <v>91</v>
      </c>
      <c r="I5" s="13">
        <v>91</v>
      </c>
      <c r="J5" s="13">
        <v>91</v>
      </c>
      <c r="K5" s="11"/>
    </row>
    <row r="6" spans="1:11" ht="64.5">
      <c r="A6" s="12" t="s">
        <v>13</v>
      </c>
      <c r="B6" s="13">
        <v>1</v>
      </c>
      <c r="C6" s="13">
        <v>1</v>
      </c>
      <c r="D6" s="13">
        <v>1</v>
      </c>
      <c r="E6" s="13">
        <v>1</v>
      </c>
      <c r="F6" s="13">
        <v>1</v>
      </c>
      <c r="G6" s="13">
        <v>1</v>
      </c>
      <c r="H6" s="13">
        <v>1</v>
      </c>
      <c r="I6" s="13">
        <v>1</v>
      </c>
      <c r="J6" s="13">
        <v>1</v>
      </c>
      <c r="K6" s="11"/>
    </row>
    <row r="7" spans="1:11" ht="90">
      <c r="A7" s="12" t="s">
        <v>14</v>
      </c>
      <c r="B7" s="13">
        <v>122</v>
      </c>
      <c r="C7" s="13">
        <v>122</v>
      </c>
      <c r="D7" s="13">
        <v>122</v>
      </c>
      <c r="E7" s="13">
        <v>123</v>
      </c>
      <c r="F7" s="13">
        <v>122</v>
      </c>
      <c r="G7" s="13">
        <v>123</v>
      </c>
      <c r="H7" s="13">
        <v>123</v>
      </c>
      <c r="I7" s="13">
        <v>123</v>
      </c>
      <c r="J7" s="13">
        <v>123</v>
      </c>
      <c r="K7" s="11"/>
    </row>
    <row r="8" spans="1:11" ht="115.5">
      <c r="A8" s="12" t="s">
        <v>15</v>
      </c>
      <c r="B8" s="13">
        <v>119</v>
      </c>
      <c r="C8" s="13">
        <v>121</v>
      </c>
      <c r="D8" s="13">
        <v>85</v>
      </c>
      <c r="E8" s="13">
        <v>64</v>
      </c>
      <c r="F8" s="13">
        <v>64</v>
      </c>
      <c r="G8" s="13">
        <v>64</v>
      </c>
      <c r="H8" s="13">
        <v>64</v>
      </c>
      <c r="I8" s="13">
        <v>64</v>
      </c>
      <c r="J8" s="13">
        <v>64</v>
      </c>
      <c r="K8" s="11"/>
    </row>
    <row r="9" spans="1:11" ht="51.75">
      <c r="A9" s="12" t="s">
        <v>16</v>
      </c>
      <c r="B9" s="13">
        <v>1</v>
      </c>
      <c r="C9" s="13">
        <v>1</v>
      </c>
      <c r="D9" s="13">
        <v>1</v>
      </c>
      <c r="E9" s="13">
        <v>1</v>
      </c>
      <c r="F9" s="13">
        <v>1</v>
      </c>
      <c r="G9" s="13">
        <v>1</v>
      </c>
      <c r="H9" s="13">
        <v>1</v>
      </c>
      <c r="I9" s="13">
        <v>1</v>
      </c>
      <c r="J9" s="13">
        <v>1</v>
      </c>
      <c r="K9" s="11"/>
    </row>
    <row r="10" spans="1:11" ht="51.75">
      <c r="A10" s="12" t="s">
        <v>17</v>
      </c>
      <c r="B10" s="13">
        <v>1</v>
      </c>
      <c r="C10" s="13">
        <v>202</v>
      </c>
      <c r="D10" s="13">
        <v>1</v>
      </c>
      <c r="E10" s="13">
        <v>1</v>
      </c>
      <c r="F10" s="13">
        <v>1</v>
      </c>
      <c r="G10" s="13">
        <v>1</v>
      </c>
      <c r="H10" s="13">
        <v>1</v>
      </c>
      <c r="I10" s="13">
        <v>1</v>
      </c>
      <c r="J10" s="13">
        <v>202</v>
      </c>
      <c r="K10" s="11"/>
    </row>
    <row r="11" spans="1:11" ht="39">
      <c r="A11" s="12" t="s">
        <v>18</v>
      </c>
      <c r="B11" s="13">
        <v>202</v>
      </c>
      <c r="C11" s="13">
        <v>364</v>
      </c>
      <c r="D11" s="13">
        <v>202</v>
      </c>
      <c r="E11" s="13">
        <v>203</v>
      </c>
      <c r="F11" s="13">
        <v>202</v>
      </c>
      <c r="G11" s="13">
        <v>203</v>
      </c>
      <c r="H11" s="13">
        <v>203</v>
      </c>
      <c r="I11" s="13">
        <v>203</v>
      </c>
      <c r="J11" s="13">
        <v>364</v>
      </c>
      <c r="K11" s="11"/>
    </row>
    <row r="12" spans="1:11" ht="39">
      <c r="A12" s="12" t="s">
        <v>19</v>
      </c>
      <c r="B12" s="13">
        <v>364</v>
      </c>
      <c r="C12" s="13">
        <v>93</v>
      </c>
      <c r="D12" s="13">
        <v>364</v>
      </c>
      <c r="E12" s="13">
        <v>355</v>
      </c>
      <c r="F12" s="13">
        <v>334</v>
      </c>
      <c r="G12" s="13">
        <v>353</v>
      </c>
      <c r="H12" s="13">
        <v>364</v>
      </c>
      <c r="I12" s="13">
        <v>364</v>
      </c>
      <c r="J12" s="13">
        <v>86</v>
      </c>
      <c r="K12" s="11"/>
    </row>
    <row r="13" spans="1:11" ht="51.75">
      <c r="A13" s="12" t="s">
        <v>20</v>
      </c>
      <c r="B13" s="13">
        <v>6699</v>
      </c>
      <c r="C13" s="13">
        <v>172</v>
      </c>
      <c r="D13" s="13">
        <v>6200</v>
      </c>
      <c r="E13" s="13">
        <v>6291</v>
      </c>
      <c r="F13" s="13">
        <v>6429</v>
      </c>
      <c r="G13" s="13">
        <v>4458</v>
      </c>
      <c r="H13" s="13">
        <v>3941</v>
      </c>
      <c r="I13" s="13">
        <v>3945</v>
      </c>
      <c r="J13" s="13">
        <v>69</v>
      </c>
      <c r="K13" s="11"/>
    </row>
    <row r="14" spans="1:11" ht="51.75">
      <c r="A14" s="12" t="s">
        <v>28</v>
      </c>
      <c r="B14" s="13">
        <v>93</v>
      </c>
      <c r="C14" s="13">
        <v>20222</v>
      </c>
      <c r="D14" s="13">
        <v>86</v>
      </c>
      <c r="E14" s="13">
        <v>87</v>
      </c>
      <c r="F14" s="13">
        <v>86</v>
      </c>
      <c r="G14" s="13">
        <v>94</v>
      </c>
      <c r="H14" s="13">
        <v>94</v>
      </c>
      <c r="I14" s="13">
        <v>94</v>
      </c>
      <c r="J14" s="13">
        <v>4834</v>
      </c>
      <c r="K14" s="11"/>
    </row>
    <row r="15" spans="1:11" ht="39">
      <c r="A15" s="12" t="s">
        <v>21</v>
      </c>
      <c r="B15" s="13">
        <v>502</v>
      </c>
      <c r="C15" s="13">
        <v>33</v>
      </c>
      <c r="D15" s="13">
        <v>1066</v>
      </c>
      <c r="E15" s="13">
        <v>1066</v>
      </c>
      <c r="F15" s="13">
        <v>1066</v>
      </c>
      <c r="G15" s="13">
        <v>1065</v>
      </c>
      <c r="H15" s="13">
        <v>1065</v>
      </c>
      <c r="I15" s="13">
        <v>1066</v>
      </c>
      <c r="J15" s="13">
        <v>1</v>
      </c>
      <c r="K15" s="11"/>
    </row>
    <row r="16" spans="1:11" ht="39">
      <c r="A16" s="12" t="s">
        <v>22</v>
      </c>
      <c r="B16" s="13">
        <v>117</v>
      </c>
      <c r="C16" s="13">
        <v>8617</v>
      </c>
      <c r="D16" s="13">
        <v>63</v>
      </c>
      <c r="E16" s="13">
        <v>65</v>
      </c>
      <c r="F16" s="13">
        <v>63</v>
      </c>
      <c r="G16" s="13">
        <v>69</v>
      </c>
      <c r="H16" s="13">
        <v>67</v>
      </c>
      <c r="I16" s="13">
        <v>69</v>
      </c>
      <c r="J16" s="13">
        <v>6490</v>
      </c>
      <c r="K16" s="11"/>
    </row>
    <row r="17" spans="1:11">
      <c r="A17" s="12" t="s">
        <v>23</v>
      </c>
      <c r="B17" s="13">
        <v>1111</v>
      </c>
      <c r="C17" s="13">
        <v>1097</v>
      </c>
      <c r="D17" s="13">
        <v>4059</v>
      </c>
      <c r="E17" s="13">
        <v>4592</v>
      </c>
      <c r="F17" s="13">
        <v>81</v>
      </c>
      <c r="G17" s="13">
        <v>2859</v>
      </c>
      <c r="H17" s="13">
        <v>3551</v>
      </c>
      <c r="I17" s="13">
        <v>3170</v>
      </c>
      <c r="J17" s="13">
        <v>76</v>
      </c>
      <c r="K17" s="11"/>
    </row>
    <row r="18" spans="1:11" ht="51.75">
      <c r="A18" s="12" t="s">
        <v>24</v>
      </c>
      <c r="B18" s="13">
        <v>869</v>
      </c>
      <c r="C18" s="13">
        <v>10462</v>
      </c>
      <c r="D18" s="13">
        <v>2510</v>
      </c>
      <c r="E18" s="13">
        <v>1343</v>
      </c>
      <c r="F18" s="13">
        <v>432</v>
      </c>
      <c r="G18" s="13">
        <v>1068</v>
      </c>
      <c r="H18" s="13">
        <v>198</v>
      </c>
      <c r="I18" s="13">
        <v>1002</v>
      </c>
      <c r="J18" s="13">
        <v>197</v>
      </c>
      <c r="K18" s="11"/>
    </row>
    <row r="19" spans="1:11" ht="39">
      <c r="A19" s="12" t="s">
        <v>25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1"/>
    </row>
    <row r="20" spans="1:11">
      <c r="A20" s="15">
        <v>18</v>
      </c>
      <c r="B20" s="13">
        <v>10998</v>
      </c>
      <c r="C20" s="13">
        <v>42272</v>
      </c>
      <c r="D20" s="13">
        <v>15500</v>
      </c>
      <c r="E20" s="13">
        <v>14957</v>
      </c>
      <c r="F20" s="13">
        <v>9640</v>
      </c>
      <c r="G20" s="13">
        <v>10702</v>
      </c>
      <c r="H20" s="13">
        <v>10016</v>
      </c>
      <c r="I20" s="13">
        <v>10446</v>
      </c>
      <c r="J20" s="13">
        <v>12851</v>
      </c>
      <c r="K20" s="11"/>
    </row>
    <row r="21" spans="1:11">
      <c r="A21" s="11"/>
      <c r="B21" s="11"/>
      <c r="C21" s="11"/>
      <c r="D21" s="11"/>
      <c r="E21" s="11"/>
      <c r="F21" s="11"/>
      <c r="G21" s="11"/>
      <c r="H21" s="11"/>
      <c r="I21" s="15" t="s">
        <v>29</v>
      </c>
      <c r="J21" s="13">
        <v>137382</v>
      </c>
      <c r="K21" s="1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E27F0-BEC0-440F-B2D6-7159497B6611}">
  <dimension ref="A1:H11"/>
  <sheetViews>
    <sheetView tabSelected="1" workbookViewId="0">
      <selection sqref="A1:G11"/>
    </sheetView>
  </sheetViews>
  <sheetFormatPr defaultRowHeight="15"/>
  <cols>
    <col min="1" max="1" width="12.7109375" customWidth="1"/>
    <col min="3" max="3" width="11.7109375" customWidth="1"/>
  </cols>
  <sheetData>
    <row r="1" spans="1:8" ht="15.75" thickBot="1">
      <c r="A1" s="16" t="s">
        <v>35</v>
      </c>
      <c r="B1" s="16"/>
      <c r="C1" s="16"/>
      <c r="D1" s="16"/>
      <c r="E1" s="16"/>
      <c r="F1" s="16"/>
      <c r="G1" s="16"/>
      <c r="H1" s="17"/>
    </row>
    <row r="2" spans="1:8" ht="50.25" thickTop="1" thickBot="1">
      <c r="A2" s="18" t="s">
        <v>42</v>
      </c>
      <c r="B2" s="19" t="s">
        <v>43</v>
      </c>
      <c r="C2" s="32" t="s">
        <v>44</v>
      </c>
      <c r="D2" s="20" t="s">
        <v>36</v>
      </c>
      <c r="E2" s="20" t="s">
        <v>37</v>
      </c>
      <c r="F2" s="20" t="s">
        <v>38</v>
      </c>
      <c r="G2" s="21" t="s">
        <v>39</v>
      </c>
      <c r="H2" s="17"/>
    </row>
    <row r="3" spans="1:8" ht="15.75" thickTop="1">
      <c r="A3" s="22" t="s">
        <v>1</v>
      </c>
      <c r="B3" s="23">
        <v>18</v>
      </c>
      <c r="C3" s="33">
        <v>10998</v>
      </c>
      <c r="D3" s="24">
        <v>0</v>
      </c>
      <c r="E3" s="24">
        <v>6699</v>
      </c>
      <c r="F3" s="25">
        <v>611</v>
      </c>
      <c r="G3" s="26">
        <v>1551.0630889433069</v>
      </c>
      <c r="H3" s="17"/>
    </row>
    <row r="4" spans="1:8">
      <c r="A4" s="27" t="s">
        <v>2</v>
      </c>
      <c r="B4" s="28">
        <v>18</v>
      </c>
      <c r="C4" s="34">
        <v>42272</v>
      </c>
      <c r="D4" s="29">
        <v>0</v>
      </c>
      <c r="E4" s="29">
        <v>20222</v>
      </c>
      <c r="F4" s="30">
        <v>2348.4444444444443</v>
      </c>
      <c r="G4" s="31">
        <v>5396.492501640435</v>
      </c>
      <c r="H4" s="17"/>
    </row>
    <row r="5" spans="1:8" ht="24">
      <c r="A5" s="27" t="s">
        <v>3</v>
      </c>
      <c r="B5" s="28">
        <v>18</v>
      </c>
      <c r="C5" s="34">
        <v>15500</v>
      </c>
      <c r="D5" s="29">
        <v>0</v>
      </c>
      <c r="E5" s="29">
        <v>6200</v>
      </c>
      <c r="F5" s="30">
        <v>861.11111111111109</v>
      </c>
      <c r="G5" s="31">
        <v>1705.6569853384904</v>
      </c>
      <c r="H5" s="17"/>
    </row>
    <row r="6" spans="1:8" ht="36">
      <c r="A6" s="27" t="s">
        <v>4</v>
      </c>
      <c r="B6" s="28">
        <v>18</v>
      </c>
      <c r="C6" s="34">
        <v>14957</v>
      </c>
      <c r="D6" s="29">
        <v>0</v>
      </c>
      <c r="E6" s="29">
        <v>6291</v>
      </c>
      <c r="F6" s="30">
        <v>830.94444444444446</v>
      </c>
      <c r="G6" s="31">
        <v>1742.9128921644945</v>
      </c>
      <c r="H6" s="17"/>
    </row>
    <row r="7" spans="1:8" ht="24">
      <c r="A7" s="27" t="s">
        <v>5</v>
      </c>
      <c r="B7" s="28">
        <v>18</v>
      </c>
      <c r="C7" s="34">
        <v>9640</v>
      </c>
      <c r="D7" s="29">
        <v>0</v>
      </c>
      <c r="E7" s="29">
        <v>6429</v>
      </c>
      <c r="F7" s="30">
        <v>535.55555555555554</v>
      </c>
      <c r="G7" s="31">
        <v>1493.9931578007831</v>
      </c>
      <c r="H7" s="17"/>
    </row>
    <row r="8" spans="1:8">
      <c r="A8" s="27" t="s">
        <v>40</v>
      </c>
      <c r="B8" s="28">
        <v>18</v>
      </c>
      <c r="C8" s="34">
        <v>10702</v>
      </c>
      <c r="D8" s="29">
        <v>0</v>
      </c>
      <c r="E8" s="29">
        <v>4458</v>
      </c>
      <c r="F8" s="30">
        <v>594.55555555555554</v>
      </c>
      <c r="G8" s="31">
        <v>1193.4055186843002</v>
      </c>
      <c r="H8" s="17"/>
    </row>
    <row r="9" spans="1:8" ht="24">
      <c r="A9" s="27" t="s">
        <v>7</v>
      </c>
      <c r="B9" s="28">
        <v>18</v>
      </c>
      <c r="C9" s="34">
        <v>10016</v>
      </c>
      <c r="D9" s="29">
        <v>0</v>
      </c>
      <c r="E9" s="29">
        <v>3941</v>
      </c>
      <c r="F9" s="30">
        <v>556.44444444444434</v>
      </c>
      <c r="G9" s="31">
        <v>1188.1993901907515</v>
      </c>
      <c r="H9" s="17"/>
    </row>
    <row r="10" spans="1:8">
      <c r="A10" s="27" t="s">
        <v>8</v>
      </c>
      <c r="B10" s="28">
        <v>18</v>
      </c>
      <c r="C10" s="34">
        <v>10446</v>
      </c>
      <c r="D10" s="29">
        <v>0</v>
      </c>
      <c r="E10" s="29">
        <v>3945</v>
      </c>
      <c r="F10" s="30">
        <v>580.33333333333326</v>
      </c>
      <c r="G10" s="31">
        <v>1136.3029318545193</v>
      </c>
      <c r="H10" s="17"/>
    </row>
    <row r="11" spans="1:8">
      <c r="A11" s="27" t="s">
        <v>41</v>
      </c>
      <c r="B11" s="28">
        <v>18</v>
      </c>
      <c r="C11" s="34">
        <v>12851</v>
      </c>
      <c r="D11" s="29">
        <v>0</v>
      </c>
      <c r="E11" s="29">
        <v>6490</v>
      </c>
      <c r="F11" s="30">
        <v>713.94444444444446</v>
      </c>
      <c r="G11" s="31">
        <v>1824.9175153711733</v>
      </c>
      <c r="H11" s="17"/>
    </row>
  </sheetData>
  <mergeCells count="2">
    <mergeCell ref="A1:G1"/>
    <mergeCell ref="A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DADOS TCC</vt:lpstr>
      <vt:lpstr>Planilha1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Fernandes Gomes Reis</dc:creator>
  <cp:lastModifiedBy>PAULO SERGIO GONCALVES DE OLIVEIRA</cp:lastModifiedBy>
  <cp:lastPrinted>2024-01-05T19:25:09Z</cp:lastPrinted>
  <dcterms:created xsi:type="dcterms:W3CDTF">2023-09-28T11:16:13Z</dcterms:created>
  <dcterms:modified xsi:type="dcterms:W3CDTF">2024-01-05T20:13:21Z</dcterms:modified>
</cp:coreProperties>
</file>