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thomas/Mark/Projects/AAD-CATTLE/PAPER/SUBMISSION-MEE_June24/"/>
    </mc:Choice>
  </mc:AlternateContent>
  <xr:revisionPtr revIDLastSave="0" documentId="13_ncr:1_{15C59638-CEB7-4648-AF45-D14FE8C161EC}" xr6:coauthVersionLast="47" xr6:coauthVersionMax="47" xr10:uidLastSave="{00000000-0000-0000-0000-000000000000}"/>
  <bookViews>
    <workbookView xWindow="5060" yWindow="500" windowWidth="25100" windowHeight="17040" activeTab="5" xr2:uid="{EA6977F0-E8B8-474A-822B-8688A7130B26}"/>
  </bookViews>
  <sheets>
    <sheet name="SuppTable1" sheetId="1" r:id="rId1"/>
    <sheet name="SuppTable2" sheetId="2" r:id="rId2"/>
    <sheet name="SuppTable3" sheetId="3" r:id="rId3"/>
    <sheet name="SuppTable4" sheetId="4" r:id="rId4"/>
    <sheet name="SuppTable5" sheetId="5" r:id="rId5"/>
    <sheet name="SuppTable Legend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0" i="1" l="1"/>
  <c r="J291" i="1"/>
  <c r="J289" i="1"/>
  <c r="H292" i="1"/>
  <c r="F292" i="1"/>
  <c r="J281" i="1"/>
  <c r="J282" i="1"/>
  <c r="J280" i="1"/>
  <c r="G283" i="1"/>
  <c r="I283" i="1"/>
  <c r="I274" i="1" l="1"/>
  <c r="G274" i="1"/>
  <c r="J273" i="1"/>
  <c r="J272" i="1"/>
  <c r="J271" i="1"/>
  <c r="J264" i="1"/>
  <c r="J263" i="1"/>
  <c r="J262" i="1"/>
  <c r="J256" i="1"/>
  <c r="J255" i="1"/>
  <c r="J254" i="1"/>
  <c r="J247" i="1" l="1"/>
  <c r="J248" i="1"/>
  <c r="J246" i="1"/>
  <c r="J239" i="1"/>
  <c r="J238" i="1"/>
  <c r="J237" i="1"/>
  <c r="I238" i="1"/>
  <c r="I239" i="1"/>
  <c r="I240" i="1"/>
  <c r="I237" i="1"/>
  <c r="G238" i="1"/>
  <c r="G239" i="1"/>
  <c r="G240" i="1"/>
  <c r="G237" i="1"/>
  <c r="J220" i="1"/>
  <c r="J221" i="1"/>
  <c r="J222" i="1"/>
  <c r="J223" i="1"/>
  <c r="J224" i="1"/>
  <c r="J225" i="1"/>
  <c r="J226" i="1"/>
  <c r="J227" i="1"/>
  <c r="J228" i="1"/>
  <c r="J229" i="1"/>
  <c r="J230" i="1"/>
  <c r="J219" i="1"/>
  <c r="H231" i="1"/>
  <c r="F231" i="1"/>
  <c r="D220" i="1"/>
  <c r="D221" i="1" s="1"/>
  <c r="D222" i="1" s="1"/>
  <c r="D223" i="1" s="1"/>
  <c r="D224" i="1" s="1"/>
  <c r="D225" i="1" s="1"/>
  <c r="D226" i="1" s="1"/>
  <c r="D227" i="1" s="1"/>
  <c r="D228" i="1" s="1"/>
  <c r="D229" i="1" s="1"/>
  <c r="C223" i="1"/>
  <c r="C224" i="1" s="1"/>
  <c r="C225" i="1" s="1"/>
  <c r="C226" i="1" s="1"/>
  <c r="C227" i="1" s="1"/>
  <c r="C228" i="1" s="1"/>
  <c r="C229" i="1" s="1"/>
  <c r="C230" i="1" s="1"/>
  <c r="I231" i="1" l="1"/>
  <c r="I227" i="1"/>
  <c r="I225" i="1"/>
  <c r="G221" i="1"/>
  <c r="G228" i="1"/>
  <c r="I219" i="1"/>
  <c r="I224" i="1"/>
  <c r="G226" i="1"/>
  <c r="I223" i="1"/>
  <c r="I222" i="1"/>
  <c r="I221" i="1"/>
  <c r="G230" i="1"/>
  <c r="G222" i="1"/>
  <c r="G229" i="1"/>
  <c r="I226" i="1"/>
  <c r="G220" i="1"/>
  <c r="G227" i="1"/>
  <c r="G225" i="1"/>
  <c r="I230" i="1"/>
  <c r="G219" i="1"/>
  <c r="G224" i="1"/>
  <c r="I229" i="1"/>
  <c r="G231" i="1"/>
  <c r="G223" i="1"/>
  <c r="I228" i="1"/>
  <c r="I220" i="1"/>
  <c r="H52" i="1" l="1"/>
  <c r="F52" i="1"/>
  <c r="H35" i="1"/>
  <c r="F35" i="1"/>
  <c r="F18" i="1"/>
  <c r="H18" i="1"/>
  <c r="G35" i="1" l="1"/>
  <c r="I35" i="1"/>
  <c r="I7" i="1"/>
  <c r="G31" i="1"/>
  <c r="I23" i="1"/>
  <c r="I28" i="1"/>
  <c r="G30" i="1"/>
  <c r="I27" i="1"/>
  <c r="I26" i="1"/>
  <c r="I25" i="1"/>
  <c r="I24" i="1"/>
  <c r="I34" i="1"/>
  <c r="I31" i="1"/>
  <c r="G18" i="1"/>
  <c r="I33" i="1"/>
  <c r="G27" i="1"/>
  <c r="G33" i="1"/>
  <c r="I30" i="1"/>
  <c r="I41" i="1"/>
  <c r="G29" i="1"/>
  <c r="G28" i="1"/>
  <c r="G23" i="1"/>
  <c r="I32" i="1"/>
  <c r="G34" i="1"/>
  <c r="G26" i="1"/>
  <c r="G25" i="1"/>
  <c r="G32" i="1"/>
  <c r="G24" i="1"/>
  <c r="I29" i="1"/>
  <c r="G51" i="1"/>
  <c r="I44" i="1"/>
  <c r="G46" i="1"/>
  <c r="I51" i="1"/>
  <c r="I43" i="1"/>
  <c r="G43" i="1"/>
  <c r="G50" i="1"/>
  <c r="I47" i="1"/>
  <c r="G41" i="1"/>
  <c r="G48" i="1"/>
  <c r="I45" i="1"/>
  <c r="I52" i="1"/>
  <c r="G40" i="1"/>
  <c r="G45" i="1"/>
  <c r="I50" i="1"/>
  <c r="I42" i="1"/>
  <c r="I48" i="1"/>
  <c r="G42" i="1"/>
  <c r="G49" i="1"/>
  <c r="I46" i="1"/>
  <c r="I40" i="1"/>
  <c r="G47" i="1"/>
  <c r="G52" i="1"/>
  <c r="G44" i="1"/>
  <c r="I49" i="1"/>
  <c r="G7" i="1"/>
  <c r="I14" i="1"/>
  <c r="I13" i="1"/>
  <c r="I12" i="1"/>
  <c r="I11" i="1"/>
  <c r="I10" i="1"/>
  <c r="I9" i="1"/>
  <c r="I8" i="1"/>
  <c r="G13" i="1"/>
  <c r="G6" i="1"/>
  <c r="G12" i="1"/>
  <c r="I6" i="1"/>
  <c r="G11" i="1"/>
  <c r="I18" i="1"/>
  <c r="G10" i="1"/>
  <c r="I17" i="1"/>
  <c r="G9" i="1"/>
  <c r="I16" i="1"/>
  <c r="G8" i="1"/>
  <c r="I15" i="1"/>
  <c r="J199" i="1"/>
  <c r="J205" i="1"/>
  <c r="J202" i="1"/>
  <c r="J201" i="1"/>
  <c r="J200" i="1"/>
  <c r="H213" i="1"/>
  <c r="J188" i="1"/>
  <c r="J187" i="1"/>
  <c r="J186" i="1"/>
  <c r="J185" i="1"/>
  <c r="J184" i="1"/>
  <c r="J183" i="1"/>
  <c r="H194" i="1"/>
  <c r="F194" i="1"/>
  <c r="J173" i="1"/>
  <c r="J170" i="1"/>
  <c r="J168" i="1"/>
  <c r="J167" i="1"/>
  <c r="J166" i="1"/>
  <c r="J165" i="1"/>
  <c r="J164" i="1"/>
  <c r="H178" i="1"/>
  <c r="I178" i="1" s="1"/>
  <c r="F178" i="1"/>
  <c r="J148" i="1"/>
  <c r="J147" i="1"/>
  <c r="J146" i="1"/>
  <c r="J145" i="1"/>
  <c r="J144" i="1"/>
  <c r="J143" i="1"/>
  <c r="H138" i="1"/>
  <c r="H159" i="1"/>
  <c r="J128" i="1"/>
  <c r="J127" i="1"/>
  <c r="J126" i="1"/>
  <c r="J115" i="1"/>
  <c r="J114" i="1"/>
  <c r="J113" i="1"/>
  <c r="J112" i="1"/>
  <c r="J111" i="1"/>
  <c r="J110" i="1"/>
  <c r="J109" i="1"/>
  <c r="J108" i="1"/>
  <c r="H121" i="1"/>
  <c r="F121" i="1"/>
  <c r="J97" i="1"/>
  <c r="J96" i="1"/>
  <c r="J95" i="1"/>
  <c r="J94" i="1"/>
  <c r="J93" i="1"/>
  <c r="J92" i="1"/>
  <c r="J91" i="1"/>
  <c r="F103" i="1"/>
  <c r="H103" i="1"/>
  <c r="I66" i="1"/>
  <c r="J79" i="1"/>
  <c r="J78" i="1"/>
  <c r="J77" i="1"/>
  <c r="J76" i="1"/>
  <c r="J75" i="1"/>
  <c r="J74" i="1"/>
  <c r="F86" i="1"/>
  <c r="H86" i="1"/>
  <c r="I69" i="1"/>
  <c r="I68" i="1"/>
  <c r="I67" i="1"/>
  <c r="I65" i="1"/>
  <c r="I64" i="1"/>
  <c r="I63" i="1"/>
  <c r="I62" i="1"/>
  <c r="I61" i="1"/>
  <c r="I60" i="1"/>
  <c r="I59" i="1"/>
  <c r="I58" i="1"/>
  <c r="I57" i="1"/>
  <c r="G69" i="1"/>
  <c r="G64" i="1"/>
  <c r="G62" i="1"/>
  <c r="G61" i="1"/>
  <c r="G60" i="1"/>
  <c r="G59" i="1"/>
  <c r="G58" i="1"/>
  <c r="G57" i="1"/>
  <c r="J64" i="1"/>
  <c r="J63" i="1"/>
  <c r="J62" i="1"/>
  <c r="J61" i="1"/>
  <c r="J60" i="1"/>
  <c r="J59" i="1"/>
  <c r="J58" i="1"/>
  <c r="J57" i="1"/>
  <c r="F69" i="1"/>
  <c r="H69" i="1"/>
  <c r="J46" i="1"/>
  <c r="J45" i="1"/>
  <c r="J44" i="1"/>
  <c r="J43" i="1"/>
  <c r="J42" i="1"/>
  <c r="J41" i="1"/>
  <c r="J40" i="1"/>
  <c r="J29" i="1"/>
  <c r="J28" i="1"/>
  <c r="J27" i="1"/>
  <c r="J26" i="1"/>
  <c r="J25" i="1"/>
  <c r="J24" i="1"/>
  <c r="J23" i="1"/>
  <c r="J13" i="1"/>
  <c r="J12" i="1"/>
  <c r="J11" i="1"/>
  <c r="J10" i="1"/>
  <c r="J9" i="1"/>
  <c r="J8" i="1"/>
  <c r="J7" i="1"/>
  <c r="J6" i="1"/>
  <c r="I86" i="1" l="1"/>
  <c r="I103" i="1"/>
  <c r="I194" i="1"/>
  <c r="I186" i="1"/>
  <c r="G190" i="1"/>
  <c r="I187" i="1"/>
  <c r="I183" i="1"/>
  <c r="G191" i="1"/>
  <c r="G183" i="1"/>
  <c r="G189" i="1"/>
  <c r="I188" i="1"/>
  <c r="G184" i="1"/>
  <c r="G192" i="1"/>
  <c r="G186" i="1"/>
  <c r="I193" i="1"/>
  <c r="I189" i="1"/>
  <c r="G185" i="1"/>
  <c r="G193" i="1"/>
  <c r="I185" i="1"/>
  <c r="I190" i="1"/>
  <c r="G194" i="1"/>
  <c r="I191" i="1"/>
  <c r="G187" i="1"/>
  <c r="I184" i="1"/>
  <c r="I192" i="1"/>
  <c r="G188" i="1"/>
  <c r="I129" i="1"/>
  <c r="I137" i="1"/>
  <c r="G132" i="1"/>
  <c r="G130" i="1"/>
  <c r="I128" i="1"/>
  <c r="I130" i="1"/>
  <c r="I138" i="1"/>
  <c r="G133" i="1"/>
  <c r="G136" i="1"/>
  <c r="I134" i="1"/>
  <c r="G126" i="1"/>
  <c r="I131" i="1"/>
  <c r="I126" i="1"/>
  <c r="G134" i="1"/>
  <c r="G128" i="1"/>
  <c r="G137" i="1"/>
  <c r="I132" i="1"/>
  <c r="G127" i="1"/>
  <c r="G135" i="1"/>
  <c r="I133" i="1"/>
  <c r="I135" i="1"/>
  <c r="G129" i="1"/>
  <c r="G138" i="1"/>
  <c r="I136" i="1"/>
  <c r="G131" i="1"/>
  <c r="I127" i="1"/>
  <c r="I200" i="1"/>
  <c r="I208" i="1"/>
  <c r="G201" i="1"/>
  <c r="G209" i="1"/>
  <c r="G208" i="1"/>
  <c r="I201" i="1"/>
  <c r="I209" i="1"/>
  <c r="G202" i="1"/>
  <c r="G210" i="1"/>
  <c r="I213" i="1"/>
  <c r="I202" i="1"/>
  <c r="I210" i="1"/>
  <c r="G203" i="1"/>
  <c r="G211" i="1"/>
  <c r="G206" i="1"/>
  <c r="I203" i="1"/>
  <c r="I211" i="1"/>
  <c r="G204" i="1"/>
  <c r="G212" i="1"/>
  <c r="I204" i="1"/>
  <c r="I212" i="1"/>
  <c r="G205" i="1"/>
  <c r="G213" i="1"/>
  <c r="G200" i="1"/>
  <c r="I205" i="1"/>
  <c r="G199" i="1"/>
  <c r="I207" i="1"/>
  <c r="I206" i="1"/>
  <c r="I199" i="1"/>
  <c r="G207" i="1"/>
  <c r="I148" i="1"/>
  <c r="I156" i="1"/>
  <c r="G147" i="1"/>
  <c r="G155" i="1"/>
  <c r="I146" i="1"/>
  <c r="I149" i="1"/>
  <c r="I157" i="1"/>
  <c r="G148" i="1"/>
  <c r="G156" i="1"/>
  <c r="G151" i="1"/>
  <c r="I145" i="1"/>
  <c r="G144" i="1"/>
  <c r="I147" i="1"/>
  <c r="I150" i="1"/>
  <c r="I158" i="1"/>
  <c r="G149" i="1"/>
  <c r="G157" i="1"/>
  <c r="I152" i="1"/>
  <c r="G159" i="1"/>
  <c r="G152" i="1"/>
  <c r="G153" i="1"/>
  <c r="G146" i="1"/>
  <c r="I151" i="1"/>
  <c r="I159" i="1"/>
  <c r="G150" i="1"/>
  <c r="G158" i="1"/>
  <c r="I155" i="1"/>
  <c r="I144" i="1"/>
  <c r="I143" i="1"/>
  <c r="I153" i="1"/>
  <c r="G145" i="1"/>
  <c r="G143" i="1"/>
  <c r="I154" i="1"/>
  <c r="G154" i="1"/>
  <c r="I167" i="1"/>
  <c r="I175" i="1"/>
  <c r="G168" i="1"/>
  <c r="G176" i="1"/>
  <c r="G175" i="1"/>
  <c r="I168" i="1"/>
  <c r="I176" i="1"/>
  <c r="G169" i="1"/>
  <c r="G177" i="1"/>
  <c r="G172" i="1"/>
  <c r="I169" i="1"/>
  <c r="I177" i="1"/>
  <c r="G170" i="1"/>
  <c r="G178" i="1"/>
  <c r="G165" i="1"/>
  <c r="I170" i="1"/>
  <c r="G171" i="1"/>
  <c r="G164" i="1"/>
  <c r="I164" i="1"/>
  <c r="I171" i="1"/>
  <c r="I172" i="1"/>
  <c r="G167" i="1"/>
  <c r="G173" i="1"/>
  <c r="I174" i="1"/>
  <c r="I165" i="1"/>
  <c r="I173" i="1"/>
  <c r="G166" i="1"/>
  <c r="G174" i="1"/>
  <c r="I166" i="1"/>
  <c r="I109" i="1"/>
  <c r="I117" i="1"/>
  <c r="G111" i="1"/>
  <c r="G119" i="1"/>
  <c r="I108" i="1"/>
  <c r="G109" i="1"/>
  <c r="G110" i="1"/>
  <c r="I110" i="1"/>
  <c r="I118" i="1"/>
  <c r="G112" i="1"/>
  <c r="G120" i="1"/>
  <c r="I111" i="1"/>
  <c r="I119" i="1"/>
  <c r="G113" i="1"/>
  <c r="G121" i="1"/>
  <c r="I112" i="1"/>
  <c r="I120" i="1"/>
  <c r="G114" i="1"/>
  <c r="G108" i="1"/>
  <c r="G115" i="1"/>
  <c r="G116" i="1"/>
  <c r="G117" i="1"/>
  <c r="I116" i="1"/>
  <c r="G118" i="1"/>
  <c r="I113" i="1"/>
  <c r="I114" i="1"/>
  <c r="I115" i="1"/>
  <c r="I96" i="1"/>
  <c r="I91" i="1"/>
  <c r="G99" i="1"/>
  <c r="I93" i="1"/>
  <c r="I101" i="1"/>
  <c r="G91" i="1"/>
  <c r="I102" i="1"/>
  <c r="I97" i="1"/>
  <c r="G92" i="1"/>
  <c r="G100" i="1"/>
  <c r="G95" i="1"/>
  <c r="I94" i="1"/>
  <c r="I98" i="1"/>
  <c r="G93" i="1"/>
  <c r="G101" i="1"/>
  <c r="I99" i="1"/>
  <c r="G94" i="1"/>
  <c r="G102" i="1"/>
  <c r="I92" i="1"/>
  <c r="I100" i="1"/>
  <c r="G103" i="1"/>
  <c r="G96" i="1"/>
  <c r="G97" i="1"/>
  <c r="I95" i="1"/>
  <c r="G98" i="1"/>
  <c r="I121" i="1"/>
  <c r="I77" i="1"/>
  <c r="I85" i="1"/>
  <c r="G82" i="1"/>
  <c r="G77" i="1"/>
  <c r="G76" i="1"/>
  <c r="I83" i="1"/>
  <c r="I76" i="1"/>
  <c r="G74" i="1"/>
  <c r="I78" i="1"/>
  <c r="G81" i="1"/>
  <c r="I79" i="1"/>
  <c r="I75" i="1"/>
  <c r="G75" i="1"/>
  <c r="I74" i="1"/>
  <c r="G80" i="1"/>
  <c r="I81" i="1"/>
  <c r="I80" i="1"/>
  <c r="G78" i="1"/>
  <c r="G79" i="1"/>
  <c r="G86" i="1"/>
  <c r="I82" i="1"/>
  <c r="G85" i="1"/>
  <c r="G84" i="1"/>
  <c r="I84" i="1"/>
  <c r="G8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tc={BC4AD3DF-C357-4644-9222-A6D1F380FD56}</author>
    <author>tc={F7B6EB4D-DFBD-AB4F-84DA-33E0C91FF920}</author>
  </authors>
  <commentList>
    <comment ref="W4" authorId="0" shapeId="0" xr:uid="{BC4AD3DF-C357-4644-9222-A6D1F380FD56}">
      <text>
        <t>[Threaded comment]
Your version of Excel allows you to read this threaded comment; however, any edits to it will get removed if the file is opened in a newer version of Excel. Learn more: https://go.microsoft.com/fwlink/?linkid=870924
Comment:
    unclear, left out</t>
      </text>
    </comment>
    <comment ref="AC4" authorId="1" shapeId="0" xr:uid="{F7B6EB4D-DFBD-AB4F-84DA-33E0C91FF920}">
      <text>
        <t>[Threaded comment]
Your version of Excel allows you to read this threaded comment; however, any edits to it will get removed if the file is opened in a newer version of Excel. Learn more: https://go.microsoft.com/fwlink/?linkid=870924
Comment:
    renamed F</t>
      </text>
    </comment>
  </commentList>
</comments>
</file>

<file path=xl/sharedStrings.xml><?xml version="1.0" encoding="utf-8"?>
<sst xmlns="http://schemas.openxmlformats.org/spreadsheetml/2006/main" count="751" uniqueCount="250">
  <si>
    <t>age</t>
  </si>
  <si>
    <t xml:space="preserve">age </t>
  </si>
  <si>
    <t xml:space="preserve"> </t>
  </si>
  <si>
    <t xml:space="preserve">male </t>
  </si>
  <si>
    <t xml:space="preserve">female </t>
  </si>
  <si>
    <t>total</t>
  </si>
  <si>
    <t>sex ratio</t>
  </si>
  <si>
    <t>n</t>
  </si>
  <si>
    <t>%</t>
  </si>
  <si>
    <t>bunaji</t>
  </si>
  <si>
    <t>n=314</t>
  </si>
  <si>
    <t>(month)</t>
  </si>
  <si>
    <t>0-11</t>
  </si>
  <si>
    <t>12-23.</t>
  </si>
  <si>
    <t>132-180</t>
  </si>
  <si>
    <t xml:space="preserve">120-131 </t>
  </si>
  <si>
    <t>24-35</t>
  </si>
  <si>
    <t>36-47</t>
  </si>
  <si>
    <t>48-59</t>
  </si>
  <si>
    <t>60-71</t>
  </si>
  <si>
    <t>72-83</t>
  </si>
  <si>
    <t>84-95</t>
  </si>
  <si>
    <t>96-107</t>
  </si>
  <si>
    <t>108-119</t>
  </si>
  <si>
    <t>rahaji</t>
  </si>
  <si>
    <t>n=228</t>
  </si>
  <si>
    <t>skoto gudali</t>
  </si>
  <si>
    <t>n=102</t>
  </si>
  <si>
    <t>132+</t>
  </si>
  <si>
    <t>adamawa gudali</t>
  </si>
  <si>
    <t>n=146</t>
  </si>
  <si>
    <t>azawak</t>
  </si>
  <si>
    <t>n=130</t>
  </si>
  <si>
    <t>wadara</t>
  </si>
  <si>
    <t>n=184</t>
  </si>
  <si>
    <t>132-143</t>
  </si>
  <si>
    <t>north-eastern muturu</t>
  </si>
  <si>
    <t>n=115</t>
  </si>
  <si>
    <t>144-168</t>
  </si>
  <si>
    <t>benue state muturu</t>
  </si>
  <si>
    <t>n=95</t>
  </si>
  <si>
    <t>cross river state muturu</t>
  </si>
  <si>
    <t>144-155</t>
  </si>
  <si>
    <t>156-167</t>
  </si>
  <si>
    <t>168-179</t>
  </si>
  <si>
    <t>180+</t>
  </si>
  <si>
    <t>n=74</t>
  </si>
  <si>
    <t>borgu keteku</t>
  </si>
  <si>
    <t>n=273</t>
  </si>
  <si>
    <t>156-168</t>
  </si>
  <si>
    <t>lagos crossbreeds</t>
  </si>
  <si>
    <t>n=97</t>
  </si>
  <si>
    <t>kuri</t>
  </si>
  <si>
    <t>n=119</t>
  </si>
  <si>
    <t>age_start</t>
  </si>
  <si>
    <t>age_end</t>
  </si>
  <si>
    <t>0-12</t>
  </si>
  <si>
    <t>12-24.</t>
  </si>
  <si>
    <t>36-48</t>
  </si>
  <si>
    <t>Amanor 1995</t>
  </si>
  <si>
    <t>12-36.</t>
  </si>
  <si>
    <t>Wagenaar et al. 1986</t>
  </si>
  <si>
    <t>month)</t>
  </si>
  <si>
    <t>24-36</t>
  </si>
  <si>
    <t>48-60</t>
  </si>
  <si>
    <t>60-72</t>
  </si>
  <si>
    <t>72-84</t>
  </si>
  <si>
    <t>84-96</t>
  </si>
  <si>
    <t>96-108</t>
  </si>
  <si>
    <t>108-120</t>
  </si>
  <si>
    <t>120-132</t>
  </si>
  <si>
    <t>n=1367</t>
  </si>
  <si>
    <t>Pullan.1979</t>
  </si>
  <si>
    <t>12-48.</t>
  </si>
  <si>
    <t>48+</t>
  </si>
  <si>
    <t>n=</t>
  </si>
  <si>
    <t>Nigerian Livestock Resource (vollume II section 3)</t>
  </si>
  <si>
    <t>wilson 1986</t>
  </si>
  <si>
    <t>36+</t>
  </si>
  <si>
    <t>NA</t>
  </si>
  <si>
    <t>fulani transhumant milk</t>
  </si>
  <si>
    <t>transhumant herds belonging to the Jafaraji - Fulani Zebu breed</t>
  </si>
  <si>
    <t>white fulani cattle - jos plateau sedentary, nigeria 1974-77</t>
  </si>
  <si>
    <t>fulani transhumant milk and transport</t>
  </si>
  <si>
    <t>Tuareg, nomadic, milk and transport</t>
  </si>
  <si>
    <t xml:space="preserve">ILCA 1980 Volume 2 </t>
  </si>
  <si>
    <t>cattle in casamance - whole region</t>
  </si>
  <si>
    <t>Fulani Mambila Plateau, Nigeria</t>
  </si>
  <si>
    <t>Marie et al 2016</t>
  </si>
  <si>
    <t>White fulani Kaduna plains, nigeria</t>
  </si>
  <si>
    <t>weight (kg)</t>
  </si>
  <si>
    <t>age (month)</t>
  </si>
  <si>
    <t>ILCA V1 1979</t>
  </si>
  <si>
    <t>Hoste et al. ILCA V3 1992</t>
  </si>
  <si>
    <t xml:space="preserve">Trail et al. ILCA V2 1980 </t>
  </si>
  <si>
    <t xml:space="preserve">wilson 1986 </t>
  </si>
  <si>
    <t>Otchere, E.O. 1986</t>
  </si>
  <si>
    <t>Borgou M</t>
  </si>
  <si>
    <t>Borgou F</t>
  </si>
  <si>
    <t>Senegal: N'Dama traditional</t>
  </si>
  <si>
    <t>The Gambia: N'Dama F</t>
  </si>
  <si>
    <t>The Gambia: N'Dama M</t>
  </si>
  <si>
    <t>Sierra Leone</t>
  </si>
  <si>
    <t>Nigeria (Muturu dwarf M)</t>
  </si>
  <si>
    <t>Nigeria (Muturu dwarf F)</t>
  </si>
  <si>
    <t>Nigeria (N'Dama M)</t>
  </si>
  <si>
    <t>Nigeria (N'Dama F)</t>
  </si>
  <si>
    <t>Togo: lagune (Dwarf shorthorn cattle!)</t>
  </si>
  <si>
    <t>Gambia F</t>
  </si>
  <si>
    <t>Gambia M</t>
  </si>
  <si>
    <t>Sierra Leone F</t>
  </si>
  <si>
    <t>Sierra Leone M</t>
  </si>
  <si>
    <t>Ivory Coast (Baoulé F)</t>
  </si>
  <si>
    <t>Ivory coast (Baoulé M)</t>
  </si>
  <si>
    <t>Ivory Coast (N'Dama F)</t>
  </si>
  <si>
    <t>Ivory Coast (N'Dama M)</t>
  </si>
  <si>
    <t>Ghana (Shorthorn) F</t>
  </si>
  <si>
    <t>Ghana (n'Dama F)</t>
  </si>
  <si>
    <t>Ghana (n'Dama M)</t>
  </si>
  <si>
    <t>Togo</t>
  </si>
  <si>
    <t>Nigeria (N'Dama M, Upper Ogun)</t>
  </si>
  <si>
    <t>Nigeria (N'Dama M, Vom)</t>
  </si>
  <si>
    <t>Zaire (N'Dama F)</t>
  </si>
  <si>
    <t>Zaire (N'Dama M)</t>
  </si>
  <si>
    <t>Mali M</t>
  </si>
  <si>
    <t>Mali F</t>
  </si>
  <si>
    <t>M</t>
  </si>
  <si>
    <t>F</t>
  </si>
  <si>
    <t>data set</t>
  </si>
  <si>
    <t>neg. exp. SoS</t>
  </si>
  <si>
    <t>uniform SoS</t>
  </si>
  <si>
    <t>linear SoS</t>
  </si>
  <si>
    <t>power fct. SoS</t>
  </si>
  <si>
    <t>sigmoidal SoS</t>
  </si>
  <si>
    <t>rational fct. SoS</t>
  </si>
  <si>
    <t>adamawa_gudali</t>
  </si>
  <si>
    <t>benue_state_muturu</t>
  </si>
  <si>
    <t>borgu_keteku</t>
  </si>
  <si>
    <t>casamance</t>
  </si>
  <si>
    <t>cross_river_state_muturu</t>
  </si>
  <si>
    <t>fulani_mambila</t>
  </si>
  <si>
    <t>fulani_milk</t>
  </si>
  <si>
    <t>fulani_transport</t>
  </si>
  <si>
    <t>jafaraji_fulani_zebu</t>
  </si>
  <si>
    <t>lagos_crossbreads</t>
  </si>
  <si>
    <t>north_esastern_muturu</t>
  </si>
  <si>
    <t>skoto_gudali</t>
  </si>
  <si>
    <t>tuareg</t>
  </si>
  <si>
    <t>white_fulani_jos</t>
  </si>
  <si>
    <t>white_fulani_kaduna</t>
  </si>
  <si>
    <t>nb. of individuals</t>
  </si>
  <si>
    <t>LSQ sigma</t>
  </si>
  <si>
    <t>obs. deviation</t>
  </si>
  <si>
    <t>stat. deviation</t>
  </si>
  <si>
    <t>stat. deviation emp. p-val.</t>
  </si>
  <si>
    <t>Site</t>
  </si>
  <si>
    <t>Code</t>
  </si>
  <si>
    <t>Country</t>
  </si>
  <si>
    <t>Culture</t>
  </si>
  <si>
    <t>Start</t>
  </si>
  <si>
    <t>End</t>
  </si>
  <si>
    <t>0-6M</t>
  </si>
  <si>
    <t>6-15M</t>
  </si>
  <si>
    <t>15-26M</t>
  </si>
  <si>
    <t>26-36M</t>
  </si>
  <si>
    <t>3-6Y</t>
  </si>
  <si>
    <t>6-8Y</t>
  </si>
  <si>
    <t>&gt;8Y</t>
  </si>
  <si>
    <t>Total</t>
  </si>
  <si>
    <t>Reference</t>
  </si>
  <si>
    <t>Windmill Hill</t>
  </si>
  <si>
    <t>WIN</t>
  </si>
  <si>
    <t>UK</t>
  </si>
  <si>
    <t>EN/MN</t>
  </si>
  <si>
    <t>Serjeantson 2011</t>
  </si>
  <si>
    <t>Runnymede Bridge</t>
  </si>
  <si>
    <t>RUN2</t>
  </si>
  <si>
    <t>MN</t>
  </si>
  <si>
    <t>Trasano IV-V</t>
  </si>
  <si>
    <t>TRA</t>
  </si>
  <si>
    <t>Italy</t>
  </si>
  <si>
    <t>Gillis 2012</t>
  </si>
  <si>
    <t>Font Juvenal</t>
  </si>
  <si>
    <t>FON</t>
  </si>
  <si>
    <t>France</t>
  </si>
  <si>
    <t>Chasseen/MN</t>
  </si>
  <si>
    <t>La Draga</t>
  </si>
  <si>
    <t>LAD</t>
  </si>
  <si>
    <t>Spain</t>
  </si>
  <si>
    <t>Cardial/ EN</t>
  </si>
  <si>
    <t>Gillis et al. 2016</t>
  </si>
  <si>
    <t>Mold</t>
  </si>
  <si>
    <t>MOL</t>
  </si>
  <si>
    <t>Austria</t>
  </si>
  <si>
    <t>LBK/EN</t>
  </si>
  <si>
    <t>Gillis et al. 2017</t>
  </si>
  <si>
    <t>Apc-Berekalja</t>
  </si>
  <si>
    <t>APC</t>
  </si>
  <si>
    <t>Hungary</t>
  </si>
  <si>
    <t>TLP/EN</t>
  </si>
  <si>
    <t>F¸zseabony-Gubak˙t</t>
  </si>
  <si>
    <t>FUZ</t>
  </si>
  <si>
    <t>ALP/EN</t>
  </si>
  <si>
    <t>Polg·r Cs?szhalom-d?lo†</t>
  </si>
  <si>
    <t>CSA</t>
  </si>
  <si>
    <t>LN</t>
  </si>
  <si>
    <t>Polgar-PiÛc·si-d?lo</t>
  </si>
  <si>
    <t>PIO</t>
  </si>
  <si>
    <t>Stephansposching</t>
  </si>
  <si>
    <t>STE</t>
  </si>
  <si>
    <t>Germany</t>
  </si>
  <si>
    <t>Rosheim</t>
  </si>
  <si>
    <t>ROS</t>
  </si>
  <si>
    <t>T?öetice-Kyjovice</t>
  </si>
  <si>
    <t>TES</t>
  </si>
  <si>
    <t>Czech rep.</t>
  </si>
  <si>
    <t>Trasano</t>
  </si>
  <si>
    <t>TRA1</t>
  </si>
  <si>
    <t>Impressa/EN</t>
  </si>
  <si>
    <t>Bischoffsheim</t>
  </si>
  <si>
    <t>BISref</t>
  </si>
  <si>
    <t>LBK</t>
  </si>
  <si>
    <t>Grimes Grave: Intensive Milk</t>
  </si>
  <si>
    <t>GGref</t>
  </si>
  <si>
    <t>United Kingdom</t>
  </si>
  <si>
    <t>Bronze Age</t>
  </si>
  <si>
    <t>Legge 1992</t>
  </si>
  <si>
    <t>Popin? Bordu?ani: Post-lactation</t>
  </si>
  <si>
    <t>POP</t>
  </si>
  <si>
    <t>Romania</t>
  </si>
  <si>
    <t>Gumelni?a/Chacolithic</t>
  </si>
  <si>
    <t>after BrÈhard and B?l??escu 2012</t>
  </si>
  <si>
    <t>Bercy: Post-lactation</t>
  </si>
  <si>
    <t>BERref</t>
  </si>
  <si>
    <t>Cerny/MN</t>
  </si>
  <si>
    <t>Tresset 1996</t>
  </si>
  <si>
    <t>McMilk</t>
  </si>
  <si>
    <t>Based on percentages</t>
  </si>
  <si>
    <t>McGrory et al 2012</t>
  </si>
  <si>
    <t>Supp. Table 1</t>
  </si>
  <si>
    <r>
      <t>Sex ratio change data obtained from modern unimproved cattle herds (Pullan 1979; Trail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1980; Wagenaar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1986; Wilson 1986; Services 1992; Amanor 1995; Ducrotoy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2016) and used to both test various 1-parameter models of sex-ratio change and generate a prior distribution of the </t>
    </r>
  </si>
  <si>
    <t xml:space="preserve"> parameter.</t>
  </si>
  <si>
    <t>Supp. Table 2</t>
  </si>
  <si>
    <r>
      <t>Published animal weight by age data from unimproved African herds (Trail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1979; Trail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1980; Otchere 1986; Wagenaar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1986; Wilson 1986; Hoste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1992). This data was used to estimate parameters of the model presented in Vigne (Vigne 1991), which in turn were used to estimate animal weights at different ages in months.</t>
    </r>
  </si>
  <si>
    <t>Supp. Table 3</t>
  </si>
  <si>
    <t>Sums of squares of the best fitting model for six one parameter models of sex ratio change in data from 20 modern unimproved herds (see also Supp. Fig. 1).</t>
  </si>
  <si>
    <t>Supp. Table 4</t>
  </si>
  <si>
    <t>Best fitting parameter of a sigmoidal function of sex ratio change obtained by least-squares optimisation on data from 20 modern unimproved herds. In addition, observed and statistical deviation and the corresponding empirical p-value are given (see Material and Methods for definitions and details).</t>
  </si>
  <si>
    <t>Supp. Table 5</t>
  </si>
  <si>
    <t xml:space="preserve">Cattle age-at-death data (after Legge 1992; Ducos 1968) from early farming sites from UK, Italy, France, Austria, Hungary, Germany and Czech Republic. Hypothetical milk profile from McGrory et al. (2012) based on modern dairy cattle. EN: Early Neolithic; MN: Middle Neolithic; LBK:  Linearbandkeramik ; TLP:  Transdanubia pottery ALP: Alföld Linear Pottery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</si>
</sst>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9">
    <font>
      <sz val="12"/>
      <color theme="1"/>
      <name val="Calibri"/>
      <family val="2"/>
      <scheme val="minor"/>
    </font>
    <font>
      <sz val="10"/>
      <color theme="1"/>
      <name val="ArialMT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Aptos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0" borderId="0" xfId="0" applyNumberFormat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17" fontId="0" fillId="0" borderId="3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8" xfId="0" applyBorder="1" applyAlignment="1">
      <alignment horizontal="right"/>
    </xf>
    <xf numFmtId="0" fontId="0" fillId="0" borderId="7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5" borderId="13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5" fillId="0" borderId="0" xfId="0" applyFont="1"/>
    <xf numFmtId="0" fontId="0" fillId="2" borderId="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88900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F6F38C-F1FC-C0AA-F575-E6C514F3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889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ekmann, Yoan" id="{7113D382-8FB0-3C49-8187-8E6330DCB41B}" userId="S::ydiekman@uni-mainz.de::98f42dd0-6d5b-459a-a78c-4fe0520325f6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4" dT="2022-09-08T12:58:20.51" personId="{7113D382-8FB0-3C49-8187-8E6330DCB41B}" id="{BC4AD3DF-C357-4644-9222-A6D1F380FD56}">
    <text>unclear, left out</text>
  </threadedComment>
  <threadedComment ref="AC4" dT="2022-09-08T12:58:57.93" personId="{7113D382-8FB0-3C49-8187-8E6330DCB41B}" id="{F7B6EB4D-DFBD-AB4F-84DA-33E0C91FF920}">
    <text>renamed F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BB0F-31CB-0F41-862A-2D026EE242B2}">
  <dimension ref="A1:M292"/>
  <sheetViews>
    <sheetView topLeftCell="A252" zoomScale="75" zoomScaleNormal="50" workbookViewId="0">
      <selection activeCell="B284" sqref="B284"/>
    </sheetView>
  </sheetViews>
  <sheetFormatPr baseColWidth="10" defaultRowHeight="16"/>
  <cols>
    <col min="1" max="1" width="10.83203125" style="26"/>
    <col min="2" max="2" width="32.5" customWidth="1"/>
    <col min="3" max="3" width="10.83203125" customWidth="1"/>
    <col min="4" max="4" width="12.1640625" bestFit="1" customWidth="1"/>
    <col min="5" max="5" width="13.1640625" customWidth="1"/>
    <col min="6" max="6" width="11.33203125" customWidth="1"/>
    <col min="7" max="7" width="12.6640625" customWidth="1"/>
    <col min="8" max="8" width="14.33203125" customWidth="1"/>
    <col min="10" max="10" width="14.1640625" customWidth="1"/>
  </cols>
  <sheetData>
    <row r="1" spans="1:10">
      <c r="B1" s="1"/>
    </row>
    <row r="2" spans="1:10">
      <c r="B2" t="s">
        <v>76</v>
      </c>
    </row>
    <row r="3" spans="1:10">
      <c r="A3" s="26">
        <v>1</v>
      </c>
      <c r="B3" s="25" t="s">
        <v>9</v>
      </c>
      <c r="C3" s="13" t="s">
        <v>10</v>
      </c>
      <c r="D3" s="13"/>
      <c r="E3" s="13"/>
      <c r="F3" s="13"/>
      <c r="G3" s="13"/>
      <c r="H3" s="13"/>
      <c r="I3" s="13"/>
      <c r="J3" s="14"/>
    </row>
    <row r="4" spans="1:10">
      <c r="B4" s="2" t="s">
        <v>1</v>
      </c>
      <c r="C4" s="1" t="s">
        <v>54</v>
      </c>
      <c r="D4" s="1" t="s">
        <v>55</v>
      </c>
      <c r="E4" s="1"/>
      <c r="F4" s="1" t="s">
        <v>3</v>
      </c>
      <c r="G4" s="1"/>
      <c r="H4" s="1" t="s">
        <v>4</v>
      </c>
      <c r="I4" s="1"/>
      <c r="J4" s="3" t="s">
        <v>6</v>
      </c>
    </row>
    <row r="5" spans="1:10">
      <c r="B5" s="4" t="s">
        <v>11</v>
      </c>
      <c r="C5" s="1"/>
      <c r="D5" s="1"/>
      <c r="E5" s="1"/>
      <c r="F5" s="1" t="s">
        <v>7</v>
      </c>
      <c r="G5" s="1" t="s">
        <v>8</v>
      </c>
      <c r="H5" s="1" t="s">
        <v>7</v>
      </c>
      <c r="I5" s="1" t="s">
        <v>8</v>
      </c>
      <c r="J5" s="3"/>
    </row>
    <row r="6" spans="1:10">
      <c r="B6" s="4" t="s">
        <v>12</v>
      </c>
      <c r="C6" s="1">
        <v>0</v>
      </c>
      <c r="D6" s="1">
        <v>11</v>
      </c>
      <c r="E6" s="1"/>
      <c r="F6" s="1">
        <v>30</v>
      </c>
      <c r="G6" s="5">
        <f>(F6/($F$18+$H$18))*100</f>
        <v>9.5541401273885356</v>
      </c>
      <c r="H6" s="1">
        <v>27</v>
      </c>
      <c r="I6" s="5">
        <f>(H6/($F$18+$H$18))*100</f>
        <v>8.598726114649681</v>
      </c>
      <c r="J6" s="6">
        <f t="shared" ref="J6:J13" si="0">F6/H6</f>
        <v>1.1111111111111112</v>
      </c>
    </row>
    <row r="7" spans="1:10">
      <c r="B7" s="19" t="s">
        <v>13</v>
      </c>
      <c r="C7" s="1">
        <v>12</v>
      </c>
      <c r="D7" s="1">
        <v>23</v>
      </c>
      <c r="E7" s="1"/>
      <c r="F7" s="1">
        <v>15</v>
      </c>
      <c r="G7" s="5">
        <f t="shared" ref="G7:G13" si="1">(F7/($F$18+$H$18))*100</f>
        <v>4.7770700636942678</v>
      </c>
      <c r="H7" s="1">
        <v>28</v>
      </c>
      <c r="I7" s="5">
        <f t="shared" ref="I7:I18" si="2">(H7/($F$18+$H$18))*100</f>
        <v>8.9171974522292992</v>
      </c>
      <c r="J7" s="6">
        <f t="shared" si="0"/>
        <v>0.5357142857142857</v>
      </c>
    </row>
    <row r="8" spans="1:10">
      <c r="B8" s="4" t="s">
        <v>16</v>
      </c>
      <c r="C8" s="1">
        <v>24</v>
      </c>
      <c r="D8" s="1">
        <v>35</v>
      </c>
      <c r="E8" s="1"/>
      <c r="F8" s="1">
        <v>11</v>
      </c>
      <c r="G8" s="5">
        <f t="shared" si="1"/>
        <v>3.5031847133757963</v>
      </c>
      <c r="H8" s="1">
        <v>28</v>
      </c>
      <c r="I8" s="5">
        <f t="shared" si="2"/>
        <v>8.9171974522292992</v>
      </c>
      <c r="J8" s="6">
        <f t="shared" si="0"/>
        <v>0.39285714285714285</v>
      </c>
    </row>
    <row r="9" spans="1:10">
      <c r="B9" s="4" t="s">
        <v>17</v>
      </c>
      <c r="C9" s="1">
        <v>36</v>
      </c>
      <c r="D9" s="1">
        <v>47</v>
      </c>
      <c r="E9" s="1"/>
      <c r="F9" s="1">
        <v>19</v>
      </c>
      <c r="G9" s="5">
        <f t="shared" si="1"/>
        <v>6.0509554140127388</v>
      </c>
      <c r="H9" s="1">
        <v>10</v>
      </c>
      <c r="I9" s="5">
        <f t="shared" si="2"/>
        <v>3.1847133757961785</v>
      </c>
      <c r="J9" s="6">
        <f t="shared" si="0"/>
        <v>1.9</v>
      </c>
    </row>
    <row r="10" spans="1:10">
      <c r="B10" s="4" t="s">
        <v>18</v>
      </c>
      <c r="C10" s="1">
        <v>48</v>
      </c>
      <c r="D10" s="1">
        <v>59</v>
      </c>
      <c r="E10" s="1"/>
      <c r="F10" s="1">
        <v>3</v>
      </c>
      <c r="G10" s="5">
        <f t="shared" si="1"/>
        <v>0.95541401273885351</v>
      </c>
      <c r="H10" s="1">
        <v>20</v>
      </c>
      <c r="I10" s="5">
        <f t="shared" si="2"/>
        <v>6.369426751592357</v>
      </c>
      <c r="J10" s="6">
        <f t="shared" si="0"/>
        <v>0.15</v>
      </c>
    </row>
    <row r="11" spans="1:10">
      <c r="B11" s="4" t="s">
        <v>19</v>
      </c>
      <c r="C11" s="1">
        <v>60</v>
      </c>
      <c r="D11" s="1">
        <v>71</v>
      </c>
      <c r="E11" s="1"/>
      <c r="F11" s="1">
        <v>5</v>
      </c>
      <c r="G11" s="5">
        <f t="shared" si="1"/>
        <v>1.5923566878980893</v>
      </c>
      <c r="H11" s="1">
        <v>22</v>
      </c>
      <c r="I11" s="5">
        <f t="shared" si="2"/>
        <v>7.0063694267515926</v>
      </c>
      <c r="J11" s="6">
        <f t="shared" si="0"/>
        <v>0.22727272727272727</v>
      </c>
    </row>
    <row r="12" spans="1:10">
      <c r="B12" s="4" t="s">
        <v>20</v>
      </c>
      <c r="C12" s="1">
        <v>72</v>
      </c>
      <c r="D12" s="1">
        <v>83</v>
      </c>
      <c r="E12" s="1"/>
      <c r="F12" s="1">
        <v>6</v>
      </c>
      <c r="G12" s="5">
        <f t="shared" si="1"/>
        <v>1.910828025477707</v>
      </c>
      <c r="H12" s="1">
        <v>23</v>
      </c>
      <c r="I12" s="5">
        <f t="shared" si="2"/>
        <v>7.3248407643312099</v>
      </c>
      <c r="J12" s="6">
        <f t="shared" si="0"/>
        <v>0.2608695652173913</v>
      </c>
    </row>
    <row r="13" spans="1:10">
      <c r="B13" s="4" t="s">
        <v>21</v>
      </c>
      <c r="C13" s="1">
        <v>84</v>
      </c>
      <c r="D13" s="1">
        <v>95</v>
      </c>
      <c r="E13" s="1"/>
      <c r="F13" s="1">
        <v>1</v>
      </c>
      <c r="G13" s="5">
        <f t="shared" si="1"/>
        <v>0.31847133757961787</v>
      </c>
      <c r="H13" s="1">
        <v>24</v>
      </c>
      <c r="I13" s="5">
        <f t="shared" si="2"/>
        <v>7.6433121019108281</v>
      </c>
      <c r="J13" s="6">
        <f t="shared" si="0"/>
        <v>4.1666666666666664E-2</v>
      </c>
    </row>
    <row r="14" spans="1:10">
      <c r="B14" s="4" t="s">
        <v>22</v>
      </c>
      <c r="C14" s="1">
        <v>96</v>
      </c>
      <c r="D14" s="1">
        <v>107</v>
      </c>
      <c r="E14" s="1"/>
      <c r="F14" s="1">
        <v>0</v>
      </c>
      <c r="G14" s="15">
        <v>0</v>
      </c>
      <c r="H14" s="1">
        <v>9</v>
      </c>
      <c r="I14" s="5">
        <f t="shared" si="2"/>
        <v>2.8662420382165608</v>
      </c>
      <c r="J14" s="21">
        <v>0</v>
      </c>
    </row>
    <row r="15" spans="1:10">
      <c r="B15" s="4" t="s">
        <v>23</v>
      </c>
      <c r="C15" s="1">
        <v>108</v>
      </c>
      <c r="D15" s="1">
        <v>119</v>
      </c>
      <c r="E15" s="1"/>
      <c r="F15" s="1">
        <v>0</v>
      </c>
      <c r="G15" s="15">
        <v>0</v>
      </c>
      <c r="H15" s="1">
        <v>12</v>
      </c>
      <c r="I15" s="5">
        <f t="shared" si="2"/>
        <v>3.8216560509554141</v>
      </c>
      <c r="J15" s="21">
        <v>0</v>
      </c>
    </row>
    <row r="16" spans="1:10">
      <c r="B16" s="4" t="s">
        <v>15</v>
      </c>
      <c r="C16" s="1">
        <v>120</v>
      </c>
      <c r="D16" s="1">
        <v>131</v>
      </c>
      <c r="E16" s="1"/>
      <c r="F16" s="1">
        <v>0</v>
      </c>
      <c r="G16" s="15">
        <v>0</v>
      </c>
      <c r="H16" s="1">
        <v>10</v>
      </c>
      <c r="I16" s="5">
        <f t="shared" si="2"/>
        <v>3.1847133757961785</v>
      </c>
      <c r="J16" s="21">
        <v>0</v>
      </c>
    </row>
    <row r="17" spans="1:10">
      <c r="B17" s="4" t="s">
        <v>14</v>
      </c>
      <c r="C17" s="1">
        <v>132</v>
      </c>
      <c r="D17" s="1">
        <v>180</v>
      </c>
      <c r="E17" s="1"/>
      <c r="F17" s="1">
        <v>0</v>
      </c>
      <c r="G17" s="15">
        <v>0</v>
      </c>
      <c r="H17" s="1">
        <v>11</v>
      </c>
      <c r="I17" s="5">
        <f t="shared" si="2"/>
        <v>3.5031847133757963</v>
      </c>
      <c r="J17" s="21">
        <v>0</v>
      </c>
    </row>
    <row r="18" spans="1:10">
      <c r="B18" s="7" t="s">
        <v>2</v>
      </c>
      <c r="C18" s="8"/>
      <c r="D18" s="8"/>
      <c r="E18" s="8" t="s">
        <v>5</v>
      </c>
      <c r="F18" s="8">
        <f>SUM(F6:F17)</f>
        <v>90</v>
      </c>
      <c r="G18" s="9">
        <f>(F18/($F$18+$H$18))*100</f>
        <v>28.662420382165603</v>
      </c>
      <c r="H18" s="8">
        <f>SUM(H6:H17)</f>
        <v>224</v>
      </c>
      <c r="I18" s="9">
        <f t="shared" si="2"/>
        <v>71.337579617834393</v>
      </c>
      <c r="J18" s="20"/>
    </row>
    <row r="20" spans="1:10">
      <c r="A20" s="26">
        <v>2</v>
      </c>
      <c r="B20" s="25" t="s">
        <v>24</v>
      </c>
      <c r="C20" s="13" t="s">
        <v>25</v>
      </c>
      <c r="D20" s="13"/>
      <c r="E20" s="13"/>
      <c r="F20" s="17"/>
      <c r="G20" s="17"/>
      <c r="H20" s="17"/>
      <c r="I20" s="17"/>
      <c r="J20" s="18"/>
    </row>
    <row r="21" spans="1:10">
      <c r="B21" s="2" t="s">
        <v>1</v>
      </c>
      <c r="C21" s="1" t="s">
        <v>54</v>
      </c>
      <c r="D21" s="1" t="s">
        <v>55</v>
      </c>
      <c r="E21" s="1"/>
      <c r="F21" s="1" t="s">
        <v>3</v>
      </c>
      <c r="G21" s="1"/>
      <c r="H21" s="1" t="s">
        <v>4</v>
      </c>
      <c r="I21" s="1"/>
      <c r="J21" s="3" t="s">
        <v>6</v>
      </c>
    </row>
    <row r="22" spans="1:10">
      <c r="B22" s="4" t="s">
        <v>11</v>
      </c>
      <c r="C22" s="1"/>
      <c r="D22" s="1"/>
      <c r="E22" s="1"/>
      <c r="F22" s="1" t="s">
        <v>7</v>
      </c>
      <c r="G22" s="1" t="s">
        <v>8</v>
      </c>
      <c r="H22" s="1" t="s">
        <v>7</v>
      </c>
      <c r="I22" s="1" t="s">
        <v>8</v>
      </c>
      <c r="J22" s="3"/>
    </row>
    <row r="23" spans="1:10">
      <c r="B23" s="4" t="s">
        <v>12</v>
      </c>
      <c r="C23" s="1">
        <v>0</v>
      </c>
      <c r="D23" s="1">
        <v>11</v>
      </c>
      <c r="E23" s="1"/>
      <c r="F23" s="1">
        <v>28</v>
      </c>
      <c r="G23" s="5">
        <f>(F23/($F$35+$H$35))*100</f>
        <v>12.280701754385964</v>
      </c>
      <c r="H23" s="1">
        <v>18</v>
      </c>
      <c r="I23" s="5">
        <f>(H23/($F$35+$H$35))*100</f>
        <v>7.8947368421052628</v>
      </c>
      <c r="J23" s="3">
        <f t="shared" ref="J23:J29" si="3">F23/H23</f>
        <v>1.5555555555555556</v>
      </c>
    </row>
    <row r="24" spans="1:10">
      <c r="B24" s="19" t="s">
        <v>13</v>
      </c>
      <c r="C24" s="1">
        <v>12</v>
      </c>
      <c r="D24" s="1">
        <v>23</v>
      </c>
      <c r="E24" s="1"/>
      <c r="F24" s="1">
        <v>16</v>
      </c>
      <c r="G24" s="5">
        <f t="shared" ref="G24:G34" si="4">(F24/($F$35+$H$35))*100</f>
        <v>7.0175438596491224</v>
      </c>
      <c r="H24" s="1">
        <v>12</v>
      </c>
      <c r="I24" s="5">
        <f t="shared" ref="I24:I35" si="5">(H24/($F$35+$H$35))*100</f>
        <v>5.2631578947368416</v>
      </c>
      <c r="J24" s="3">
        <f t="shared" si="3"/>
        <v>1.3333333333333333</v>
      </c>
    </row>
    <row r="25" spans="1:10">
      <c r="B25" s="4" t="s">
        <v>16</v>
      </c>
      <c r="C25" s="1">
        <v>24</v>
      </c>
      <c r="D25" s="1">
        <v>35</v>
      </c>
      <c r="E25" s="1"/>
      <c r="F25" s="1">
        <v>11</v>
      </c>
      <c r="G25" s="5">
        <f t="shared" si="4"/>
        <v>4.8245614035087714</v>
      </c>
      <c r="H25" s="1">
        <v>18</v>
      </c>
      <c r="I25" s="5">
        <f t="shared" si="5"/>
        <v>7.8947368421052628</v>
      </c>
      <c r="J25" s="3">
        <f t="shared" si="3"/>
        <v>0.61111111111111116</v>
      </c>
    </row>
    <row r="26" spans="1:10">
      <c r="B26" s="4" t="s">
        <v>17</v>
      </c>
      <c r="C26" s="1">
        <v>36</v>
      </c>
      <c r="D26" s="1">
        <v>47</v>
      </c>
      <c r="E26" s="1"/>
      <c r="F26" s="1">
        <v>11</v>
      </c>
      <c r="G26" s="5">
        <f t="shared" si="4"/>
        <v>4.8245614035087714</v>
      </c>
      <c r="H26" s="1">
        <v>20</v>
      </c>
      <c r="I26" s="5">
        <f t="shared" si="5"/>
        <v>8.7719298245614024</v>
      </c>
      <c r="J26" s="3">
        <f t="shared" si="3"/>
        <v>0.55000000000000004</v>
      </c>
    </row>
    <row r="27" spans="1:10">
      <c r="B27" s="4" t="s">
        <v>18</v>
      </c>
      <c r="C27" s="1">
        <v>48</v>
      </c>
      <c r="D27" s="1">
        <v>59</v>
      </c>
      <c r="E27" s="1"/>
      <c r="F27" s="1">
        <v>6</v>
      </c>
      <c r="G27" s="5">
        <f t="shared" si="4"/>
        <v>2.6315789473684208</v>
      </c>
      <c r="H27" s="1">
        <v>6</v>
      </c>
      <c r="I27" s="5">
        <f t="shared" si="5"/>
        <v>2.6315789473684208</v>
      </c>
      <c r="J27" s="3">
        <f t="shared" si="3"/>
        <v>1</v>
      </c>
    </row>
    <row r="28" spans="1:10">
      <c r="B28" s="4" t="s">
        <v>19</v>
      </c>
      <c r="C28" s="1">
        <v>60</v>
      </c>
      <c r="D28" s="1">
        <v>71</v>
      </c>
      <c r="E28" s="1"/>
      <c r="F28" s="1">
        <v>6</v>
      </c>
      <c r="G28" s="5">
        <f t="shared" si="4"/>
        <v>2.6315789473684208</v>
      </c>
      <c r="H28" s="1">
        <v>11</v>
      </c>
      <c r="I28" s="5">
        <f t="shared" si="5"/>
        <v>4.8245614035087714</v>
      </c>
      <c r="J28" s="3">
        <f t="shared" si="3"/>
        <v>0.54545454545454541</v>
      </c>
    </row>
    <row r="29" spans="1:10">
      <c r="B29" s="4" t="s">
        <v>20</v>
      </c>
      <c r="C29" s="1">
        <v>72</v>
      </c>
      <c r="D29" s="1">
        <v>83</v>
      </c>
      <c r="E29" s="1"/>
      <c r="F29" s="1">
        <v>1</v>
      </c>
      <c r="G29" s="5">
        <f t="shared" si="4"/>
        <v>0.43859649122807015</v>
      </c>
      <c r="H29" s="1">
        <v>12</v>
      </c>
      <c r="I29" s="5">
        <f t="shared" si="5"/>
        <v>5.2631578947368416</v>
      </c>
      <c r="J29" s="3">
        <f t="shared" si="3"/>
        <v>8.3333333333333329E-2</v>
      </c>
    </row>
    <row r="30" spans="1:10">
      <c r="B30" s="4" t="s">
        <v>21</v>
      </c>
      <c r="C30" s="1">
        <v>84</v>
      </c>
      <c r="D30" s="1">
        <v>95</v>
      </c>
      <c r="E30" s="1"/>
      <c r="F30" s="1">
        <v>0</v>
      </c>
      <c r="G30" s="15">
        <f t="shared" si="4"/>
        <v>0</v>
      </c>
      <c r="H30" s="1">
        <v>8</v>
      </c>
      <c r="I30" s="5">
        <f t="shared" si="5"/>
        <v>3.5087719298245612</v>
      </c>
      <c r="J30" s="3">
        <v>0</v>
      </c>
    </row>
    <row r="31" spans="1:10">
      <c r="B31" s="4" t="s">
        <v>22</v>
      </c>
      <c r="C31" s="1">
        <v>96</v>
      </c>
      <c r="D31" s="1">
        <v>107</v>
      </c>
      <c r="E31" s="1"/>
      <c r="F31" s="1">
        <v>0</v>
      </c>
      <c r="G31" s="15">
        <f t="shared" si="4"/>
        <v>0</v>
      </c>
      <c r="H31" s="1">
        <v>15</v>
      </c>
      <c r="I31" s="5">
        <f t="shared" si="5"/>
        <v>6.5789473684210522</v>
      </c>
      <c r="J31" s="3">
        <v>0</v>
      </c>
    </row>
    <row r="32" spans="1:10">
      <c r="B32" s="4" t="s">
        <v>23</v>
      </c>
      <c r="C32" s="1">
        <v>108</v>
      </c>
      <c r="D32" s="1">
        <v>119</v>
      </c>
      <c r="E32" s="1"/>
      <c r="F32" s="1">
        <v>0</v>
      </c>
      <c r="G32" s="15">
        <f t="shared" si="4"/>
        <v>0</v>
      </c>
      <c r="H32" s="1">
        <v>9</v>
      </c>
      <c r="I32" s="5">
        <f t="shared" si="5"/>
        <v>3.9473684210526314</v>
      </c>
      <c r="J32" s="3">
        <v>0</v>
      </c>
    </row>
    <row r="33" spans="1:10">
      <c r="B33" s="4" t="s">
        <v>15</v>
      </c>
      <c r="C33" s="1">
        <v>120</v>
      </c>
      <c r="D33" s="1">
        <v>131</v>
      </c>
      <c r="E33" s="1"/>
      <c r="F33" s="1">
        <v>0</v>
      </c>
      <c r="G33" s="15">
        <f t="shared" si="4"/>
        <v>0</v>
      </c>
      <c r="H33" s="1">
        <v>16</v>
      </c>
      <c r="I33" s="5">
        <f t="shared" si="5"/>
        <v>7.0175438596491224</v>
      </c>
      <c r="J33" s="3">
        <v>0</v>
      </c>
    </row>
    <row r="34" spans="1:10">
      <c r="B34" s="4" t="s">
        <v>14</v>
      </c>
      <c r="C34" s="1">
        <v>132</v>
      </c>
      <c r="D34" s="1">
        <v>180</v>
      </c>
      <c r="E34" s="1"/>
      <c r="F34" s="1">
        <v>0</v>
      </c>
      <c r="G34" s="15">
        <f t="shared" si="4"/>
        <v>0</v>
      </c>
      <c r="H34" s="1">
        <v>4</v>
      </c>
      <c r="I34" s="5">
        <f t="shared" si="5"/>
        <v>1.7543859649122806</v>
      </c>
      <c r="J34" s="3">
        <v>0</v>
      </c>
    </row>
    <row r="35" spans="1:10">
      <c r="B35" s="7" t="s">
        <v>2</v>
      </c>
      <c r="C35" s="8"/>
      <c r="D35" s="8"/>
      <c r="E35" s="8" t="s">
        <v>5</v>
      </c>
      <c r="F35" s="8">
        <f>SUM(F23:F34)</f>
        <v>79</v>
      </c>
      <c r="G35" s="9">
        <f>(F35/($F$35+$H$35))*100</f>
        <v>34.649122807017548</v>
      </c>
      <c r="H35" s="8">
        <f>SUM(H23:H34)</f>
        <v>149</v>
      </c>
      <c r="I35" s="9">
        <f t="shared" si="5"/>
        <v>65.350877192982466</v>
      </c>
      <c r="J35" s="10"/>
    </row>
    <row r="37" spans="1:10">
      <c r="A37" s="26">
        <v>3</v>
      </c>
      <c r="B37" s="25" t="s">
        <v>26</v>
      </c>
      <c r="C37" s="13" t="s">
        <v>27</v>
      </c>
      <c r="D37" s="13"/>
      <c r="E37" s="13"/>
      <c r="F37" s="17"/>
      <c r="G37" s="17"/>
      <c r="H37" s="17"/>
      <c r="I37" s="17"/>
      <c r="J37" s="18"/>
    </row>
    <row r="38" spans="1:10">
      <c r="B38" s="2" t="s">
        <v>1</v>
      </c>
      <c r="C38" s="1" t="s">
        <v>54</v>
      </c>
      <c r="D38" s="1" t="s">
        <v>55</v>
      </c>
      <c r="E38" s="1"/>
      <c r="F38" s="1" t="s">
        <v>3</v>
      </c>
      <c r="G38" s="1"/>
      <c r="H38" s="1" t="s">
        <v>4</v>
      </c>
      <c r="I38" s="1"/>
      <c r="J38" s="3" t="s">
        <v>6</v>
      </c>
    </row>
    <row r="39" spans="1:10">
      <c r="B39" s="4" t="s">
        <v>11</v>
      </c>
      <c r="C39" s="1"/>
      <c r="D39" s="1"/>
      <c r="E39" s="1"/>
      <c r="F39" s="1" t="s">
        <v>7</v>
      </c>
      <c r="G39" s="1" t="s">
        <v>8</v>
      </c>
      <c r="H39" s="1" t="s">
        <v>7</v>
      </c>
      <c r="I39" s="1" t="s">
        <v>8</v>
      </c>
      <c r="J39" s="3"/>
    </row>
    <row r="40" spans="1:10">
      <c r="B40" s="4" t="s">
        <v>12</v>
      </c>
      <c r="C40" s="1">
        <v>0</v>
      </c>
      <c r="D40" s="1">
        <v>11</v>
      </c>
      <c r="E40" s="1"/>
      <c r="F40" s="1">
        <v>13</v>
      </c>
      <c r="G40" s="5">
        <f>(F40/($F$52+$H$52))*100</f>
        <v>12.745098039215685</v>
      </c>
      <c r="H40" s="1">
        <v>12</v>
      </c>
      <c r="I40" s="5">
        <f>(H40/($F$52+$H$52))*100</f>
        <v>11.76470588235294</v>
      </c>
      <c r="J40" s="3">
        <f t="shared" ref="J40:J46" si="6">F40/H40</f>
        <v>1.0833333333333333</v>
      </c>
    </row>
    <row r="41" spans="1:10">
      <c r="B41" s="19" t="s">
        <v>13</v>
      </c>
      <c r="C41" s="1">
        <v>12</v>
      </c>
      <c r="D41" s="1">
        <v>23</v>
      </c>
      <c r="E41" s="1"/>
      <c r="F41" s="1">
        <v>1</v>
      </c>
      <c r="G41" s="5">
        <f t="shared" ref="G41:G52" si="7">(F41/($F$52+$H$52))*100</f>
        <v>0.98039215686274506</v>
      </c>
      <c r="H41" s="5">
        <v>3</v>
      </c>
      <c r="I41" s="5">
        <f t="shared" ref="I41:I52" si="8">(H41/($F$52+$H$52))*100</f>
        <v>2.9411764705882351</v>
      </c>
      <c r="J41" s="3">
        <f t="shared" si="6"/>
        <v>0.33333333333333331</v>
      </c>
    </row>
    <row r="42" spans="1:10">
      <c r="B42" s="4" t="s">
        <v>16</v>
      </c>
      <c r="C42" s="1">
        <v>24</v>
      </c>
      <c r="D42" s="1">
        <v>35</v>
      </c>
      <c r="E42" s="1"/>
      <c r="F42" s="1">
        <v>7</v>
      </c>
      <c r="G42" s="5">
        <f t="shared" si="7"/>
        <v>6.8627450980392162</v>
      </c>
      <c r="H42" s="5">
        <v>10</v>
      </c>
      <c r="I42" s="5">
        <f t="shared" si="8"/>
        <v>9.8039215686274517</v>
      </c>
      <c r="J42" s="3">
        <f t="shared" si="6"/>
        <v>0.7</v>
      </c>
    </row>
    <row r="43" spans="1:10">
      <c r="B43" s="4" t="s">
        <v>17</v>
      </c>
      <c r="C43" s="1">
        <v>36</v>
      </c>
      <c r="D43" s="1">
        <v>47</v>
      </c>
      <c r="E43" s="1"/>
      <c r="F43" s="1">
        <v>5</v>
      </c>
      <c r="G43" s="5">
        <f t="shared" si="7"/>
        <v>4.9019607843137258</v>
      </c>
      <c r="H43" s="5">
        <v>4</v>
      </c>
      <c r="I43" s="5">
        <f t="shared" si="8"/>
        <v>3.9215686274509802</v>
      </c>
      <c r="J43" s="3">
        <f t="shared" si="6"/>
        <v>1.25</v>
      </c>
    </row>
    <row r="44" spans="1:10">
      <c r="B44" s="4" t="s">
        <v>18</v>
      </c>
      <c r="C44" s="1">
        <v>48</v>
      </c>
      <c r="D44" s="1">
        <v>59</v>
      </c>
      <c r="E44" s="1"/>
      <c r="F44" s="1">
        <v>3</v>
      </c>
      <c r="G44" s="5">
        <f t="shared" si="7"/>
        <v>2.9411764705882351</v>
      </c>
      <c r="H44" s="5">
        <v>7</v>
      </c>
      <c r="I44" s="5">
        <f t="shared" si="8"/>
        <v>6.8627450980392162</v>
      </c>
      <c r="J44" s="3">
        <f t="shared" si="6"/>
        <v>0.42857142857142855</v>
      </c>
    </row>
    <row r="45" spans="1:10">
      <c r="B45" s="4" t="s">
        <v>19</v>
      </c>
      <c r="C45" s="1">
        <v>60</v>
      </c>
      <c r="D45" s="1">
        <v>71</v>
      </c>
      <c r="E45" s="1"/>
      <c r="F45" s="1">
        <v>1</v>
      </c>
      <c r="G45" s="5">
        <f t="shared" si="7"/>
        <v>0.98039215686274506</v>
      </c>
      <c r="H45" s="5">
        <v>3</v>
      </c>
      <c r="I45" s="5">
        <f t="shared" si="8"/>
        <v>2.9411764705882351</v>
      </c>
      <c r="J45" s="3">
        <f t="shared" si="6"/>
        <v>0.33333333333333331</v>
      </c>
    </row>
    <row r="46" spans="1:10">
      <c r="B46" s="4" t="s">
        <v>20</v>
      </c>
      <c r="C46" s="1">
        <v>72</v>
      </c>
      <c r="D46" s="1">
        <v>83</v>
      </c>
      <c r="E46" s="1"/>
      <c r="F46" s="1">
        <v>1</v>
      </c>
      <c r="G46" s="5">
        <f t="shared" si="7"/>
        <v>0.98039215686274506</v>
      </c>
      <c r="H46" s="5">
        <v>7</v>
      </c>
      <c r="I46" s="5">
        <f t="shared" si="8"/>
        <v>6.8627450980392162</v>
      </c>
      <c r="J46" s="3">
        <f t="shared" si="6"/>
        <v>0.14285714285714285</v>
      </c>
    </row>
    <row r="47" spans="1:10">
      <c r="B47" s="4" t="s">
        <v>21</v>
      </c>
      <c r="C47" s="1">
        <v>84</v>
      </c>
      <c r="D47" s="1">
        <v>95</v>
      </c>
      <c r="E47" s="1"/>
      <c r="F47" s="1">
        <v>0</v>
      </c>
      <c r="G47" s="15">
        <f t="shared" si="7"/>
        <v>0</v>
      </c>
      <c r="H47" s="5">
        <v>5</v>
      </c>
      <c r="I47" s="5">
        <f t="shared" si="8"/>
        <v>4.9019607843137258</v>
      </c>
      <c r="J47" s="3">
        <v>0</v>
      </c>
    </row>
    <row r="48" spans="1:10">
      <c r="B48" s="4" t="s">
        <v>22</v>
      </c>
      <c r="C48" s="1">
        <v>96</v>
      </c>
      <c r="D48" s="1">
        <v>107</v>
      </c>
      <c r="E48" s="1"/>
      <c r="F48" s="1">
        <v>0</v>
      </c>
      <c r="G48" s="15">
        <f t="shared" si="7"/>
        <v>0</v>
      </c>
      <c r="H48" s="5">
        <v>11</v>
      </c>
      <c r="I48" s="5">
        <f t="shared" si="8"/>
        <v>10.784313725490197</v>
      </c>
      <c r="J48" s="3">
        <v>0</v>
      </c>
    </row>
    <row r="49" spans="1:10">
      <c r="B49" s="4" t="s">
        <v>23</v>
      </c>
      <c r="C49" s="1">
        <v>108</v>
      </c>
      <c r="D49" s="1">
        <v>119</v>
      </c>
      <c r="E49" s="1"/>
      <c r="F49" s="1">
        <v>0</v>
      </c>
      <c r="G49" s="15">
        <f t="shared" si="7"/>
        <v>0</v>
      </c>
      <c r="H49" s="5">
        <v>2</v>
      </c>
      <c r="I49" s="5">
        <f t="shared" si="8"/>
        <v>1.9607843137254901</v>
      </c>
      <c r="J49" s="3">
        <v>0</v>
      </c>
    </row>
    <row r="50" spans="1:10">
      <c r="B50" s="4" t="s">
        <v>15</v>
      </c>
      <c r="C50" s="1">
        <v>120</v>
      </c>
      <c r="D50" s="1">
        <v>131</v>
      </c>
      <c r="E50" s="1"/>
      <c r="F50" s="1">
        <v>0</v>
      </c>
      <c r="G50" s="15">
        <f t="shared" si="7"/>
        <v>0</v>
      </c>
      <c r="H50" s="5">
        <v>3</v>
      </c>
      <c r="I50" s="5">
        <f t="shared" si="8"/>
        <v>2.9411764705882351</v>
      </c>
      <c r="J50" s="3">
        <v>0</v>
      </c>
    </row>
    <row r="51" spans="1:10">
      <c r="B51" s="4" t="s">
        <v>28</v>
      </c>
      <c r="C51" s="1">
        <v>132</v>
      </c>
      <c r="D51" s="1">
        <v>180</v>
      </c>
      <c r="E51" s="1"/>
      <c r="F51" s="1">
        <v>0</v>
      </c>
      <c r="G51" s="15">
        <f t="shared" si="7"/>
        <v>0</v>
      </c>
      <c r="H51" s="5">
        <v>4</v>
      </c>
      <c r="I51" s="5">
        <f t="shared" si="8"/>
        <v>3.9215686274509802</v>
      </c>
      <c r="J51" s="3">
        <v>0</v>
      </c>
    </row>
    <row r="52" spans="1:10">
      <c r="B52" s="7" t="s">
        <v>2</v>
      </c>
      <c r="C52" s="8"/>
      <c r="D52" s="8"/>
      <c r="E52" s="8" t="s">
        <v>5</v>
      </c>
      <c r="F52" s="8">
        <f>SUM(F40:F51)</f>
        <v>31</v>
      </c>
      <c r="G52" s="9">
        <f t="shared" si="7"/>
        <v>30.392156862745097</v>
      </c>
      <c r="H52" s="8">
        <f>SUM(H40:H51)</f>
        <v>71</v>
      </c>
      <c r="I52" s="9">
        <f t="shared" si="8"/>
        <v>69.607843137254903</v>
      </c>
      <c r="J52" s="10"/>
    </row>
    <row r="54" spans="1:10">
      <c r="A54" s="26">
        <v>4</v>
      </c>
      <c r="B54" s="25" t="s">
        <v>29</v>
      </c>
      <c r="C54" s="13" t="s">
        <v>30</v>
      </c>
      <c r="D54" s="13"/>
      <c r="E54" s="13"/>
      <c r="F54" s="17"/>
      <c r="G54" s="17"/>
      <c r="H54" s="17"/>
      <c r="I54" s="17"/>
      <c r="J54" s="18"/>
    </row>
    <row r="55" spans="1:10">
      <c r="B55" s="2" t="s">
        <v>1</v>
      </c>
      <c r="C55" s="1" t="s">
        <v>54</v>
      </c>
      <c r="D55" s="1" t="s">
        <v>55</v>
      </c>
      <c r="E55" s="1"/>
      <c r="F55" s="1" t="s">
        <v>3</v>
      </c>
      <c r="G55" s="1"/>
      <c r="H55" s="1" t="s">
        <v>4</v>
      </c>
      <c r="I55" s="1"/>
      <c r="J55" s="3" t="s">
        <v>6</v>
      </c>
    </row>
    <row r="56" spans="1:10">
      <c r="B56" s="4" t="s">
        <v>11</v>
      </c>
      <c r="C56" s="1"/>
      <c r="D56" s="1"/>
      <c r="E56" s="1"/>
      <c r="F56" s="1" t="s">
        <v>7</v>
      </c>
      <c r="G56" s="1" t="s">
        <v>8</v>
      </c>
      <c r="H56" s="1" t="s">
        <v>7</v>
      </c>
      <c r="I56" s="1" t="s">
        <v>8</v>
      </c>
      <c r="J56" s="3"/>
    </row>
    <row r="57" spans="1:10">
      <c r="B57" s="4" t="s">
        <v>12</v>
      </c>
      <c r="C57" s="1">
        <v>0</v>
      </c>
      <c r="D57" s="1">
        <v>11</v>
      </c>
      <c r="E57" s="1"/>
      <c r="F57" s="1">
        <v>21</v>
      </c>
      <c r="G57" s="5">
        <f>(21/146)*100</f>
        <v>14.383561643835616</v>
      </c>
      <c r="H57" s="1">
        <v>12</v>
      </c>
      <c r="I57" s="5">
        <f>(12/146)*100</f>
        <v>8.2191780821917799</v>
      </c>
      <c r="J57" s="3">
        <f t="shared" ref="J57:J64" si="9">F57/H57</f>
        <v>1.75</v>
      </c>
    </row>
    <row r="58" spans="1:10">
      <c r="B58" s="19" t="s">
        <v>13</v>
      </c>
      <c r="C58" s="1">
        <v>12</v>
      </c>
      <c r="D58" s="1">
        <v>23</v>
      </c>
      <c r="E58" s="1"/>
      <c r="F58" s="1">
        <v>8</v>
      </c>
      <c r="G58" s="5">
        <f>(8/146)*100</f>
        <v>5.4794520547945202</v>
      </c>
      <c r="H58" s="1">
        <v>11</v>
      </c>
      <c r="I58" s="5">
        <f>(11/146)*100</f>
        <v>7.5342465753424657</v>
      </c>
      <c r="J58" s="3">
        <f t="shared" si="9"/>
        <v>0.72727272727272729</v>
      </c>
    </row>
    <row r="59" spans="1:10">
      <c r="B59" s="4" t="s">
        <v>16</v>
      </c>
      <c r="C59" s="1">
        <v>24</v>
      </c>
      <c r="D59" s="1">
        <v>35</v>
      </c>
      <c r="E59" s="1"/>
      <c r="F59" s="1">
        <v>5</v>
      </c>
      <c r="G59" s="5">
        <f>(5/146)*100</f>
        <v>3.4246575342465753</v>
      </c>
      <c r="H59" s="1">
        <v>15</v>
      </c>
      <c r="I59" s="5">
        <f>(15/146)*100</f>
        <v>10.273972602739725</v>
      </c>
      <c r="J59" s="3">
        <f t="shared" si="9"/>
        <v>0.33333333333333331</v>
      </c>
    </row>
    <row r="60" spans="1:10">
      <c r="B60" s="4" t="s">
        <v>17</v>
      </c>
      <c r="C60" s="1">
        <v>36</v>
      </c>
      <c r="D60" s="1">
        <v>47</v>
      </c>
      <c r="E60" s="1"/>
      <c r="F60" s="1">
        <v>4</v>
      </c>
      <c r="G60" s="5">
        <f>(4/146)*100</f>
        <v>2.7397260273972601</v>
      </c>
      <c r="H60" s="1">
        <v>9</v>
      </c>
      <c r="I60" s="5">
        <f>(9/146)*100</f>
        <v>6.1643835616438354</v>
      </c>
      <c r="J60" s="3">
        <f t="shared" si="9"/>
        <v>0.44444444444444442</v>
      </c>
    </row>
    <row r="61" spans="1:10">
      <c r="B61" s="4" t="s">
        <v>18</v>
      </c>
      <c r="C61" s="1">
        <v>48</v>
      </c>
      <c r="D61" s="1">
        <v>59</v>
      </c>
      <c r="E61" s="1"/>
      <c r="F61" s="1">
        <v>1</v>
      </c>
      <c r="G61" s="5">
        <f>(1/146)*100</f>
        <v>0.68493150684931503</v>
      </c>
      <c r="H61" s="1">
        <v>8</v>
      </c>
      <c r="I61" s="5">
        <f>(8/146)*100</f>
        <v>5.4794520547945202</v>
      </c>
      <c r="J61" s="3">
        <f t="shared" si="9"/>
        <v>0.125</v>
      </c>
    </row>
    <row r="62" spans="1:10">
      <c r="B62" s="4" t="s">
        <v>19</v>
      </c>
      <c r="C62" s="1">
        <v>60</v>
      </c>
      <c r="D62" s="1">
        <v>71</v>
      </c>
      <c r="E62" s="1"/>
      <c r="F62" s="1">
        <v>1</v>
      </c>
      <c r="G62" s="5">
        <f>(1/146)*100</f>
        <v>0.68493150684931503</v>
      </c>
      <c r="H62" s="1">
        <v>12</v>
      </c>
      <c r="I62" s="5">
        <f>(12/146)*100</f>
        <v>8.2191780821917799</v>
      </c>
      <c r="J62" s="3">
        <f t="shared" si="9"/>
        <v>8.3333333333333329E-2</v>
      </c>
    </row>
    <row r="63" spans="1:10">
      <c r="B63" s="4" t="s">
        <v>20</v>
      </c>
      <c r="C63" s="1">
        <v>72</v>
      </c>
      <c r="D63" s="1">
        <v>83</v>
      </c>
      <c r="E63" s="1"/>
      <c r="F63" s="1">
        <v>0</v>
      </c>
      <c r="G63" s="15">
        <v>0</v>
      </c>
      <c r="H63" s="1">
        <v>9</v>
      </c>
      <c r="I63" s="5">
        <f>(9/146)*100</f>
        <v>6.1643835616438354</v>
      </c>
      <c r="J63" s="3">
        <f t="shared" si="9"/>
        <v>0</v>
      </c>
    </row>
    <row r="64" spans="1:10">
      <c r="B64" s="4" t="s">
        <v>21</v>
      </c>
      <c r="C64" s="1">
        <v>84</v>
      </c>
      <c r="D64" s="1">
        <v>95</v>
      </c>
      <c r="E64" s="1"/>
      <c r="F64" s="1">
        <v>2</v>
      </c>
      <c r="G64" s="5">
        <f>(2/146)*100</f>
        <v>1.3698630136986301</v>
      </c>
      <c r="H64" s="1">
        <v>9</v>
      </c>
      <c r="I64" s="5">
        <f>(9/146)*100</f>
        <v>6.1643835616438354</v>
      </c>
      <c r="J64" s="3">
        <f t="shared" si="9"/>
        <v>0.22222222222222221</v>
      </c>
    </row>
    <row r="65" spans="1:10">
      <c r="B65" s="4" t="s">
        <v>22</v>
      </c>
      <c r="C65" s="1">
        <v>96</v>
      </c>
      <c r="D65" s="1">
        <v>107</v>
      </c>
      <c r="E65" s="1"/>
      <c r="F65" s="1">
        <v>0</v>
      </c>
      <c r="G65" s="1">
        <v>0</v>
      </c>
      <c r="H65" s="1">
        <v>8</v>
      </c>
      <c r="I65" s="5">
        <f>(8/146)*100</f>
        <v>5.4794520547945202</v>
      </c>
      <c r="J65" s="3">
        <v>0</v>
      </c>
    </row>
    <row r="66" spans="1:10">
      <c r="B66" s="4" t="s">
        <v>23</v>
      </c>
      <c r="C66" s="1">
        <v>108</v>
      </c>
      <c r="D66" s="1">
        <v>119</v>
      </c>
      <c r="E66" s="1"/>
      <c r="F66" s="1">
        <v>0</v>
      </c>
      <c r="G66" s="1">
        <v>0</v>
      </c>
      <c r="H66" s="1">
        <v>3</v>
      </c>
      <c r="I66" s="5">
        <f>(3/146)*100</f>
        <v>2.054794520547945</v>
      </c>
      <c r="J66" s="3">
        <v>0</v>
      </c>
    </row>
    <row r="67" spans="1:10">
      <c r="B67" s="4" t="s">
        <v>15</v>
      </c>
      <c r="C67" s="1">
        <v>120</v>
      </c>
      <c r="D67" s="1">
        <v>131</v>
      </c>
      <c r="E67" s="1"/>
      <c r="F67" s="1">
        <v>0</v>
      </c>
      <c r="G67" s="1">
        <v>0</v>
      </c>
      <c r="H67" s="1">
        <v>3</v>
      </c>
      <c r="I67" s="5">
        <f>(3/146)*100</f>
        <v>2.054794520547945</v>
      </c>
      <c r="J67" s="3">
        <v>0</v>
      </c>
    </row>
    <row r="68" spans="1:10">
      <c r="B68" s="4" t="s">
        <v>14</v>
      </c>
      <c r="C68" s="1">
        <v>132</v>
      </c>
      <c r="D68" s="1">
        <v>180</v>
      </c>
      <c r="E68" s="1"/>
      <c r="F68" s="1">
        <v>0</v>
      </c>
      <c r="G68" s="1">
        <v>0</v>
      </c>
      <c r="H68" s="1">
        <v>5</v>
      </c>
      <c r="I68" s="5">
        <f>(5/146)*100</f>
        <v>3.4246575342465753</v>
      </c>
      <c r="J68" s="3">
        <v>0</v>
      </c>
    </row>
    <row r="69" spans="1:10">
      <c r="B69" s="7" t="s">
        <v>2</v>
      </c>
      <c r="C69" s="12"/>
      <c r="D69" s="8"/>
      <c r="E69" s="8" t="s">
        <v>5</v>
      </c>
      <c r="F69" s="8">
        <f>SUM(F57:F68)</f>
        <v>42</v>
      </c>
      <c r="G69" s="9">
        <f>(42/146)*100</f>
        <v>28.767123287671232</v>
      </c>
      <c r="H69" s="8">
        <f>SUM(H57:H68)</f>
        <v>104</v>
      </c>
      <c r="I69" s="9">
        <f>(104/146)*100</f>
        <v>71.232876712328761</v>
      </c>
      <c r="J69" s="10"/>
    </row>
    <row r="71" spans="1:10">
      <c r="A71" s="26">
        <v>5</v>
      </c>
      <c r="B71" s="25" t="s">
        <v>31</v>
      </c>
      <c r="C71" s="13" t="s">
        <v>32</v>
      </c>
      <c r="D71" s="17"/>
      <c r="E71" s="17"/>
      <c r="F71" s="17"/>
      <c r="G71" s="17"/>
      <c r="H71" s="17"/>
      <c r="I71" s="17"/>
      <c r="J71" s="18"/>
    </row>
    <row r="72" spans="1:10">
      <c r="B72" s="2" t="s">
        <v>1</v>
      </c>
      <c r="C72" s="1" t="s">
        <v>54</v>
      </c>
      <c r="D72" s="1" t="s">
        <v>55</v>
      </c>
      <c r="E72" s="1"/>
      <c r="F72" s="1" t="s">
        <v>3</v>
      </c>
      <c r="G72" s="1"/>
      <c r="H72" s="1" t="s">
        <v>4</v>
      </c>
      <c r="I72" s="1"/>
      <c r="J72" s="3" t="s">
        <v>6</v>
      </c>
    </row>
    <row r="73" spans="1:10">
      <c r="B73" s="4" t="s">
        <v>11</v>
      </c>
      <c r="C73" s="1"/>
      <c r="D73" s="1"/>
      <c r="E73" s="1"/>
      <c r="F73" s="1" t="s">
        <v>7</v>
      </c>
      <c r="G73" s="1" t="s">
        <v>8</v>
      </c>
      <c r="H73" s="1" t="s">
        <v>7</v>
      </c>
      <c r="I73" s="1" t="s">
        <v>8</v>
      </c>
      <c r="J73" s="3"/>
    </row>
    <row r="74" spans="1:10">
      <c r="B74" s="4" t="s">
        <v>12</v>
      </c>
      <c r="C74" s="1">
        <v>0</v>
      </c>
      <c r="D74" s="1">
        <v>11</v>
      </c>
      <c r="E74" s="1"/>
      <c r="F74" s="1">
        <v>9</v>
      </c>
      <c r="G74" s="5">
        <f>F74/($F$86+$H$86)*100</f>
        <v>6.9230769230769234</v>
      </c>
      <c r="H74" s="1">
        <v>15</v>
      </c>
      <c r="I74" s="5">
        <f>H74/($F$86+$H$86)*100</f>
        <v>11.538461538461538</v>
      </c>
      <c r="J74" s="3">
        <f t="shared" ref="J74:J79" si="10">F74/H74</f>
        <v>0.6</v>
      </c>
    </row>
    <row r="75" spans="1:10">
      <c r="B75" s="19" t="s">
        <v>13</v>
      </c>
      <c r="C75" s="1">
        <v>12</v>
      </c>
      <c r="D75" s="1">
        <v>23</v>
      </c>
      <c r="E75" s="1"/>
      <c r="F75" s="1">
        <v>9</v>
      </c>
      <c r="G75" s="5">
        <f t="shared" ref="G75:G86" si="11">F75/($F$86+$H$86)*100</f>
        <v>6.9230769230769234</v>
      </c>
      <c r="H75" s="1">
        <v>14</v>
      </c>
      <c r="I75" s="5">
        <f t="shared" ref="I75:I86" si="12">H75/($F$86+$H$86)*100</f>
        <v>10.76923076923077</v>
      </c>
      <c r="J75" s="3">
        <f t="shared" si="10"/>
        <v>0.6428571428571429</v>
      </c>
    </row>
    <row r="76" spans="1:10">
      <c r="B76" s="4" t="s">
        <v>16</v>
      </c>
      <c r="C76" s="1">
        <v>24</v>
      </c>
      <c r="D76" s="1">
        <v>35</v>
      </c>
      <c r="E76" s="1"/>
      <c r="F76" s="1">
        <v>4</v>
      </c>
      <c r="G76" s="5">
        <f t="shared" si="11"/>
        <v>3.0769230769230771</v>
      </c>
      <c r="H76" s="1">
        <v>9</v>
      </c>
      <c r="I76" s="5">
        <f t="shared" si="12"/>
        <v>6.9230769230769234</v>
      </c>
      <c r="J76" s="3">
        <f t="shared" si="10"/>
        <v>0.44444444444444442</v>
      </c>
    </row>
    <row r="77" spans="1:10">
      <c r="B77" s="4" t="s">
        <v>17</v>
      </c>
      <c r="C77" s="1">
        <v>36</v>
      </c>
      <c r="D77" s="1">
        <v>47</v>
      </c>
      <c r="E77" s="1"/>
      <c r="F77" s="1">
        <v>4</v>
      </c>
      <c r="G77" s="5">
        <f t="shared" si="11"/>
        <v>3.0769230769230771</v>
      </c>
      <c r="H77" s="1">
        <v>6</v>
      </c>
      <c r="I77" s="5">
        <f t="shared" si="12"/>
        <v>4.6153846153846159</v>
      </c>
      <c r="J77" s="3">
        <f t="shared" si="10"/>
        <v>0.66666666666666663</v>
      </c>
    </row>
    <row r="78" spans="1:10">
      <c r="B78" s="4" t="s">
        <v>18</v>
      </c>
      <c r="C78" s="1">
        <v>48</v>
      </c>
      <c r="D78" s="1">
        <v>59</v>
      </c>
      <c r="E78" s="1"/>
      <c r="F78" s="1">
        <v>0</v>
      </c>
      <c r="G78" s="5">
        <f t="shared" si="11"/>
        <v>0</v>
      </c>
      <c r="H78" s="1">
        <v>6</v>
      </c>
      <c r="I78" s="5">
        <f t="shared" si="12"/>
        <v>4.6153846153846159</v>
      </c>
      <c r="J78" s="3">
        <f t="shared" si="10"/>
        <v>0</v>
      </c>
    </row>
    <row r="79" spans="1:10">
      <c r="B79" s="4" t="s">
        <v>19</v>
      </c>
      <c r="C79" s="1">
        <v>60</v>
      </c>
      <c r="D79" s="1">
        <v>71</v>
      </c>
      <c r="E79" s="1"/>
      <c r="F79" s="1">
        <v>2</v>
      </c>
      <c r="G79" s="5">
        <f t="shared" si="11"/>
        <v>1.5384615384615385</v>
      </c>
      <c r="H79" s="1">
        <v>18</v>
      </c>
      <c r="I79" s="5">
        <f t="shared" si="12"/>
        <v>13.846153846153847</v>
      </c>
      <c r="J79" s="3">
        <f t="shared" si="10"/>
        <v>0.1111111111111111</v>
      </c>
    </row>
    <row r="80" spans="1:10">
      <c r="B80" s="4" t="s">
        <v>20</v>
      </c>
      <c r="C80" s="1">
        <v>72</v>
      </c>
      <c r="D80" s="1">
        <v>83</v>
      </c>
      <c r="E80" s="1"/>
      <c r="F80" s="1">
        <v>0</v>
      </c>
      <c r="G80" s="5">
        <f t="shared" si="11"/>
        <v>0</v>
      </c>
      <c r="H80" s="1">
        <v>12</v>
      </c>
      <c r="I80" s="5">
        <f t="shared" si="12"/>
        <v>9.2307692307692317</v>
      </c>
      <c r="J80" s="3">
        <v>0</v>
      </c>
    </row>
    <row r="81" spans="1:10">
      <c r="B81" s="4" t="s">
        <v>21</v>
      </c>
      <c r="C81" s="1">
        <v>84</v>
      </c>
      <c r="D81" s="1">
        <v>95</v>
      </c>
      <c r="E81" s="1"/>
      <c r="F81" s="1">
        <v>0</v>
      </c>
      <c r="G81" s="5">
        <f t="shared" si="11"/>
        <v>0</v>
      </c>
      <c r="H81" s="1">
        <v>5</v>
      </c>
      <c r="I81" s="5">
        <f t="shared" si="12"/>
        <v>3.8461538461538463</v>
      </c>
      <c r="J81" s="3">
        <v>0</v>
      </c>
    </row>
    <row r="82" spans="1:10">
      <c r="B82" s="4" t="s">
        <v>22</v>
      </c>
      <c r="C82" s="1">
        <v>96</v>
      </c>
      <c r="D82" s="1">
        <v>107</v>
      </c>
      <c r="E82" s="1"/>
      <c r="F82" s="1">
        <v>0</v>
      </c>
      <c r="G82" s="5">
        <f t="shared" si="11"/>
        <v>0</v>
      </c>
      <c r="H82" s="1">
        <v>9</v>
      </c>
      <c r="I82" s="5">
        <f t="shared" si="12"/>
        <v>6.9230769230769234</v>
      </c>
      <c r="J82" s="3">
        <v>0</v>
      </c>
    </row>
    <row r="83" spans="1:10">
      <c r="B83" s="4" t="s">
        <v>23</v>
      </c>
      <c r="C83" s="1">
        <v>108</v>
      </c>
      <c r="D83" s="1">
        <v>119</v>
      </c>
      <c r="E83" s="1"/>
      <c r="F83" s="1">
        <v>0</v>
      </c>
      <c r="G83" s="5">
        <f t="shared" si="11"/>
        <v>0</v>
      </c>
      <c r="H83" s="1">
        <v>2</v>
      </c>
      <c r="I83" s="5">
        <f t="shared" si="12"/>
        <v>1.5384615384615385</v>
      </c>
      <c r="J83" s="3">
        <v>0</v>
      </c>
    </row>
    <row r="84" spans="1:10">
      <c r="B84" s="4" t="s">
        <v>15</v>
      </c>
      <c r="C84" s="1">
        <v>120</v>
      </c>
      <c r="D84" s="1">
        <v>131</v>
      </c>
      <c r="E84" s="1"/>
      <c r="F84" s="1">
        <v>0</v>
      </c>
      <c r="G84" s="5">
        <f t="shared" si="11"/>
        <v>0</v>
      </c>
      <c r="H84" s="1">
        <v>5</v>
      </c>
      <c r="I84" s="5">
        <f t="shared" si="12"/>
        <v>3.8461538461538463</v>
      </c>
      <c r="J84" s="3">
        <v>0</v>
      </c>
    </row>
    <row r="85" spans="1:10">
      <c r="B85" s="4" t="s">
        <v>14</v>
      </c>
      <c r="C85" s="1">
        <v>132</v>
      </c>
      <c r="D85" s="1">
        <v>180</v>
      </c>
      <c r="E85" s="1"/>
      <c r="F85" s="1">
        <v>0</v>
      </c>
      <c r="G85" s="5">
        <f t="shared" si="11"/>
        <v>0</v>
      </c>
      <c r="H85" s="1">
        <v>1</v>
      </c>
      <c r="I85" s="5">
        <f t="shared" si="12"/>
        <v>0.76923076923076927</v>
      </c>
      <c r="J85" s="3">
        <v>0</v>
      </c>
    </row>
    <row r="86" spans="1:10">
      <c r="B86" s="11"/>
      <c r="C86" s="12"/>
      <c r="D86" s="8"/>
      <c r="E86" s="8" t="s">
        <v>5</v>
      </c>
      <c r="F86" s="8">
        <f>SUM(F74:F85)</f>
        <v>28</v>
      </c>
      <c r="G86" s="9">
        <f t="shared" si="11"/>
        <v>21.53846153846154</v>
      </c>
      <c r="H86" s="8">
        <f>SUM(H74:H85)</f>
        <v>102</v>
      </c>
      <c r="I86" s="9">
        <f t="shared" si="12"/>
        <v>78.461538461538467</v>
      </c>
      <c r="J86" s="10"/>
    </row>
    <row r="88" spans="1:10">
      <c r="A88" s="26">
        <v>6</v>
      </c>
      <c r="B88" s="25" t="s">
        <v>33</v>
      </c>
      <c r="C88" s="13" t="s">
        <v>34</v>
      </c>
      <c r="D88" s="17"/>
      <c r="E88" s="17"/>
      <c r="F88" s="17"/>
      <c r="G88" s="17"/>
      <c r="H88" s="17"/>
      <c r="I88" s="17"/>
      <c r="J88" s="18"/>
    </row>
    <row r="89" spans="1:10">
      <c r="B89" s="2" t="s">
        <v>1</v>
      </c>
      <c r="C89" s="1" t="s">
        <v>54</v>
      </c>
      <c r="D89" s="1" t="s">
        <v>55</v>
      </c>
      <c r="E89" s="1"/>
      <c r="F89" s="1" t="s">
        <v>3</v>
      </c>
      <c r="G89" s="1"/>
      <c r="H89" s="1" t="s">
        <v>4</v>
      </c>
      <c r="I89" s="1"/>
      <c r="J89" s="3" t="s">
        <v>6</v>
      </c>
    </row>
    <row r="90" spans="1:10">
      <c r="B90" s="4" t="s">
        <v>11</v>
      </c>
      <c r="C90" s="1"/>
      <c r="D90" s="1"/>
      <c r="E90" s="1"/>
      <c r="F90" s="1" t="s">
        <v>7</v>
      </c>
      <c r="G90" s="1" t="s">
        <v>8</v>
      </c>
      <c r="H90" s="1" t="s">
        <v>7</v>
      </c>
      <c r="I90" s="1" t="s">
        <v>8</v>
      </c>
      <c r="J90" s="3"/>
    </row>
    <row r="91" spans="1:10">
      <c r="B91" s="4" t="s">
        <v>12</v>
      </c>
      <c r="C91" s="1">
        <v>0</v>
      </c>
      <c r="D91" s="1">
        <v>11</v>
      </c>
      <c r="E91" s="1"/>
      <c r="F91" s="1">
        <v>27</v>
      </c>
      <c r="G91" s="5">
        <f>F91/($F$103+$H$103)*100</f>
        <v>14.673913043478262</v>
      </c>
      <c r="H91" s="1">
        <v>9</v>
      </c>
      <c r="I91" s="5">
        <f>H91/($F$103+$H$103)*100</f>
        <v>4.8913043478260869</v>
      </c>
      <c r="J91" s="3">
        <f t="shared" ref="J91:J97" si="13">F91/H91</f>
        <v>3</v>
      </c>
    </row>
    <row r="92" spans="1:10">
      <c r="B92" s="19" t="s">
        <v>13</v>
      </c>
      <c r="C92" s="1">
        <v>12</v>
      </c>
      <c r="D92" s="1">
        <v>23</v>
      </c>
      <c r="E92" s="1"/>
      <c r="F92" s="1">
        <v>18</v>
      </c>
      <c r="G92" s="5">
        <f t="shared" ref="G92:G103" si="14">F92/($F$103+$H$103)*100</f>
        <v>9.7826086956521738</v>
      </c>
      <c r="H92" s="1">
        <v>13</v>
      </c>
      <c r="I92" s="5">
        <f t="shared" ref="I92:I103" si="15">H92/($F$103+$H$103)*100</f>
        <v>7.0652173913043477</v>
      </c>
      <c r="J92" s="3">
        <f t="shared" si="13"/>
        <v>1.3846153846153846</v>
      </c>
    </row>
    <row r="93" spans="1:10">
      <c r="B93" s="4" t="s">
        <v>16</v>
      </c>
      <c r="C93" s="1">
        <v>24</v>
      </c>
      <c r="D93" s="1">
        <v>35</v>
      </c>
      <c r="E93" s="1"/>
      <c r="F93" s="1">
        <v>13</v>
      </c>
      <c r="G93" s="5">
        <f t="shared" si="14"/>
        <v>7.0652173913043477</v>
      </c>
      <c r="H93" s="1">
        <v>23</v>
      </c>
      <c r="I93" s="5">
        <f t="shared" si="15"/>
        <v>12.5</v>
      </c>
      <c r="J93" s="3">
        <f t="shared" si="13"/>
        <v>0.56521739130434778</v>
      </c>
    </row>
    <row r="94" spans="1:10">
      <c r="B94" s="4" t="s">
        <v>17</v>
      </c>
      <c r="C94" s="1">
        <v>36</v>
      </c>
      <c r="D94" s="1">
        <v>47</v>
      </c>
      <c r="E94" s="1"/>
      <c r="F94" s="1">
        <v>9</v>
      </c>
      <c r="G94" s="5">
        <f t="shared" si="14"/>
        <v>4.8913043478260869</v>
      </c>
      <c r="H94" s="1">
        <v>10</v>
      </c>
      <c r="I94" s="5">
        <f t="shared" si="15"/>
        <v>5.4347826086956523</v>
      </c>
      <c r="J94" s="3">
        <f t="shared" si="13"/>
        <v>0.9</v>
      </c>
    </row>
    <row r="95" spans="1:10">
      <c r="B95" s="4" t="s">
        <v>18</v>
      </c>
      <c r="C95" s="1">
        <v>48</v>
      </c>
      <c r="D95" s="1">
        <v>59</v>
      </c>
      <c r="E95" s="1"/>
      <c r="F95" s="1">
        <v>4</v>
      </c>
      <c r="G95" s="5">
        <f t="shared" si="14"/>
        <v>2.1739130434782608</v>
      </c>
      <c r="H95" s="1">
        <v>5</v>
      </c>
      <c r="I95" s="5">
        <f t="shared" si="15"/>
        <v>2.7173913043478262</v>
      </c>
      <c r="J95" s="3">
        <f t="shared" si="13"/>
        <v>0.8</v>
      </c>
    </row>
    <row r="96" spans="1:10">
      <c r="B96" s="4" t="s">
        <v>19</v>
      </c>
      <c r="C96" s="1">
        <v>60</v>
      </c>
      <c r="D96" s="1">
        <v>71</v>
      </c>
      <c r="E96" s="1"/>
      <c r="F96" s="1">
        <v>1</v>
      </c>
      <c r="G96" s="5">
        <f t="shared" si="14"/>
        <v>0.54347826086956519</v>
      </c>
      <c r="H96" s="1">
        <v>4</v>
      </c>
      <c r="I96" s="5">
        <f t="shared" si="15"/>
        <v>2.1739130434782608</v>
      </c>
      <c r="J96" s="3">
        <f t="shared" si="13"/>
        <v>0.25</v>
      </c>
    </row>
    <row r="97" spans="1:10">
      <c r="B97" s="4" t="s">
        <v>20</v>
      </c>
      <c r="C97" s="1">
        <v>72</v>
      </c>
      <c r="D97" s="1">
        <v>83</v>
      </c>
      <c r="E97" s="1"/>
      <c r="F97" s="1">
        <v>1</v>
      </c>
      <c r="G97" s="5">
        <f t="shared" si="14"/>
        <v>0.54347826086956519</v>
      </c>
      <c r="H97" s="1">
        <v>5</v>
      </c>
      <c r="I97" s="5">
        <f t="shared" si="15"/>
        <v>2.7173913043478262</v>
      </c>
      <c r="J97" s="3">
        <f t="shared" si="13"/>
        <v>0.2</v>
      </c>
    </row>
    <row r="98" spans="1:10">
      <c r="B98" s="4" t="s">
        <v>21</v>
      </c>
      <c r="C98" s="1">
        <v>84</v>
      </c>
      <c r="D98" s="1">
        <v>95</v>
      </c>
      <c r="E98" s="1"/>
      <c r="F98" s="1">
        <v>0</v>
      </c>
      <c r="G98" s="5">
        <f t="shared" si="14"/>
        <v>0</v>
      </c>
      <c r="H98" s="1">
        <v>15</v>
      </c>
      <c r="I98" s="5">
        <f t="shared" si="15"/>
        <v>8.1521739130434785</v>
      </c>
      <c r="J98" s="3">
        <v>0</v>
      </c>
    </row>
    <row r="99" spans="1:10">
      <c r="B99" s="4" t="s">
        <v>22</v>
      </c>
      <c r="C99" s="1">
        <v>96</v>
      </c>
      <c r="D99" s="1">
        <v>107</v>
      </c>
      <c r="E99" s="1"/>
      <c r="F99" s="1">
        <v>0</v>
      </c>
      <c r="G99" s="5">
        <f t="shared" si="14"/>
        <v>0</v>
      </c>
      <c r="H99" s="1">
        <v>15</v>
      </c>
      <c r="I99" s="5">
        <f t="shared" si="15"/>
        <v>8.1521739130434785</v>
      </c>
      <c r="J99" s="3">
        <v>0</v>
      </c>
    </row>
    <row r="100" spans="1:10">
      <c r="B100" s="4" t="s">
        <v>23</v>
      </c>
      <c r="C100" s="1">
        <v>108</v>
      </c>
      <c r="D100" s="1">
        <v>119</v>
      </c>
      <c r="E100" s="1"/>
      <c r="F100" s="1">
        <v>0</v>
      </c>
      <c r="G100" s="5">
        <f t="shared" si="14"/>
        <v>0</v>
      </c>
      <c r="H100" s="1">
        <v>8</v>
      </c>
      <c r="I100" s="5">
        <f t="shared" si="15"/>
        <v>4.3478260869565215</v>
      </c>
      <c r="J100" s="3">
        <v>0</v>
      </c>
    </row>
    <row r="101" spans="1:10">
      <c r="B101" s="4" t="s">
        <v>15</v>
      </c>
      <c r="C101" s="1">
        <v>120</v>
      </c>
      <c r="D101" s="1">
        <v>131</v>
      </c>
      <c r="E101" s="1"/>
      <c r="F101" s="1">
        <v>0</v>
      </c>
      <c r="G101" s="5">
        <f t="shared" si="14"/>
        <v>0</v>
      </c>
      <c r="H101" s="1">
        <v>3</v>
      </c>
      <c r="I101" s="5">
        <f t="shared" si="15"/>
        <v>1.6304347826086956</v>
      </c>
      <c r="J101" s="3">
        <v>0</v>
      </c>
    </row>
    <row r="102" spans="1:10">
      <c r="B102" s="4" t="s">
        <v>35</v>
      </c>
      <c r="C102" s="1">
        <v>132</v>
      </c>
      <c r="D102" s="1">
        <v>143</v>
      </c>
      <c r="E102" s="1"/>
      <c r="F102" s="1">
        <v>0</v>
      </c>
      <c r="G102" s="5">
        <f t="shared" si="14"/>
        <v>0</v>
      </c>
      <c r="H102" s="1">
        <v>1</v>
      </c>
      <c r="I102" s="5">
        <f t="shared" si="15"/>
        <v>0.54347826086956519</v>
      </c>
      <c r="J102" s="3">
        <v>0</v>
      </c>
    </row>
    <row r="103" spans="1:10">
      <c r="B103" s="11"/>
      <c r="C103" s="12"/>
      <c r="D103" s="8"/>
      <c r="E103" s="8" t="s">
        <v>5</v>
      </c>
      <c r="F103" s="8">
        <f>SUM(F91:F102)</f>
        <v>73</v>
      </c>
      <c r="G103" s="9">
        <f t="shared" si="14"/>
        <v>39.673913043478258</v>
      </c>
      <c r="H103" s="8">
        <f>SUM(H91:H102)</f>
        <v>111</v>
      </c>
      <c r="I103" s="9">
        <f t="shared" si="15"/>
        <v>60.326086956521742</v>
      </c>
      <c r="J103" s="10"/>
    </row>
    <row r="105" spans="1:10">
      <c r="A105" s="26">
        <v>7</v>
      </c>
      <c r="B105" s="16" t="s">
        <v>36</v>
      </c>
      <c r="C105" s="13" t="s">
        <v>37</v>
      </c>
      <c r="D105" s="13"/>
      <c r="E105" s="13"/>
      <c r="F105" s="13"/>
      <c r="G105" s="13"/>
      <c r="H105" s="13"/>
      <c r="I105" s="13"/>
      <c r="J105" s="14"/>
    </row>
    <row r="106" spans="1:10">
      <c r="B106" s="2" t="s">
        <v>1</v>
      </c>
      <c r="C106" s="1" t="s">
        <v>54</v>
      </c>
      <c r="D106" s="1" t="s">
        <v>55</v>
      </c>
      <c r="E106" s="1"/>
      <c r="F106" s="1" t="s">
        <v>3</v>
      </c>
      <c r="G106" s="1"/>
      <c r="H106" s="1" t="s">
        <v>4</v>
      </c>
      <c r="I106" s="1"/>
      <c r="J106" s="3" t="s">
        <v>6</v>
      </c>
    </row>
    <row r="107" spans="1:10">
      <c r="B107" s="4" t="s">
        <v>11</v>
      </c>
      <c r="C107" s="1"/>
      <c r="D107" s="1"/>
      <c r="E107" s="1"/>
      <c r="F107" s="1" t="s">
        <v>7</v>
      </c>
      <c r="G107" s="1" t="s">
        <v>8</v>
      </c>
      <c r="H107" s="1" t="s">
        <v>7</v>
      </c>
      <c r="I107" s="1" t="s">
        <v>8</v>
      </c>
      <c r="J107" s="3"/>
    </row>
    <row r="108" spans="1:10">
      <c r="B108" s="4" t="s">
        <v>12</v>
      </c>
      <c r="C108" s="1">
        <v>0</v>
      </c>
      <c r="D108" s="1">
        <v>11</v>
      </c>
      <c r="E108" s="1"/>
      <c r="F108" s="1">
        <v>14</v>
      </c>
      <c r="G108" s="5">
        <f>F108/($F$121+$H$121)*100</f>
        <v>12.173913043478262</v>
      </c>
      <c r="H108" s="1">
        <v>9</v>
      </c>
      <c r="I108" s="5">
        <f>H108/($F$121+$H$121)*100</f>
        <v>7.8260869565217401</v>
      </c>
      <c r="J108" s="3">
        <f t="shared" ref="J108:J115" si="16">F108/H108</f>
        <v>1.5555555555555556</v>
      </c>
    </row>
    <row r="109" spans="1:10">
      <c r="B109" s="19" t="s">
        <v>13</v>
      </c>
      <c r="C109" s="1">
        <v>12</v>
      </c>
      <c r="D109" s="1">
        <v>23</v>
      </c>
      <c r="E109" s="1"/>
      <c r="F109" s="1">
        <v>6</v>
      </c>
      <c r="G109" s="5">
        <f t="shared" ref="G109:G121" si="17">F109/($F$121+$H$121)*100</f>
        <v>5.2173913043478262</v>
      </c>
      <c r="H109" s="1">
        <v>8</v>
      </c>
      <c r="I109" s="5">
        <f t="shared" ref="I109:I121" si="18">H109/($F$121+$H$121)*100</f>
        <v>6.9565217391304346</v>
      </c>
      <c r="J109" s="3">
        <f t="shared" si="16"/>
        <v>0.75</v>
      </c>
    </row>
    <row r="110" spans="1:10">
      <c r="B110" s="4" t="s">
        <v>16</v>
      </c>
      <c r="C110" s="1">
        <v>24</v>
      </c>
      <c r="D110" s="1">
        <v>35</v>
      </c>
      <c r="E110" s="1"/>
      <c r="F110" s="1">
        <v>4</v>
      </c>
      <c r="G110" s="5">
        <f t="shared" si="17"/>
        <v>3.4782608695652173</v>
      </c>
      <c r="H110" s="1">
        <v>7</v>
      </c>
      <c r="I110" s="5">
        <f t="shared" si="18"/>
        <v>6.0869565217391308</v>
      </c>
      <c r="J110" s="3">
        <f t="shared" si="16"/>
        <v>0.5714285714285714</v>
      </c>
    </row>
    <row r="111" spans="1:10">
      <c r="B111" s="4" t="s">
        <v>17</v>
      </c>
      <c r="C111" s="1">
        <v>36</v>
      </c>
      <c r="D111" s="1">
        <v>47</v>
      </c>
      <c r="E111" s="1"/>
      <c r="F111" s="1">
        <v>2</v>
      </c>
      <c r="G111" s="5">
        <f t="shared" si="17"/>
        <v>1.7391304347826086</v>
      </c>
      <c r="H111" s="1">
        <v>10</v>
      </c>
      <c r="I111" s="5">
        <f t="shared" si="18"/>
        <v>8.695652173913043</v>
      </c>
      <c r="J111" s="3">
        <f t="shared" si="16"/>
        <v>0.2</v>
      </c>
    </row>
    <row r="112" spans="1:10">
      <c r="B112" s="4" t="s">
        <v>18</v>
      </c>
      <c r="C112" s="1">
        <v>48</v>
      </c>
      <c r="D112" s="1">
        <v>59</v>
      </c>
      <c r="E112" s="1"/>
      <c r="F112" s="1">
        <v>2</v>
      </c>
      <c r="G112" s="5">
        <f t="shared" si="17"/>
        <v>1.7391304347826086</v>
      </c>
      <c r="H112" s="1">
        <v>10</v>
      </c>
      <c r="I112" s="5">
        <f t="shared" si="18"/>
        <v>8.695652173913043</v>
      </c>
      <c r="J112" s="3">
        <f t="shared" si="16"/>
        <v>0.2</v>
      </c>
    </row>
    <row r="113" spans="1:10">
      <c r="B113" s="4" t="s">
        <v>19</v>
      </c>
      <c r="C113" s="1">
        <v>60</v>
      </c>
      <c r="D113" s="1">
        <v>71</v>
      </c>
      <c r="E113" s="1"/>
      <c r="F113" s="1">
        <v>1</v>
      </c>
      <c r="G113" s="5">
        <f t="shared" si="17"/>
        <v>0.86956521739130432</v>
      </c>
      <c r="H113" s="1">
        <v>11</v>
      </c>
      <c r="I113" s="5">
        <f t="shared" si="18"/>
        <v>9.5652173913043477</v>
      </c>
      <c r="J113" s="3">
        <f t="shared" si="16"/>
        <v>9.0909090909090912E-2</v>
      </c>
    </row>
    <row r="114" spans="1:10">
      <c r="B114" s="4" t="s">
        <v>20</v>
      </c>
      <c r="C114" s="1">
        <v>72</v>
      </c>
      <c r="D114" s="1">
        <v>83</v>
      </c>
      <c r="E114" s="1"/>
      <c r="F114" s="1">
        <v>1</v>
      </c>
      <c r="G114" s="5">
        <f t="shared" si="17"/>
        <v>0.86956521739130432</v>
      </c>
      <c r="H114" s="1">
        <v>9</v>
      </c>
      <c r="I114" s="5">
        <f t="shared" si="18"/>
        <v>7.8260869565217401</v>
      </c>
      <c r="J114" s="3">
        <f t="shared" si="16"/>
        <v>0.1111111111111111</v>
      </c>
    </row>
    <row r="115" spans="1:10">
      <c r="B115" s="4" t="s">
        <v>21</v>
      </c>
      <c r="C115" s="1">
        <v>84</v>
      </c>
      <c r="D115" s="1">
        <v>95</v>
      </c>
      <c r="E115" s="1"/>
      <c r="F115" s="1">
        <v>1</v>
      </c>
      <c r="G115" s="5">
        <f t="shared" si="17"/>
        <v>0.86956521739130432</v>
      </c>
      <c r="H115" s="1">
        <v>3</v>
      </c>
      <c r="I115" s="5">
        <f t="shared" si="18"/>
        <v>2.6086956521739131</v>
      </c>
      <c r="J115" s="3">
        <f t="shared" si="16"/>
        <v>0.33333333333333331</v>
      </c>
    </row>
    <row r="116" spans="1:10">
      <c r="B116" s="4" t="s">
        <v>22</v>
      </c>
      <c r="C116" s="1">
        <v>96</v>
      </c>
      <c r="D116" s="1">
        <v>107</v>
      </c>
      <c r="E116" s="1"/>
      <c r="F116" s="1">
        <v>0</v>
      </c>
      <c r="G116" s="5">
        <f t="shared" si="17"/>
        <v>0</v>
      </c>
      <c r="H116" s="1">
        <v>4</v>
      </c>
      <c r="I116" s="5">
        <f t="shared" si="18"/>
        <v>3.4782608695652173</v>
      </c>
      <c r="J116" s="3">
        <v>0</v>
      </c>
    </row>
    <row r="117" spans="1:10">
      <c r="B117" s="4" t="s">
        <v>23</v>
      </c>
      <c r="C117" s="1">
        <v>108</v>
      </c>
      <c r="D117" s="1">
        <v>119</v>
      </c>
      <c r="E117" s="1"/>
      <c r="F117" s="1">
        <v>0</v>
      </c>
      <c r="G117" s="5">
        <f t="shared" si="17"/>
        <v>0</v>
      </c>
      <c r="H117" s="1">
        <v>3</v>
      </c>
      <c r="I117" s="5">
        <f t="shared" si="18"/>
        <v>2.6086956521739131</v>
      </c>
      <c r="J117" s="3">
        <v>0</v>
      </c>
    </row>
    <row r="118" spans="1:10">
      <c r="B118" s="4" t="s">
        <v>15</v>
      </c>
      <c r="C118" s="1">
        <v>120</v>
      </c>
      <c r="D118" s="1">
        <v>131</v>
      </c>
      <c r="E118" s="1"/>
      <c r="F118" s="1">
        <v>0</v>
      </c>
      <c r="G118" s="5">
        <f t="shared" si="17"/>
        <v>0</v>
      </c>
      <c r="H118" s="1">
        <v>8</v>
      </c>
      <c r="I118" s="5">
        <f t="shared" si="18"/>
        <v>6.9565217391304346</v>
      </c>
      <c r="J118" s="3">
        <v>0</v>
      </c>
    </row>
    <row r="119" spans="1:10">
      <c r="B119" s="4" t="s">
        <v>35</v>
      </c>
      <c r="C119" s="1">
        <v>132</v>
      </c>
      <c r="D119" s="1">
        <v>143</v>
      </c>
      <c r="E119" s="1"/>
      <c r="F119" s="1">
        <v>0</v>
      </c>
      <c r="G119" s="5">
        <f t="shared" si="17"/>
        <v>0</v>
      </c>
      <c r="H119" s="1">
        <v>1</v>
      </c>
      <c r="I119" s="5">
        <f t="shared" si="18"/>
        <v>0.86956521739130432</v>
      </c>
      <c r="J119" s="3">
        <v>0</v>
      </c>
    </row>
    <row r="120" spans="1:10">
      <c r="B120" s="4" t="s">
        <v>38</v>
      </c>
      <c r="C120" s="1">
        <v>144</v>
      </c>
      <c r="D120" s="1">
        <v>168</v>
      </c>
      <c r="F120" s="1">
        <v>0</v>
      </c>
      <c r="G120" s="5">
        <f t="shared" si="17"/>
        <v>0</v>
      </c>
      <c r="H120" s="1">
        <v>1</v>
      </c>
      <c r="I120" s="5">
        <f t="shared" si="18"/>
        <v>0.86956521739130432</v>
      </c>
      <c r="J120" s="3">
        <v>0</v>
      </c>
    </row>
    <row r="121" spans="1:10">
      <c r="B121" s="7"/>
      <c r="C121" s="12"/>
      <c r="D121" s="8"/>
      <c r="E121" s="8" t="s">
        <v>5</v>
      </c>
      <c r="F121" s="8">
        <f>SUM(F108:F120)</f>
        <v>31</v>
      </c>
      <c r="G121" s="9">
        <f t="shared" si="17"/>
        <v>26.956521739130434</v>
      </c>
      <c r="H121" s="8">
        <f>SUM(H108:H120)</f>
        <v>84</v>
      </c>
      <c r="I121" s="9">
        <f t="shared" si="18"/>
        <v>73.043478260869563</v>
      </c>
      <c r="J121" s="10" t="s">
        <v>2</v>
      </c>
    </row>
    <row r="123" spans="1:10">
      <c r="A123" s="26">
        <v>8</v>
      </c>
      <c r="B123" s="16" t="s">
        <v>39</v>
      </c>
      <c r="C123" s="13" t="s">
        <v>40</v>
      </c>
      <c r="D123" s="13"/>
      <c r="E123" s="13"/>
      <c r="F123" s="13"/>
      <c r="G123" s="13"/>
      <c r="H123" s="13"/>
      <c r="I123" s="13"/>
      <c r="J123" s="14"/>
    </row>
    <row r="124" spans="1:10">
      <c r="B124" s="2" t="s">
        <v>1</v>
      </c>
      <c r="C124" s="1" t="s">
        <v>54</v>
      </c>
      <c r="D124" s="1" t="s">
        <v>55</v>
      </c>
      <c r="E124" s="1"/>
      <c r="F124" s="1" t="s">
        <v>3</v>
      </c>
      <c r="G124" s="1"/>
      <c r="H124" s="1" t="s">
        <v>4</v>
      </c>
      <c r="I124" s="1"/>
      <c r="J124" s="3" t="s">
        <v>6</v>
      </c>
    </row>
    <row r="125" spans="1:10">
      <c r="B125" s="4" t="s">
        <v>11</v>
      </c>
      <c r="C125" s="1"/>
      <c r="D125" s="1"/>
      <c r="E125" s="1"/>
      <c r="F125" s="1" t="s">
        <v>7</v>
      </c>
      <c r="G125" s="1" t="s">
        <v>8</v>
      </c>
      <c r="H125" s="1" t="s">
        <v>7</v>
      </c>
      <c r="I125" s="1" t="s">
        <v>8</v>
      </c>
      <c r="J125" s="3"/>
    </row>
    <row r="126" spans="1:10">
      <c r="B126" s="4" t="s">
        <v>12</v>
      </c>
      <c r="C126" s="1">
        <v>0</v>
      </c>
      <c r="D126" s="1">
        <v>11</v>
      </c>
      <c r="E126" s="1"/>
      <c r="F126" s="1">
        <v>20</v>
      </c>
      <c r="G126" s="5">
        <f>F126/($F$138+$H$138)*100</f>
        <v>21.052631578947366</v>
      </c>
      <c r="H126" s="1">
        <v>18</v>
      </c>
      <c r="I126" s="5">
        <f>H126/($F$138+$H$138)*100</f>
        <v>18.947368421052634</v>
      </c>
      <c r="J126" s="3">
        <f>F126/H126</f>
        <v>1.1111111111111112</v>
      </c>
    </row>
    <row r="127" spans="1:10">
      <c r="B127" s="19" t="s">
        <v>13</v>
      </c>
      <c r="C127" s="1">
        <v>12</v>
      </c>
      <c r="D127" s="1">
        <v>23</v>
      </c>
      <c r="E127" s="1"/>
      <c r="F127" s="1">
        <v>7</v>
      </c>
      <c r="G127" s="5">
        <f t="shared" ref="G127:G138" si="19">F127/($F$138+$H$138)*100</f>
        <v>7.3684210526315779</v>
      </c>
      <c r="H127" s="1">
        <v>6</v>
      </c>
      <c r="I127" s="5">
        <f t="shared" ref="I127:I138" si="20">H127/($F$138+$H$138)*100</f>
        <v>6.3157894736842106</v>
      </c>
      <c r="J127" s="3">
        <f>F127/H127</f>
        <v>1.1666666666666667</v>
      </c>
    </row>
    <row r="128" spans="1:10">
      <c r="B128" s="4" t="s">
        <v>16</v>
      </c>
      <c r="C128" s="1">
        <v>24</v>
      </c>
      <c r="D128" s="1">
        <v>35</v>
      </c>
      <c r="E128" s="1"/>
      <c r="F128" s="1">
        <v>1</v>
      </c>
      <c r="G128" s="5">
        <f t="shared" si="19"/>
        <v>1.0526315789473684</v>
      </c>
      <c r="H128" s="1">
        <v>5</v>
      </c>
      <c r="I128" s="5">
        <f t="shared" si="20"/>
        <v>5.2631578947368416</v>
      </c>
      <c r="J128" s="3">
        <f>F128/H128</f>
        <v>0.2</v>
      </c>
    </row>
    <row r="129" spans="1:10">
      <c r="B129" s="4" t="s">
        <v>17</v>
      </c>
      <c r="C129" s="1">
        <v>36</v>
      </c>
      <c r="D129" s="1">
        <v>47</v>
      </c>
      <c r="E129" s="1"/>
      <c r="F129" s="1">
        <v>0</v>
      </c>
      <c r="G129" s="5">
        <f t="shared" si="19"/>
        <v>0</v>
      </c>
      <c r="H129" s="1">
        <v>10</v>
      </c>
      <c r="I129" s="5">
        <f t="shared" si="20"/>
        <v>10.526315789473683</v>
      </c>
      <c r="J129" s="3">
        <v>0</v>
      </c>
    </row>
    <row r="130" spans="1:10">
      <c r="B130" s="4" t="s">
        <v>18</v>
      </c>
      <c r="C130" s="1">
        <v>48</v>
      </c>
      <c r="D130" s="1">
        <v>59</v>
      </c>
      <c r="E130" s="1"/>
      <c r="F130" s="1">
        <v>0</v>
      </c>
      <c r="G130" s="5">
        <f t="shared" si="19"/>
        <v>0</v>
      </c>
      <c r="H130" s="1">
        <v>6</v>
      </c>
      <c r="I130" s="5">
        <f t="shared" si="20"/>
        <v>6.3157894736842106</v>
      </c>
      <c r="J130" s="3">
        <v>0</v>
      </c>
    </row>
    <row r="131" spans="1:10">
      <c r="B131" s="4" t="s">
        <v>19</v>
      </c>
      <c r="C131" s="1">
        <v>60</v>
      </c>
      <c r="D131" s="1">
        <v>71</v>
      </c>
      <c r="E131" s="1"/>
      <c r="F131" s="1">
        <v>0</v>
      </c>
      <c r="G131" s="5">
        <f t="shared" si="19"/>
        <v>0</v>
      </c>
      <c r="H131" s="1">
        <v>9</v>
      </c>
      <c r="I131" s="5">
        <f t="shared" si="20"/>
        <v>9.4736842105263168</v>
      </c>
      <c r="J131" s="3">
        <v>0</v>
      </c>
    </row>
    <row r="132" spans="1:10">
      <c r="B132" s="4" t="s">
        <v>20</v>
      </c>
      <c r="C132" s="1">
        <v>72</v>
      </c>
      <c r="D132" s="1">
        <v>83</v>
      </c>
      <c r="E132" s="1"/>
      <c r="F132" s="1">
        <v>0</v>
      </c>
      <c r="G132" s="5">
        <f t="shared" si="19"/>
        <v>0</v>
      </c>
      <c r="H132" s="1">
        <v>5</v>
      </c>
      <c r="I132" s="5">
        <f t="shared" si="20"/>
        <v>5.2631578947368416</v>
      </c>
      <c r="J132" s="3">
        <v>0</v>
      </c>
    </row>
    <row r="133" spans="1:10">
      <c r="B133" s="4" t="s">
        <v>21</v>
      </c>
      <c r="C133" s="1">
        <v>84</v>
      </c>
      <c r="D133" s="1">
        <v>95</v>
      </c>
      <c r="E133" s="1"/>
      <c r="F133" s="1">
        <v>0</v>
      </c>
      <c r="G133" s="5">
        <f t="shared" si="19"/>
        <v>0</v>
      </c>
      <c r="H133" s="1">
        <v>1</v>
      </c>
      <c r="I133" s="5">
        <f t="shared" si="20"/>
        <v>1.0526315789473684</v>
      </c>
      <c r="J133" s="3">
        <v>0</v>
      </c>
    </row>
    <row r="134" spans="1:10">
      <c r="B134" s="4" t="s">
        <v>22</v>
      </c>
      <c r="C134" s="1">
        <v>96</v>
      </c>
      <c r="D134" s="1">
        <v>107</v>
      </c>
      <c r="E134" s="1"/>
      <c r="F134" s="1">
        <v>0</v>
      </c>
      <c r="G134" s="5">
        <f t="shared" si="19"/>
        <v>0</v>
      </c>
      <c r="H134" s="1">
        <v>1</v>
      </c>
      <c r="I134" s="5">
        <f t="shared" si="20"/>
        <v>1.0526315789473684</v>
      </c>
      <c r="J134" s="3">
        <v>0</v>
      </c>
    </row>
    <row r="135" spans="1:10">
      <c r="B135" s="4" t="s">
        <v>23</v>
      </c>
      <c r="C135" s="1">
        <v>108</v>
      </c>
      <c r="D135" s="1">
        <v>119</v>
      </c>
      <c r="E135" s="1"/>
      <c r="F135" s="1">
        <v>0</v>
      </c>
      <c r="G135" s="5">
        <f t="shared" si="19"/>
        <v>0</v>
      </c>
      <c r="H135" s="1">
        <v>2</v>
      </c>
      <c r="I135" s="5">
        <f t="shared" si="20"/>
        <v>2.1052631578947367</v>
      </c>
      <c r="J135" s="3">
        <v>0</v>
      </c>
    </row>
    <row r="136" spans="1:10">
      <c r="B136" s="4" t="s">
        <v>15</v>
      </c>
      <c r="C136" s="1">
        <v>120</v>
      </c>
      <c r="D136" s="1">
        <v>131</v>
      </c>
      <c r="E136" s="1"/>
      <c r="F136" s="1">
        <v>0</v>
      </c>
      <c r="G136" s="5">
        <f t="shared" si="19"/>
        <v>0</v>
      </c>
      <c r="H136" s="1">
        <v>3</v>
      </c>
      <c r="I136" s="5">
        <f t="shared" si="20"/>
        <v>3.1578947368421053</v>
      </c>
      <c r="J136" s="3">
        <v>0</v>
      </c>
    </row>
    <row r="137" spans="1:10">
      <c r="B137" s="4" t="s">
        <v>28</v>
      </c>
      <c r="C137" s="1">
        <v>132</v>
      </c>
      <c r="D137" s="1">
        <v>180</v>
      </c>
      <c r="E137" s="1"/>
      <c r="F137" s="1">
        <v>0</v>
      </c>
      <c r="G137" s="5">
        <f t="shared" si="19"/>
        <v>0</v>
      </c>
      <c r="H137" s="1">
        <v>1</v>
      </c>
      <c r="I137" s="5">
        <f t="shared" si="20"/>
        <v>1.0526315789473684</v>
      </c>
      <c r="J137" s="3">
        <v>0</v>
      </c>
    </row>
    <row r="138" spans="1:10">
      <c r="B138" s="7"/>
      <c r="C138" s="8" t="s">
        <v>2</v>
      </c>
      <c r="D138" s="8" t="s">
        <v>2</v>
      </c>
      <c r="E138" s="12" t="s">
        <v>5</v>
      </c>
      <c r="F138" s="8">
        <v>28</v>
      </c>
      <c r="G138" s="9">
        <f t="shared" si="19"/>
        <v>29.473684210526311</v>
      </c>
      <c r="H138" s="8">
        <f>SUM(H126:H137)</f>
        <v>67</v>
      </c>
      <c r="I138" s="9">
        <f t="shared" si="20"/>
        <v>70.526315789473685</v>
      </c>
      <c r="J138" s="10" t="s">
        <v>2</v>
      </c>
    </row>
    <row r="139" spans="1:10">
      <c r="C139" s="12"/>
      <c r="D139" s="8"/>
      <c r="E139" s="8" t="s">
        <v>2</v>
      </c>
    </row>
    <row r="140" spans="1:10">
      <c r="A140" s="26">
        <v>9</v>
      </c>
      <c r="B140" s="16" t="s">
        <v>41</v>
      </c>
      <c r="C140" s="13" t="s">
        <v>46</v>
      </c>
      <c r="D140" s="13"/>
      <c r="E140" s="13"/>
      <c r="F140" s="13"/>
      <c r="G140" s="13"/>
      <c r="H140" s="13"/>
      <c r="I140" s="13"/>
      <c r="J140" s="14"/>
    </row>
    <row r="141" spans="1:10">
      <c r="B141" s="2" t="s">
        <v>1</v>
      </c>
      <c r="C141" s="1" t="s">
        <v>54</v>
      </c>
      <c r="D141" s="1" t="s">
        <v>55</v>
      </c>
      <c r="E141" s="1"/>
      <c r="F141" s="1" t="s">
        <v>3</v>
      </c>
      <c r="G141" s="1"/>
      <c r="H141" s="1" t="s">
        <v>4</v>
      </c>
      <c r="I141" s="1"/>
      <c r="J141" s="3" t="s">
        <v>6</v>
      </c>
    </row>
    <row r="142" spans="1:10">
      <c r="B142" s="4" t="s">
        <v>11</v>
      </c>
      <c r="C142" s="1"/>
      <c r="D142" s="1"/>
      <c r="E142" s="1"/>
      <c r="F142" s="1" t="s">
        <v>7</v>
      </c>
      <c r="G142" s="1" t="s">
        <v>8</v>
      </c>
      <c r="H142" s="1" t="s">
        <v>7</v>
      </c>
      <c r="I142" s="1" t="s">
        <v>8</v>
      </c>
      <c r="J142" s="3"/>
    </row>
    <row r="143" spans="1:10">
      <c r="B143" s="4" t="s">
        <v>12</v>
      </c>
      <c r="C143" s="1">
        <v>0</v>
      </c>
      <c r="D143" s="1">
        <v>11</v>
      </c>
      <c r="E143" s="1"/>
      <c r="F143" s="1">
        <v>12</v>
      </c>
      <c r="G143" s="5">
        <f>F143/($F$159+$H$159)*100</f>
        <v>16.216216216216218</v>
      </c>
      <c r="H143" s="1">
        <v>7</v>
      </c>
      <c r="I143" s="5">
        <f>H143/($F$159+$H$159)*100</f>
        <v>9.4594594594594597</v>
      </c>
      <c r="J143" s="3">
        <f t="shared" ref="J143:J148" si="21">F143/H143</f>
        <v>1.7142857142857142</v>
      </c>
    </row>
    <row r="144" spans="1:10">
      <c r="B144" s="19" t="s">
        <v>13</v>
      </c>
      <c r="C144" s="1">
        <v>12</v>
      </c>
      <c r="D144" s="1">
        <v>23</v>
      </c>
      <c r="E144" s="1"/>
      <c r="F144" s="1">
        <v>4</v>
      </c>
      <c r="G144" s="5">
        <f t="shared" ref="G144:G159" si="22">F144/($F$159+$H$159)*100</f>
        <v>5.4054054054054053</v>
      </c>
      <c r="H144" s="1">
        <v>3</v>
      </c>
      <c r="I144" s="5">
        <f t="shared" ref="I144:I159" si="23">H144/($F$159+$H$159)*100</f>
        <v>4.0540540540540544</v>
      </c>
      <c r="J144" s="3">
        <f t="shared" si="21"/>
        <v>1.3333333333333333</v>
      </c>
    </row>
    <row r="145" spans="2:10">
      <c r="B145" s="4" t="s">
        <v>16</v>
      </c>
      <c r="C145" s="1">
        <v>24</v>
      </c>
      <c r="D145" s="1">
        <v>35</v>
      </c>
      <c r="E145" s="1"/>
      <c r="F145" s="1">
        <v>2</v>
      </c>
      <c r="G145" s="5">
        <f t="shared" si="22"/>
        <v>2.7027027027027026</v>
      </c>
      <c r="H145" s="1">
        <v>3</v>
      </c>
      <c r="I145" s="5">
        <f t="shared" si="23"/>
        <v>4.0540540540540544</v>
      </c>
      <c r="J145" s="3">
        <f t="shared" si="21"/>
        <v>0.66666666666666663</v>
      </c>
    </row>
    <row r="146" spans="2:10">
      <c r="B146" s="4" t="s">
        <v>17</v>
      </c>
      <c r="C146" s="1">
        <v>36</v>
      </c>
      <c r="D146" s="1">
        <v>47</v>
      </c>
      <c r="E146" s="1"/>
      <c r="F146" s="1">
        <v>2</v>
      </c>
      <c r="G146" s="5">
        <f t="shared" si="22"/>
        <v>2.7027027027027026</v>
      </c>
      <c r="H146" s="1">
        <v>8</v>
      </c>
      <c r="I146" s="5">
        <f t="shared" si="23"/>
        <v>10.810810810810811</v>
      </c>
      <c r="J146" s="3">
        <f t="shared" si="21"/>
        <v>0.25</v>
      </c>
    </row>
    <row r="147" spans="2:10">
      <c r="B147" s="4" t="s">
        <v>18</v>
      </c>
      <c r="C147" s="1">
        <v>48</v>
      </c>
      <c r="D147" s="1">
        <v>59</v>
      </c>
      <c r="E147" s="1"/>
      <c r="F147" s="1">
        <v>1</v>
      </c>
      <c r="G147" s="5">
        <f t="shared" si="22"/>
        <v>1.3513513513513513</v>
      </c>
      <c r="H147" s="1">
        <v>5</v>
      </c>
      <c r="I147" s="5">
        <f t="shared" si="23"/>
        <v>6.756756756756757</v>
      </c>
      <c r="J147" s="3">
        <f t="shared" si="21"/>
        <v>0.2</v>
      </c>
    </row>
    <row r="148" spans="2:10">
      <c r="B148" s="4" t="s">
        <v>19</v>
      </c>
      <c r="C148" s="1">
        <v>60</v>
      </c>
      <c r="D148" s="1">
        <v>71</v>
      </c>
      <c r="E148" s="1"/>
      <c r="F148" s="1">
        <v>1</v>
      </c>
      <c r="G148" s="5">
        <f t="shared" si="22"/>
        <v>1.3513513513513513</v>
      </c>
      <c r="H148" s="1">
        <v>7</v>
      </c>
      <c r="I148" s="5">
        <f t="shared" si="23"/>
        <v>9.4594594594594597</v>
      </c>
      <c r="J148" s="3">
        <f t="shared" si="21"/>
        <v>0.14285714285714285</v>
      </c>
    </row>
    <row r="149" spans="2:10">
      <c r="B149" s="4" t="s">
        <v>20</v>
      </c>
      <c r="C149" s="1">
        <v>72</v>
      </c>
      <c r="D149" s="1">
        <v>83</v>
      </c>
      <c r="E149" s="1"/>
      <c r="F149" s="1">
        <v>0</v>
      </c>
      <c r="G149" s="5">
        <f t="shared" si="22"/>
        <v>0</v>
      </c>
      <c r="H149" s="1">
        <v>4</v>
      </c>
      <c r="I149" s="5">
        <f t="shared" si="23"/>
        <v>5.4054054054054053</v>
      </c>
      <c r="J149" s="3">
        <v>0</v>
      </c>
    </row>
    <row r="150" spans="2:10">
      <c r="B150" s="4" t="s">
        <v>21</v>
      </c>
      <c r="C150" s="1">
        <v>84</v>
      </c>
      <c r="D150" s="1">
        <v>95</v>
      </c>
      <c r="E150" s="1"/>
      <c r="F150" s="1">
        <v>0</v>
      </c>
      <c r="G150" s="5">
        <f t="shared" si="22"/>
        <v>0</v>
      </c>
      <c r="H150" s="1">
        <v>4</v>
      </c>
      <c r="I150" s="5">
        <f t="shared" si="23"/>
        <v>5.4054054054054053</v>
      </c>
      <c r="J150" s="3">
        <v>0</v>
      </c>
    </row>
    <row r="151" spans="2:10">
      <c r="B151" s="4" t="s">
        <v>22</v>
      </c>
      <c r="C151" s="1">
        <v>96</v>
      </c>
      <c r="D151" s="1">
        <v>107</v>
      </c>
      <c r="E151" s="1"/>
      <c r="F151" s="1">
        <v>0</v>
      </c>
      <c r="G151" s="5">
        <f t="shared" si="22"/>
        <v>0</v>
      </c>
      <c r="H151" s="1">
        <v>3</v>
      </c>
      <c r="I151" s="5">
        <f t="shared" si="23"/>
        <v>4.0540540540540544</v>
      </c>
      <c r="J151" s="3">
        <v>0</v>
      </c>
    </row>
    <row r="152" spans="2:10">
      <c r="B152" s="4" t="s">
        <v>23</v>
      </c>
      <c r="C152" s="1">
        <v>108</v>
      </c>
      <c r="D152" s="1">
        <v>119</v>
      </c>
      <c r="E152" s="1"/>
      <c r="F152" s="1">
        <v>0</v>
      </c>
      <c r="G152" s="5">
        <f t="shared" si="22"/>
        <v>0</v>
      </c>
      <c r="H152" s="1">
        <v>1</v>
      </c>
      <c r="I152" s="5">
        <f t="shared" si="23"/>
        <v>1.3513513513513513</v>
      </c>
      <c r="J152" s="3">
        <v>0</v>
      </c>
    </row>
    <row r="153" spans="2:10">
      <c r="B153" s="4" t="s">
        <v>15</v>
      </c>
      <c r="C153" s="1">
        <v>120</v>
      </c>
      <c r="D153" s="1">
        <v>131</v>
      </c>
      <c r="E153" s="1"/>
      <c r="F153" s="1">
        <v>0</v>
      </c>
      <c r="G153" s="5">
        <f t="shared" si="22"/>
        <v>0</v>
      </c>
      <c r="H153" s="1">
        <v>2</v>
      </c>
      <c r="I153" s="5">
        <f t="shared" si="23"/>
        <v>2.7027027027027026</v>
      </c>
      <c r="J153" s="3">
        <v>0</v>
      </c>
    </row>
    <row r="154" spans="2:10">
      <c r="B154" s="4" t="s">
        <v>35</v>
      </c>
      <c r="C154" s="1">
        <v>132</v>
      </c>
      <c r="D154" s="1">
        <v>143</v>
      </c>
      <c r="E154" s="1"/>
      <c r="F154" s="1">
        <v>0</v>
      </c>
      <c r="G154" s="5">
        <f t="shared" si="22"/>
        <v>0</v>
      </c>
      <c r="H154" s="1">
        <v>1</v>
      </c>
      <c r="I154" s="5">
        <f t="shared" si="23"/>
        <v>1.3513513513513513</v>
      </c>
      <c r="J154" s="3">
        <v>0</v>
      </c>
    </row>
    <row r="155" spans="2:10">
      <c r="B155" s="4" t="s">
        <v>42</v>
      </c>
      <c r="C155" s="1">
        <v>144</v>
      </c>
      <c r="D155" s="1">
        <v>155</v>
      </c>
      <c r="E155" s="1" t="s">
        <v>2</v>
      </c>
      <c r="F155" s="1">
        <v>0</v>
      </c>
      <c r="G155" s="5">
        <f t="shared" si="22"/>
        <v>0</v>
      </c>
      <c r="H155" s="1">
        <v>1</v>
      </c>
      <c r="I155" s="5">
        <f t="shared" si="23"/>
        <v>1.3513513513513513</v>
      </c>
      <c r="J155" s="3">
        <v>0</v>
      </c>
    </row>
    <row r="156" spans="2:10">
      <c r="B156" s="4" t="s">
        <v>43</v>
      </c>
      <c r="C156" s="1">
        <v>156</v>
      </c>
      <c r="D156" s="1">
        <v>167</v>
      </c>
      <c r="F156" s="1">
        <v>0</v>
      </c>
      <c r="G156" s="5">
        <f t="shared" si="22"/>
        <v>0</v>
      </c>
      <c r="H156" s="1">
        <v>0</v>
      </c>
      <c r="I156" s="5">
        <f t="shared" si="23"/>
        <v>0</v>
      </c>
      <c r="J156" s="3">
        <v>0</v>
      </c>
    </row>
    <row r="157" spans="2:10">
      <c r="B157" s="4" t="s">
        <v>44</v>
      </c>
      <c r="C157" s="1">
        <v>168</v>
      </c>
      <c r="D157" s="1">
        <v>179</v>
      </c>
      <c r="F157" s="1">
        <v>0</v>
      </c>
      <c r="G157" s="5">
        <f t="shared" si="22"/>
        <v>0</v>
      </c>
      <c r="H157" s="1">
        <v>1</v>
      </c>
      <c r="I157" s="5">
        <f t="shared" si="23"/>
        <v>1.3513513513513513</v>
      </c>
      <c r="J157" s="3">
        <v>0</v>
      </c>
    </row>
    <row r="158" spans="2:10">
      <c r="B158" s="4" t="s">
        <v>45</v>
      </c>
      <c r="C158" s="1">
        <v>180</v>
      </c>
      <c r="D158" s="1">
        <v>192</v>
      </c>
      <c r="F158" s="1">
        <v>0</v>
      </c>
      <c r="G158" s="5">
        <f t="shared" si="22"/>
        <v>0</v>
      </c>
      <c r="H158" s="1">
        <v>2</v>
      </c>
      <c r="I158" s="5">
        <f t="shared" si="23"/>
        <v>2.7027027027027026</v>
      </c>
      <c r="J158" s="3">
        <v>0</v>
      </c>
    </row>
    <row r="159" spans="2:10">
      <c r="B159" s="7"/>
      <c r="C159" s="8" t="s">
        <v>2</v>
      </c>
      <c r="D159" s="12"/>
      <c r="E159" s="12" t="s">
        <v>5</v>
      </c>
      <c r="F159" s="8">
        <v>22</v>
      </c>
      <c r="G159" s="9">
        <f t="shared" si="22"/>
        <v>29.72972972972973</v>
      </c>
      <c r="H159" s="8">
        <f>SUM(H143:H158)</f>
        <v>52</v>
      </c>
      <c r="I159" s="9">
        <f t="shared" si="23"/>
        <v>70.270270270270274</v>
      </c>
      <c r="J159" s="10" t="s">
        <v>2</v>
      </c>
    </row>
    <row r="161" spans="1:10">
      <c r="A161" s="26">
        <v>10</v>
      </c>
      <c r="B161" s="16" t="s">
        <v>47</v>
      </c>
      <c r="C161" s="13" t="s">
        <v>48</v>
      </c>
      <c r="D161" s="13"/>
      <c r="E161" s="13"/>
      <c r="F161" s="13"/>
      <c r="G161" s="13"/>
      <c r="H161" s="13"/>
      <c r="I161" s="13"/>
      <c r="J161" s="14"/>
    </row>
    <row r="162" spans="1:10">
      <c r="B162" s="2" t="s">
        <v>1</v>
      </c>
      <c r="C162" s="1" t="s">
        <v>54</v>
      </c>
      <c r="D162" s="1" t="s">
        <v>55</v>
      </c>
      <c r="E162" s="1"/>
      <c r="F162" s="1" t="s">
        <v>3</v>
      </c>
      <c r="G162" s="1"/>
      <c r="H162" s="1" t="s">
        <v>4</v>
      </c>
      <c r="I162" s="1"/>
      <c r="J162" s="3" t="s">
        <v>6</v>
      </c>
    </row>
    <row r="163" spans="1:10">
      <c r="B163" s="4" t="s">
        <v>11</v>
      </c>
      <c r="C163" s="1"/>
      <c r="D163" s="1"/>
      <c r="E163" s="1"/>
      <c r="F163" s="1" t="s">
        <v>7</v>
      </c>
      <c r="G163" s="1" t="s">
        <v>8</v>
      </c>
      <c r="H163" s="1" t="s">
        <v>7</v>
      </c>
      <c r="I163" s="1" t="s">
        <v>8</v>
      </c>
      <c r="J163" s="3"/>
    </row>
    <row r="164" spans="1:10">
      <c r="B164" s="4" t="s">
        <v>12</v>
      </c>
      <c r="C164" s="1">
        <v>0</v>
      </c>
      <c r="D164" s="1">
        <v>11</v>
      </c>
      <c r="E164" s="1"/>
      <c r="F164" s="1">
        <v>35</v>
      </c>
      <c r="G164" s="5">
        <f>F164/($F$178+$H$178)*100</f>
        <v>12.820512820512819</v>
      </c>
      <c r="H164" s="1">
        <v>29</v>
      </c>
      <c r="I164" s="5">
        <f>H164/($F$178+$H$178)*100</f>
        <v>10.622710622710622</v>
      </c>
      <c r="J164" s="3">
        <f>F164/H164</f>
        <v>1.2068965517241379</v>
      </c>
    </row>
    <row r="165" spans="1:10">
      <c r="B165" s="19" t="s">
        <v>13</v>
      </c>
      <c r="C165" s="1">
        <v>12</v>
      </c>
      <c r="D165" s="1">
        <v>23</v>
      </c>
      <c r="E165" s="1"/>
      <c r="F165" s="1">
        <v>15</v>
      </c>
      <c r="G165" s="5">
        <f t="shared" ref="G165:G178" si="24">F165/($F$178+$H$178)*100</f>
        <v>5.4945054945054945</v>
      </c>
      <c r="H165" s="1">
        <v>25</v>
      </c>
      <c r="I165" s="5">
        <f t="shared" ref="I165:I178" si="25">H165/($F$178+$H$178)*100</f>
        <v>9.1575091575091569</v>
      </c>
      <c r="J165" s="3">
        <f>F165/H165</f>
        <v>0.6</v>
      </c>
    </row>
    <row r="166" spans="1:10">
      <c r="B166" s="4" t="s">
        <v>16</v>
      </c>
      <c r="C166" s="1">
        <v>24</v>
      </c>
      <c r="D166" s="1">
        <v>35</v>
      </c>
      <c r="E166" s="1"/>
      <c r="F166" s="1">
        <v>3</v>
      </c>
      <c r="G166" s="5">
        <f t="shared" si="24"/>
        <v>1.098901098901099</v>
      </c>
      <c r="H166" s="1">
        <v>19</v>
      </c>
      <c r="I166" s="5">
        <f t="shared" si="25"/>
        <v>6.9597069597069599</v>
      </c>
      <c r="J166" s="3">
        <f>F166/H166</f>
        <v>0.15789473684210525</v>
      </c>
    </row>
    <row r="167" spans="1:10">
      <c r="B167" s="4" t="s">
        <v>17</v>
      </c>
      <c r="C167" s="1">
        <v>36</v>
      </c>
      <c r="D167" s="1">
        <v>47</v>
      </c>
      <c r="E167" s="1"/>
      <c r="F167" s="1">
        <v>6</v>
      </c>
      <c r="G167" s="5">
        <f t="shared" si="24"/>
        <v>2.197802197802198</v>
      </c>
      <c r="H167" s="1">
        <v>15</v>
      </c>
      <c r="I167" s="5">
        <f t="shared" si="25"/>
        <v>5.4945054945054945</v>
      </c>
      <c r="J167" s="3">
        <f>F167/H167</f>
        <v>0.4</v>
      </c>
    </row>
    <row r="168" spans="1:10">
      <c r="B168" s="4" t="s">
        <v>18</v>
      </c>
      <c r="C168" s="1">
        <v>48</v>
      </c>
      <c r="D168" s="1">
        <v>59</v>
      </c>
      <c r="E168" s="1"/>
      <c r="F168" s="1">
        <v>1</v>
      </c>
      <c r="G168" s="5">
        <f t="shared" si="24"/>
        <v>0.36630036630036628</v>
      </c>
      <c r="H168" s="1">
        <v>22</v>
      </c>
      <c r="I168" s="5">
        <f t="shared" si="25"/>
        <v>8.0586080586080584</v>
      </c>
      <c r="J168" s="3">
        <f>F168/H168</f>
        <v>4.5454545454545456E-2</v>
      </c>
    </row>
    <row r="169" spans="1:10">
      <c r="B169" s="4" t="s">
        <v>19</v>
      </c>
      <c r="C169" s="1">
        <v>60</v>
      </c>
      <c r="D169" s="1">
        <v>71</v>
      </c>
      <c r="E169" s="1"/>
      <c r="F169" s="1">
        <v>0</v>
      </c>
      <c r="G169" s="5">
        <f t="shared" si="24"/>
        <v>0</v>
      </c>
      <c r="H169" s="1">
        <v>24</v>
      </c>
      <c r="I169" s="5">
        <f t="shared" si="25"/>
        <v>8.791208791208792</v>
      </c>
      <c r="J169" s="3">
        <v>0</v>
      </c>
    </row>
    <row r="170" spans="1:10">
      <c r="B170" s="4" t="s">
        <v>20</v>
      </c>
      <c r="C170" s="1">
        <v>72</v>
      </c>
      <c r="D170" s="1">
        <v>83</v>
      </c>
      <c r="E170" s="1"/>
      <c r="F170" s="1">
        <v>2</v>
      </c>
      <c r="G170" s="5">
        <f t="shared" si="24"/>
        <v>0.73260073260073255</v>
      </c>
      <c r="H170" s="1">
        <v>16</v>
      </c>
      <c r="I170" s="5">
        <f t="shared" si="25"/>
        <v>5.8608058608058604</v>
      </c>
      <c r="J170" s="3">
        <f>F170/H170</f>
        <v>0.125</v>
      </c>
    </row>
    <row r="171" spans="1:10">
      <c r="B171" s="4" t="s">
        <v>21</v>
      </c>
      <c r="C171" s="1">
        <v>84</v>
      </c>
      <c r="D171" s="1">
        <v>95</v>
      </c>
      <c r="E171" s="1"/>
      <c r="F171" s="1">
        <v>0</v>
      </c>
      <c r="G171" s="5">
        <f t="shared" si="24"/>
        <v>0</v>
      </c>
      <c r="H171" s="1">
        <v>14</v>
      </c>
      <c r="I171" s="5">
        <f t="shared" si="25"/>
        <v>5.1282051282051277</v>
      </c>
      <c r="J171" s="3">
        <v>0</v>
      </c>
    </row>
    <row r="172" spans="1:10">
      <c r="B172" s="4" t="s">
        <v>22</v>
      </c>
      <c r="C172" s="1">
        <v>96</v>
      </c>
      <c r="D172" s="1">
        <v>107</v>
      </c>
      <c r="E172" s="1"/>
      <c r="F172" s="1">
        <v>0</v>
      </c>
      <c r="G172" s="5">
        <f t="shared" si="24"/>
        <v>0</v>
      </c>
      <c r="H172" s="1">
        <v>16</v>
      </c>
      <c r="I172" s="5">
        <f t="shared" si="25"/>
        <v>5.8608058608058604</v>
      </c>
      <c r="J172" s="3">
        <v>0</v>
      </c>
    </row>
    <row r="173" spans="1:10">
      <c r="B173" s="4" t="s">
        <v>23</v>
      </c>
      <c r="C173" s="1">
        <v>108</v>
      </c>
      <c r="D173" s="1">
        <v>119</v>
      </c>
      <c r="E173" s="1"/>
      <c r="F173" s="1">
        <v>1</v>
      </c>
      <c r="G173" s="5">
        <f t="shared" si="24"/>
        <v>0.36630036630036628</v>
      </c>
      <c r="H173" s="1">
        <v>12</v>
      </c>
      <c r="I173" s="5">
        <f t="shared" si="25"/>
        <v>4.395604395604396</v>
      </c>
      <c r="J173" s="3">
        <f>F173/H173</f>
        <v>8.3333333333333329E-2</v>
      </c>
    </row>
    <row r="174" spans="1:10">
      <c r="B174" s="4" t="s">
        <v>15</v>
      </c>
      <c r="C174" s="1">
        <v>120</v>
      </c>
      <c r="D174" s="1">
        <v>131</v>
      </c>
      <c r="E174" s="1"/>
      <c r="F174" s="1">
        <v>0</v>
      </c>
      <c r="G174" s="5">
        <f t="shared" si="24"/>
        <v>0</v>
      </c>
      <c r="H174" s="1">
        <v>13</v>
      </c>
      <c r="I174" s="5">
        <f t="shared" si="25"/>
        <v>4.7619047619047619</v>
      </c>
      <c r="J174" s="3">
        <v>0</v>
      </c>
    </row>
    <row r="175" spans="1:10">
      <c r="B175" s="4" t="s">
        <v>35</v>
      </c>
      <c r="C175" s="1">
        <v>132</v>
      </c>
      <c r="D175" s="1">
        <v>143</v>
      </c>
      <c r="E175" s="1"/>
      <c r="F175" s="1">
        <v>0</v>
      </c>
      <c r="G175" s="5">
        <f t="shared" si="24"/>
        <v>0</v>
      </c>
      <c r="H175" s="1">
        <v>1</v>
      </c>
      <c r="I175" s="5">
        <f t="shared" si="25"/>
        <v>0.36630036630036628</v>
      </c>
      <c r="J175" s="3">
        <v>0</v>
      </c>
    </row>
    <row r="176" spans="1:10">
      <c r="B176" s="4" t="s">
        <v>42</v>
      </c>
      <c r="C176" s="1">
        <v>144</v>
      </c>
      <c r="D176" s="1">
        <v>155</v>
      </c>
      <c r="E176" s="1" t="s">
        <v>2</v>
      </c>
      <c r="F176" s="1">
        <v>0</v>
      </c>
      <c r="G176" s="5">
        <f t="shared" si="24"/>
        <v>0</v>
      </c>
      <c r="H176" s="1">
        <v>3</v>
      </c>
      <c r="I176" s="5">
        <f t="shared" si="25"/>
        <v>1.098901098901099</v>
      </c>
      <c r="J176" s="3">
        <v>0</v>
      </c>
    </row>
    <row r="177" spans="1:10">
      <c r="B177" s="4" t="s">
        <v>49</v>
      </c>
      <c r="C177" s="1">
        <v>156</v>
      </c>
      <c r="D177" s="1">
        <v>168</v>
      </c>
      <c r="F177" s="1">
        <v>0</v>
      </c>
      <c r="G177" s="5">
        <f t="shared" si="24"/>
        <v>0</v>
      </c>
      <c r="H177" s="1">
        <v>1</v>
      </c>
      <c r="I177" s="5">
        <f t="shared" si="25"/>
        <v>0.36630036630036628</v>
      </c>
      <c r="J177" s="3">
        <v>0</v>
      </c>
    </row>
    <row r="178" spans="1:10">
      <c r="B178" s="7"/>
      <c r="C178" s="8" t="s">
        <v>2</v>
      </c>
      <c r="D178" s="12"/>
      <c r="E178" s="12" t="s">
        <v>5</v>
      </c>
      <c r="F178" s="8">
        <f>SUM(F164:F177)</f>
        <v>63</v>
      </c>
      <c r="G178" s="9">
        <f t="shared" si="24"/>
        <v>23.076923076923077</v>
      </c>
      <c r="H178" s="8">
        <f>SUM(H164:H177)</f>
        <v>210</v>
      </c>
      <c r="I178" s="9">
        <f t="shared" si="25"/>
        <v>76.923076923076934</v>
      </c>
      <c r="J178" s="10" t="s">
        <v>2</v>
      </c>
    </row>
    <row r="180" spans="1:10">
      <c r="A180" s="26">
        <v>11</v>
      </c>
      <c r="B180" s="16" t="s">
        <v>50</v>
      </c>
      <c r="C180" s="13" t="s">
        <v>51</v>
      </c>
      <c r="D180" s="13"/>
      <c r="E180" s="13"/>
      <c r="F180" s="13"/>
      <c r="G180" s="13"/>
      <c r="H180" s="13"/>
      <c r="I180" s="13"/>
      <c r="J180" s="14"/>
    </row>
    <row r="181" spans="1:10">
      <c r="B181" s="2" t="s">
        <v>1</v>
      </c>
      <c r="C181" s="1" t="s">
        <v>54</v>
      </c>
      <c r="D181" s="1" t="s">
        <v>55</v>
      </c>
      <c r="E181" s="1"/>
      <c r="F181" s="1" t="s">
        <v>3</v>
      </c>
      <c r="G181" s="1"/>
      <c r="H181" s="1" t="s">
        <v>4</v>
      </c>
      <c r="I181" s="1"/>
      <c r="J181" s="3" t="s">
        <v>6</v>
      </c>
    </row>
    <row r="182" spans="1:10">
      <c r="B182" s="4" t="s">
        <v>11</v>
      </c>
      <c r="C182" s="1"/>
      <c r="D182" s="1"/>
      <c r="E182" s="1"/>
      <c r="F182" s="1" t="s">
        <v>7</v>
      </c>
      <c r="G182" s="1" t="s">
        <v>8</v>
      </c>
      <c r="H182" s="1" t="s">
        <v>7</v>
      </c>
      <c r="I182" s="1" t="s">
        <v>8</v>
      </c>
      <c r="J182" s="3"/>
    </row>
    <row r="183" spans="1:10">
      <c r="B183" s="4" t="s">
        <v>12</v>
      </c>
      <c r="C183" s="1">
        <v>0</v>
      </c>
      <c r="D183" s="1">
        <v>11</v>
      </c>
      <c r="E183" s="1"/>
      <c r="F183" s="1">
        <v>9</v>
      </c>
      <c r="G183" s="5">
        <f>F183/($F$194+$H$194)*100</f>
        <v>9.2783505154639183</v>
      </c>
      <c r="H183" s="1">
        <v>9</v>
      </c>
      <c r="I183" s="5">
        <f>H183/($F$194+$H$194)*100</f>
        <v>9.2783505154639183</v>
      </c>
      <c r="J183" s="3">
        <f t="shared" ref="J183:J188" si="26">F183/H183</f>
        <v>1</v>
      </c>
    </row>
    <row r="184" spans="1:10">
      <c r="B184" s="19" t="s">
        <v>13</v>
      </c>
      <c r="C184" s="1">
        <v>12</v>
      </c>
      <c r="D184" s="1">
        <v>23</v>
      </c>
      <c r="E184" s="1"/>
      <c r="F184" s="1">
        <v>9</v>
      </c>
      <c r="G184" s="5">
        <f t="shared" ref="G184:G194" si="27">F184/($F$194+$H$194)*100</f>
        <v>9.2783505154639183</v>
      </c>
      <c r="H184" s="1">
        <v>4</v>
      </c>
      <c r="I184" s="5">
        <f t="shared" ref="I184:I194" si="28">H184/($F$194+$H$194)*100</f>
        <v>4.1237113402061851</v>
      </c>
      <c r="J184" s="3">
        <f t="shared" si="26"/>
        <v>2.25</v>
      </c>
    </row>
    <row r="185" spans="1:10">
      <c r="B185" s="4" t="s">
        <v>16</v>
      </c>
      <c r="C185" s="1">
        <v>24</v>
      </c>
      <c r="D185" s="1">
        <v>35</v>
      </c>
      <c r="E185" s="1"/>
      <c r="F185" s="1">
        <v>5</v>
      </c>
      <c r="G185" s="5">
        <f t="shared" si="27"/>
        <v>5.1546391752577314</v>
      </c>
      <c r="H185" s="1">
        <v>6</v>
      </c>
      <c r="I185" s="5">
        <f t="shared" si="28"/>
        <v>6.1855670103092786</v>
      </c>
      <c r="J185" s="3">
        <f t="shared" si="26"/>
        <v>0.83333333333333337</v>
      </c>
    </row>
    <row r="186" spans="1:10">
      <c r="B186" s="4" t="s">
        <v>17</v>
      </c>
      <c r="C186" s="1">
        <v>36</v>
      </c>
      <c r="D186" s="1">
        <v>47</v>
      </c>
      <c r="E186" s="1"/>
      <c r="F186" s="1">
        <v>2</v>
      </c>
      <c r="G186" s="5">
        <f t="shared" si="27"/>
        <v>2.0618556701030926</v>
      </c>
      <c r="H186" s="1">
        <v>3</v>
      </c>
      <c r="I186" s="5">
        <f t="shared" si="28"/>
        <v>3.0927835051546393</v>
      </c>
      <c r="J186" s="3">
        <f t="shared" si="26"/>
        <v>0.66666666666666663</v>
      </c>
    </row>
    <row r="187" spans="1:10">
      <c r="B187" s="4" t="s">
        <v>18</v>
      </c>
      <c r="C187" s="1">
        <v>48</v>
      </c>
      <c r="D187" s="1">
        <v>59</v>
      </c>
      <c r="E187" s="1"/>
      <c r="F187" s="1">
        <v>2</v>
      </c>
      <c r="G187" s="5">
        <f t="shared" si="27"/>
        <v>2.0618556701030926</v>
      </c>
      <c r="H187" s="1">
        <v>11</v>
      </c>
      <c r="I187" s="5">
        <f t="shared" si="28"/>
        <v>11.340206185567011</v>
      </c>
      <c r="J187" s="3">
        <f t="shared" si="26"/>
        <v>0.18181818181818182</v>
      </c>
    </row>
    <row r="188" spans="1:10">
      <c r="B188" s="4" t="s">
        <v>19</v>
      </c>
      <c r="C188" s="1">
        <v>60</v>
      </c>
      <c r="D188" s="1">
        <v>71</v>
      </c>
      <c r="E188" s="1"/>
      <c r="F188" s="1">
        <v>1</v>
      </c>
      <c r="G188" s="5">
        <f t="shared" si="27"/>
        <v>1.0309278350515463</v>
      </c>
      <c r="H188" s="1">
        <v>13</v>
      </c>
      <c r="I188" s="5">
        <f t="shared" si="28"/>
        <v>13.402061855670103</v>
      </c>
      <c r="J188" s="3">
        <f t="shared" si="26"/>
        <v>7.6923076923076927E-2</v>
      </c>
    </row>
    <row r="189" spans="1:10">
      <c r="B189" s="4" t="s">
        <v>20</v>
      </c>
      <c r="C189" s="1">
        <v>72</v>
      </c>
      <c r="D189" s="1">
        <v>83</v>
      </c>
      <c r="E189" s="1"/>
      <c r="F189" s="1">
        <v>0</v>
      </c>
      <c r="G189" s="5">
        <f t="shared" si="27"/>
        <v>0</v>
      </c>
      <c r="H189" s="1">
        <v>10</v>
      </c>
      <c r="I189" s="5">
        <f t="shared" si="28"/>
        <v>10.309278350515463</v>
      </c>
      <c r="J189" s="3">
        <v>0</v>
      </c>
    </row>
    <row r="190" spans="1:10">
      <c r="B190" s="4" t="s">
        <v>21</v>
      </c>
      <c r="C190" s="1">
        <v>84</v>
      </c>
      <c r="D190" s="1">
        <v>95</v>
      </c>
      <c r="E190" s="1"/>
      <c r="F190" s="1">
        <v>0</v>
      </c>
      <c r="G190" s="5">
        <f t="shared" si="27"/>
        <v>0</v>
      </c>
      <c r="H190" s="1">
        <v>5</v>
      </c>
      <c r="I190" s="5">
        <f t="shared" si="28"/>
        <v>5.1546391752577314</v>
      </c>
      <c r="J190" s="3">
        <v>0</v>
      </c>
    </row>
    <row r="191" spans="1:10">
      <c r="B191" s="4" t="s">
        <v>22</v>
      </c>
      <c r="C191" s="1">
        <v>96</v>
      </c>
      <c r="D191" s="1">
        <v>107</v>
      </c>
      <c r="E191" s="1"/>
      <c r="F191" s="1">
        <v>0</v>
      </c>
      <c r="G191" s="5">
        <f t="shared" si="27"/>
        <v>0</v>
      </c>
      <c r="H191" s="1">
        <v>4</v>
      </c>
      <c r="I191" s="5">
        <f t="shared" si="28"/>
        <v>4.1237113402061851</v>
      </c>
      <c r="J191" s="3">
        <v>0</v>
      </c>
    </row>
    <row r="192" spans="1:10">
      <c r="B192" s="4" t="s">
        <v>23</v>
      </c>
      <c r="C192" s="1">
        <v>108</v>
      </c>
      <c r="D192" s="1">
        <v>119</v>
      </c>
      <c r="E192" s="1"/>
      <c r="F192" s="1">
        <v>0</v>
      </c>
      <c r="G192" s="5">
        <f t="shared" si="27"/>
        <v>0</v>
      </c>
      <c r="H192" s="1">
        <v>2</v>
      </c>
      <c r="I192" s="5">
        <f t="shared" si="28"/>
        <v>2.0618556701030926</v>
      </c>
      <c r="J192" s="3">
        <v>0</v>
      </c>
    </row>
    <row r="193" spans="1:13">
      <c r="B193" s="4" t="s">
        <v>15</v>
      </c>
      <c r="C193" s="1">
        <v>120</v>
      </c>
      <c r="D193" s="1">
        <v>131</v>
      </c>
      <c r="E193" s="1"/>
      <c r="F193" s="1">
        <v>0</v>
      </c>
      <c r="G193" s="5">
        <f t="shared" si="27"/>
        <v>0</v>
      </c>
      <c r="H193" s="1">
        <v>2</v>
      </c>
      <c r="I193" s="5">
        <f t="shared" si="28"/>
        <v>2.0618556701030926</v>
      </c>
      <c r="J193" s="3">
        <v>0</v>
      </c>
    </row>
    <row r="194" spans="1:13">
      <c r="B194" s="7"/>
      <c r="C194" s="8" t="s">
        <v>2</v>
      </c>
      <c r="D194" s="12"/>
      <c r="E194" s="12" t="s">
        <v>5</v>
      </c>
      <c r="F194" s="8">
        <f>SUM(F183:F193)</f>
        <v>28</v>
      </c>
      <c r="G194" s="9">
        <f t="shared" si="27"/>
        <v>28.865979381443296</v>
      </c>
      <c r="H194" s="8">
        <f>SUM(H183:H193)</f>
        <v>69</v>
      </c>
      <c r="I194" s="9">
        <f t="shared" si="28"/>
        <v>71.134020618556704</v>
      </c>
      <c r="J194" s="10" t="s">
        <v>2</v>
      </c>
    </row>
    <row r="196" spans="1:13">
      <c r="A196" s="26">
        <v>12</v>
      </c>
      <c r="B196" s="16" t="s">
        <v>52</v>
      </c>
      <c r="C196" s="13" t="s">
        <v>53</v>
      </c>
      <c r="D196" s="13"/>
      <c r="E196" s="13"/>
      <c r="F196" s="13"/>
      <c r="G196" s="13"/>
      <c r="H196" s="13"/>
      <c r="I196" s="13"/>
      <c r="J196" s="14"/>
    </row>
    <row r="197" spans="1:13">
      <c r="B197" s="2" t="s">
        <v>1</v>
      </c>
      <c r="C197" s="1" t="s">
        <v>54</v>
      </c>
      <c r="D197" s="1" t="s">
        <v>55</v>
      </c>
      <c r="E197" s="1"/>
      <c r="F197" s="1" t="s">
        <v>3</v>
      </c>
      <c r="G197" s="1"/>
      <c r="H197" s="1" t="s">
        <v>4</v>
      </c>
      <c r="I197" s="1"/>
      <c r="J197" s="3" t="s">
        <v>6</v>
      </c>
    </row>
    <row r="198" spans="1:13">
      <c r="B198" s="4" t="s">
        <v>11</v>
      </c>
      <c r="C198" s="1"/>
      <c r="D198" s="1"/>
      <c r="E198" s="1"/>
      <c r="F198" s="1" t="s">
        <v>7</v>
      </c>
      <c r="G198" s="1" t="s">
        <v>8</v>
      </c>
      <c r="H198" s="1" t="s">
        <v>7</v>
      </c>
      <c r="I198" s="1" t="s">
        <v>8</v>
      </c>
      <c r="J198" s="3"/>
    </row>
    <row r="199" spans="1:13">
      <c r="B199" s="4" t="s">
        <v>12</v>
      </c>
      <c r="C199" s="1">
        <v>0</v>
      </c>
      <c r="D199" s="1">
        <v>11</v>
      </c>
      <c r="E199" s="1"/>
      <c r="F199" s="1">
        <v>15</v>
      </c>
      <c r="G199" s="5">
        <f>F199/($F$213+$H$213)*100</f>
        <v>12.605042016806722</v>
      </c>
      <c r="H199" s="1">
        <v>3</v>
      </c>
      <c r="I199" s="5">
        <f>H199/($F$213+$H$213)*100</f>
        <v>2.5210084033613445</v>
      </c>
      <c r="J199" s="3">
        <f>F199/H199</f>
        <v>5</v>
      </c>
    </row>
    <row r="200" spans="1:13">
      <c r="B200" s="19" t="s">
        <v>13</v>
      </c>
      <c r="C200" s="1">
        <v>12</v>
      </c>
      <c r="D200" s="1">
        <v>23</v>
      </c>
      <c r="E200" s="1"/>
      <c r="F200" s="1">
        <v>16</v>
      </c>
      <c r="G200" s="5">
        <f t="shared" ref="G200:G213" si="29">F200/($F$213+$H$213)*100</f>
        <v>13.445378151260504</v>
      </c>
      <c r="H200" s="1">
        <v>11</v>
      </c>
      <c r="I200" s="5">
        <f t="shared" ref="I200:I213" si="30">H200/($F$213+$H$213)*100</f>
        <v>9.2436974789915975</v>
      </c>
      <c r="J200" s="3">
        <f>F200/H200</f>
        <v>1.4545454545454546</v>
      </c>
    </row>
    <row r="201" spans="1:13">
      <c r="B201" s="4" t="s">
        <v>16</v>
      </c>
      <c r="C201" s="1">
        <v>24</v>
      </c>
      <c r="D201" s="1">
        <v>35</v>
      </c>
      <c r="E201" s="1"/>
      <c r="F201" s="1">
        <v>6</v>
      </c>
      <c r="G201" s="5">
        <f t="shared" si="29"/>
        <v>5.0420168067226889</v>
      </c>
      <c r="H201" s="1">
        <v>8</v>
      </c>
      <c r="I201" s="5">
        <f t="shared" si="30"/>
        <v>6.7226890756302522</v>
      </c>
      <c r="J201" s="3">
        <f>F201/H201</f>
        <v>0.75</v>
      </c>
      <c r="M201" t="s">
        <v>2</v>
      </c>
    </row>
    <row r="202" spans="1:13">
      <c r="B202" s="4" t="s">
        <v>17</v>
      </c>
      <c r="C202" s="1">
        <v>36</v>
      </c>
      <c r="D202" s="1">
        <v>47</v>
      </c>
      <c r="E202" s="1"/>
      <c r="F202" s="1">
        <v>4</v>
      </c>
      <c r="G202" s="5">
        <f t="shared" si="29"/>
        <v>3.3613445378151261</v>
      </c>
      <c r="H202" s="1">
        <v>1</v>
      </c>
      <c r="I202" s="5">
        <f t="shared" si="30"/>
        <v>0.84033613445378152</v>
      </c>
      <c r="J202" s="3">
        <f>F202/H202</f>
        <v>4</v>
      </c>
    </row>
    <row r="203" spans="1:13">
      <c r="B203" s="4" t="s">
        <v>18</v>
      </c>
      <c r="C203" s="1">
        <v>48</v>
      </c>
      <c r="D203" s="1">
        <v>59</v>
      </c>
      <c r="E203" s="1"/>
      <c r="F203" s="1">
        <v>0</v>
      </c>
      <c r="G203" s="5">
        <f t="shared" si="29"/>
        <v>0</v>
      </c>
      <c r="H203" s="1">
        <v>6</v>
      </c>
      <c r="I203" s="5">
        <f t="shared" si="30"/>
        <v>5.0420168067226889</v>
      </c>
      <c r="J203" s="3">
        <v>0</v>
      </c>
    </row>
    <row r="204" spans="1:13">
      <c r="B204" s="4" t="s">
        <v>19</v>
      </c>
      <c r="C204" s="1">
        <v>60</v>
      </c>
      <c r="D204" s="1">
        <v>71</v>
      </c>
      <c r="E204" s="1"/>
      <c r="F204" s="1">
        <v>0</v>
      </c>
      <c r="G204" s="5">
        <f t="shared" si="29"/>
        <v>0</v>
      </c>
      <c r="H204" s="1">
        <v>9</v>
      </c>
      <c r="I204" s="5">
        <f t="shared" si="30"/>
        <v>7.5630252100840334</v>
      </c>
      <c r="J204" s="3">
        <v>0</v>
      </c>
    </row>
    <row r="205" spans="1:13">
      <c r="B205" s="4" t="s">
        <v>20</v>
      </c>
      <c r="C205" s="1">
        <v>72</v>
      </c>
      <c r="D205" s="1">
        <v>83</v>
      </c>
      <c r="E205" s="1"/>
      <c r="F205" s="1">
        <v>3</v>
      </c>
      <c r="G205" s="5">
        <f t="shared" si="29"/>
        <v>2.5210084033613445</v>
      </c>
      <c r="H205" s="1">
        <v>10</v>
      </c>
      <c r="I205" s="5">
        <f t="shared" si="30"/>
        <v>8.4033613445378155</v>
      </c>
      <c r="J205" s="3">
        <f>F205/H205</f>
        <v>0.3</v>
      </c>
    </row>
    <row r="206" spans="1:13">
      <c r="B206" s="4" t="s">
        <v>21</v>
      </c>
      <c r="C206" s="1">
        <v>84</v>
      </c>
      <c r="D206" s="1">
        <v>95</v>
      </c>
      <c r="E206" s="1"/>
      <c r="F206" s="1">
        <v>0</v>
      </c>
      <c r="G206" s="5">
        <f t="shared" si="29"/>
        <v>0</v>
      </c>
      <c r="H206" s="1">
        <v>10</v>
      </c>
      <c r="I206" s="5">
        <f t="shared" si="30"/>
        <v>8.4033613445378155</v>
      </c>
      <c r="J206" s="3">
        <v>0</v>
      </c>
    </row>
    <row r="207" spans="1:13">
      <c r="B207" s="4" t="s">
        <v>22</v>
      </c>
      <c r="C207" s="1">
        <v>96</v>
      </c>
      <c r="D207" s="1">
        <v>107</v>
      </c>
      <c r="E207" s="1"/>
      <c r="F207" s="1">
        <v>0</v>
      </c>
      <c r="G207" s="5">
        <f t="shared" si="29"/>
        <v>0</v>
      </c>
      <c r="H207" s="1">
        <v>5</v>
      </c>
      <c r="I207" s="5">
        <f t="shared" si="30"/>
        <v>4.2016806722689077</v>
      </c>
      <c r="J207" s="3">
        <v>0</v>
      </c>
    </row>
    <row r="208" spans="1:13">
      <c r="B208" s="4" t="s">
        <v>23</v>
      </c>
      <c r="C208" s="1">
        <v>108</v>
      </c>
      <c r="D208" s="1">
        <v>119</v>
      </c>
      <c r="E208" s="1"/>
      <c r="F208" s="1">
        <v>0</v>
      </c>
      <c r="G208" s="5">
        <f t="shared" si="29"/>
        <v>0</v>
      </c>
      <c r="H208" s="1">
        <v>7</v>
      </c>
      <c r="I208" s="5">
        <f t="shared" si="30"/>
        <v>5.8823529411764701</v>
      </c>
      <c r="J208" s="3">
        <v>0</v>
      </c>
    </row>
    <row r="209" spans="1:10">
      <c r="B209" s="4" t="s">
        <v>15</v>
      </c>
      <c r="C209" s="1">
        <v>120</v>
      </c>
      <c r="D209" s="1">
        <v>131</v>
      </c>
      <c r="E209" s="1"/>
      <c r="F209" s="1">
        <v>0</v>
      </c>
      <c r="G209" s="5">
        <f t="shared" si="29"/>
        <v>0</v>
      </c>
      <c r="H209" s="1">
        <v>2</v>
      </c>
      <c r="I209" s="5">
        <f t="shared" si="30"/>
        <v>1.680672268907563</v>
      </c>
      <c r="J209" s="3">
        <v>0</v>
      </c>
    </row>
    <row r="210" spans="1:10">
      <c r="B210" s="4" t="s">
        <v>35</v>
      </c>
      <c r="C210" s="1">
        <v>132</v>
      </c>
      <c r="D210" s="1">
        <v>143</v>
      </c>
      <c r="E210" s="1"/>
      <c r="F210" s="1">
        <v>0</v>
      </c>
      <c r="G210" s="5">
        <f t="shared" si="29"/>
        <v>0</v>
      </c>
      <c r="H210" s="1">
        <v>2</v>
      </c>
      <c r="I210" s="5">
        <f t="shared" si="30"/>
        <v>1.680672268907563</v>
      </c>
      <c r="J210" s="3">
        <v>0</v>
      </c>
    </row>
    <row r="211" spans="1:10">
      <c r="B211" s="4" t="s">
        <v>42</v>
      </c>
      <c r="C211" s="1">
        <v>144</v>
      </c>
      <c r="D211" s="1">
        <v>155</v>
      </c>
      <c r="E211" s="1" t="s">
        <v>2</v>
      </c>
      <c r="F211" s="1">
        <v>0</v>
      </c>
      <c r="G211" s="5">
        <f t="shared" si="29"/>
        <v>0</v>
      </c>
      <c r="H211" s="1">
        <v>0</v>
      </c>
      <c r="I211" s="5">
        <f t="shared" si="30"/>
        <v>0</v>
      </c>
      <c r="J211" s="3">
        <v>0</v>
      </c>
    </row>
    <row r="212" spans="1:10">
      <c r="B212" s="4" t="s">
        <v>43</v>
      </c>
      <c r="C212" s="1">
        <v>156</v>
      </c>
      <c r="D212" s="1">
        <v>167</v>
      </c>
      <c r="F212" s="1">
        <v>0</v>
      </c>
      <c r="G212" s="5">
        <f t="shared" si="29"/>
        <v>0</v>
      </c>
      <c r="H212" s="1">
        <v>1</v>
      </c>
      <c r="I212" s="5">
        <f t="shared" si="30"/>
        <v>0.84033613445378152</v>
      </c>
      <c r="J212" s="3">
        <v>0</v>
      </c>
    </row>
    <row r="213" spans="1:10">
      <c r="B213" s="7"/>
      <c r="C213" s="8" t="s">
        <v>2</v>
      </c>
      <c r="D213" s="12"/>
      <c r="E213" s="12" t="s">
        <v>5</v>
      </c>
      <c r="F213" s="8">
        <v>44</v>
      </c>
      <c r="G213" s="9">
        <f t="shared" si="29"/>
        <v>36.97478991596639</v>
      </c>
      <c r="H213" s="8">
        <f>SUM(H199:H212)</f>
        <v>75</v>
      </c>
      <c r="I213" s="9">
        <f t="shared" si="30"/>
        <v>63.02521008403361</v>
      </c>
      <c r="J213" s="10" t="s">
        <v>2</v>
      </c>
    </row>
    <row r="215" spans="1:10">
      <c r="B215" s="1" t="s">
        <v>61</v>
      </c>
      <c r="C215" s="1"/>
      <c r="D215" s="1"/>
      <c r="E215" s="1"/>
      <c r="F215" s="1"/>
      <c r="G215" s="1"/>
      <c r="H215" s="1"/>
      <c r="I215" s="1"/>
      <c r="J215" s="1"/>
    </row>
    <row r="216" spans="1:10">
      <c r="A216" s="26">
        <v>13</v>
      </c>
      <c r="B216" s="22" t="s">
        <v>81</v>
      </c>
      <c r="C216" s="13"/>
      <c r="D216" s="13"/>
      <c r="E216" s="13"/>
      <c r="F216" s="13"/>
      <c r="G216" s="13"/>
      <c r="H216" s="13"/>
      <c r="I216" s="13"/>
      <c r="J216" s="14"/>
    </row>
    <row r="217" spans="1:10">
      <c r="B217" s="4" t="s">
        <v>1</v>
      </c>
      <c r="C217" s="1" t="s">
        <v>54</v>
      </c>
      <c r="D217" s="1" t="s">
        <v>55</v>
      </c>
      <c r="E217" s="1"/>
      <c r="F217" s="1" t="s">
        <v>3</v>
      </c>
      <c r="G217" s="1"/>
      <c r="H217" s="1" t="s">
        <v>4</v>
      </c>
      <c r="I217" s="1"/>
      <c r="J217" s="3" t="s">
        <v>6</v>
      </c>
    </row>
    <row r="218" spans="1:10">
      <c r="B218" s="4" t="s">
        <v>62</v>
      </c>
      <c r="C218" s="1"/>
      <c r="D218" s="1"/>
      <c r="E218" s="1"/>
      <c r="F218" s="1" t="s">
        <v>7</v>
      </c>
      <c r="G218" s="1" t="s">
        <v>8</v>
      </c>
      <c r="H218" s="1" t="s">
        <v>7</v>
      </c>
      <c r="I218" s="1" t="s">
        <v>8</v>
      </c>
      <c r="J218" s="3"/>
    </row>
    <row r="219" spans="1:10">
      <c r="B219" s="4" t="s">
        <v>56</v>
      </c>
      <c r="C219" s="1">
        <v>0</v>
      </c>
      <c r="D219" s="1">
        <v>12</v>
      </c>
      <c r="E219" s="1"/>
      <c r="F219" s="1">
        <v>56</v>
      </c>
      <c r="G219" s="5">
        <f>F219/($F$231+$H$231)*100</f>
        <v>6.42939150401837</v>
      </c>
      <c r="H219" s="1">
        <v>58</v>
      </c>
      <c r="I219" s="5">
        <f>H219/($F$231+$H$231)*100</f>
        <v>6.6590126291618823</v>
      </c>
      <c r="J219" s="3">
        <f>F219/H219</f>
        <v>0.96551724137931039</v>
      </c>
    </row>
    <row r="220" spans="1:10">
      <c r="B220" s="4" t="s">
        <v>57</v>
      </c>
      <c r="C220" s="1">
        <v>12</v>
      </c>
      <c r="D220" s="1">
        <f>D219+12</f>
        <v>24</v>
      </c>
      <c r="E220" s="1"/>
      <c r="F220" s="1">
        <v>50</v>
      </c>
      <c r="G220" s="5">
        <f t="shared" ref="G220:G231" si="31">F220/($F$231+$H$231)*100</f>
        <v>5.7405281285878305</v>
      </c>
      <c r="H220" s="1">
        <v>60</v>
      </c>
      <c r="I220" s="5">
        <f t="shared" ref="I220:I231" si="32">H220/($F$231+$H$231)*100</f>
        <v>6.8886337543053955</v>
      </c>
      <c r="J220" s="3">
        <f t="shared" ref="J220:J230" si="33">F220/H220</f>
        <v>0.83333333333333337</v>
      </c>
    </row>
    <row r="221" spans="1:10">
      <c r="B221" s="4" t="s">
        <v>63</v>
      </c>
      <c r="C221" s="1">
        <v>24</v>
      </c>
      <c r="D221" s="1">
        <f t="shared" ref="D221:D229" si="34">D220+12</f>
        <v>36</v>
      </c>
      <c r="E221" s="1"/>
      <c r="F221" s="1">
        <v>44</v>
      </c>
      <c r="G221" s="5">
        <f t="shared" si="31"/>
        <v>5.05166475315729</v>
      </c>
      <c r="H221" s="1">
        <v>72</v>
      </c>
      <c r="I221" s="5">
        <f t="shared" si="32"/>
        <v>8.2663605051664764</v>
      </c>
      <c r="J221" s="3">
        <f t="shared" si="33"/>
        <v>0.61111111111111116</v>
      </c>
    </row>
    <row r="222" spans="1:10">
      <c r="B222" s="4" t="s">
        <v>58</v>
      </c>
      <c r="C222" s="1">
        <v>36</v>
      </c>
      <c r="D222" s="1">
        <f t="shared" si="34"/>
        <v>48</v>
      </c>
      <c r="E222" s="1"/>
      <c r="F222" s="1">
        <v>47</v>
      </c>
      <c r="G222" s="5">
        <f t="shared" si="31"/>
        <v>5.3960964408725598</v>
      </c>
      <c r="H222" s="1">
        <v>70</v>
      </c>
      <c r="I222" s="5">
        <f t="shared" si="32"/>
        <v>8.0367393800229632</v>
      </c>
      <c r="J222" s="3">
        <f t="shared" si="33"/>
        <v>0.67142857142857137</v>
      </c>
    </row>
    <row r="223" spans="1:10">
      <c r="B223" s="4" t="s">
        <v>64</v>
      </c>
      <c r="C223" s="1">
        <f t="shared" ref="C223:C230" si="35">C222+12</f>
        <v>48</v>
      </c>
      <c r="D223" s="1">
        <f t="shared" si="34"/>
        <v>60</v>
      </c>
      <c r="E223" s="1"/>
      <c r="F223" s="1">
        <v>33</v>
      </c>
      <c r="G223" s="5">
        <f t="shared" si="31"/>
        <v>3.788748564867968</v>
      </c>
      <c r="H223" s="1">
        <v>71</v>
      </c>
      <c r="I223" s="5">
        <f t="shared" si="32"/>
        <v>8.151549942594718</v>
      </c>
      <c r="J223" s="3">
        <f t="shared" si="33"/>
        <v>0.46478873239436619</v>
      </c>
    </row>
    <row r="224" spans="1:10">
      <c r="B224" s="4" t="s">
        <v>65</v>
      </c>
      <c r="C224" s="1">
        <f t="shared" si="35"/>
        <v>60</v>
      </c>
      <c r="D224" s="1">
        <f t="shared" si="34"/>
        <v>72</v>
      </c>
      <c r="E224" s="1"/>
      <c r="F224" s="1">
        <v>27</v>
      </c>
      <c r="G224" s="5">
        <f t="shared" si="31"/>
        <v>3.0998851894374284</v>
      </c>
      <c r="H224" s="23">
        <v>62</v>
      </c>
      <c r="I224" s="5">
        <f t="shared" si="32"/>
        <v>7.1182548794489096</v>
      </c>
      <c r="J224" s="3">
        <f t="shared" si="33"/>
        <v>0.43548387096774194</v>
      </c>
    </row>
    <row r="225" spans="1:12">
      <c r="B225" s="4" t="s">
        <v>66</v>
      </c>
      <c r="C225" s="1">
        <f t="shared" si="35"/>
        <v>72</v>
      </c>
      <c r="D225" s="1">
        <f t="shared" si="34"/>
        <v>84</v>
      </c>
      <c r="E225" s="1"/>
      <c r="F225" s="1">
        <v>11</v>
      </c>
      <c r="G225" s="5">
        <f t="shared" si="31"/>
        <v>1.2629161882893225</v>
      </c>
      <c r="H225" s="1">
        <v>45</v>
      </c>
      <c r="I225" s="5">
        <f t="shared" si="32"/>
        <v>5.1664753157290475</v>
      </c>
      <c r="J225" s="3">
        <f t="shared" si="33"/>
        <v>0.24444444444444444</v>
      </c>
    </row>
    <row r="226" spans="1:12">
      <c r="B226" s="4" t="s">
        <v>67</v>
      </c>
      <c r="C226" s="1">
        <f t="shared" si="35"/>
        <v>84</v>
      </c>
      <c r="D226" s="1">
        <f t="shared" si="34"/>
        <v>96</v>
      </c>
      <c r="E226" s="1"/>
      <c r="F226" s="1">
        <v>7</v>
      </c>
      <c r="G226" s="5">
        <f t="shared" si="31"/>
        <v>0.80367393800229625</v>
      </c>
      <c r="H226" s="1">
        <v>36</v>
      </c>
      <c r="I226" s="5">
        <f t="shared" si="32"/>
        <v>4.1331802525832382</v>
      </c>
      <c r="J226" s="3">
        <f t="shared" si="33"/>
        <v>0.19444444444444445</v>
      </c>
    </row>
    <row r="227" spans="1:12">
      <c r="B227" s="4" t="s">
        <v>68</v>
      </c>
      <c r="C227" s="1">
        <f t="shared" si="35"/>
        <v>96</v>
      </c>
      <c r="D227" s="1">
        <f t="shared" si="34"/>
        <v>108</v>
      </c>
      <c r="E227" s="1"/>
      <c r="F227" s="1">
        <v>3</v>
      </c>
      <c r="G227" s="5">
        <f t="shared" si="31"/>
        <v>0.34443168771526977</v>
      </c>
      <c r="H227" s="1">
        <v>27</v>
      </c>
      <c r="I227" s="5">
        <f t="shared" si="32"/>
        <v>3.0998851894374284</v>
      </c>
      <c r="J227" s="3">
        <f t="shared" si="33"/>
        <v>0.1111111111111111</v>
      </c>
    </row>
    <row r="228" spans="1:12">
      <c r="B228" s="4" t="s">
        <v>69</v>
      </c>
      <c r="C228" s="1">
        <f t="shared" si="35"/>
        <v>108</v>
      </c>
      <c r="D228" s="1">
        <f t="shared" si="34"/>
        <v>120</v>
      </c>
      <c r="E228" s="1"/>
      <c r="F228" s="1">
        <v>2</v>
      </c>
      <c r="G228" s="5">
        <f t="shared" si="31"/>
        <v>0.22962112514351321</v>
      </c>
      <c r="H228" s="1">
        <v>30</v>
      </c>
      <c r="I228" s="5">
        <f t="shared" si="32"/>
        <v>3.4443168771526977</v>
      </c>
      <c r="J228" s="3">
        <f t="shared" si="33"/>
        <v>6.6666666666666666E-2</v>
      </c>
    </row>
    <row r="229" spans="1:12">
      <c r="B229" s="4" t="s">
        <v>70</v>
      </c>
      <c r="C229" s="1">
        <f t="shared" si="35"/>
        <v>120</v>
      </c>
      <c r="D229" s="1">
        <f t="shared" si="34"/>
        <v>132</v>
      </c>
      <c r="E229" s="1"/>
      <c r="F229" s="1">
        <v>2</v>
      </c>
      <c r="G229" s="5">
        <f t="shared" si="31"/>
        <v>0.22962112514351321</v>
      </c>
      <c r="H229" s="1">
        <v>25</v>
      </c>
      <c r="I229" s="5">
        <f t="shared" si="32"/>
        <v>2.8702640642939152</v>
      </c>
      <c r="J229" s="3">
        <f t="shared" si="33"/>
        <v>0.08</v>
      </c>
    </row>
    <row r="230" spans="1:12">
      <c r="B230" s="4" t="s">
        <v>28</v>
      </c>
      <c r="C230" s="1">
        <f t="shared" si="35"/>
        <v>132</v>
      </c>
      <c r="D230" s="1">
        <v>180</v>
      </c>
      <c r="E230" s="1"/>
      <c r="F230" s="1">
        <v>2</v>
      </c>
      <c r="G230" s="5">
        <f t="shared" si="31"/>
        <v>0.22962112514351321</v>
      </c>
      <c r="H230" s="1">
        <v>31</v>
      </c>
      <c r="I230" s="5">
        <f t="shared" si="32"/>
        <v>3.5591274397244548</v>
      </c>
      <c r="J230" s="3">
        <f t="shared" si="33"/>
        <v>6.4516129032258063E-2</v>
      </c>
    </row>
    <row r="231" spans="1:12">
      <c r="B231" s="7"/>
      <c r="C231" s="8"/>
      <c r="D231" s="8"/>
      <c r="E231" s="8" t="s">
        <v>5</v>
      </c>
      <c r="F231" s="8">
        <f>SUM(F219:F230)</f>
        <v>284</v>
      </c>
      <c r="G231" s="9">
        <f t="shared" si="31"/>
        <v>32.606199770378872</v>
      </c>
      <c r="H231" s="8">
        <f>SUM(H219:H230)</f>
        <v>587</v>
      </c>
      <c r="I231" s="9">
        <f t="shared" si="32"/>
        <v>67.393800229621121</v>
      </c>
      <c r="J231" s="10" t="s">
        <v>2</v>
      </c>
    </row>
    <row r="233" spans="1:12">
      <c r="B233" s="1" t="s">
        <v>72</v>
      </c>
      <c r="C233" s="1" t="s">
        <v>71</v>
      </c>
      <c r="D233" s="1"/>
      <c r="E233" s="1"/>
      <c r="F233" s="1"/>
      <c r="G233" s="1"/>
      <c r="H233" s="1"/>
      <c r="I233" s="1"/>
      <c r="J233" s="1"/>
    </row>
    <row r="234" spans="1:12">
      <c r="A234" s="26">
        <v>14</v>
      </c>
      <c r="B234" s="22" t="s">
        <v>82</v>
      </c>
      <c r="C234" s="13"/>
      <c r="D234" s="13"/>
      <c r="E234" s="13"/>
      <c r="F234" s="13"/>
      <c r="G234" s="13"/>
      <c r="H234" s="13"/>
      <c r="I234" s="13"/>
      <c r="J234" s="14"/>
    </row>
    <row r="235" spans="1:12">
      <c r="B235" s="4" t="s">
        <v>1</v>
      </c>
      <c r="C235" s="1" t="s">
        <v>54</v>
      </c>
      <c r="D235" s="1" t="s">
        <v>55</v>
      </c>
      <c r="E235" s="1"/>
      <c r="F235" s="1" t="s">
        <v>3</v>
      </c>
      <c r="G235" s="1"/>
      <c r="H235" s="1" t="s">
        <v>4</v>
      </c>
      <c r="I235" s="1"/>
      <c r="J235" s="3" t="s">
        <v>6</v>
      </c>
    </row>
    <row r="236" spans="1:12">
      <c r="B236" s="4" t="s">
        <v>11</v>
      </c>
      <c r="C236" s="1"/>
      <c r="D236" s="1"/>
      <c r="E236" s="1"/>
      <c r="F236" s="1" t="s">
        <v>7</v>
      </c>
      <c r="G236" s="1" t="s">
        <v>8</v>
      </c>
      <c r="H236" s="1" t="s">
        <v>7</v>
      </c>
      <c r="I236" s="1" t="s">
        <v>8</v>
      </c>
      <c r="J236" s="3"/>
    </row>
    <row r="237" spans="1:12">
      <c r="B237" s="4" t="s">
        <v>56</v>
      </c>
      <c r="C237" s="1">
        <v>0</v>
      </c>
      <c r="D237" s="1">
        <v>12</v>
      </c>
      <c r="E237" s="1"/>
      <c r="F237" s="1">
        <v>130</v>
      </c>
      <c r="G237" s="5">
        <f>F237/($F$240+$H$240)*100</f>
        <v>9.5098756400877846</v>
      </c>
      <c r="H237" s="1">
        <v>130</v>
      </c>
      <c r="I237" s="5">
        <f>H237/($F$240+$H$240)*100</f>
        <v>9.5098756400877846</v>
      </c>
      <c r="J237" s="3">
        <f>F237/H237</f>
        <v>1</v>
      </c>
    </row>
    <row r="238" spans="1:12">
      <c r="B238" s="19" t="s">
        <v>60</v>
      </c>
      <c r="C238" s="1">
        <v>12</v>
      </c>
      <c r="D238" s="1">
        <v>36</v>
      </c>
      <c r="E238" s="1"/>
      <c r="F238" s="1">
        <v>96</v>
      </c>
      <c r="G238" s="5">
        <f t="shared" ref="G238:G240" si="36">F238/($F$240+$H$240)*100</f>
        <v>7.0226773957571318</v>
      </c>
      <c r="H238" s="1">
        <v>123</v>
      </c>
      <c r="I238" s="5">
        <f t="shared" ref="I238:I240" si="37">H238/($F$240+$H$240)*100</f>
        <v>8.9978054133138254</v>
      </c>
      <c r="J238" s="3">
        <f>F238/H238</f>
        <v>0.78048780487804881</v>
      </c>
      <c r="L238" t="s">
        <v>2</v>
      </c>
    </row>
    <row r="239" spans="1:12">
      <c r="B239" s="4" t="s">
        <v>78</v>
      </c>
      <c r="C239" s="1">
        <v>36</v>
      </c>
      <c r="D239" s="1">
        <v>180</v>
      </c>
      <c r="E239" s="1"/>
      <c r="F239" s="1">
        <v>273</v>
      </c>
      <c r="G239" s="5">
        <f t="shared" si="36"/>
        <v>19.970738844184346</v>
      </c>
      <c r="H239" s="1">
        <v>615</v>
      </c>
      <c r="I239" s="5">
        <f t="shared" si="37"/>
        <v>44.989027066569129</v>
      </c>
      <c r="J239" s="3">
        <f>F239/H239</f>
        <v>0.44390243902439025</v>
      </c>
    </row>
    <row r="240" spans="1:12">
      <c r="B240" s="7"/>
      <c r="C240" s="8"/>
      <c r="D240" s="8"/>
      <c r="E240" s="8" t="s">
        <v>5</v>
      </c>
      <c r="F240" s="8">
        <v>499</v>
      </c>
      <c r="G240" s="9">
        <f t="shared" si="36"/>
        <v>36.503291880029259</v>
      </c>
      <c r="H240" s="8">
        <v>868</v>
      </c>
      <c r="I240" s="9">
        <f t="shared" si="37"/>
        <v>63.496708119970734</v>
      </c>
      <c r="J240" s="10"/>
    </row>
    <row r="242" spans="1:10">
      <c r="B242" t="s">
        <v>77</v>
      </c>
    </row>
    <row r="243" spans="1:10">
      <c r="A243" s="26">
        <v>15</v>
      </c>
      <c r="B243" s="22" t="s">
        <v>80</v>
      </c>
      <c r="C243" s="24" t="s">
        <v>2</v>
      </c>
      <c r="D243" s="13"/>
      <c r="E243" s="13"/>
      <c r="F243" s="13"/>
      <c r="G243" s="13"/>
      <c r="H243" s="13"/>
      <c r="I243" s="13"/>
      <c r="J243" s="14"/>
    </row>
    <row r="244" spans="1:10">
      <c r="B244" s="4" t="s">
        <v>0</v>
      </c>
      <c r="C244" s="1" t="s">
        <v>54</v>
      </c>
      <c r="D244" s="1" t="s">
        <v>55</v>
      </c>
      <c r="E244" s="1"/>
      <c r="F244" s="1" t="s">
        <v>3</v>
      </c>
      <c r="G244" s="1"/>
      <c r="H244" s="1" t="s">
        <v>4</v>
      </c>
      <c r="I244" s="1"/>
      <c r="J244" s="3" t="s">
        <v>6</v>
      </c>
    </row>
    <row r="245" spans="1:10">
      <c r="B245" s="4" t="s">
        <v>11</v>
      </c>
      <c r="C245" s="1"/>
      <c r="D245" s="1"/>
      <c r="E245" s="1"/>
      <c r="F245" s="1" t="s">
        <v>7</v>
      </c>
      <c r="G245" s="1" t="s">
        <v>8</v>
      </c>
      <c r="H245" s="1" t="s">
        <v>7</v>
      </c>
      <c r="I245" s="1" t="s">
        <v>8</v>
      </c>
      <c r="J245" s="3"/>
    </row>
    <row r="246" spans="1:10">
      <c r="B246" s="4" t="s">
        <v>56</v>
      </c>
      <c r="C246" s="1">
        <v>0</v>
      </c>
      <c r="D246" s="1">
        <v>12</v>
      </c>
      <c r="E246" s="1"/>
      <c r="F246" s="1" t="s">
        <v>79</v>
      </c>
      <c r="G246" s="5">
        <v>9</v>
      </c>
      <c r="H246" s="1" t="s">
        <v>79</v>
      </c>
      <c r="I246" s="5">
        <v>10</v>
      </c>
      <c r="J246" s="3">
        <f>G246/I246</f>
        <v>0.9</v>
      </c>
    </row>
    <row r="247" spans="1:10">
      <c r="B247" s="19" t="s">
        <v>60</v>
      </c>
      <c r="C247" s="1">
        <v>12</v>
      </c>
      <c r="D247" s="1">
        <v>36</v>
      </c>
      <c r="E247" s="1"/>
      <c r="F247" s="1" t="s">
        <v>79</v>
      </c>
      <c r="G247" s="5">
        <v>6</v>
      </c>
      <c r="H247" s="1" t="s">
        <v>79</v>
      </c>
      <c r="I247" s="5">
        <v>24</v>
      </c>
      <c r="J247" s="3">
        <f t="shared" ref="J247:J248" si="38">G247/I247</f>
        <v>0.25</v>
      </c>
    </row>
    <row r="248" spans="1:10">
      <c r="B248" s="4" t="s">
        <v>78</v>
      </c>
      <c r="C248" s="1">
        <v>36</v>
      </c>
      <c r="D248" s="1">
        <v>180</v>
      </c>
      <c r="E248" s="1"/>
      <c r="F248" s="1" t="s">
        <v>79</v>
      </c>
      <c r="G248" s="5">
        <v>6</v>
      </c>
      <c r="H248" s="1" t="s">
        <v>79</v>
      </c>
      <c r="I248" s="5">
        <v>45</v>
      </c>
      <c r="J248" s="3">
        <f t="shared" si="38"/>
        <v>0.13333333333333333</v>
      </c>
    </row>
    <row r="249" spans="1:10">
      <c r="B249" s="7"/>
      <c r="C249" s="8"/>
      <c r="D249" s="8"/>
      <c r="E249" s="8" t="s">
        <v>5</v>
      </c>
      <c r="F249" s="8" t="s">
        <v>79</v>
      </c>
      <c r="G249" s="9">
        <v>21</v>
      </c>
      <c r="H249" s="8" t="s">
        <v>79</v>
      </c>
      <c r="I249" s="9">
        <v>79</v>
      </c>
      <c r="J249" s="10"/>
    </row>
    <row r="250" spans="1:10">
      <c r="B250" s="1"/>
      <c r="C250" s="1"/>
      <c r="D250" s="1"/>
      <c r="E250" s="1"/>
      <c r="F250" s="1"/>
      <c r="G250" s="5"/>
      <c r="H250" s="1"/>
      <c r="I250" s="5"/>
      <c r="J250" s="1"/>
    </row>
    <row r="251" spans="1:10">
      <c r="A251" s="26">
        <v>16</v>
      </c>
      <c r="B251" s="22" t="s">
        <v>83</v>
      </c>
      <c r="C251" s="13" t="s">
        <v>2</v>
      </c>
      <c r="D251" s="13"/>
      <c r="E251" s="13"/>
      <c r="F251" s="13"/>
      <c r="G251" s="13"/>
      <c r="H251" s="13"/>
      <c r="I251" s="13"/>
      <c r="J251" s="14"/>
    </row>
    <row r="252" spans="1:10">
      <c r="B252" s="4" t="s">
        <v>0</v>
      </c>
      <c r="C252" s="1" t="s">
        <v>54</v>
      </c>
      <c r="D252" s="1" t="s">
        <v>55</v>
      </c>
      <c r="E252" s="1"/>
      <c r="F252" s="1" t="s">
        <v>3</v>
      </c>
      <c r="G252" s="1"/>
      <c r="H252" s="1" t="s">
        <v>4</v>
      </c>
      <c r="I252" s="1"/>
      <c r="J252" s="3" t="s">
        <v>6</v>
      </c>
    </row>
    <row r="253" spans="1:10">
      <c r="B253" s="4" t="s">
        <v>11</v>
      </c>
      <c r="C253" s="1"/>
      <c r="D253" s="1"/>
      <c r="E253" s="1"/>
      <c r="F253" s="1" t="s">
        <v>7</v>
      </c>
      <c r="G253" s="1" t="s">
        <v>8</v>
      </c>
      <c r="H253" s="1" t="s">
        <v>7</v>
      </c>
      <c r="I253" s="1" t="s">
        <v>8</v>
      </c>
      <c r="J253" s="3"/>
    </row>
    <row r="254" spans="1:10">
      <c r="B254" s="4" t="s">
        <v>56</v>
      </c>
      <c r="C254" s="1">
        <v>0</v>
      </c>
      <c r="D254" s="1">
        <v>12</v>
      </c>
      <c r="E254" s="1"/>
      <c r="F254" s="1" t="s">
        <v>79</v>
      </c>
      <c r="G254" s="5">
        <v>9.9</v>
      </c>
      <c r="H254" s="1" t="s">
        <v>79</v>
      </c>
      <c r="I254" s="5">
        <v>10.199999999999999</v>
      </c>
      <c r="J254" s="3">
        <f>G254/I254</f>
        <v>0.97058823529411775</v>
      </c>
    </row>
    <row r="255" spans="1:10">
      <c r="B255" s="19" t="s">
        <v>60</v>
      </c>
      <c r="C255" s="1">
        <v>12</v>
      </c>
      <c r="D255" s="1">
        <v>36</v>
      </c>
      <c r="E255" s="1"/>
      <c r="F255" s="1" t="s">
        <v>79</v>
      </c>
      <c r="G255" s="5">
        <v>12.5</v>
      </c>
      <c r="H255" s="1" t="s">
        <v>79</v>
      </c>
      <c r="I255" s="5">
        <v>15.2</v>
      </c>
      <c r="J255" s="3">
        <f t="shared" ref="J255:J256" si="39">G255/I255</f>
        <v>0.82236842105263164</v>
      </c>
    </row>
    <row r="256" spans="1:10">
      <c r="B256" s="4" t="s">
        <v>78</v>
      </c>
      <c r="C256" s="1">
        <v>36</v>
      </c>
      <c r="D256" s="1">
        <v>180</v>
      </c>
      <c r="E256" s="1"/>
      <c r="F256" s="1" t="s">
        <v>79</v>
      </c>
      <c r="G256" s="5">
        <v>15.6</v>
      </c>
      <c r="H256" s="1" t="s">
        <v>79</v>
      </c>
      <c r="I256" s="5">
        <v>36.1</v>
      </c>
      <c r="J256" s="3">
        <f t="shared" si="39"/>
        <v>0.43213296398891965</v>
      </c>
    </row>
    <row r="257" spans="1:12">
      <c r="B257" s="7"/>
      <c r="C257" s="8"/>
      <c r="D257" s="8"/>
      <c r="E257" s="8" t="s">
        <v>5</v>
      </c>
      <c r="F257" s="8" t="s">
        <v>79</v>
      </c>
      <c r="G257" s="9">
        <v>38</v>
      </c>
      <c r="H257" s="8" t="s">
        <v>79</v>
      </c>
      <c r="I257" s="9">
        <v>62</v>
      </c>
      <c r="J257" s="10"/>
    </row>
    <row r="258" spans="1:12">
      <c r="B258" s="1"/>
      <c r="C258" s="1"/>
      <c r="D258" s="1"/>
      <c r="E258" s="1"/>
      <c r="F258" s="1"/>
      <c r="G258" s="5"/>
      <c r="H258" s="1"/>
      <c r="I258" s="5"/>
      <c r="J258" s="1"/>
    </row>
    <row r="259" spans="1:12">
      <c r="A259" s="26">
        <v>17</v>
      </c>
      <c r="B259" s="22" t="s">
        <v>84</v>
      </c>
      <c r="C259" s="13" t="s">
        <v>2</v>
      </c>
      <c r="D259" s="13"/>
      <c r="E259" s="13"/>
      <c r="F259" s="13"/>
      <c r="G259" s="13"/>
      <c r="H259" s="13"/>
      <c r="I259" s="13"/>
      <c r="J259" s="14"/>
    </row>
    <row r="260" spans="1:12">
      <c r="B260" s="4" t="s">
        <v>0</v>
      </c>
      <c r="C260" s="1" t="s">
        <v>54</v>
      </c>
      <c r="D260" s="1" t="s">
        <v>55</v>
      </c>
      <c r="E260" s="1"/>
      <c r="F260" s="1" t="s">
        <v>3</v>
      </c>
      <c r="G260" s="1"/>
      <c r="H260" s="1" t="s">
        <v>4</v>
      </c>
      <c r="I260" s="1"/>
      <c r="J260" s="3" t="s">
        <v>6</v>
      </c>
    </row>
    <row r="261" spans="1:12">
      <c r="B261" s="4" t="s">
        <v>11</v>
      </c>
      <c r="C261" s="1"/>
      <c r="D261" s="1"/>
      <c r="E261" s="1"/>
      <c r="F261" s="1" t="s">
        <v>7</v>
      </c>
      <c r="G261" s="1" t="s">
        <v>8</v>
      </c>
      <c r="H261" s="1" t="s">
        <v>7</v>
      </c>
      <c r="I261" s="1" t="s">
        <v>8</v>
      </c>
      <c r="J261" s="3"/>
    </row>
    <row r="262" spans="1:12">
      <c r="B262" s="4" t="s">
        <v>56</v>
      </c>
      <c r="C262" s="1">
        <v>0</v>
      </c>
      <c r="D262" s="1">
        <v>12</v>
      </c>
      <c r="E262" s="1"/>
      <c r="F262" s="1" t="s">
        <v>79</v>
      </c>
      <c r="G262" s="5">
        <v>16.3</v>
      </c>
      <c r="H262" s="1" t="s">
        <v>79</v>
      </c>
      <c r="I262" s="5">
        <v>9.8000000000000007</v>
      </c>
      <c r="J262" s="3">
        <f>G262/I262</f>
        <v>1.6632653061224489</v>
      </c>
    </row>
    <row r="263" spans="1:12">
      <c r="B263" s="19" t="s">
        <v>60</v>
      </c>
      <c r="C263" s="1">
        <v>12</v>
      </c>
      <c r="D263" s="1">
        <v>36</v>
      </c>
      <c r="E263" s="1"/>
      <c r="F263" s="1" t="s">
        <v>79</v>
      </c>
      <c r="G263" s="5">
        <v>9.3000000000000007</v>
      </c>
      <c r="H263" s="1" t="s">
        <v>79</v>
      </c>
      <c r="I263" s="5">
        <v>14.7</v>
      </c>
      <c r="J263" s="3">
        <f t="shared" ref="J263:J264" si="40">G263/I263</f>
        <v>0.63265306122448983</v>
      </c>
      <c r="L263" t="s">
        <v>2</v>
      </c>
    </row>
    <row r="264" spans="1:12">
      <c r="B264" s="4" t="s">
        <v>78</v>
      </c>
      <c r="C264" s="1">
        <v>36</v>
      </c>
      <c r="D264" s="1">
        <v>180</v>
      </c>
      <c r="E264" s="1"/>
      <c r="F264" s="1" t="s">
        <v>79</v>
      </c>
      <c r="G264" s="5">
        <v>12.2</v>
      </c>
      <c r="H264" s="1" t="s">
        <v>79</v>
      </c>
      <c r="I264" s="5">
        <v>37.6</v>
      </c>
      <c r="J264" s="3">
        <f t="shared" si="40"/>
        <v>0.32446808510638298</v>
      </c>
    </row>
    <row r="265" spans="1:12">
      <c r="B265" s="7"/>
      <c r="C265" s="8"/>
      <c r="D265" s="8"/>
      <c r="E265" s="8" t="s">
        <v>5</v>
      </c>
      <c r="F265" s="8" t="s">
        <v>79</v>
      </c>
      <c r="G265" s="9">
        <v>37.799999999999997</v>
      </c>
      <c r="H265" s="8" t="s">
        <v>79</v>
      </c>
      <c r="I265" s="9">
        <v>62.1</v>
      </c>
      <c r="J265" s="10"/>
    </row>
    <row r="267" spans="1:12">
      <c r="B267" t="s">
        <v>85</v>
      </c>
    </row>
    <row r="268" spans="1:12">
      <c r="A268" s="26">
        <v>18</v>
      </c>
      <c r="B268" s="22" t="s">
        <v>86</v>
      </c>
      <c r="C268" s="24" t="s">
        <v>2</v>
      </c>
      <c r="D268" s="13"/>
      <c r="E268" s="13"/>
      <c r="F268" s="13"/>
      <c r="G268" s="13"/>
      <c r="H268" s="13"/>
      <c r="I268" s="13"/>
      <c r="J268" s="14"/>
    </row>
    <row r="269" spans="1:12">
      <c r="B269" s="4" t="s">
        <v>0</v>
      </c>
      <c r="C269" s="1" t="s">
        <v>54</v>
      </c>
      <c r="D269" s="1" t="s">
        <v>55</v>
      </c>
      <c r="E269" s="1"/>
      <c r="F269" s="1" t="s">
        <v>3</v>
      </c>
      <c r="G269" s="1"/>
      <c r="H269" s="1" t="s">
        <v>4</v>
      </c>
      <c r="I269" s="1"/>
      <c r="J269" s="3" t="s">
        <v>6</v>
      </c>
    </row>
    <row r="270" spans="1:12">
      <c r="B270" s="4" t="s">
        <v>11</v>
      </c>
      <c r="C270" s="1"/>
      <c r="D270" s="1"/>
      <c r="E270" s="1"/>
      <c r="F270" s="1" t="s">
        <v>7</v>
      </c>
      <c r="G270" s="1" t="s">
        <v>8</v>
      </c>
      <c r="H270" s="1" t="s">
        <v>7</v>
      </c>
      <c r="I270" s="1" t="s">
        <v>8</v>
      </c>
      <c r="J270" s="3"/>
    </row>
    <row r="271" spans="1:12">
      <c r="B271" s="4" t="s">
        <v>56</v>
      </c>
      <c r="C271" s="1">
        <v>0</v>
      </c>
      <c r="D271" s="1">
        <v>12</v>
      </c>
      <c r="E271" s="1"/>
      <c r="F271" s="1" t="s">
        <v>79</v>
      </c>
      <c r="G271" s="5">
        <v>12.9</v>
      </c>
      <c r="H271" s="1" t="s">
        <v>79</v>
      </c>
      <c r="I271" s="5">
        <v>14.9</v>
      </c>
      <c r="J271" s="3">
        <f>G271/I271</f>
        <v>0.86577181208053688</v>
      </c>
    </row>
    <row r="272" spans="1:12">
      <c r="B272" s="19" t="s">
        <v>60</v>
      </c>
      <c r="C272" s="1">
        <v>12</v>
      </c>
      <c r="D272" s="1">
        <v>36</v>
      </c>
      <c r="E272" s="1"/>
      <c r="F272" s="1" t="s">
        <v>79</v>
      </c>
      <c r="G272" s="5">
        <v>8.8000000000000007</v>
      </c>
      <c r="H272" s="1" t="s">
        <v>79</v>
      </c>
      <c r="I272" s="5">
        <v>15</v>
      </c>
      <c r="J272" s="3">
        <f>G272/I272</f>
        <v>0.58666666666666667</v>
      </c>
    </row>
    <row r="273" spans="1:10">
      <c r="B273" s="4" t="s">
        <v>78</v>
      </c>
      <c r="C273" s="1">
        <v>36</v>
      </c>
      <c r="D273" s="1">
        <v>180</v>
      </c>
      <c r="E273" s="1"/>
      <c r="F273" s="1" t="s">
        <v>79</v>
      </c>
      <c r="G273" s="5">
        <v>6.7</v>
      </c>
      <c r="H273" s="1" t="s">
        <v>79</v>
      </c>
      <c r="I273" s="5">
        <v>41.7</v>
      </c>
      <c r="J273" s="3">
        <f t="shared" ref="J273" si="41">G273/I273</f>
        <v>0.16067146282973621</v>
      </c>
    </row>
    <row r="274" spans="1:10">
      <c r="B274" s="7"/>
      <c r="C274" s="8"/>
      <c r="D274" s="8"/>
      <c r="E274" s="8" t="s">
        <v>5</v>
      </c>
      <c r="F274" s="8" t="s">
        <v>79</v>
      </c>
      <c r="G274" s="9">
        <f>SUM(G271:G273)</f>
        <v>28.400000000000002</v>
      </c>
      <c r="H274" s="8" t="s">
        <v>79</v>
      </c>
      <c r="I274" s="9">
        <f>SUM(I271:I273)</f>
        <v>71.599999999999994</v>
      </c>
      <c r="J274" s="10"/>
    </row>
    <row r="276" spans="1:10">
      <c r="B276" t="s">
        <v>88</v>
      </c>
    </row>
    <row r="277" spans="1:10">
      <c r="A277" s="26">
        <v>19</v>
      </c>
      <c r="B277" s="22" t="s">
        <v>87</v>
      </c>
      <c r="C277" s="24" t="s">
        <v>2</v>
      </c>
      <c r="D277" s="13" t="s">
        <v>2</v>
      </c>
      <c r="E277" s="13"/>
      <c r="F277" s="13"/>
      <c r="G277" s="13"/>
      <c r="H277" s="13"/>
      <c r="I277" s="13"/>
      <c r="J277" s="14"/>
    </row>
    <row r="278" spans="1:10">
      <c r="B278" s="4" t="s">
        <v>0</v>
      </c>
      <c r="C278" s="1" t="s">
        <v>54</v>
      </c>
      <c r="D278" s="1" t="s">
        <v>55</v>
      </c>
      <c r="E278" s="1"/>
      <c r="F278" s="1" t="s">
        <v>3</v>
      </c>
      <c r="G278" s="1"/>
      <c r="H278" s="1" t="s">
        <v>4</v>
      </c>
      <c r="I278" s="1"/>
      <c r="J278" s="3" t="s">
        <v>6</v>
      </c>
    </row>
    <row r="279" spans="1:10">
      <c r="B279" s="4" t="s">
        <v>11</v>
      </c>
      <c r="C279" s="1"/>
      <c r="D279" s="1"/>
      <c r="E279" s="1"/>
      <c r="F279" s="1" t="s">
        <v>7</v>
      </c>
      <c r="G279" s="1" t="s">
        <v>8</v>
      </c>
      <c r="H279" s="1" t="s">
        <v>7</v>
      </c>
      <c r="I279" s="1" t="s">
        <v>8</v>
      </c>
      <c r="J279" s="3"/>
    </row>
    <row r="280" spans="1:10">
      <c r="B280" s="4" t="s">
        <v>56</v>
      </c>
      <c r="C280" s="1">
        <v>0</v>
      </c>
      <c r="D280" s="1">
        <v>12</v>
      </c>
      <c r="E280" s="1"/>
      <c r="F280" s="1" t="s">
        <v>79</v>
      </c>
      <c r="G280" s="5">
        <v>13.8</v>
      </c>
      <c r="H280" s="1" t="s">
        <v>79</v>
      </c>
      <c r="I280" s="5">
        <v>14.1</v>
      </c>
      <c r="J280" s="3">
        <f>G280/I280</f>
        <v>0.97872340425531923</v>
      </c>
    </row>
    <row r="281" spans="1:10">
      <c r="B281" s="19" t="s">
        <v>73</v>
      </c>
      <c r="C281" s="1">
        <v>12</v>
      </c>
      <c r="D281" s="1">
        <v>48</v>
      </c>
      <c r="E281" s="1"/>
      <c r="F281" s="1" t="s">
        <v>79</v>
      </c>
      <c r="G281" s="5">
        <v>9.3000000000000007</v>
      </c>
      <c r="H281" s="1" t="s">
        <v>79</v>
      </c>
      <c r="I281" s="5">
        <v>10.7</v>
      </c>
      <c r="J281" s="3">
        <f t="shared" ref="J281:J282" si="42">G281/I281</f>
        <v>0.86915887850467299</v>
      </c>
    </row>
    <row r="282" spans="1:10">
      <c r="B282" s="4" t="s">
        <v>74</v>
      </c>
      <c r="C282" s="1">
        <v>48</v>
      </c>
      <c r="D282" s="1">
        <v>180</v>
      </c>
      <c r="E282" s="1"/>
      <c r="F282" s="1" t="s">
        <v>79</v>
      </c>
      <c r="G282" s="5">
        <v>19.399999999999999</v>
      </c>
      <c r="H282" s="1" t="s">
        <v>79</v>
      </c>
      <c r="I282" s="5">
        <v>32.700000000000003</v>
      </c>
      <c r="J282" s="3">
        <f t="shared" si="42"/>
        <v>0.59327217125382259</v>
      </c>
    </row>
    <row r="283" spans="1:10">
      <c r="B283" s="7"/>
      <c r="C283" s="8"/>
      <c r="D283" s="8"/>
      <c r="E283" s="8" t="s">
        <v>5</v>
      </c>
      <c r="F283" s="8" t="s">
        <v>79</v>
      </c>
      <c r="G283" s="9">
        <f>SUM(G280:G282)</f>
        <v>42.5</v>
      </c>
      <c r="H283" s="8" t="s">
        <v>79</v>
      </c>
      <c r="I283" s="9">
        <f>SUM(I280:I282)</f>
        <v>57.5</v>
      </c>
      <c r="J283" s="10"/>
    </row>
    <row r="284" spans="1:10">
      <c r="A284"/>
    </row>
    <row r="285" spans="1:10">
      <c r="B285" t="s">
        <v>59</v>
      </c>
    </row>
    <row r="286" spans="1:10">
      <c r="A286" s="26">
        <v>20</v>
      </c>
      <c r="B286" s="22" t="s">
        <v>89</v>
      </c>
      <c r="C286" s="24" t="s">
        <v>75</v>
      </c>
      <c r="D286" s="13">
        <v>1264</v>
      </c>
      <c r="E286" s="13"/>
      <c r="F286" s="13"/>
      <c r="G286" s="13"/>
      <c r="H286" s="13"/>
      <c r="I286" s="13"/>
      <c r="J286" s="14"/>
    </row>
    <row r="287" spans="1:10">
      <c r="B287" s="4" t="s">
        <v>0</v>
      </c>
      <c r="C287" s="1" t="s">
        <v>54</v>
      </c>
      <c r="D287" s="1" t="s">
        <v>55</v>
      </c>
      <c r="E287" s="1"/>
      <c r="F287" s="1" t="s">
        <v>3</v>
      </c>
      <c r="G287" s="1"/>
      <c r="H287" s="1" t="s">
        <v>4</v>
      </c>
      <c r="I287" s="1"/>
      <c r="J287" s="3" t="s">
        <v>6</v>
      </c>
    </row>
    <row r="288" spans="1:10">
      <c r="B288" s="4" t="s">
        <v>11</v>
      </c>
      <c r="C288" s="1"/>
      <c r="D288" s="1"/>
      <c r="E288" s="1"/>
      <c r="F288" s="1" t="s">
        <v>7</v>
      </c>
      <c r="G288" s="1" t="s">
        <v>8</v>
      </c>
      <c r="H288" s="1" t="s">
        <v>7</v>
      </c>
      <c r="I288" s="1" t="s">
        <v>8</v>
      </c>
      <c r="J288" s="3"/>
    </row>
    <row r="289" spans="2:10">
      <c r="B289" s="4" t="s">
        <v>56</v>
      </c>
      <c r="C289" s="1">
        <v>0</v>
      </c>
      <c r="D289" s="1">
        <v>12</v>
      </c>
      <c r="E289" s="1"/>
      <c r="F289" s="1">
        <v>144</v>
      </c>
      <c r="G289" s="5">
        <v>11.4</v>
      </c>
      <c r="H289" s="1">
        <v>144</v>
      </c>
      <c r="I289" s="5">
        <v>11.4</v>
      </c>
      <c r="J289" s="3">
        <f>F289/H289</f>
        <v>1</v>
      </c>
    </row>
    <row r="290" spans="2:10">
      <c r="B290" s="19" t="s">
        <v>73</v>
      </c>
      <c r="C290" s="1">
        <v>12</v>
      </c>
      <c r="D290" s="1">
        <v>48</v>
      </c>
      <c r="E290" s="1"/>
      <c r="F290" s="1">
        <v>35</v>
      </c>
      <c r="G290" s="5">
        <v>2.8</v>
      </c>
      <c r="H290" s="1">
        <v>267</v>
      </c>
      <c r="I290" s="5">
        <v>21.1</v>
      </c>
      <c r="J290" s="3">
        <f t="shared" ref="J290:J291" si="43">F290/H290</f>
        <v>0.13108614232209737</v>
      </c>
    </row>
    <row r="291" spans="2:10">
      <c r="B291" s="4" t="s">
        <v>74</v>
      </c>
      <c r="C291" s="1">
        <v>48</v>
      </c>
      <c r="D291" s="1">
        <v>180</v>
      </c>
      <c r="E291" s="1"/>
      <c r="F291" s="1">
        <v>264</v>
      </c>
      <c r="G291" s="5">
        <v>20.9</v>
      </c>
      <c r="H291" s="1">
        <v>410</v>
      </c>
      <c r="I291" s="5">
        <v>32.4</v>
      </c>
      <c r="J291" s="3">
        <f t="shared" si="43"/>
        <v>0.64390243902439026</v>
      </c>
    </row>
    <row r="292" spans="2:10">
      <c r="B292" s="7"/>
      <c r="C292" s="8"/>
      <c r="D292" s="8"/>
      <c r="E292" s="8" t="s">
        <v>5</v>
      </c>
      <c r="F292" s="8">
        <f>SUM(F289:F291)</f>
        <v>443</v>
      </c>
      <c r="G292" s="9">
        <v>35.1</v>
      </c>
      <c r="H292" s="8">
        <f>SUM(H289:H291)</f>
        <v>821</v>
      </c>
      <c r="I292" s="9">
        <v>64.900000000000006</v>
      </c>
      <c r="J29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9C3E-8D99-204B-A849-8F592521E932}">
  <dimension ref="A2:AL243"/>
  <sheetViews>
    <sheetView workbookViewId="0">
      <selection sqref="A1:XFD1048576"/>
    </sheetView>
  </sheetViews>
  <sheetFormatPr baseColWidth="10" defaultColWidth="11.1640625" defaultRowHeight="16"/>
  <cols>
    <col min="2" max="2" width="13.6640625" style="1" customWidth="1"/>
    <col min="3" max="3" width="10.1640625" style="1" customWidth="1"/>
    <col min="4" max="4" width="13" style="1" customWidth="1"/>
    <col min="5" max="5" width="25.5" style="1" bestFit="1" customWidth="1"/>
    <col min="6" max="6" width="21.1640625" style="1" bestFit="1" customWidth="1"/>
    <col min="7" max="7" width="21.83203125" style="1" bestFit="1" customWidth="1"/>
    <col min="8" max="8" width="11.6640625" style="1" bestFit="1" customWidth="1"/>
    <col min="9" max="9" width="23.5" style="1" bestFit="1" customWidth="1"/>
    <col min="10" max="10" width="22.83203125" style="1" bestFit="1" customWidth="1"/>
    <col min="11" max="11" width="18.5" style="1" bestFit="1" customWidth="1"/>
    <col min="12" max="12" width="17.83203125" style="1" bestFit="1" customWidth="1"/>
    <col min="13" max="13" width="34.33203125" style="1" bestFit="1" customWidth="1"/>
    <col min="14" max="14" width="9.5" style="1" bestFit="1" customWidth="1"/>
    <col min="15" max="15" width="10.1640625" style="1" bestFit="1" customWidth="1"/>
    <col min="16" max="16" width="13.1640625" style="1" bestFit="1" customWidth="1"/>
    <col min="17" max="17" width="13.83203125" style="1" bestFit="1" customWidth="1"/>
    <col min="18" max="18" width="19.5" style="1" bestFit="1" customWidth="1"/>
    <col min="19" max="19" width="20.33203125" style="1" bestFit="1" customWidth="1"/>
    <col min="20" max="20" width="20.83203125" style="1" bestFit="1" customWidth="1"/>
    <col min="21" max="21" width="21.5" style="1" bestFit="1" customWidth="1"/>
    <col min="22" max="23" width="18.5" style="1" bestFit="1" customWidth="1"/>
    <col min="24" max="24" width="16.83203125" style="1" bestFit="1" customWidth="1"/>
    <col min="25" max="25" width="17.5" style="1" bestFit="1" customWidth="1"/>
    <col min="26" max="26" width="10.83203125" style="1" customWidth="1"/>
    <col min="27" max="27" width="30" style="1" bestFit="1" customWidth="1"/>
    <col min="28" max="28" width="23.6640625" style="1" bestFit="1" customWidth="1"/>
    <col min="29" max="29" width="15.83203125" style="1" bestFit="1" customWidth="1"/>
    <col min="30" max="30" width="16.5" style="1" bestFit="1" customWidth="1"/>
    <col min="31" max="33" width="12" style="1" customWidth="1"/>
    <col min="34" max="34" width="12.6640625" style="1" customWidth="1"/>
    <col min="35" max="35" width="18.5" style="1" customWidth="1"/>
    <col min="36" max="36" width="18.6640625" style="1" customWidth="1"/>
  </cols>
  <sheetData>
    <row r="2" spans="1:38"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 t="s">
        <v>90</v>
      </c>
      <c r="AJ2" s="29"/>
    </row>
    <row r="3" spans="1:38">
      <c r="A3" s="1"/>
      <c r="B3" s="4" t="s">
        <v>91</v>
      </c>
      <c r="C3" s="46" t="s">
        <v>92</v>
      </c>
      <c r="D3" s="47"/>
      <c r="E3" s="48" t="s">
        <v>93</v>
      </c>
      <c r="F3" s="49"/>
      <c r="G3" s="49"/>
      <c r="H3" s="49"/>
      <c r="I3" s="49"/>
      <c r="J3" s="49"/>
      <c r="K3" s="49"/>
      <c r="L3" s="49"/>
      <c r="M3" s="50"/>
      <c r="N3" s="51" t="s">
        <v>94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/>
      <c r="AG3" s="54" t="s">
        <v>95</v>
      </c>
      <c r="AH3" s="55"/>
      <c r="AI3" s="30" t="s">
        <v>61</v>
      </c>
      <c r="AJ3" s="31" t="s">
        <v>96</v>
      </c>
      <c r="AK3" s="1"/>
      <c r="AL3" s="1"/>
    </row>
    <row r="4" spans="1:38">
      <c r="A4" s="1"/>
      <c r="B4" s="32"/>
      <c r="C4" s="33" t="s">
        <v>97</v>
      </c>
      <c r="D4" s="33" t="s">
        <v>98</v>
      </c>
      <c r="E4" s="34" t="s">
        <v>99</v>
      </c>
      <c r="F4" s="34" t="s">
        <v>100</v>
      </c>
      <c r="G4" s="34" t="s">
        <v>101</v>
      </c>
      <c r="H4" s="34" t="s">
        <v>102</v>
      </c>
      <c r="I4" s="34" t="s">
        <v>103</v>
      </c>
      <c r="J4" s="34" t="s">
        <v>104</v>
      </c>
      <c r="K4" s="34" t="s">
        <v>105</v>
      </c>
      <c r="L4" s="34" t="s">
        <v>106</v>
      </c>
      <c r="M4" s="35" t="s">
        <v>107</v>
      </c>
      <c r="N4" s="36" t="s">
        <v>108</v>
      </c>
      <c r="O4" s="36" t="s">
        <v>109</v>
      </c>
      <c r="P4" s="36" t="s">
        <v>110</v>
      </c>
      <c r="Q4" s="36" t="s">
        <v>111</v>
      </c>
      <c r="R4" s="36" t="s">
        <v>112</v>
      </c>
      <c r="S4" s="36" t="s">
        <v>113</v>
      </c>
      <c r="T4" s="37" t="s">
        <v>114</v>
      </c>
      <c r="U4" s="37" t="s">
        <v>115</v>
      </c>
      <c r="V4" s="37" t="s">
        <v>116</v>
      </c>
      <c r="W4" s="1" t="s">
        <v>116</v>
      </c>
      <c r="X4" s="37" t="s">
        <v>117</v>
      </c>
      <c r="Y4" s="37" t="s">
        <v>118</v>
      </c>
      <c r="Z4" s="37" t="s">
        <v>119</v>
      </c>
      <c r="AA4" s="37" t="s">
        <v>120</v>
      </c>
      <c r="AB4" s="37" t="s">
        <v>121</v>
      </c>
      <c r="AC4" s="1" t="s">
        <v>122</v>
      </c>
      <c r="AD4" s="37" t="s">
        <v>123</v>
      </c>
      <c r="AE4" s="37" t="s">
        <v>124</v>
      </c>
      <c r="AF4" s="37" t="s">
        <v>125</v>
      </c>
      <c r="AG4" s="38" t="s">
        <v>126</v>
      </c>
      <c r="AH4" s="39" t="s">
        <v>127</v>
      </c>
      <c r="AI4" s="40"/>
      <c r="AJ4" s="41" t="s">
        <v>9</v>
      </c>
      <c r="AK4" s="1"/>
      <c r="AL4" s="1" t="s">
        <v>2</v>
      </c>
    </row>
    <row r="5" spans="1:38">
      <c r="A5" s="1"/>
      <c r="B5" s="42">
        <v>0</v>
      </c>
      <c r="C5" s="1">
        <v>16.600000000000001</v>
      </c>
      <c r="D5" s="1">
        <v>15.8</v>
      </c>
      <c r="E5" s="42">
        <v>14.05</v>
      </c>
      <c r="F5" s="42"/>
      <c r="G5" s="42"/>
      <c r="H5" s="42">
        <v>14.9</v>
      </c>
      <c r="I5" s="42">
        <v>13.7</v>
      </c>
      <c r="J5" s="42">
        <v>13.9</v>
      </c>
      <c r="K5" s="42">
        <v>18.100000000000001</v>
      </c>
      <c r="L5" s="42">
        <v>15.9</v>
      </c>
      <c r="M5" s="43"/>
      <c r="P5" s="1">
        <v>15</v>
      </c>
      <c r="Q5" s="1">
        <v>17</v>
      </c>
      <c r="R5" s="1">
        <v>12</v>
      </c>
      <c r="S5" s="1">
        <v>13</v>
      </c>
      <c r="T5" s="1">
        <v>17</v>
      </c>
      <c r="U5" s="1">
        <v>18</v>
      </c>
      <c r="V5" s="1">
        <v>18.5</v>
      </c>
      <c r="W5" s="1">
        <v>19.5</v>
      </c>
      <c r="Z5" s="1">
        <v>13</v>
      </c>
      <c r="AA5" s="1">
        <v>18</v>
      </c>
      <c r="AB5" s="1">
        <v>18</v>
      </c>
      <c r="AC5" s="1">
        <v>19</v>
      </c>
      <c r="AG5" s="1">
        <v>17.87</v>
      </c>
      <c r="AH5" s="1">
        <v>17.59</v>
      </c>
      <c r="AI5" s="43">
        <v>16.600000000000001</v>
      </c>
      <c r="AJ5" s="3">
        <v>19.399999999999999</v>
      </c>
      <c r="AK5" s="1"/>
      <c r="AL5" s="1" t="s">
        <v>2</v>
      </c>
    </row>
    <row r="6" spans="1:38">
      <c r="A6" s="1"/>
      <c r="B6" s="42">
        <v>1</v>
      </c>
      <c r="E6" s="42"/>
      <c r="F6" s="42"/>
      <c r="G6" s="42"/>
      <c r="H6" s="42"/>
      <c r="I6" s="42"/>
      <c r="J6" s="42"/>
      <c r="K6" s="42"/>
      <c r="L6" s="42"/>
      <c r="M6" s="43"/>
      <c r="AG6" s="1">
        <v>26.09</v>
      </c>
      <c r="AH6" s="1">
        <v>26.43</v>
      </c>
      <c r="AI6" s="43">
        <v>24.9</v>
      </c>
      <c r="AJ6" s="3">
        <v>28.4</v>
      </c>
      <c r="AK6" s="1"/>
      <c r="AL6" s="1"/>
    </row>
    <row r="7" spans="1:38">
      <c r="A7" s="1"/>
      <c r="B7" s="42">
        <v>2</v>
      </c>
      <c r="E7" s="42"/>
      <c r="F7" s="42"/>
      <c r="G7" s="42"/>
      <c r="H7" s="42"/>
      <c r="I7" s="42"/>
      <c r="J7" s="42"/>
      <c r="K7" s="42"/>
      <c r="L7" s="42"/>
      <c r="M7" s="43"/>
      <c r="AI7" s="43"/>
      <c r="AJ7" s="3"/>
      <c r="AK7" s="1"/>
      <c r="AL7" s="1"/>
    </row>
    <row r="8" spans="1:38">
      <c r="A8" s="1"/>
      <c r="B8" s="42">
        <v>3</v>
      </c>
      <c r="E8" s="42">
        <v>22</v>
      </c>
      <c r="F8" s="42"/>
      <c r="G8" s="42"/>
      <c r="H8" s="42">
        <v>35.299999999999997</v>
      </c>
      <c r="I8" s="42">
        <v>38.9</v>
      </c>
      <c r="J8" s="42">
        <v>37.5</v>
      </c>
      <c r="K8" s="42">
        <v>54.6</v>
      </c>
      <c r="L8" s="42">
        <v>54.3</v>
      </c>
      <c r="M8" s="43"/>
      <c r="AG8" s="1">
        <v>37.82</v>
      </c>
      <c r="AH8" s="1">
        <v>38.520000000000003</v>
      </c>
      <c r="AI8" s="43">
        <v>41.4</v>
      </c>
      <c r="AJ8" s="3">
        <v>43.6</v>
      </c>
      <c r="AK8" s="1"/>
      <c r="AL8" s="1"/>
    </row>
    <row r="9" spans="1:38">
      <c r="A9" s="1"/>
      <c r="B9" s="42">
        <v>4</v>
      </c>
      <c r="E9" s="42"/>
      <c r="F9" s="42"/>
      <c r="G9" s="42"/>
      <c r="H9" s="42"/>
      <c r="I9" s="42"/>
      <c r="J9" s="42"/>
      <c r="K9" s="42"/>
      <c r="L9" s="42"/>
      <c r="M9" s="43"/>
      <c r="AI9" s="43"/>
      <c r="AJ9" s="3"/>
      <c r="AK9" s="1"/>
      <c r="AL9" s="1"/>
    </row>
    <row r="10" spans="1:38">
      <c r="A10" s="1"/>
      <c r="B10" s="42">
        <v>5</v>
      </c>
      <c r="E10" s="42"/>
      <c r="F10" s="42"/>
      <c r="G10" s="42"/>
      <c r="H10" s="42"/>
      <c r="I10" s="42"/>
      <c r="J10" s="42"/>
      <c r="K10" s="42"/>
      <c r="L10" s="42"/>
      <c r="M10" s="43"/>
      <c r="AI10" s="43"/>
      <c r="AJ10" s="3"/>
      <c r="AK10" s="1"/>
      <c r="AL10" s="1"/>
    </row>
    <row r="11" spans="1:38">
      <c r="A11" s="1"/>
      <c r="B11" s="42">
        <v>6</v>
      </c>
      <c r="C11" s="1">
        <v>85.8</v>
      </c>
      <c r="D11" s="1">
        <v>66.400000000000006</v>
      </c>
      <c r="E11" s="42">
        <v>37.020000000000003</v>
      </c>
      <c r="F11" s="42"/>
      <c r="G11" s="42"/>
      <c r="H11" s="42">
        <v>49</v>
      </c>
      <c r="I11" s="42">
        <v>71.2</v>
      </c>
      <c r="J11" s="42">
        <v>61.5</v>
      </c>
      <c r="K11" s="42"/>
      <c r="L11" s="42">
        <v>92.1</v>
      </c>
      <c r="M11" s="43"/>
      <c r="P11" s="1">
        <v>70</v>
      </c>
      <c r="Q11" s="1">
        <v>75</v>
      </c>
      <c r="R11" s="1">
        <v>62</v>
      </c>
      <c r="S11" s="1">
        <v>61</v>
      </c>
      <c r="T11" s="1">
        <v>84</v>
      </c>
      <c r="U11" s="1">
        <v>90</v>
      </c>
      <c r="V11" s="1">
        <v>101</v>
      </c>
      <c r="W11" s="1">
        <v>80</v>
      </c>
      <c r="X11" s="1">
        <v>97</v>
      </c>
      <c r="Y11" s="1">
        <v>106</v>
      </c>
      <c r="Z11" s="1">
        <v>48</v>
      </c>
      <c r="AA11" s="1">
        <v>109</v>
      </c>
      <c r="AB11" s="1">
        <v>95</v>
      </c>
      <c r="AG11" s="1">
        <v>51.31</v>
      </c>
      <c r="AH11" s="1">
        <v>53.09</v>
      </c>
      <c r="AI11" s="43">
        <v>54.6</v>
      </c>
      <c r="AJ11" s="3">
        <v>60.2</v>
      </c>
      <c r="AK11" s="1"/>
      <c r="AL11" s="1"/>
    </row>
    <row r="12" spans="1:38">
      <c r="A12" s="1"/>
      <c r="B12" s="42">
        <v>7</v>
      </c>
      <c r="E12" s="42"/>
      <c r="F12" s="42"/>
      <c r="G12" s="42"/>
      <c r="H12" s="42"/>
      <c r="I12" s="42"/>
      <c r="J12" s="42"/>
      <c r="K12" s="42"/>
      <c r="L12" s="42"/>
      <c r="M12" s="43"/>
      <c r="AC12" s="1">
        <v>120</v>
      </c>
      <c r="AD12" s="1">
        <v>116</v>
      </c>
      <c r="AG12" s="1">
        <v>57.19</v>
      </c>
      <c r="AH12" s="1">
        <v>56.33</v>
      </c>
      <c r="AI12" s="43"/>
      <c r="AJ12" s="3"/>
      <c r="AK12" s="1"/>
      <c r="AL12" s="1"/>
    </row>
    <row r="13" spans="1:38">
      <c r="A13" s="1"/>
      <c r="B13" s="42">
        <v>8</v>
      </c>
      <c r="E13" s="42"/>
      <c r="F13" s="42"/>
      <c r="G13" s="42"/>
      <c r="H13" s="42"/>
      <c r="I13" s="42"/>
      <c r="J13" s="42"/>
      <c r="K13" s="42"/>
      <c r="L13" s="42"/>
      <c r="M13" s="43"/>
      <c r="AI13" s="43"/>
      <c r="AJ13" s="3"/>
      <c r="AK13" s="1"/>
      <c r="AL13" s="1"/>
    </row>
    <row r="14" spans="1:38">
      <c r="A14" s="1"/>
      <c r="B14" s="42">
        <v>9</v>
      </c>
      <c r="E14" s="42">
        <v>46.66</v>
      </c>
      <c r="F14" s="42"/>
      <c r="G14" s="42"/>
      <c r="H14" s="42">
        <v>63</v>
      </c>
      <c r="I14" s="42">
        <v>98.1</v>
      </c>
      <c r="J14" s="42">
        <v>82.5</v>
      </c>
      <c r="K14" s="42">
        <v>119.3</v>
      </c>
      <c r="L14" s="42">
        <v>112.4</v>
      </c>
      <c r="M14" s="43"/>
      <c r="P14" s="1">
        <v>89</v>
      </c>
      <c r="Q14" s="1">
        <v>96</v>
      </c>
      <c r="AG14" s="1">
        <v>63.22</v>
      </c>
      <c r="AH14" s="1">
        <v>64.69</v>
      </c>
      <c r="AI14" s="43">
        <v>65.400000000000006</v>
      </c>
      <c r="AJ14" s="3"/>
      <c r="AK14" s="1"/>
      <c r="AL14" s="1"/>
    </row>
    <row r="15" spans="1:38">
      <c r="A15" s="1"/>
      <c r="B15" s="42">
        <v>10</v>
      </c>
      <c r="E15" s="42"/>
      <c r="F15" s="42"/>
      <c r="G15" s="42"/>
      <c r="H15" s="42"/>
      <c r="I15" s="42"/>
      <c r="J15" s="42"/>
      <c r="K15" s="42"/>
      <c r="L15" s="42"/>
      <c r="M15" s="43"/>
      <c r="AI15" s="43"/>
      <c r="AJ15" s="3"/>
      <c r="AK15" s="1"/>
      <c r="AL15" s="1"/>
    </row>
    <row r="16" spans="1:38">
      <c r="A16" s="1"/>
      <c r="B16" s="42">
        <v>11</v>
      </c>
      <c r="E16" s="42"/>
      <c r="F16" s="42"/>
      <c r="G16" s="42"/>
      <c r="H16" s="42"/>
      <c r="I16" s="42"/>
      <c r="J16" s="42"/>
      <c r="K16" s="42"/>
      <c r="L16" s="42"/>
      <c r="M16" s="43"/>
      <c r="AI16" s="43"/>
      <c r="AJ16" s="3"/>
      <c r="AK16" s="1"/>
      <c r="AL16" s="1"/>
    </row>
    <row r="17" spans="1:38">
      <c r="A17" s="1"/>
      <c r="B17" s="42">
        <v>12</v>
      </c>
      <c r="C17" s="1">
        <v>129.69999999999999</v>
      </c>
      <c r="D17" s="1">
        <v>112.1</v>
      </c>
      <c r="E17" s="42"/>
      <c r="F17" s="42">
        <v>66</v>
      </c>
      <c r="G17" s="42">
        <v>69</v>
      </c>
      <c r="H17" s="42">
        <v>75.5</v>
      </c>
      <c r="I17" s="42">
        <v>108.1</v>
      </c>
      <c r="J17" s="42">
        <v>93.5</v>
      </c>
      <c r="K17" s="42">
        <v>137.4</v>
      </c>
      <c r="L17" s="42">
        <v>124.6</v>
      </c>
      <c r="M17" s="43">
        <v>96</v>
      </c>
      <c r="N17" s="1">
        <v>40.4</v>
      </c>
      <c r="O17" s="1">
        <v>46.3</v>
      </c>
      <c r="P17" s="1">
        <v>101</v>
      </c>
      <c r="Q17" s="1">
        <v>109</v>
      </c>
      <c r="R17" s="1">
        <v>93</v>
      </c>
      <c r="S17" s="1">
        <v>96</v>
      </c>
      <c r="T17" s="1">
        <v>121</v>
      </c>
      <c r="U17" s="1">
        <v>130</v>
      </c>
      <c r="V17" s="1">
        <v>134</v>
      </c>
      <c r="W17" s="1">
        <v>135</v>
      </c>
      <c r="X17" s="1">
        <v>142</v>
      </c>
      <c r="Y17" s="1">
        <v>164</v>
      </c>
      <c r="Z17" s="1">
        <v>88</v>
      </c>
      <c r="AA17" s="1">
        <v>164</v>
      </c>
      <c r="AB17" s="1">
        <v>137</v>
      </c>
      <c r="AC17" s="1">
        <v>127</v>
      </c>
      <c r="AD17" s="1">
        <v>136</v>
      </c>
      <c r="AE17" s="1">
        <v>82</v>
      </c>
      <c r="AF17" s="1">
        <v>81</v>
      </c>
      <c r="AG17" s="1">
        <v>75.58</v>
      </c>
      <c r="AH17" s="1">
        <v>73.180000000000007</v>
      </c>
      <c r="AI17" s="43">
        <v>79.599999999999994</v>
      </c>
      <c r="AJ17" s="3">
        <v>103.6</v>
      </c>
      <c r="AK17" s="1"/>
      <c r="AL17" s="1"/>
    </row>
    <row r="18" spans="1:38">
      <c r="A18" s="1"/>
      <c r="B18" s="42">
        <v>13</v>
      </c>
      <c r="E18" s="42"/>
      <c r="F18" s="42"/>
      <c r="G18" s="42"/>
      <c r="H18" s="42"/>
      <c r="I18" s="42"/>
      <c r="J18" s="42"/>
      <c r="K18" s="42"/>
      <c r="L18" s="42"/>
      <c r="M18" s="43"/>
      <c r="AI18" s="43"/>
      <c r="AJ18" s="3"/>
      <c r="AK18" s="1"/>
      <c r="AL18" s="1"/>
    </row>
    <row r="19" spans="1:38">
      <c r="A19" s="1"/>
      <c r="B19" s="42">
        <v>14</v>
      </c>
      <c r="E19" s="42"/>
      <c r="F19" s="42"/>
      <c r="G19" s="42"/>
      <c r="H19" s="42"/>
      <c r="I19" s="42"/>
      <c r="J19" s="42"/>
      <c r="K19" s="42"/>
      <c r="L19" s="42"/>
      <c r="M19" s="43"/>
      <c r="AI19" s="43"/>
      <c r="AJ19" s="3">
        <v>112.1</v>
      </c>
      <c r="AK19" s="1"/>
      <c r="AL19" s="1"/>
    </row>
    <row r="20" spans="1:38">
      <c r="A20" s="1"/>
      <c r="B20" s="42">
        <v>15</v>
      </c>
      <c r="E20" s="42"/>
      <c r="F20" s="42"/>
      <c r="G20" s="42"/>
      <c r="H20" s="42">
        <v>84.5</v>
      </c>
      <c r="I20" s="42">
        <v>123.3</v>
      </c>
      <c r="J20" s="42">
        <v>94.4</v>
      </c>
      <c r="K20" s="42">
        <v>166.7</v>
      </c>
      <c r="L20" s="42">
        <v>152.9</v>
      </c>
      <c r="M20" s="43"/>
      <c r="AI20" s="43"/>
      <c r="AJ20" s="3"/>
      <c r="AK20" s="1"/>
      <c r="AL20" s="1"/>
    </row>
    <row r="21" spans="1:38">
      <c r="A21" s="1"/>
      <c r="B21" s="42">
        <v>16</v>
      </c>
      <c r="E21" s="42"/>
      <c r="F21" s="42"/>
      <c r="G21" s="42"/>
      <c r="H21" s="42"/>
      <c r="I21" s="42"/>
      <c r="J21" s="42"/>
      <c r="K21" s="42"/>
      <c r="L21" s="42"/>
      <c r="M21" s="43"/>
      <c r="AI21" s="43"/>
      <c r="AJ21" s="3"/>
      <c r="AK21" s="1"/>
      <c r="AL21" s="1"/>
    </row>
    <row r="22" spans="1:38">
      <c r="A22" s="1"/>
      <c r="B22" s="42">
        <v>17</v>
      </c>
      <c r="E22" s="42"/>
      <c r="F22" s="42"/>
      <c r="G22" s="42"/>
      <c r="H22" s="42"/>
      <c r="I22" s="42"/>
      <c r="J22" s="42"/>
      <c r="K22" s="42"/>
      <c r="L22" s="42"/>
      <c r="M22" s="43"/>
      <c r="AI22" s="43"/>
      <c r="AJ22" s="3"/>
      <c r="AK22" s="1"/>
      <c r="AL22" s="1"/>
    </row>
    <row r="23" spans="1:38">
      <c r="A23" s="1"/>
      <c r="B23" s="42">
        <v>18</v>
      </c>
      <c r="E23" s="42"/>
      <c r="F23" s="42"/>
      <c r="G23" s="42"/>
      <c r="H23" s="42">
        <v>94.4</v>
      </c>
      <c r="I23" s="42">
        <v>147.19999999999999</v>
      </c>
      <c r="J23" s="42">
        <v>110.2</v>
      </c>
      <c r="K23" s="42">
        <v>191.7</v>
      </c>
      <c r="L23" s="42">
        <v>165.8</v>
      </c>
      <c r="M23" s="43"/>
      <c r="P23" s="1">
        <v>128</v>
      </c>
      <c r="Q23" s="1">
        <v>132</v>
      </c>
      <c r="R23" s="1">
        <v>124</v>
      </c>
      <c r="S23" s="1">
        <v>127</v>
      </c>
      <c r="T23" s="1">
        <v>154</v>
      </c>
      <c r="U23" s="1">
        <v>177</v>
      </c>
      <c r="V23" s="1">
        <v>147</v>
      </c>
      <c r="W23" s="1">
        <v>134</v>
      </c>
      <c r="X23" s="1">
        <v>147</v>
      </c>
      <c r="Y23" s="1">
        <v>176</v>
      </c>
      <c r="Z23" s="1">
        <v>131</v>
      </c>
      <c r="AA23" s="1">
        <v>202</v>
      </c>
      <c r="AB23" s="1">
        <v>192</v>
      </c>
      <c r="AC23" s="1">
        <v>156</v>
      </c>
      <c r="AD23" s="1">
        <v>176</v>
      </c>
      <c r="AG23" s="1">
        <v>103.68</v>
      </c>
      <c r="AH23" s="1">
        <v>101.82</v>
      </c>
      <c r="AI23" s="43"/>
      <c r="AJ23" s="3"/>
      <c r="AK23" s="1"/>
      <c r="AL23" s="1"/>
    </row>
    <row r="24" spans="1:38">
      <c r="A24" s="1"/>
      <c r="B24" s="42">
        <v>19</v>
      </c>
      <c r="E24" s="42"/>
      <c r="F24" s="42"/>
      <c r="G24" s="42"/>
      <c r="H24" s="42"/>
      <c r="I24" s="42"/>
      <c r="J24" s="42"/>
      <c r="K24" s="42"/>
      <c r="L24" s="42"/>
      <c r="M24" s="43"/>
      <c r="AI24" s="43"/>
      <c r="AJ24" s="3"/>
      <c r="AK24" s="1"/>
      <c r="AL24" s="1"/>
    </row>
    <row r="25" spans="1:38">
      <c r="A25" s="1"/>
      <c r="B25" s="42">
        <v>20</v>
      </c>
      <c r="E25" s="42"/>
      <c r="F25" s="42"/>
      <c r="G25" s="42"/>
      <c r="H25" s="42"/>
      <c r="I25" s="42"/>
      <c r="J25" s="42"/>
      <c r="K25" s="42"/>
      <c r="L25" s="42"/>
      <c r="M25" s="43"/>
      <c r="AI25" s="43"/>
      <c r="AJ25" s="3"/>
      <c r="AK25" s="1"/>
      <c r="AL25" s="1"/>
    </row>
    <row r="26" spans="1:38">
      <c r="A26" s="1"/>
      <c r="B26" s="42">
        <v>21</v>
      </c>
      <c r="E26" s="42"/>
      <c r="F26" s="42"/>
      <c r="G26" s="42"/>
      <c r="H26" s="42"/>
      <c r="I26" s="42"/>
      <c r="J26" s="42"/>
      <c r="K26" s="42"/>
      <c r="L26" s="42"/>
      <c r="M26" s="43"/>
      <c r="AI26" s="43"/>
      <c r="AJ26" s="3"/>
      <c r="AK26" s="1"/>
      <c r="AL26" s="1"/>
    </row>
    <row r="27" spans="1:38">
      <c r="A27" s="1"/>
      <c r="B27" s="42">
        <v>22</v>
      </c>
      <c r="E27" s="42"/>
      <c r="F27" s="42"/>
      <c r="G27" s="42"/>
      <c r="H27" s="42"/>
      <c r="I27" s="42"/>
      <c r="J27" s="42"/>
      <c r="K27" s="42"/>
      <c r="L27" s="42"/>
      <c r="M27" s="43"/>
      <c r="AI27" s="43"/>
      <c r="AJ27" s="3"/>
      <c r="AK27" s="1"/>
      <c r="AL27" s="1"/>
    </row>
    <row r="28" spans="1:38">
      <c r="A28" s="1"/>
      <c r="B28" s="42">
        <v>23</v>
      </c>
      <c r="E28" s="42"/>
      <c r="F28" s="42"/>
      <c r="G28" s="42"/>
      <c r="H28" s="42"/>
      <c r="I28" s="42"/>
      <c r="J28" s="42"/>
      <c r="K28" s="42"/>
      <c r="L28" s="42"/>
      <c r="M28" s="43"/>
      <c r="AI28" s="43"/>
      <c r="AJ28" s="3"/>
      <c r="AK28" s="1"/>
      <c r="AL28" s="1"/>
    </row>
    <row r="29" spans="1:38">
      <c r="A29" s="1"/>
      <c r="B29" s="42">
        <v>24</v>
      </c>
      <c r="E29" s="42"/>
      <c r="F29" s="42">
        <v>110</v>
      </c>
      <c r="G29" s="42">
        <v>121</v>
      </c>
      <c r="H29" s="42"/>
      <c r="I29" s="42"/>
      <c r="J29" s="42"/>
      <c r="K29" s="42"/>
      <c r="L29" s="42">
        <v>181</v>
      </c>
      <c r="M29" s="43">
        <v>111</v>
      </c>
      <c r="N29" s="1">
        <v>98</v>
      </c>
      <c r="O29" s="1">
        <v>101</v>
      </c>
      <c r="P29" s="1">
        <v>162</v>
      </c>
      <c r="Q29" s="1">
        <v>164</v>
      </c>
      <c r="R29" s="1">
        <v>146</v>
      </c>
      <c r="S29" s="1">
        <v>162</v>
      </c>
      <c r="T29" s="1">
        <v>191</v>
      </c>
      <c r="U29" s="1">
        <v>227</v>
      </c>
      <c r="V29" s="1">
        <v>182</v>
      </c>
      <c r="W29" s="1">
        <v>178</v>
      </c>
      <c r="Z29" s="1">
        <v>171</v>
      </c>
      <c r="AA29" s="1">
        <v>246</v>
      </c>
      <c r="AC29" s="1">
        <v>203</v>
      </c>
      <c r="AD29" s="1">
        <v>207</v>
      </c>
      <c r="AE29" s="1">
        <v>94</v>
      </c>
      <c r="AF29" s="1">
        <v>92</v>
      </c>
      <c r="AG29" s="1">
        <v>126.66</v>
      </c>
      <c r="AH29" s="1">
        <v>119.7</v>
      </c>
      <c r="AI29" s="43">
        <v>125.2</v>
      </c>
      <c r="AJ29" s="3"/>
      <c r="AK29" s="1"/>
      <c r="AL29" s="1"/>
    </row>
    <row r="30" spans="1:38">
      <c r="A30" s="1"/>
      <c r="B30" s="42">
        <v>25</v>
      </c>
      <c r="E30" s="42"/>
      <c r="F30" s="42"/>
      <c r="G30" s="42"/>
      <c r="H30" s="42"/>
      <c r="I30" s="42"/>
      <c r="J30" s="42"/>
      <c r="K30" s="42"/>
      <c r="L30" s="42"/>
      <c r="M30" s="43"/>
      <c r="AI30" s="43"/>
      <c r="AJ30" s="3"/>
      <c r="AK30" s="1"/>
      <c r="AL30" s="1"/>
    </row>
    <row r="31" spans="1:38">
      <c r="A31" s="1"/>
      <c r="B31" s="42">
        <v>26</v>
      </c>
      <c r="E31" s="42"/>
      <c r="F31" s="42"/>
      <c r="G31" s="42"/>
      <c r="H31" s="42"/>
      <c r="I31" s="42"/>
      <c r="J31" s="42"/>
      <c r="K31" s="42"/>
      <c r="L31" s="42"/>
      <c r="M31" s="43"/>
      <c r="AI31" s="43"/>
      <c r="AJ31" s="3"/>
      <c r="AK31" s="1"/>
      <c r="AL31" s="1"/>
    </row>
    <row r="32" spans="1:38">
      <c r="A32" s="1"/>
      <c r="B32" s="42">
        <v>27</v>
      </c>
      <c r="E32" s="42"/>
      <c r="F32" s="42"/>
      <c r="G32" s="42"/>
      <c r="H32" s="42"/>
      <c r="I32" s="42"/>
      <c r="J32" s="42"/>
      <c r="K32" s="42"/>
      <c r="L32" s="42"/>
      <c r="M32" s="43"/>
      <c r="AI32" s="43"/>
      <c r="AJ32" s="3"/>
      <c r="AK32" s="1"/>
      <c r="AL32" s="1"/>
    </row>
    <row r="33" spans="1:38">
      <c r="A33" s="1"/>
      <c r="B33" s="42">
        <v>28</v>
      </c>
      <c r="E33" s="42"/>
      <c r="F33" s="42"/>
      <c r="G33" s="42"/>
      <c r="H33" s="42"/>
      <c r="I33" s="42"/>
      <c r="J33" s="42"/>
      <c r="K33" s="42"/>
      <c r="L33" s="42"/>
      <c r="M33" s="43"/>
      <c r="AI33" s="43"/>
      <c r="AJ33" s="3"/>
      <c r="AK33" s="1"/>
      <c r="AL33" s="1"/>
    </row>
    <row r="34" spans="1:38">
      <c r="A34" s="1"/>
      <c r="B34" s="42">
        <v>29</v>
      </c>
      <c r="E34" s="42"/>
      <c r="F34" s="42"/>
      <c r="G34" s="42"/>
      <c r="H34" s="42"/>
      <c r="I34" s="42"/>
      <c r="J34" s="42"/>
      <c r="K34" s="42"/>
      <c r="L34" s="42"/>
      <c r="M34" s="43"/>
      <c r="AI34" s="43"/>
      <c r="AJ34" s="3"/>
      <c r="AK34" s="1"/>
      <c r="AL34" s="1"/>
    </row>
    <row r="35" spans="1:38">
      <c r="A35" s="1"/>
      <c r="B35" s="42">
        <v>30</v>
      </c>
      <c r="E35" s="42"/>
      <c r="F35" s="42"/>
      <c r="G35" s="42"/>
      <c r="H35" s="42"/>
      <c r="I35" s="42"/>
      <c r="J35" s="42"/>
      <c r="K35" s="42"/>
      <c r="L35" s="42"/>
      <c r="M35" s="43"/>
      <c r="AI35" s="43"/>
      <c r="AJ35" s="3"/>
      <c r="AK35" s="1"/>
      <c r="AL35" s="1"/>
    </row>
    <row r="36" spans="1:38">
      <c r="A36" s="1"/>
      <c r="B36" s="42">
        <v>31</v>
      </c>
      <c r="E36" s="42"/>
      <c r="F36" s="42"/>
      <c r="G36" s="42"/>
      <c r="H36" s="42"/>
      <c r="I36" s="42"/>
      <c r="J36" s="42"/>
      <c r="K36" s="42"/>
      <c r="L36" s="42"/>
      <c r="M36" s="43"/>
      <c r="AI36" s="43"/>
      <c r="AJ36" s="3"/>
      <c r="AK36" s="1"/>
      <c r="AL36" s="1"/>
    </row>
    <row r="37" spans="1:38">
      <c r="A37" s="1"/>
      <c r="B37" s="42">
        <v>32</v>
      </c>
      <c r="E37" s="42"/>
      <c r="F37" s="42"/>
      <c r="G37" s="42"/>
      <c r="H37" s="42"/>
      <c r="I37" s="42"/>
      <c r="J37" s="42"/>
      <c r="K37" s="42"/>
      <c r="L37" s="42"/>
      <c r="M37" s="43"/>
      <c r="AI37" s="43"/>
      <c r="AJ37" s="3"/>
      <c r="AK37" s="1"/>
      <c r="AL37" s="1"/>
    </row>
    <row r="38" spans="1:38">
      <c r="A38" s="1"/>
      <c r="B38" s="42">
        <v>33</v>
      </c>
      <c r="E38" s="42"/>
      <c r="F38" s="42"/>
      <c r="G38" s="42"/>
      <c r="H38" s="42"/>
      <c r="I38" s="42"/>
      <c r="J38" s="42"/>
      <c r="K38" s="42"/>
      <c r="L38" s="42"/>
      <c r="M38" s="43"/>
      <c r="AI38" s="43"/>
      <c r="AJ38" s="3"/>
      <c r="AK38" s="1"/>
      <c r="AL38" s="1"/>
    </row>
    <row r="39" spans="1:38">
      <c r="A39" s="1"/>
      <c r="B39" s="42">
        <v>34</v>
      </c>
      <c r="E39" s="42"/>
      <c r="F39" s="42"/>
      <c r="G39" s="42"/>
      <c r="H39" s="42"/>
      <c r="I39" s="42"/>
      <c r="J39" s="42"/>
      <c r="K39" s="42"/>
      <c r="L39" s="42"/>
      <c r="M39" s="43"/>
      <c r="AI39" s="43"/>
      <c r="AJ39" s="3"/>
      <c r="AK39" s="1"/>
      <c r="AL39" s="1"/>
    </row>
    <row r="40" spans="1:38">
      <c r="A40" s="1"/>
      <c r="B40" s="42">
        <v>35</v>
      </c>
      <c r="E40" s="42"/>
      <c r="F40" s="42"/>
      <c r="G40" s="42"/>
      <c r="H40" s="42"/>
      <c r="I40" s="42"/>
      <c r="J40" s="42"/>
      <c r="K40" s="42"/>
      <c r="L40" s="42"/>
      <c r="M40" s="43"/>
      <c r="AI40" s="43"/>
      <c r="AJ40" s="3"/>
      <c r="AK40" s="1"/>
      <c r="AL40" s="1"/>
    </row>
    <row r="41" spans="1:38">
      <c r="A41" s="1"/>
      <c r="B41" s="42">
        <v>36</v>
      </c>
      <c r="D41" s="1">
        <v>225.7</v>
      </c>
      <c r="E41" s="42"/>
      <c r="F41" s="42">
        <v>151</v>
      </c>
      <c r="G41" s="42">
        <v>161</v>
      </c>
      <c r="H41" s="42"/>
      <c r="I41" s="42"/>
      <c r="J41" s="42">
        <v>145</v>
      </c>
      <c r="K41" s="42"/>
      <c r="L41" s="42">
        <v>216</v>
      </c>
      <c r="M41" s="43">
        <v>157</v>
      </c>
      <c r="N41" s="1">
        <v>141</v>
      </c>
      <c r="O41" s="1">
        <v>153</v>
      </c>
      <c r="P41" s="1">
        <v>207</v>
      </c>
      <c r="Q41" s="1">
        <v>220</v>
      </c>
      <c r="R41" s="1">
        <v>166</v>
      </c>
      <c r="S41" s="1">
        <v>213</v>
      </c>
      <c r="T41" s="1">
        <v>260</v>
      </c>
      <c r="U41" s="1">
        <v>311</v>
      </c>
      <c r="V41" s="1">
        <v>229</v>
      </c>
      <c r="W41" s="1">
        <v>256</v>
      </c>
      <c r="Z41" s="1">
        <v>202</v>
      </c>
      <c r="AC41" s="1">
        <v>241</v>
      </c>
      <c r="AD41" s="1">
        <v>280</v>
      </c>
      <c r="AE41" s="1">
        <v>102</v>
      </c>
      <c r="AG41" s="1">
        <v>183.44</v>
      </c>
      <c r="AH41" s="1">
        <v>167.33</v>
      </c>
      <c r="AI41" s="43">
        <v>169.2</v>
      </c>
      <c r="AJ41" s="3"/>
      <c r="AK41" s="1"/>
      <c r="AL41" s="1"/>
    </row>
    <row r="42" spans="1:38">
      <c r="A42" s="1"/>
      <c r="B42" s="42">
        <v>37</v>
      </c>
      <c r="E42" s="42"/>
      <c r="F42" s="42"/>
      <c r="G42" s="42"/>
      <c r="H42" s="42"/>
      <c r="I42" s="42"/>
      <c r="J42" s="42"/>
      <c r="K42" s="42"/>
      <c r="L42" s="42"/>
      <c r="M42" s="43"/>
      <c r="AI42" s="43"/>
      <c r="AJ42" s="3"/>
      <c r="AK42" s="1"/>
      <c r="AL42" s="1"/>
    </row>
    <row r="43" spans="1:38">
      <c r="A43" s="1"/>
      <c r="B43" s="42">
        <v>38</v>
      </c>
      <c r="E43" s="42"/>
      <c r="F43" s="42"/>
      <c r="G43" s="42"/>
      <c r="H43" s="42"/>
      <c r="I43" s="42"/>
      <c r="J43" s="42"/>
      <c r="K43" s="42"/>
      <c r="L43" s="42"/>
      <c r="M43" s="43"/>
      <c r="AI43" s="43"/>
      <c r="AJ43" s="3"/>
      <c r="AK43" s="1"/>
      <c r="AL43" s="1"/>
    </row>
    <row r="44" spans="1:38">
      <c r="A44" s="1"/>
      <c r="B44" s="42">
        <v>39</v>
      </c>
      <c r="E44" s="42"/>
      <c r="F44" s="42"/>
      <c r="G44" s="42"/>
      <c r="H44" s="42"/>
      <c r="I44" s="42"/>
      <c r="J44" s="42"/>
      <c r="K44" s="42"/>
      <c r="L44" s="42"/>
      <c r="M44" s="43"/>
      <c r="AI44" s="43"/>
      <c r="AJ44" s="3"/>
      <c r="AK44" s="1"/>
      <c r="AL44" s="1"/>
    </row>
    <row r="45" spans="1:38">
      <c r="A45" s="1"/>
      <c r="B45" s="42">
        <v>40</v>
      </c>
      <c r="E45" s="42"/>
      <c r="F45" s="42"/>
      <c r="G45" s="42"/>
      <c r="H45" s="42"/>
      <c r="I45" s="42"/>
      <c r="J45" s="42"/>
      <c r="K45" s="42"/>
      <c r="L45" s="42"/>
      <c r="M45" s="43"/>
      <c r="AI45" s="43"/>
      <c r="AJ45" s="3"/>
      <c r="AK45" s="1"/>
      <c r="AL45" s="1"/>
    </row>
    <row r="46" spans="1:38">
      <c r="A46" s="1"/>
      <c r="B46" s="42">
        <v>41</v>
      </c>
      <c r="E46" s="42"/>
      <c r="F46" s="42"/>
      <c r="G46" s="42"/>
      <c r="H46" s="42"/>
      <c r="I46" s="42"/>
      <c r="J46" s="42"/>
      <c r="K46" s="42"/>
      <c r="L46" s="42"/>
      <c r="M46" s="43"/>
      <c r="AI46" s="43"/>
      <c r="AJ46" s="3"/>
      <c r="AK46" s="1"/>
      <c r="AL46" s="1"/>
    </row>
    <row r="47" spans="1:38">
      <c r="A47" s="1"/>
      <c r="B47" s="42">
        <v>42</v>
      </c>
      <c r="E47" s="42"/>
      <c r="F47" s="42"/>
      <c r="G47" s="42"/>
      <c r="H47" s="42"/>
      <c r="I47" s="42"/>
      <c r="J47" s="42"/>
      <c r="K47" s="42"/>
      <c r="L47" s="42"/>
      <c r="M47" s="43"/>
      <c r="AI47" s="43"/>
      <c r="AJ47" s="3"/>
      <c r="AK47" s="1"/>
      <c r="AL47" s="1"/>
    </row>
    <row r="48" spans="1:38">
      <c r="A48" s="1"/>
      <c r="B48" s="42">
        <v>43</v>
      </c>
      <c r="E48" s="42"/>
      <c r="F48" s="42"/>
      <c r="G48" s="42"/>
      <c r="H48" s="42"/>
      <c r="I48" s="42"/>
      <c r="J48" s="42"/>
      <c r="K48" s="42"/>
      <c r="L48" s="42"/>
      <c r="M48" s="43"/>
      <c r="AI48" s="43"/>
      <c r="AJ48" s="3"/>
      <c r="AK48" s="1"/>
      <c r="AL48" s="1"/>
    </row>
    <row r="49" spans="1:38">
      <c r="A49" s="1"/>
      <c r="B49" s="42">
        <v>44</v>
      </c>
      <c r="E49" s="42"/>
      <c r="F49" s="42"/>
      <c r="G49" s="42"/>
      <c r="H49" s="42"/>
      <c r="I49" s="42"/>
      <c r="J49" s="42"/>
      <c r="K49" s="42"/>
      <c r="L49" s="42"/>
      <c r="M49" s="43"/>
      <c r="AI49" s="43"/>
      <c r="AJ49" s="3"/>
      <c r="AK49" s="1"/>
      <c r="AL49" s="1"/>
    </row>
    <row r="50" spans="1:38">
      <c r="A50" s="1"/>
      <c r="B50" s="42">
        <v>45</v>
      </c>
      <c r="E50" s="42"/>
      <c r="F50" s="42"/>
      <c r="G50" s="42"/>
      <c r="H50" s="42"/>
      <c r="I50" s="42"/>
      <c r="J50" s="42"/>
      <c r="K50" s="42"/>
      <c r="L50" s="42"/>
      <c r="M50" s="43"/>
      <c r="AI50" s="43"/>
      <c r="AJ50" s="3"/>
      <c r="AK50" s="1"/>
      <c r="AL50" s="1"/>
    </row>
    <row r="51" spans="1:38">
      <c r="A51" s="1"/>
      <c r="B51" s="42">
        <v>46</v>
      </c>
      <c r="E51" s="42"/>
      <c r="F51" s="42"/>
      <c r="G51" s="42"/>
      <c r="H51" s="42"/>
      <c r="I51" s="42"/>
      <c r="J51" s="42"/>
      <c r="K51" s="42"/>
      <c r="L51" s="42"/>
      <c r="M51" s="43"/>
      <c r="AI51" s="43"/>
      <c r="AJ51" s="3"/>
      <c r="AK51" s="1"/>
      <c r="AL51" s="1"/>
    </row>
    <row r="52" spans="1:38">
      <c r="A52" s="1"/>
      <c r="B52" s="42">
        <v>47</v>
      </c>
      <c r="E52" s="42"/>
      <c r="F52" s="42"/>
      <c r="G52" s="42"/>
      <c r="H52" s="42"/>
      <c r="I52" s="42"/>
      <c r="J52" s="42"/>
      <c r="K52" s="42"/>
      <c r="L52" s="42"/>
      <c r="M52" s="43"/>
      <c r="AI52" s="43"/>
      <c r="AJ52" s="3"/>
      <c r="AK52" s="1"/>
      <c r="AL52" s="1"/>
    </row>
    <row r="53" spans="1:38">
      <c r="A53" s="1"/>
      <c r="B53" s="42">
        <v>48</v>
      </c>
      <c r="E53" s="42"/>
      <c r="F53" s="42">
        <v>177</v>
      </c>
      <c r="G53" s="42">
        <v>190</v>
      </c>
      <c r="H53" s="42">
        <v>208</v>
      </c>
      <c r="I53" s="42"/>
      <c r="J53" s="42">
        <v>167</v>
      </c>
      <c r="K53" s="42"/>
      <c r="L53" s="42">
        <v>252</v>
      </c>
      <c r="M53" s="43">
        <v>209</v>
      </c>
      <c r="N53" s="1">
        <v>187</v>
      </c>
      <c r="O53" s="1">
        <v>188</v>
      </c>
      <c r="P53" s="1">
        <v>219</v>
      </c>
      <c r="Q53" s="1">
        <v>277</v>
      </c>
      <c r="R53" s="1">
        <v>183</v>
      </c>
      <c r="S53" s="1">
        <v>267</v>
      </c>
      <c r="T53" s="1">
        <v>287</v>
      </c>
      <c r="U53" s="1">
        <v>329</v>
      </c>
      <c r="AA53" s="1">
        <v>259</v>
      </c>
      <c r="AD53" s="1">
        <v>331</v>
      </c>
      <c r="AF53" s="1">
        <v>98</v>
      </c>
      <c r="AI53" s="43">
        <v>198.1</v>
      </c>
      <c r="AJ53" s="3"/>
      <c r="AK53" s="1"/>
      <c r="AL53" s="1"/>
    </row>
    <row r="54" spans="1:38">
      <c r="A54" s="1"/>
      <c r="B54" s="42">
        <v>49</v>
      </c>
      <c r="E54" s="42"/>
      <c r="F54" s="42"/>
      <c r="G54" s="42"/>
      <c r="H54" s="42"/>
      <c r="I54" s="42"/>
      <c r="J54" s="42"/>
      <c r="K54" s="42"/>
      <c r="L54" s="42"/>
      <c r="M54" s="43"/>
      <c r="AI54" s="43"/>
      <c r="AJ54" s="3"/>
      <c r="AK54" s="1"/>
      <c r="AL54" s="1"/>
    </row>
    <row r="55" spans="1:38">
      <c r="A55" s="1"/>
      <c r="B55" s="42">
        <v>50</v>
      </c>
      <c r="E55" s="42"/>
      <c r="F55" s="42"/>
      <c r="G55" s="42"/>
      <c r="H55" s="42"/>
      <c r="I55" s="42"/>
      <c r="J55" s="42"/>
      <c r="K55" s="42"/>
      <c r="L55" s="42"/>
      <c r="M55" s="43"/>
      <c r="AI55" s="43"/>
      <c r="AJ55" s="3"/>
      <c r="AK55" s="1"/>
      <c r="AL55" s="1"/>
    </row>
    <row r="56" spans="1:38">
      <c r="A56" s="1"/>
      <c r="B56" s="42">
        <v>51</v>
      </c>
      <c r="E56" s="42"/>
      <c r="F56" s="42"/>
      <c r="G56" s="42"/>
      <c r="H56" s="42"/>
      <c r="I56" s="42"/>
      <c r="J56" s="42"/>
      <c r="K56" s="42"/>
      <c r="L56" s="42"/>
      <c r="M56" s="43"/>
      <c r="AI56" s="43"/>
      <c r="AJ56" s="3"/>
      <c r="AK56" s="1"/>
      <c r="AL56" s="1"/>
    </row>
    <row r="57" spans="1:38">
      <c r="A57" s="1"/>
      <c r="B57" s="42">
        <v>52</v>
      </c>
      <c r="E57" s="42"/>
      <c r="F57" s="42"/>
      <c r="G57" s="42"/>
      <c r="H57" s="42"/>
      <c r="I57" s="42"/>
      <c r="J57" s="42"/>
      <c r="K57" s="42"/>
      <c r="L57" s="42"/>
      <c r="M57" s="43"/>
      <c r="AI57" s="43"/>
      <c r="AJ57" s="3"/>
      <c r="AK57" s="1"/>
      <c r="AL57" s="1"/>
    </row>
    <row r="58" spans="1:38">
      <c r="A58" s="1"/>
      <c r="B58" s="42">
        <v>53</v>
      </c>
      <c r="E58" s="42"/>
      <c r="F58" s="42"/>
      <c r="G58" s="42"/>
      <c r="H58" s="42"/>
      <c r="I58" s="42"/>
      <c r="J58" s="42"/>
      <c r="K58" s="42"/>
      <c r="L58" s="42"/>
      <c r="M58" s="43"/>
      <c r="AI58" s="43"/>
      <c r="AJ58" s="3"/>
      <c r="AK58" s="1"/>
      <c r="AL58" s="1"/>
    </row>
    <row r="59" spans="1:38">
      <c r="A59" s="1"/>
      <c r="B59" s="42">
        <v>54</v>
      </c>
      <c r="E59" s="42"/>
      <c r="F59" s="42"/>
      <c r="G59" s="42"/>
      <c r="H59" s="42"/>
      <c r="I59" s="42"/>
      <c r="J59" s="42"/>
      <c r="K59" s="42"/>
      <c r="L59" s="42"/>
      <c r="M59" s="43"/>
      <c r="AI59" s="43"/>
      <c r="AJ59" s="3"/>
      <c r="AK59" s="1"/>
      <c r="AL59" s="1"/>
    </row>
    <row r="60" spans="1:38">
      <c r="A60" s="1"/>
      <c r="B60" s="42">
        <v>55</v>
      </c>
      <c r="E60" s="42"/>
      <c r="F60" s="42"/>
      <c r="G60" s="42"/>
      <c r="H60" s="42"/>
      <c r="I60" s="42"/>
      <c r="J60" s="42"/>
      <c r="K60" s="42"/>
      <c r="L60" s="42"/>
      <c r="M60" s="43"/>
      <c r="AI60" s="43"/>
      <c r="AJ60" s="3"/>
      <c r="AK60" s="1"/>
      <c r="AL60" s="1"/>
    </row>
    <row r="61" spans="1:38">
      <c r="A61" s="1"/>
      <c r="B61" s="42">
        <v>56</v>
      </c>
      <c r="E61" s="42"/>
      <c r="F61" s="42"/>
      <c r="G61" s="42"/>
      <c r="H61" s="42"/>
      <c r="I61" s="42"/>
      <c r="J61" s="42"/>
      <c r="K61" s="42"/>
      <c r="L61" s="42"/>
      <c r="M61" s="43"/>
      <c r="AI61" s="43"/>
      <c r="AJ61" s="3"/>
      <c r="AK61" s="1"/>
      <c r="AL61" s="1"/>
    </row>
    <row r="62" spans="1:38">
      <c r="A62" s="1"/>
      <c r="B62" s="42">
        <v>57</v>
      </c>
      <c r="E62" s="42"/>
      <c r="F62" s="42"/>
      <c r="G62" s="42"/>
      <c r="H62" s="42"/>
      <c r="I62" s="42"/>
      <c r="J62" s="42"/>
      <c r="K62" s="42"/>
      <c r="L62" s="42"/>
      <c r="M62" s="43"/>
      <c r="AI62" s="43"/>
      <c r="AJ62" s="3"/>
      <c r="AK62" s="1"/>
      <c r="AL62" s="1"/>
    </row>
    <row r="63" spans="1:38">
      <c r="A63" s="1"/>
      <c r="B63" s="42">
        <v>58</v>
      </c>
      <c r="E63" s="42"/>
      <c r="F63" s="42"/>
      <c r="G63" s="42"/>
      <c r="H63" s="42"/>
      <c r="I63" s="42"/>
      <c r="J63" s="42"/>
      <c r="K63" s="42"/>
      <c r="L63" s="42"/>
      <c r="M63" s="43"/>
      <c r="AI63" s="43"/>
      <c r="AJ63" s="3"/>
      <c r="AK63" s="1"/>
      <c r="AL63" s="1"/>
    </row>
    <row r="64" spans="1:38">
      <c r="A64" s="1"/>
      <c r="B64" s="42">
        <v>59</v>
      </c>
      <c r="E64" s="42"/>
      <c r="F64" s="42"/>
      <c r="G64" s="42"/>
      <c r="H64" s="42"/>
      <c r="I64" s="42"/>
      <c r="J64" s="42"/>
      <c r="K64" s="42"/>
      <c r="L64" s="42"/>
      <c r="M64" s="43"/>
      <c r="AI64" s="43"/>
      <c r="AJ64" s="3"/>
      <c r="AK64" s="1"/>
      <c r="AL64" s="1"/>
    </row>
    <row r="65" spans="1:38">
      <c r="A65" s="1"/>
      <c r="B65" s="42">
        <v>60</v>
      </c>
      <c r="E65" s="42"/>
      <c r="G65" s="42"/>
      <c r="H65" s="42"/>
      <c r="I65" s="42"/>
      <c r="J65" s="42">
        <v>177</v>
      </c>
      <c r="K65" s="42"/>
      <c r="L65" s="42">
        <v>270</v>
      </c>
      <c r="M65" s="43"/>
      <c r="N65" s="1">
        <v>200</v>
      </c>
      <c r="O65" s="1">
        <v>244</v>
      </c>
      <c r="AC65" s="1">
        <v>290</v>
      </c>
      <c r="AH65" s="1">
        <v>230.4</v>
      </c>
      <c r="AI65" s="43">
        <v>221.3</v>
      </c>
      <c r="AJ65" s="3">
        <v>268</v>
      </c>
      <c r="AK65" s="1"/>
      <c r="AL65" s="1"/>
    </row>
    <row r="66" spans="1:38">
      <c r="A66" s="1"/>
      <c r="B66" s="42">
        <v>61</v>
      </c>
      <c r="E66" s="42"/>
      <c r="F66" s="42"/>
      <c r="G66" s="42"/>
      <c r="H66" s="42"/>
      <c r="I66" s="42"/>
      <c r="J66" s="42"/>
      <c r="K66" s="42"/>
      <c r="L66" s="42"/>
      <c r="M66" s="43"/>
      <c r="AI66" s="43"/>
      <c r="AJ66" s="3"/>
      <c r="AK66" s="1"/>
      <c r="AL66" s="1"/>
    </row>
    <row r="67" spans="1:38">
      <c r="A67" s="1"/>
      <c r="B67" s="42">
        <v>62</v>
      </c>
      <c r="E67" s="42"/>
      <c r="F67" s="42"/>
      <c r="G67" s="42"/>
      <c r="H67" s="42"/>
      <c r="I67" s="42"/>
      <c r="J67" s="42"/>
      <c r="K67" s="42"/>
      <c r="L67" s="42"/>
      <c r="M67" s="43"/>
      <c r="AI67" s="43"/>
      <c r="AJ67" s="3"/>
      <c r="AK67" s="1"/>
      <c r="AL67" s="1"/>
    </row>
    <row r="68" spans="1:38">
      <c r="A68" s="1"/>
      <c r="B68" s="42">
        <v>63</v>
      </c>
      <c r="E68" s="42"/>
      <c r="F68" s="42"/>
      <c r="G68" s="42"/>
      <c r="H68" s="42"/>
      <c r="I68" s="42"/>
      <c r="J68" s="42"/>
      <c r="K68" s="42"/>
      <c r="L68" s="42"/>
      <c r="M68" s="43"/>
      <c r="AI68" s="43"/>
      <c r="AJ68" s="3"/>
      <c r="AK68" s="1"/>
      <c r="AL68" s="1"/>
    </row>
    <row r="69" spans="1:38">
      <c r="A69" s="1"/>
      <c r="B69" s="42">
        <v>64</v>
      </c>
      <c r="E69" s="42"/>
      <c r="F69" s="42"/>
      <c r="G69" s="42"/>
      <c r="H69" s="42"/>
      <c r="I69" s="42"/>
      <c r="J69" s="42"/>
      <c r="K69" s="42"/>
      <c r="L69" s="42"/>
      <c r="M69" s="43"/>
      <c r="AI69" s="43"/>
      <c r="AJ69" s="3"/>
      <c r="AK69" s="1"/>
      <c r="AL69" s="1"/>
    </row>
    <row r="70" spans="1:38">
      <c r="A70" s="1"/>
      <c r="B70" s="42">
        <v>65</v>
      </c>
      <c r="E70" s="42"/>
      <c r="F70" s="42"/>
      <c r="G70" s="42"/>
      <c r="H70" s="42"/>
      <c r="I70" s="42"/>
      <c r="J70" s="42"/>
      <c r="K70" s="42"/>
      <c r="L70" s="42"/>
      <c r="M70" s="43"/>
      <c r="AI70" s="43"/>
      <c r="AJ70" s="3"/>
      <c r="AK70" s="1"/>
      <c r="AL70" s="1"/>
    </row>
    <row r="71" spans="1:38">
      <c r="A71" s="1"/>
      <c r="B71" s="42">
        <v>66</v>
      </c>
      <c r="E71" s="42"/>
      <c r="F71" s="42"/>
      <c r="G71" s="42"/>
      <c r="H71" s="42"/>
      <c r="I71" s="42"/>
      <c r="J71" s="42"/>
      <c r="K71" s="42"/>
      <c r="L71" s="42"/>
      <c r="M71" s="43"/>
      <c r="AI71" s="43"/>
      <c r="AJ71" s="3"/>
      <c r="AK71" s="1"/>
      <c r="AL71" s="1"/>
    </row>
    <row r="72" spans="1:38">
      <c r="A72" s="1"/>
      <c r="B72" s="42">
        <v>67</v>
      </c>
      <c r="E72" s="42"/>
      <c r="F72" s="42"/>
      <c r="G72" s="42"/>
      <c r="H72" s="42"/>
      <c r="I72" s="42"/>
      <c r="J72" s="42"/>
      <c r="K72" s="42"/>
      <c r="L72" s="42"/>
      <c r="M72" s="43"/>
      <c r="AI72" s="43"/>
      <c r="AJ72" s="3"/>
      <c r="AK72" s="1"/>
      <c r="AL72" s="1"/>
    </row>
    <row r="73" spans="1:38">
      <c r="A73" s="1"/>
      <c r="B73" s="42">
        <v>68</v>
      </c>
      <c r="E73" s="42"/>
      <c r="F73" s="42"/>
      <c r="G73" s="42"/>
      <c r="H73" s="42"/>
      <c r="I73" s="42"/>
      <c r="J73" s="42"/>
      <c r="K73" s="42"/>
      <c r="L73" s="42"/>
      <c r="M73" s="43"/>
      <c r="AI73" s="43"/>
      <c r="AJ73" s="3"/>
      <c r="AK73" s="1"/>
      <c r="AL73" s="1"/>
    </row>
    <row r="74" spans="1:38">
      <c r="A74" s="1"/>
      <c r="B74" s="42">
        <v>69</v>
      </c>
      <c r="E74" s="42"/>
      <c r="F74" s="42"/>
      <c r="G74" s="42"/>
      <c r="H74" s="42"/>
      <c r="I74" s="42"/>
      <c r="J74" s="42"/>
      <c r="K74" s="42"/>
      <c r="L74" s="42"/>
      <c r="M74" s="43"/>
      <c r="AI74" s="43"/>
      <c r="AJ74" s="3"/>
      <c r="AK74" s="1"/>
      <c r="AL74" s="1"/>
    </row>
    <row r="75" spans="1:38">
      <c r="A75" s="1"/>
      <c r="B75" s="42">
        <v>70</v>
      </c>
      <c r="E75" s="42"/>
      <c r="F75" s="42"/>
      <c r="G75" s="42"/>
      <c r="H75" s="42"/>
      <c r="I75" s="42"/>
      <c r="J75" s="42"/>
      <c r="K75" s="42"/>
      <c r="L75" s="42"/>
      <c r="M75" s="43"/>
      <c r="AI75" s="43"/>
      <c r="AJ75" s="3"/>
      <c r="AK75" s="1"/>
      <c r="AL75" s="1"/>
    </row>
    <row r="76" spans="1:38">
      <c r="A76" s="1"/>
      <c r="B76" s="42">
        <v>71</v>
      </c>
      <c r="E76" s="42"/>
      <c r="F76" s="42"/>
      <c r="G76" s="42"/>
      <c r="H76" s="42"/>
      <c r="I76" s="42"/>
      <c r="J76" s="42"/>
      <c r="K76" s="42"/>
      <c r="L76" s="42"/>
      <c r="M76" s="43"/>
      <c r="AI76" s="43"/>
      <c r="AJ76" s="3"/>
      <c r="AK76" s="1"/>
      <c r="AL76" s="1"/>
    </row>
    <row r="77" spans="1:38">
      <c r="A77" s="1"/>
      <c r="B77" s="42">
        <v>72</v>
      </c>
      <c r="E77" s="42"/>
      <c r="F77" s="42">
        <v>199</v>
      </c>
      <c r="G77" s="42">
        <v>205</v>
      </c>
      <c r="H77" s="42"/>
      <c r="I77" s="42"/>
      <c r="J77" s="42">
        <v>204</v>
      </c>
      <c r="K77" s="42"/>
      <c r="L77" s="42">
        <v>275</v>
      </c>
      <c r="M77" s="43"/>
      <c r="N77" s="1">
        <v>221</v>
      </c>
      <c r="O77" s="1">
        <v>310</v>
      </c>
      <c r="P77" s="1">
        <v>235</v>
      </c>
      <c r="Q77" s="1">
        <v>311</v>
      </c>
      <c r="AI77" s="43">
        <v>244.4</v>
      </c>
      <c r="AJ77" s="3"/>
      <c r="AK77" s="1"/>
      <c r="AL77" s="1"/>
    </row>
    <row r="78" spans="1:38">
      <c r="A78" s="1"/>
      <c r="B78" s="42">
        <v>73</v>
      </c>
      <c r="E78" s="42"/>
      <c r="F78" s="42"/>
      <c r="G78" s="42"/>
      <c r="H78" s="42"/>
      <c r="I78" s="42"/>
      <c r="J78" s="42"/>
      <c r="K78" s="42"/>
      <c r="L78" s="42"/>
      <c r="M78" s="43"/>
      <c r="AI78" s="43"/>
      <c r="AJ78" s="3"/>
      <c r="AK78" s="1"/>
      <c r="AL78" s="1"/>
    </row>
    <row r="79" spans="1:38">
      <c r="A79" s="1"/>
      <c r="B79" s="42">
        <v>74</v>
      </c>
      <c r="E79" s="42"/>
      <c r="F79" s="42"/>
      <c r="G79" s="42"/>
      <c r="H79" s="42"/>
      <c r="I79" s="42"/>
      <c r="J79" s="42"/>
      <c r="K79" s="42"/>
      <c r="L79" s="42"/>
      <c r="M79" s="43"/>
      <c r="AI79" s="43"/>
      <c r="AJ79" s="3"/>
      <c r="AK79" s="1"/>
      <c r="AL79" s="1"/>
    </row>
    <row r="80" spans="1:38">
      <c r="A80" s="1"/>
      <c r="B80" s="42">
        <v>75</v>
      </c>
      <c r="E80" s="42"/>
      <c r="F80" s="42"/>
      <c r="G80" s="42"/>
      <c r="H80" s="42"/>
      <c r="I80" s="42"/>
      <c r="J80" s="42"/>
      <c r="K80" s="42"/>
      <c r="L80" s="42"/>
      <c r="M80" s="43"/>
      <c r="AI80" s="43"/>
      <c r="AJ80" s="3"/>
      <c r="AK80" s="1"/>
      <c r="AL80" s="1"/>
    </row>
    <row r="81" spans="1:38">
      <c r="A81" s="1"/>
      <c r="B81" s="42">
        <v>76</v>
      </c>
      <c r="E81" s="42"/>
      <c r="F81" s="42"/>
      <c r="G81" s="42"/>
      <c r="H81" s="42"/>
      <c r="I81" s="42"/>
      <c r="J81" s="42"/>
      <c r="K81" s="42"/>
      <c r="L81" s="42"/>
      <c r="M81" s="43"/>
      <c r="AI81" s="43"/>
      <c r="AJ81" s="3"/>
      <c r="AK81" s="1"/>
      <c r="AL81" s="1"/>
    </row>
    <row r="82" spans="1:38">
      <c r="A82" s="1"/>
      <c r="B82" s="42">
        <v>77</v>
      </c>
      <c r="E82" s="42"/>
      <c r="F82" s="42"/>
      <c r="G82" s="42"/>
      <c r="H82" s="42"/>
      <c r="I82" s="42"/>
      <c r="J82" s="42"/>
      <c r="K82" s="42"/>
      <c r="L82" s="42"/>
      <c r="M82" s="43"/>
      <c r="AI82" s="43"/>
      <c r="AJ82" s="3"/>
      <c r="AK82" s="1"/>
      <c r="AL82" s="1"/>
    </row>
    <row r="83" spans="1:38">
      <c r="A83" s="1"/>
      <c r="B83" s="42">
        <v>78</v>
      </c>
      <c r="E83" s="42"/>
      <c r="F83" s="42"/>
      <c r="G83" s="42"/>
      <c r="H83" s="42"/>
      <c r="I83" s="42"/>
      <c r="J83" s="42"/>
      <c r="K83" s="42"/>
      <c r="L83" s="42"/>
      <c r="M83" s="43"/>
      <c r="AI83" s="43"/>
      <c r="AJ83" s="3"/>
      <c r="AK83" s="1"/>
      <c r="AL83" s="1"/>
    </row>
    <row r="84" spans="1:38">
      <c r="A84" s="1"/>
      <c r="B84" s="42">
        <v>79</v>
      </c>
      <c r="E84" s="42"/>
      <c r="F84" s="42"/>
      <c r="G84" s="42"/>
      <c r="H84" s="42"/>
      <c r="I84" s="42"/>
      <c r="J84" s="42"/>
      <c r="K84" s="42"/>
      <c r="L84" s="42"/>
      <c r="M84" s="43"/>
      <c r="AI84" s="43"/>
      <c r="AJ84" s="3"/>
      <c r="AK84" s="1"/>
      <c r="AL84" s="1"/>
    </row>
    <row r="85" spans="1:38">
      <c r="A85" s="1"/>
      <c r="B85" s="42">
        <v>80</v>
      </c>
      <c r="E85" s="42"/>
      <c r="F85" s="42"/>
      <c r="G85" s="42"/>
      <c r="H85" s="42"/>
      <c r="I85" s="42"/>
      <c r="J85" s="42"/>
      <c r="K85" s="42"/>
      <c r="L85" s="42"/>
      <c r="M85" s="43"/>
      <c r="AI85" s="43"/>
      <c r="AJ85" s="3"/>
      <c r="AK85" s="1"/>
      <c r="AL85" s="1"/>
    </row>
    <row r="86" spans="1:38">
      <c r="A86" s="1"/>
      <c r="B86" s="42">
        <v>81</v>
      </c>
      <c r="E86" s="42"/>
      <c r="F86" s="42"/>
      <c r="G86" s="42"/>
      <c r="H86" s="42"/>
      <c r="I86" s="42"/>
      <c r="J86" s="42"/>
      <c r="K86" s="42"/>
      <c r="L86" s="42"/>
      <c r="M86" s="43"/>
      <c r="AI86" s="43"/>
      <c r="AJ86" s="3"/>
      <c r="AK86" s="1"/>
      <c r="AL86" s="1"/>
    </row>
    <row r="87" spans="1:38">
      <c r="A87" s="1"/>
      <c r="B87" s="42">
        <v>82</v>
      </c>
      <c r="E87" s="42"/>
      <c r="F87" s="42"/>
      <c r="G87" s="42"/>
      <c r="H87" s="42"/>
      <c r="I87" s="42"/>
      <c r="J87" s="42"/>
      <c r="K87" s="42"/>
      <c r="L87" s="42"/>
      <c r="M87" s="43"/>
      <c r="AI87" s="43"/>
      <c r="AJ87" s="3"/>
      <c r="AK87" s="1"/>
      <c r="AL87" s="1"/>
    </row>
    <row r="88" spans="1:38">
      <c r="A88" s="1"/>
      <c r="B88" s="42">
        <v>83</v>
      </c>
      <c r="E88" s="42"/>
      <c r="F88" s="42"/>
      <c r="G88" s="42"/>
      <c r="H88" s="42"/>
      <c r="I88" s="42"/>
      <c r="J88" s="42"/>
      <c r="K88" s="42"/>
      <c r="L88" s="42"/>
      <c r="M88" s="43"/>
      <c r="AI88" s="43"/>
      <c r="AJ88" s="3"/>
      <c r="AK88" s="1"/>
      <c r="AL88" s="1"/>
    </row>
    <row r="89" spans="1:38">
      <c r="A89" s="1"/>
      <c r="B89" s="42">
        <v>84</v>
      </c>
      <c r="E89" s="42"/>
      <c r="F89" s="42"/>
      <c r="G89" s="42"/>
      <c r="H89" s="42"/>
      <c r="I89" s="42"/>
      <c r="J89" s="42"/>
      <c r="K89" s="42"/>
      <c r="L89" s="42"/>
      <c r="M89" s="43"/>
      <c r="AI89" s="43">
        <v>222.3</v>
      </c>
      <c r="AJ89" s="3"/>
      <c r="AK89" s="1"/>
      <c r="AL89" s="1"/>
    </row>
    <row r="90" spans="1:38">
      <c r="A90" s="1"/>
      <c r="B90" s="42">
        <v>85</v>
      </c>
      <c r="E90" s="42"/>
      <c r="F90" s="42"/>
      <c r="G90" s="42"/>
      <c r="H90" s="42"/>
      <c r="I90" s="42"/>
      <c r="J90" s="42"/>
      <c r="K90" s="42"/>
      <c r="L90" s="42"/>
      <c r="M90" s="43"/>
      <c r="AI90" s="43"/>
      <c r="AJ90" s="3"/>
      <c r="AK90" s="1"/>
      <c r="AL90" s="1"/>
    </row>
    <row r="91" spans="1:38">
      <c r="A91" s="1"/>
      <c r="B91" s="42">
        <v>86</v>
      </c>
      <c r="E91" s="42"/>
      <c r="F91" s="42"/>
      <c r="G91" s="42"/>
      <c r="H91" s="42"/>
      <c r="I91" s="42"/>
      <c r="J91" s="42"/>
      <c r="K91" s="42"/>
      <c r="L91" s="42"/>
      <c r="M91" s="43"/>
      <c r="AI91" s="43"/>
      <c r="AJ91" s="3"/>
      <c r="AK91" s="1"/>
      <c r="AL91" s="1"/>
    </row>
    <row r="92" spans="1:38">
      <c r="A92" s="1"/>
      <c r="B92" s="42">
        <v>87</v>
      </c>
      <c r="E92" s="42"/>
      <c r="F92" s="42"/>
      <c r="G92" s="42"/>
      <c r="H92" s="42"/>
      <c r="I92" s="42"/>
      <c r="J92" s="42"/>
      <c r="K92" s="42"/>
      <c r="L92" s="42"/>
      <c r="M92" s="43"/>
      <c r="AI92" s="43"/>
      <c r="AJ92" s="3"/>
      <c r="AK92" s="1"/>
      <c r="AL92" s="1"/>
    </row>
    <row r="93" spans="1:38">
      <c r="A93" s="1"/>
      <c r="B93" s="42">
        <v>88</v>
      </c>
      <c r="E93" s="42"/>
      <c r="F93" s="42"/>
      <c r="G93" s="42"/>
      <c r="H93" s="42"/>
      <c r="I93" s="42"/>
      <c r="J93" s="42"/>
      <c r="K93" s="42"/>
      <c r="L93" s="42"/>
      <c r="M93" s="43"/>
      <c r="AI93" s="43"/>
      <c r="AJ93" s="3"/>
      <c r="AK93" s="1"/>
      <c r="AL93" s="1"/>
    </row>
    <row r="94" spans="1:38">
      <c r="A94" s="1"/>
      <c r="B94" s="42">
        <v>89</v>
      </c>
      <c r="E94" s="42"/>
      <c r="F94" s="42"/>
      <c r="G94" s="42"/>
      <c r="H94" s="42"/>
      <c r="I94" s="42"/>
      <c r="J94" s="42"/>
      <c r="K94" s="42"/>
      <c r="L94" s="42"/>
      <c r="M94" s="43"/>
      <c r="AI94" s="43"/>
      <c r="AJ94" s="3"/>
      <c r="AK94" s="1"/>
      <c r="AL94" s="1"/>
    </row>
    <row r="95" spans="1:38">
      <c r="A95" s="1"/>
      <c r="B95" s="42">
        <v>90</v>
      </c>
      <c r="E95" s="42"/>
      <c r="F95" s="42"/>
      <c r="G95" s="42"/>
      <c r="H95" s="42"/>
      <c r="I95" s="42"/>
      <c r="J95" s="42"/>
      <c r="K95" s="42"/>
      <c r="L95" s="42"/>
      <c r="M95" s="43"/>
      <c r="AI95" s="43"/>
      <c r="AJ95" s="3"/>
      <c r="AK95" s="1"/>
      <c r="AL95" s="1"/>
    </row>
    <row r="96" spans="1:38">
      <c r="A96" s="1"/>
      <c r="B96" s="42">
        <v>91</v>
      </c>
      <c r="E96" s="42"/>
      <c r="F96" s="42"/>
      <c r="G96" s="42"/>
      <c r="H96" s="42"/>
      <c r="I96" s="42"/>
      <c r="J96" s="42"/>
      <c r="K96" s="42"/>
      <c r="L96" s="42"/>
      <c r="M96" s="43"/>
      <c r="AI96" s="43"/>
      <c r="AJ96" s="3"/>
      <c r="AK96" s="1"/>
      <c r="AL96" s="1"/>
    </row>
    <row r="97" spans="1:38">
      <c r="A97" s="1"/>
      <c r="B97" s="42">
        <v>92</v>
      </c>
      <c r="E97" s="42"/>
      <c r="F97" s="42"/>
      <c r="G97" s="42"/>
      <c r="H97" s="42"/>
      <c r="I97" s="42"/>
      <c r="J97" s="42"/>
      <c r="K97" s="42"/>
      <c r="L97" s="42"/>
      <c r="M97" s="43"/>
      <c r="AI97" s="43"/>
      <c r="AJ97" s="3"/>
      <c r="AK97" s="1"/>
      <c r="AL97" s="1"/>
    </row>
    <row r="98" spans="1:38">
      <c r="A98" s="1"/>
      <c r="B98" s="42">
        <v>93</v>
      </c>
      <c r="E98" s="42"/>
      <c r="F98" s="42"/>
      <c r="G98" s="42"/>
      <c r="H98" s="42"/>
      <c r="I98" s="42"/>
      <c r="J98" s="42"/>
      <c r="K98" s="42"/>
      <c r="L98" s="42"/>
      <c r="M98" s="43"/>
      <c r="AI98" s="43"/>
      <c r="AJ98" s="3"/>
      <c r="AK98" s="1"/>
      <c r="AL98" s="1"/>
    </row>
    <row r="99" spans="1:38">
      <c r="A99" s="1"/>
      <c r="B99" s="42">
        <v>94</v>
      </c>
      <c r="E99" s="42"/>
      <c r="F99" s="42"/>
      <c r="G99" s="42"/>
      <c r="H99" s="42"/>
      <c r="I99" s="42"/>
      <c r="J99" s="42"/>
      <c r="K99" s="42"/>
      <c r="L99" s="42"/>
      <c r="M99" s="43"/>
      <c r="AI99" s="43"/>
      <c r="AJ99" s="3"/>
      <c r="AK99" s="1"/>
      <c r="AL99" s="1"/>
    </row>
    <row r="100" spans="1:38">
      <c r="A100" s="1"/>
      <c r="B100" s="42">
        <v>95</v>
      </c>
      <c r="E100" s="42"/>
      <c r="F100" s="42"/>
      <c r="G100" s="42"/>
      <c r="H100" s="42"/>
      <c r="I100" s="42"/>
      <c r="J100" s="42"/>
      <c r="K100" s="42"/>
      <c r="L100" s="42"/>
      <c r="M100" s="43"/>
      <c r="AI100" s="43"/>
      <c r="AJ100" s="3"/>
      <c r="AK100" s="1"/>
      <c r="AL100" s="1"/>
    </row>
    <row r="101" spans="1:38">
      <c r="A101" s="1"/>
      <c r="B101" s="42">
        <v>96</v>
      </c>
      <c r="E101" s="42"/>
      <c r="F101" s="42">
        <v>230</v>
      </c>
      <c r="G101" s="42">
        <v>283</v>
      </c>
      <c r="H101" s="42"/>
      <c r="I101" s="42"/>
      <c r="J101" s="42"/>
      <c r="K101" s="42"/>
      <c r="L101" s="42"/>
      <c r="M101" s="43"/>
      <c r="AI101" s="43"/>
      <c r="AJ101" s="3"/>
      <c r="AK101" s="1"/>
      <c r="AL101" s="1"/>
    </row>
    <row r="102" spans="1:38">
      <c r="A102" s="1"/>
      <c r="B102" s="42">
        <v>97</v>
      </c>
      <c r="E102" s="42"/>
      <c r="F102" s="42"/>
      <c r="G102" s="42"/>
      <c r="H102" s="42"/>
      <c r="I102" s="42"/>
      <c r="J102" s="42"/>
      <c r="K102" s="42"/>
      <c r="L102" s="42"/>
      <c r="M102" s="43"/>
      <c r="AI102" s="43"/>
      <c r="AJ102" s="3"/>
      <c r="AK102" s="1"/>
      <c r="AL102" s="1"/>
    </row>
    <row r="103" spans="1:38">
      <c r="A103" s="1"/>
      <c r="B103" s="42">
        <v>98</v>
      </c>
      <c r="E103" s="42"/>
      <c r="F103" s="42"/>
      <c r="G103" s="42"/>
      <c r="H103" s="42"/>
      <c r="I103" s="42"/>
      <c r="J103" s="42"/>
      <c r="K103" s="42"/>
      <c r="L103" s="42"/>
      <c r="M103" s="43"/>
      <c r="AI103" s="43"/>
      <c r="AJ103" s="3"/>
      <c r="AK103" s="1"/>
      <c r="AL103" s="1"/>
    </row>
    <row r="104" spans="1:38">
      <c r="A104" s="1"/>
      <c r="B104" s="42">
        <v>99</v>
      </c>
      <c r="E104" s="42"/>
      <c r="F104" s="42"/>
      <c r="G104" s="42"/>
      <c r="H104" s="42"/>
      <c r="I104" s="42"/>
      <c r="J104" s="42"/>
      <c r="K104" s="42"/>
      <c r="L104" s="42"/>
      <c r="M104" s="43"/>
      <c r="AI104" s="43"/>
      <c r="AJ104" s="3"/>
      <c r="AK104" s="1"/>
      <c r="AL104" s="1"/>
    </row>
    <row r="105" spans="1:38">
      <c r="A105" s="1"/>
      <c r="B105" s="42">
        <v>100</v>
      </c>
      <c r="E105" s="42"/>
      <c r="F105" s="42"/>
      <c r="G105" s="42"/>
      <c r="H105" s="42"/>
      <c r="I105" s="42"/>
      <c r="J105" s="42"/>
      <c r="K105" s="42"/>
      <c r="L105" s="42"/>
      <c r="M105" s="43"/>
      <c r="AI105" s="43"/>
      <c r="AJ105" s="3"/>
      <c r="AK105" s="1"/>
      <c r="AL105" s="1"/>
    </row>
    <row r="106" spans="1:38">
      <c r="A106" s="1"/>
      <c r="B106" s="42">
        <v>101</v>
      </c>
      <c r="E106" s="42"/>
      <c r="F106" s="42"/>
      <c r="G106" s="42"/>
      <c r="H106" s="42"/>
      <c r="I106" s="42"/>
      <c r="J106" s="42"/>
      <c r="K106" s="42"/>
      <c r="L106" s="42"/>
      <c r="M106" s="43"/>
      <c r="AI106" s="43"/>
      <c r="AJ106" s="3"/>
      <c r="AK106" s="1"/>
      <c r="AL106" s="1"/>
    </row>
    <row r="107" spans="1:38">
      <c r="A107" s="1"/>
      <c r="B107" s="42">
        <v>102</v>
      </c>
      <c r="E107" s="42"/>
      <c r="F107" s="42"/>
      <c r="G107" s="42"/>
      <c r="H107" s="42"/>
      <c r="I107" s="42"/>
      <c r="J107" s="42"/>
      <c r="K107" s="42"/>
      <c r="L107" s="42"/>
      <c r="M107" s="43"/>
      <c r="AI107" s="43"/>
      <c r="AJ107" s="3"/>
      <c r="AK107" s="1"/>
      <c r="AL107" s="1"/>
    </row>
    <row r="108" spans="1:38">
      <c r="A108" s="1"/>
      <c r="B108" s="42">
        <v>103</v>
      </c>
      <c r="E108" s="42"/>
      <c r="F108" s="42"/>
      <c r="G108" s="42"/>
      <c r="H108" s="42"/>
      <c r="I108" s="42"/>
      <c r="J108" s="42"/>
      <c r="K108" s="42"/>
      <c r="L108" s="42"/>
      <c r="M108" s="43"/>
      <c r="AI108" s="43"/>
      <c r="AJ108" s="3"/>
      <c r="AK108" s="1"/>
      <c r="AL108" s="1"/>
    </row>
    <row r="109" spans="1:38">
      <c r="A109" s="1"/>
      <c r="B109" s="42">
        <v>104</v>
      </c>
      <c r="E109" s="42"/>
      <c r="F109" s="42"/>
      <c r="G109" s="42"/>
      <c r="H109" s="42"/>
      <c r="I109" s="42"/>
      <c r="J109" s="42"/>
      <c r="K109" s="42"/>
      <c r="L109" s="42"/>
      <c r="M109" s="43"/>
      <c r="AI109" s="43"/>
      <c r="AJ109" s="3"/>
      <c r="AK109" s="1"/>
      <c r="AL109" s="1"/>
    </row>
    <row r="110" spans="1:38">
      <c r="A110" s="1"/>
      <c r="B110" s="42">
        <v>105</v>
      </c>
      <c r="E110" s="42"/>
      <c r="F110" s="42"/>
      <c r="G110" s="42"/>
      <c r="H110" s="42"/>
      <c r="I110" s="42"/>
      <c r="J110" s="42"/>
      <c r="K110" s="42"/>
      <c r="L110" s="42"/>
      <c r="M110" s="43"/>
      <c r="AI110" s="43"/>
      <c r="AJ110" s="3"/>
      <c r="AK110" s="1"/>
      <c r="AL110" s="1"/>
    </row>
    <row r="111" spans="1:38">
      <c r="A111" s="1"/>
      <c r="B111" s="42">
        <v>106</v>
      </c>
      <c r="E111" s="42"/>
      <c r="F111" s="42"/>
      <c r="G111" s="42"/>
      <c r="H111" s="42"/>
      <c r="I111" s="42"/>
      <c r="J111" s="42"/>
      <c r="K111" s="42"/>
      <c r="L111" s="42"/>
      <c r="M111" s="43"/>
      <c r="AI111" s="43"/>
      <c r="AJ111" s="3"/>
      <c r="AK111" s="1"/>
      <c r="AL111" s="1"/>
    </row>
    <row r="112" spans="1:38">
      <c r="A112" s="1"/>
      <c r="B112" s="42">
        <v>107</v>
      </c>
      <c r="E112" s="42"/>
      <c r="F112" s="42"/>
      <c r="G112" s="42"/>
      <c r="H112" s="42"/>
      <c r="I112" s="42"/>
      <c r="J112" s="42"/>
      <c r="K112" s="42"/>
      <c r="L112" s="42"/>
      <c r="M112" s="43"/>
      <c r="AI112" s="43"/>
      <c r="AJ112" s="3"/>
      <c r="AK112" s="1"/>
      <c r="AL112" s="1"/>
    </row>
    <row r="113" spans="1:38">
      <c r="A113" s="1"/>
      <c r="B113" s="42">
        <v>108</v>
      </c>
      <c r="E113" s="42"/>
      <c r="F113" s="42"/>
      <c r="G113" s="42"/>
      <c r="H113" s="42"/>
      <c r="I113" s="42"/>
      <c r="J113" s="42"/>
      <c r="K113" s="42"/>
      <c r="L113" s="42"/>
      <c r="M113" s="43"/>
      <c r="AI113" s="43"/>
      <c r="AJ113" s="3"/>
      <c r="AK113" s="1"/>
      <c r="AL113" s="1"/>
    </row>
    <row r="114" spans="1:38">
      <c r="A114" s="1"/>
      <c r="B114" s="42">
        <v>109</v>
      </c>
      <c r="E114" s="42"/>
      <c r="F114" s="42"/>
      <c r="G114" s="42"/>
      <c r="H114" s="42"/>
      <c r="I114" s="42"/>
      <c r="J114" s="42"/>
      <c r="K114" s="42"/>
      <c r="L114" s="42"/>
      <c r="M114" s="43"/>
      <c r="AI114" s="43"/>
      <c r="AJ114" s="3"/>
      <c r="AK114" s="1"/>
      <c r="AL114" s="1"/>
    </row>
    <row r="115" spans="1:38">
      <c r="A115" s="1"/>
      <c r="B115" s="42">
        <v>110</v>
      </c>
      <c r="E115" s="42"/>
      <c r="F115" s="42"/>
      <c r="G115" s="42"/>
      <c r="H115" s="42"/>
      <c r="I115" s="42"/>
      <c r="J115" s="42"/>
      <c r="K115" s="42"/>
      <c r="L115" s="42"/>
      <c r="M115" s="43"/>
      <c r="AI115" s="43"/>
      <c r="AJ115" s="3"/>
      <c r="AK115" s="1"/>
      <c r="AL115" s="1"/>
    </row>
    <row r="116" spans="1:38">
      <c r="A116" s="1"/>
      <c r="B116" s="42">
        <v>111</v>
      </c>
      <c r="E116" s="42"/>
      <c r="F116" s="42"/>
      <c r="G116" s="42"/>
      <c r="H116" s="42"/>
      <c r="I116" s="42"/>
      <c r="J116" s="42"/>
      <c r="K116" s="42"/>
      <c r="L116" s="42"/>
      <c r="M116" s="43"/>
      <c r="AI116" s="43"/>
      <c r="AJ116" s="3"/>
      <c r="AK116" s="1"/>
      <c r="AL116" s="1"/>
    </row>
    <row r="117" spans="1:38">
      <c r="A117" s="1"/>
      <c r="B117" s="42">
        <v>112</v>
      </c>
      <c r="E117" s="42"/>
      <c r="F117" s="42"/>
      <c r="G117" s="42"/>
      <c r="H117" s="42"/>
      <c r="I117" s="42"/>
      <c r="J117" s="42"/>
      <c r="K117" s="42"/>
      <c r="L117" s="42"/>
      <c r="M117" s="43"/>
      <c r="AI117" s="43"/>
      <c r="AJ117" s="3"/>
      <c r="AK117" s="1"/>
      <c r="AL117" s="1"/>
    </row>
    <row r="118" spans="1:38">
      <c r="A118" s="1"/>
      <c r="B118" s="42">
        <v>113</v>
      </c>
      <c r="E118" s="42"/>
      <c r="F118" s="42"/>
      <c r="G118" s="42"/>
      <c r="H118" s="42"/>
      <c r="I118" s="42"/>
      <c r="J118" s="42"/>
      <c r="K118" s="42"/>
      <c r="L118" s="42"/>
      <c r="M118" s="43"/>
      <c r="AI118" s="43"/>
      <c r="AJ118" s="3"/>
      <c r="AK118" s="1"/>
      <c r="AL118" s="1"/>
    </row>
    <row r="119" spans="1:38">
      <c r="A119" s="1"/>
      <c r="B119" s="42">
        <v>114</v>
      </c>
      <c r="E119" s="42"/>
      <c r="F119" s="42"/>
      <c r="G119" s="42"/>
      <c r="H119" s="42"/>
      <c r="I119" s="42"/>
      <c r="J119" s="42"/>
      <c r="K119" s="42"/>
      <c r="L119" s="42"/>
      <c r="M119" s="43"/>
      <c r="AI119" s="43"/>
      <c r="AJ119" s="3"/>
      <c r="AK119" s="1"/>
      <c r="AL119" s="1"/>
    </row>
    <row r="120" spans="1:38">
      <c r="A120" s="1"/>
      <c r="B120" s="42">
        <v>115</v>
      </c>
      <c r="E120" s="42"/>
      <c r="F120" s="42"/>
      <c r="G120" s="42"/>
      <c r="H120" s="42"/>
      <c r="I120" s="42"/>
      <c r="J120" s="42"/>
      <c r="K120" s="42"/>
      <c r="L120" s="42"/>
      <c r="M120" s="43"/>
      <c r="AI120" s="43"/>
      <c r="AJ120" s="3"/>
      <c r="AK120" s="1"/>
      <c r="AL120" s="1"/>
    </row>
    <row r="121" spans="1:38">
      <c r="A121" s="1"/>
      <c r="B121" s="42">
        <v>116</v>
      </c>
      <c r="E121" s="42"/>
      <c r="F121" s="42"/>
      <c r="G121" s="42"/>
      <c r="H121" s="42"/>
      <c r="I121" s="42"/>
      <c r="J121" s="42"/>
      <c r="K121" s="42"/>
      <c r="L121" s="42"/>
      <c r="M121" s="43"/>
      <c r="AI121" s="43"/>
      <c r="AJ121" s="3"/>
      <c r="AK121" s="1"/>
      <c r="AL121" s="1"/>
    </row>
    <row r="122" spans="1:38">
      <c r="A122" s="1"/>
      <c r="B122" s="42">
        <v>117</v>
      </c>
      <c r="E122" s="42"/>
      <c r="F122" s="42"/>
      <c r="G122" s="42"/>
      <c r="H122" s="42"/>
      <c r="I122" s="42"/>
      <c r="J122" s="42"/>
      <c r="K122" s="42"/>
      <c r="L122" s="42"/>
      <c r="M122" s="43"/>
      <c r="AI122" s="43"/>
      <c r="AJ122" s="3"/>
      <c r="AK122" s="1"/>
      <c r="AL122" s="1"/>
    </row>
    <row r="123" spans="1:38">
      <c r="A123" s="1"/>
      <c r="B123" s="42">
        <v>118</v>
      </c>
      <c r="E123" s="42"/>
      <c r="F123" s="42"/>
      <c r="G123" s="42"/>
      <c r="H123" s="42"/>
      <c r="I123" s="42"/>
      <c r="J123" s="42"/>
      <c r="K123" s="42"/>
      <c r="L123" s="42"/>
      <c r="M123" s="43"/>
      <c r="AI123" s="43"/>
      <c r="AJ123" s="3"/>
      <c r="AK123" s="1"/>
      <c r="AL123" s="1"/>
    </row>
    <row r="124" spans="1:38">
      <c r="A124" s="1"/>
      <c r="B124" s="42">
        <v>119</v>
      </c>
      <c r="E124" s="42"/>
      <c r="F124" s="42"/>
      <c r="G124" s="42"/>
      <c r="H124" s="42"/>
      <c r="I124" s="42"/>
      <c r="J124" s="42"/>
      <c r="K124" s="42"/>
      <c r="L124" s="42"/>
      <c r="M124" s="43"/>
      <c r="AI124" s="43"/>
      <c r="AJ124" s="3"/>
      <c r="AK124" s="1"/>
      <c r="AL124" s="1"/>
    </row>
    <row r="125" spans="1:38">
      <c r="A125" s="1"/>
      <c r="B125" s="42">
        <v>120</v>
      </c>
      <c r="E125" s="42"/>
      <c r="F125" s="42"/>
      <c r="G125" s="42"/>
      <c r="H125" s="42"/>
      <c r="I125" s="42"/>
      <c r="J125" s="42"/>
      <c r="K125" s="42"/>
      <c r="L125" s="42"/>
      <c r="M125" s="43"/>
      <c r="AI125" s="43"/>
      <c r="AJ125" s="3"/>
      <c r="AK125" s="1"/>
      <c r="AL125" s="1"/>
    </row>
    <row r="126" spans="1:38">
      <c r="A126" s="1"/>
      <c r="B126" s="42">
        <v>121</v>
      </c>
      <c r="E126" s="42"/>
      <c r="F126" s="42"/>
      <c r="G126" s="42"/>
      <c r="H126" s="42"/>
      <c r="I126" s="42"/>
      <c r="J126" s="42"/>
      <c r="K126" s="42"/>
      <c r="L126" s="42"/>
      <c r="M126" s="43"/>
      <c r="AI126" s="43"/>
      <c r="AJ126" s="3"/>
      <c r="AK126" s="1"/>
      <c r="AL126" s="1"/>
    </row>
    <row r="127" spans="1:38">
      <c r="A127" s="1"/>
      <c r="B127" s="42">
        <v>122</v>
      </c>
      <c r="E127" s="42"/>
      <c r="F127" s="42"/>
      <c r="G127" s="42"/>
      <c r="H127" s="42"/>
      <c r="I127" s="42"/>
      <c r="J127" s="42"/>
      <c r="K127" s="42"/>
      <c r="L127" s="42"/>
      <c r="M127" s="43"/>
      <c r="AI127" s="43"/>
      <c r="AJ127" s="3"/>
      <c r="AK127" s="1"/>
      <c r="AL127" s="1"/>
    </row>
    <row r="128" spans="1:38">
      <c r="A128" s="1"/>
      <c r="B128" s="42">
        <v>123</v>
      </c>
      <c r="E128" s="42"/>
      <c r="F128" s="42"/>
      <c r="G128" s="42"/>
      <c r="H128" s="42"/>
      <c r="I128" s="42"/>
      <c r="J128" s="42"/>
      <c r="K128" s="42"/>
      <c r="L128" s="42"/>
      <c r="M128" s="43"/>
      <c r="AI128" s="43"/>
      <c r="AJ128" s="3"/>
      <c r="AK128" s="1"/>
      <c r="AL128" s="1"/>
    </row>
    <row r="129" spans="1:38">
      <c r="A129" s="1"/>
      <c r="B129" s="42">
        <v>124</v>
      </c>
      <c r="E129" s="42"/>
      <c r="F129" s="42"/>
      <c r="G129" s="42"/>
      <c r="H129" s="42"/>
      <c r="I129" s="42"/>
      <c r="J129" s="42"/>
      <c r="K129" s="42"/>
      <c r="L129" s="42"/>
      <c r="M129" s="43"/>
      <c r="AI129" s="43"/>
      <c r="AJ129" s="3"/>
      <c r="AK129" s="1"/>
      <c r="AL129" s="1"/>
    </row>
    <row r="130" spans="1:38">
      <c r="A130" s="1"/>
      <c r="B130" s="42">
        <v>125</v>
      </c>
      <c r="E130" s="42"/>
      <c r="F130" s="42"/>
      <c r="G130" s="42"/>
      <c r="H130" s="42"/>
      <c r="I130" s="42"/>
      <c r="J130" s="42"/>
      <c r="K130" s="42"/>
      <c r="L130" s="42"/>
      <c r="M130" s="43"/>
      <c r="AI130" s="43"/>
      <c r="AJ130" s="3"/>
      <c r="AK130" s="1"/>
      <c r="AL130" s="1"/>
    </row>
    <row r="131" spans="1:38">
      <c r="A131" s="1"/>
      <c r="B131" s="42">
        <v>126</v>
      </c>
      <c r="E131" s="42"/>
      <c r="F131" s="42"/>
      <c r="G131" s="42"/>
      <c r="H131" s="42"/>
      <c r="I131" s="42"/>
      <c r="J131" s="42"/>
      <c r="K131" s="42"/>
      <c r="L131" s="42"/>
      <c r="M131" s="43"/>
      <c r="AI131" s="43"/>
      <c r="AJ131" s="3"/>
      <c r="AK131" s="1"/>
      <c r="AL131" s="1"/>
    </row>
    <row r="132" spans="1:38">
      <c r="A132" s="1"/>
      <c r="B132" s="42">
        <v>127</v>
      </c>
      <c r="E132" s="42"/>
      <c r="F132" s="42"/>
      <c r="G132" s="42"/>
      <c r="H132" s="42"/>
      <c r="I132" s="42"/>
      <c r="J132" s="42"/>
      <c r="K132" s="42"/>
      <c r="L132" s="42"/>
      <c r="M132" s="43"/>
      <c r="AI132" s="43"/>
      <c r="AJ132" s="3"/>
      <c r="AK132" s="1"/>
      <c r="AL132" s="1"/>
    </row>
    <row r="133" spans="1:38">
      <c r="A133" s="1"/>
      <c r="B133" s="42">
        <v>128</v>
      </c>
      <c r="E133" s="42"/>
      <c r="F133" s="42"/>
      <c r="G133" s="42"/>
      <c r="H133" s="42"/>
      <c r="I133" s="42"/>
      <c r="J133" s="42"/>
      <c r="K133" s="42"/>
      <c r="L133" s="42"/>
      <c r="M133" s="43"/>
      <c r="AI133" s="43"/>
      <c r="AJ133" s="3"/>
      <c r="AK133" s="1"/>
      <c r="AL133" s="1"/>
    </row>
    <row r="134" spans="1:38">
      <c r="A134" s="1"/>
      <c r="B134" s="42">
        <v>129</v>
      </c>
      <c r="E134" s="42"/>
      <c r="F134" s="42"/>
      <c r="G134" s="42"/>
      <c r="H134" s="42"/>
      <c r="I134" s="42"/>
      <c r="J134" s="42"/>
      <c r="K134" s="42"/>
      <c r="L134" s="42"/>
      <c r="M134" s="43"/>
      <c r="AI134" s="43"/>
      <c r="AJ134" s="3"/>
      <c r="AK134" s="1"/>
      <c r="AL134" s="1"/>
    </row>
    <row r="135" spans="1:38">
      <c r="A135" s="1"/>
      <c r="B135" s="42">
        <v>130</v>
      </c>
      <c r="E135" s="42"/>
      <c r="F135" s="42"/>
      <c r="G135" s="42"/>
      <c r="H135" s="42"/>
      <c r="I135" s="42"/>
      <c r="J135" s="42"/>
      <c r="K135" s="42"/>
      <c r="L135" s="42"/>
      <c r="M135" s="43"/>
      <c r="AI135" s="43"/>
      <c r="AJ135" s="3"/>
      <c r="AK135" s="1"/>
      <c r="AL135" s="1"/>
    </row>
    <row r="136" spans="1:38">
      <c r="A136" s="1"/>
      <c r="B136" s="42">
        <v>131</v>
      </c>
      <c r="E136" s="42"/>
      <c r="F136" s="42"/>
      <c r="G136" s="42"/>
      <c r="H136" s="42"/>
      <c r="I136" s="42"/>
      <c r="J136" s="42"/>
      <c r="K136" s="42"/>
      <c r="L136" s="42"/>
      <c r="M136" s="43"/>
      <c r="AI136" s="43"/>
      <c r="AJ136" s="3"/>
      <c r="AK136" s="1"/>
      <c r="AL136" s="1"/>
    </row>
    <row r="137" spans="1:38">
      <c r="A137" s="1"/>
      <c r="B137" s="42">
        <v>132</v>
      </c>
      <c r="E137" s="42"/>
      <c r="F137" s="42"/>
      <c r="G137" s="42"/>
      <c r="H137" s="42"/>
      <c r="I137" s="42"/>
      <c r="J137" s="42"/>
      <c r="K137" s="42"/>
      <c r="L137" s="42"/>
      <c r="M137" s="43"/>
      <c r="AI137" s="43"/>
      <c r="AJ137" s="3"/>
      <c r="AK137" s="1"/>
      <c r="AL137" s="1"/>
    </row>
    <row r="138" spans="1:38">
      <c r="A138" s="1"/>
      <c r="B138" s="42">
        <v>133</v>
      </c>
      <c r="E138" s="42"/>
      <c r="F138" s="42"/>
      <c r="G138" s="42"/>
      <c r="H138" s="42"/>
      <c r="I138" s="42"/>
      <c r="J138" s="42"/>
      <c r="K138" s="42"/>
      <c r="L138" s="42"/>
      <c r="M138" s="43"/>
      <c r="AI138" s="43"/>
      <c r="AJ138" s="3"/>
      <c r="AK138" s="1"/>
      <c r="AL138" s="1"/>
    </row>
    <row r="139" spans="1:38">
      <c r="A139" s="1"/>
      <c r="B139" s="42">
        <v>134</v>
      </c>
      <c r="E139" s="42"/>
      <c r="F139" s="42"/>
      <c r="G139" s="42"/>
      <c r="H139" s="42"/>
      <c r="I139" s="42"/>
      <c r="J139" s="42"/>
      <c r="K139" s="42"/>
      <c r="L139" s="42"/>
      <c r="M139" s="43"/>
      <c r="AI139" s="43"/>
      <c r="AJ139" s="3"/>
      <c r="AK139" s="1"/>
      <c r="AL139" s="1"/>
    </row>
    <row r="140" spans="1:38">
      <c r="A140" s="1"/>
      <c r="B140" s="42">
        <v>135</v>
      </c>
      <c r="E140" s="42"/>
      <c r="F140" s="42"/>
      <c r="G140" s="42"/>
      <c r="H140" s="42"/>
      <c r="I140" s="42"/>
      <c r="J140" s="42"/>
      <c r="K140" s="42"/>
      <c r="L140" s="42"/>
      <c r="M140" s="43"/>
      <c r="AI140" s="43"/>
      <c r="AJ140" s="3"/>
      <c r="AK140" s="1"/>
      <c r="AL140" s="1"/>
    </row>
    <row r="141" spans="1:38">
      <c r="A141" s="1"/>
      <c r="B141" s="42">
        <v>136</v>
      </c>
      <c r="E141" s="42"/>
      <c r="F141" s="42"/>
      <c r="G141" s="42"/>
      <c r="H141" s="42"/>
      <c r="I141" s="42"/>
      <c r="J141" s="42"/>
      <c r="K141" s="42"/>
      <c r="L141" s="42"/>
      <c r="M141" s="43"/>
      <c r="AI141" s="43"/>
      <c r="AJ141" s="3"/>
      <c r="AK141" s="1"/>
      <c r="AL141" s="1"/>
    </row>
    <row r="142" spans="1:38">
      <c r="A142" s="1"/>
      <c r="B142" s="42">
        <v>137</v>
      </c>
      <c r="E142" s="42"/>
      <c r="F142" s="42"/>
      <c r="G142" s="42"/>
      <c r="H142" s="42"/>
      <c r="I142" s="42"/>
      <c r="J142" s="42"/>
      <c r="K142" s="42"/>
      <c r="L142" s="42"/>
      <c r="M142" s="43"/>
      <c r="AI142" s="43"/>
      <c r="AJ142" s="3"/>
      <c r="AK142" s="1"/>
      <c r="AL142" s="1"/>
    </row>
    <row r="143" spans="1:38">
      <c r="A143" s="1"/>
      <c r="B143" s="42">
        <v>138</v>
      </c>
      <c r="E143" s="42"/>
      <c r="F143" s="42"/>
      <c r="G143" s="42"/>
      <c r="H143" s="42"/>
      <c r="I143" s="42"/>
      <c r="J143" s="42"/>
      <c r="K143" s="42"/>
      <c r="L143" s="42"/>
      <c r="M143" s="43"/>
      <c r="AI143" s="43"/>
      <c r="AJ143" s="3"/>
      <c r="AK143" s="1"/>
      <c r="AL143" s="1"/>
    </row>
    <row r="144" spans="1:38">
      <c r="A144" s="1"/>
      <c r="B144" s="42">
        <v>139</v>
      </c>
      <c r="E144" s="42"/>
      <c r="F144" s="42"/>
      <c r="G144" s="42"/>
      <c r="H144" s="42"/>
      <c r="I144" s="42"/>
      <c r="J144" s="42"/>
      <c r="K144" s="42"/>
      <c r="L144" s="42"/>
      <c r="M144" s="43"/>
      <c r="AI144" s="43"/>
      <c r="AJ144" s="3"/>
      <c r="AK144" s="1"/>
      <c r="AL144" s="1"/>
    </row>
    <row r="145" spans="1:38">
      <c r="A145" s="1"/>
      <c r="B145" s="42">
        <v>140</v>
      </c>
      <c r="E145" s="42"/>
      <c r="F145" s="42"/>
      <c r="G145" s="42"/>
      <c r="H145" s="42"/>
      <c r="I145" s="42"/>
      <c r="J145" s="42"/>
      <c r="K145" s="42"/>
      <c r="L145" s="42"/>
      <c r="M145" s="43"/>
      <c r="AI145" s="43"/>
      <c r="AJ145" s="3"/>
      <c r="AK145" s="1"/>
      <c r="AL145" s="1"/>
    </row>
    <row r="146" spans="1:38">
      <c r="A146" s="1"/>
      <c r="B146" s="42">
        <v>141</v>
      </c>
      <c r="E146" s="42"/>
      <c r="F146" s="42"/>
      <c r="G146" s="42"/>
      <c r="H146" s="42"/>
      <c r="I146" s="42"/>
      <c r="J146" s="42"/>
      <c r="K146" s="42"/>
      <c r="L146" s="42"/>
      <c r="M146" s="43"/>
      <c r="AI146" s="43"/>
      <c r="AJ146" s="3"/>
      <c r="AK146" s="1"/>
      <c r="AL146" s="1"/>
    </row>
    <row r="147" spans="1:38">
      <c r="A147" s="1"/>
      <c r="B147" s="42">
        <v>142</v>
      </c>
      <c r="E147" s="42"/>
      <c r="F147" s="42"/>
      <c r="G147" s="42"/>
      <c r="H147" s="42"/>
      <c r="I147" s="42"/>
      <c r="J147" s="42"/>
      <c r="K147" s="42"/>
      <c r="L147" s="42"/>
      <c r="M147" s="43"/>
      <c r="AI147" s="43"/>
      <c r="AJ147" s="3"/>
      <c r="AK147" s="1"/>
      <c r="AL147" s="1"/>
    </row>
    <row r="148" spans="1:38">
      <c r="A148" s="1"/>
      <c r="B148" s="42">
        <v>143</v>
      </c>
      <c r="E148" s="42"/>
      <c r="F148" s="42"/>
      <c r="G148" s="42"/>
      <c r="H148" s="42"/>
      <c r="I148" s="42"/>
      <c r="J148" s="42"/>
      <c r="K148" s="42"/>
      <c r="L148" s="42"/>
      <c r="M148" s="43"/>
      <c r="AI148" s="43"/>
      <c r="AJ148" s="3"/>
      <c r="AK148" s="1"/>
      <c r="AL148" s="1"/>
    </row>
    <row r="149" spans="1:38">
      <c r="A149" s="1"/>
      <c r="B149" s="42">
        <v>144</v>
      </c>
      <c r="E149" s="42"/>
      <c r="F149" s="42"/>
      <c r="G149" s="42"/>
      <c r="H149" s="42"/>
      <c r="I149" s="42"/>
      <c r="J149" s="42"/>
      <c r="K149" s="42"/>
      <c r="L149" s="42"/>
      <c r="M149" s="43"/>
      <c r="AI149" s="43"/>
      <c r="AJ149" s="3"/>
      <c r="AK149" s="1"/>
      <c r="AL149" s="1"/>
    </row>
    <row r="150" spans="1:38">
      <c r="A150" s="1"/>
      <c r="B150" s="42">
        <v>145</v>
      </c>
      <c r="E150" s="42"/>
      <c r="F150" s="42"/>
      <c r="G150" s="42"/>
      <c r="H150" s="42"/>
      <c r="I150" s="42"/>
      <c r="J150" s="42"/>
      <c r="K150" s="42"/>
      <c r="L150" s="42"/>
      <c r="M150" s="43"/>
      <c r="AI150" s="43"/>
      <c r="AJ150" s="3"/>
      <c r="AK150" s="1"/>
      <c r="AL150" s="1"/>
    </row>
    <row r="151" spans="1:38">
      <c r="A151" s="1"/>
      <c r="B151" s="42">
        <v>146</v>
      </c>
      <c r="E151" s="42"/>
      <c r="F151" s="42"/>
      <c r="G151" s="42"/>
      <c r="H151" s="42"/>
      <c r="I151" s="42"/>
      <c r="J151" s="42"/>
      <c r="K151" s="42"/>
      <c r="L151" s="42"/>
      <c r="M151" s="43"/>
      <c r="AI151" s="43"/>
      <c r="AJ151" s="3"/>
      <c r="AK151" s="1"/>
      <c r="AL151" s="1"/>
    </row>
    <row r="152" spans="1:38">
      <c r="A152" s="1"/>
      <c r="B152" s="42">
        <v>147</v>
      </c>
      <c r="E152" s="42"/>
      <c r="F152" s="42"/>
      <c r="G152" s="42"/>
      <c r="H152" s="42"/>
      <c r="I152" s="42"/>
      <c r="J152" s="42"/>
      <c r="K152" s="42"/>
      <c r="L152" s="42"/>
      <c r="M152" s="43"/>
      <c r="AI152" s="43"/>
      <c r="AJ152" s="3"/>
      <c r="AK152" s="1"/>
      <c r="AL152" s="1"/>
    </row>
    <row r="153" spans="1:38">
      <c r="A153" s="1"/>
      <c r="B153" s="42">
        <v>148</v>
      </c>
      <c r="E153" s="42"/>
      <c r="F153" s="42"/>
      <c r="G153" s="42"/>
      <c r="H153" s="42"/>
      <c r="I153" s="42"/>
      <c r="J153" s="42"/>
      <c r="K153" s="42"/>
      <c r="L153" s="42"/>
      <c r="M153" s="43"/>
      <c r="AI153" s="43"/>
      <c r="AJ153" s="3"/>
      <c r="AK153" s="1"/>
      <c r="AL153" s="1"/>
    </row>
    <row r="154" spans="1:38">
      <c r="A154" s="1"/>
      <c r="B154" s="42">
        <v>149</v>
      </c>
      <c r="E154" s="42"/>
      <c r="F154" s="42"/>
      <c r="G154" s="42"/>
      <c r="H154" s="42"/>
      <c r="I154" s="42"/>
      <c r="J154" s="42"/>
      <c r="K154" s="42"/>
      <c r="L154" s="42"/>
      <c r="M154" s="43"/>
      <c r="AI154" s="43"/>
      <c r="AJ154" s="3"/>
      <c r="AK154" s="1"/>
      <c r="AL154" s="1"/>
    </row>
    <row r="155" spans="1:38">
      <c r="A155" s="1"/>
      <c r="B155" s="42">
        <v>150</v>
      </c>
      <c r="E155" s="42"/>
      <c r="F155" s="42"/>
      <c r="G155" s="42"/>
      <c r="H155" s="42"/>
      <c r="I155" s="42"/>
      <c r="J155" s="42"/>
      <c r="K155" s="42"/>
      <c r="L155" s="42"/>
      <c r="M155" s="43"/>
      <c r="AI155" s="43"/>
      <c r="AJ155" s="3"/>
      <c r="AK155" s="1"/>
      <c r="AL155" s="1"/>
    </row>
    <row r="156" spans="1:38">
      <c r="A156" s="1"/>
      <c r="B156" s="42">
        <v>151</v>
      </c>
      <c r="E156" s="42"/>
      <c r="F156" s="42"/>
      <c r="G156" s="42"/>
      <c r="H156" s="42"/>
      <c r="I156" s="42"/>
      <c r="J156" s="42"/>
      <c r="K156" s="42"/>
      <c r="L156" s="42"/>
      <c r="M156" s="43"/>
      <c r="AI156" s="43"/>
      <c r="AJ156" s="3"/>
      <c r="AK156" s="1"/>
      <c r="AL156" s="1"/>
    </row>
    <row r="157" spans="1:38">
      <c r="A157" s="1"/>
      <c r="B157" s="42">
        <v>152</v>
      </c>
      <c r="E157" s="42"/>
      <c r="F157" s="42"/>
      <c r="G157" s="42"/>
      <c r="H157" s="42"/>
      <c r="I157" s="42"/>
      <c r="J157" s="42"/>
      <c r="K157" s="42"/>
      <c r="L157" s="42"/>
      <c r="M157" s="43"/>
      <c r="AI157" s="43"/>
      <c r="AJ157" s="3"/>
      <c r="AK157" s="1"/>
      <c r="AL157" s="1"/>
    </row>
    <row r="158" spans="1:38">
      <c r="A158" s="1"/>
      <c r="B158" s="42">
        <v>153</v>
      </c>
      <c r="E158" s="42"/>
      <c r="F158" s="42"/>
      <c r="G158" s="42"/>
      <c r="H158" s="42"/>
      <c r="I158" s="42"/>
      <c r="J158" s="42"/>
      <c r="K158" s="42"/>
      <c r="L158" s="42"/>
      <c r="M158" s="43"/>
      <c r="AI158" s="43"/>
      <c r="AJ158" s="3"/>
      <c r="AK158" s="1"/>
      <c r="AL158" s="1"/>
    </row>
    <row r="159" spans="1:38">
      <c r="A159" s="1"/>
      <c r="B159" s="42">
        <v>154</v>
      </c>
      <c r="E159" s="42"/>
      <c r="F159" s="42"/>
      <c r="G159" s="42"/>
      <c r="H159" s="42"/>
      <c r="I159" s="42"/>
      <c r="J159" s="42"/>
      <c r="K159" s="42"/>
      <c r="L159" s="42"/>
      <c r="M159" s="43"/>
      <c r="AI159" s="43"/>
      <c r="AJ159" s="3"/>
      <c r="AK159" s="1"/>
      <c r="AL159" s="1"/>
    </row>
    <row r="160" spans="1:38">
      <c r="A160" s="1"/>
      <c r="B160" s="42">
        <v>155</v>
      </c>
      <c r="E160" s="42"/>
      <c r="F160" s="42"/>
      <c r="G160" s="42"/>
      <c r="H160" s="42"/>
      <c r="I160" s="42"/>
      <c r="J160" s="42"/>
      <c r="K160" s="42"/>
      <c r="L160" s="42"/>
      <c r="M160" s="43"/>
      <c r="AI160" s="43"/>
      <c r="AJ160" s="3"/>
      <c r="AK160" s="1"/>
      <c r="AL160" s="1"/>
    </row>
    <row r="161" spans="1:38">
      <c r="A161" s="1"/>
      <c r="B161" s="42">
        <v>156</v>
      </c>
      <c r="E161" s="42"/>
      <c r="F161" s="42"/>
      <c r="G161" s="42"/>
      <c r="H161" s="42"/>
      <c r="I161" s="42"/>
      <c r="J161" s="42"/>
      <c r="K161" s="42"/>
      <c r="L161" s="42"/>
      <c r="M161" s="43"/>
      <c r="AI161" s="43"/>
      <c r="AJ161" s="3"/>
      <c r="AK161" s="1"/>
      <c r="AL161" s="1"/>
    </row>
    <row r="162" spans="1:38">
      <c r="A162" s="1"/>
      <c r="B162" s="42">
        <v>157</v>
      </c>
      <c r="E162" s="42"/>
      <c r="F162" s="42"/>
      <c r="G162" s="42"/>
      <c r="H162" s="42"/>
      <c r="I162" s="42"/>
      <c r="J162" s="42"/>
      <c r="K162" s="42"/>
      <c r="L162" s="42"/>
      <c r="M162" s="43"/>
      <c r="AI162" s="43"/>
      <c r="AJ162" s="3"/>
      <c r="AK162" s="1"/>
      <c r="AL162" s="1"/>
    </row>
    <row r="163" spans="1:38">
      <c r="A163" s="1"/>
      <c r="B163" s="42">
        <v>158</v>
      </c>
      <c r="E163" s="42"/>
      <c r="F163" s="42"/>
      <c r="G163" s="42"/>
      <c r="H163" s="42"/>
      <c r="I163" s="42"/>
      <c r="J163" s="42"/>
      <c r="K163" s="42"/>
      <c r="L163" s="42"/>
      <c r="M163" s="43"/>
      <c r="AI163" s="43"/>
      <c r="AJ163" s="3"/>
      <c r="AK163" s="1"/>
      <c r="AL163" s="1"/>
    </row>
    <row r="164" spans="1:38">
      <c r="A164" s="1"/>
      <c r="B164" s="42">
        <v>159</v>
      </c>
      <c r="E164" s="42"/>
      <c r="F164" s="42"/>
      <c r="G164" s="42"/>
      <c r="H164" s="42"/>
      <c r="I164" s="42"/>
      <c r="J164" s="42"/>
      <c r="K164" s="42"/>
      <c r="L164" s="42"/>
      <c r="M164" s="43"/>
      <c r="AI164" s="43"/>
      <c r="AJ164" s="3"/>
      <c r="AK164" s="1"/>
      <c r="AL164" s="1"/>
    </row>
    <row r="165" spans="1:38">
      <c r="A165" s="1"/>
      <c r="B165" s="42">
        <v>160</v>
      </c>
      <c r="E165" s="42"/>
      <c r="F165" s="42"/>
      <c r="G165" s="42"/>
      <c r="H165" s="42"/>
      <c r="I165" s="42"/>
      <c r="J165" s="42"/>
      <c r="K165" s="42"/>
      <c r="L165" s="42"/>
      <c r="M165" s="43"/>
      <c r="AI165" s="43"/>
      <c r="AJ165" s="3"/>
      <c r="AK165" s="1"/>
      <c r="AL165" s="1"/>
    </row>
    <row r="166" spans="1:38">
      <c r="A166" s="1"/>
      <c r="B166" s="42">
        <v>161</v>
      </c>
      <c r="E166" s="42"/>
      <c r="F166" s="42"/>
      <c r="G166" s="42"/>
      <c r="H166" s="42"/>
      <c r="I166" s="42"/>
      <c r="J166" s="42"/>
      <c r="K166" s="42"/>
      <c r="L166" s="42"/>
      <c r="M166" s="43"/>
      <c r="AI166" s="43"/>
      <c r="AJ166" s="3"/>
      <c r="AK166" s="1"/>
      <c r="AL166" s="1"/>
    </row>
    <row r="167" spans="1:38">
      <c r="A167" s="1"/>
      <c r="B167" s="42">
        <v>162</v>
      </c>
      <c r="E167" s="42"/>
      <c r="F167" s="42"/>
      <c r="G167" s="42"/>
      <c r="H167" s="42"/>
      <c r="I167" s="42"/>
      <c r="J167" s="42"/>
      <c r="K167" s="42"/>
      <c r="L167" s="42"/>
      <c r="M167" s="43"/>
      <c r="AI167" s="43"/>
      <c r="AJ167" s="3"/>
      <c r="AK167" s="1"/>
      <c r="AL167" s="1"/>
    </row>
    <row r="168" spans="1:38">
      <c r="A168" s="1"/>
      <c r="B168" s="42">
        <v>163</v>
      </c>
      <c r="E168" s="42"/>
      <c r="F168" s="42"/>
      <c r="G168" s="42"/>
      <c r="H168" s="42"/>
      <c r="I168" s="42"/>
      <c r="J168" s="42"/>
      <c r="K168" s="42"/>
      <c r="L168" s="42"/>
      <c r="M168" s="43"/>
      <c r="AI168" s="43"/>
      <c r="AJ168" s="3"/>
      <c r="AK168" s="1"/>
      <c r="AL168" s="1"/>
    </row>
    <row r="169" spans="1:38">
      <c r="A169" s="1"/>
      <c r="B169" s="42">
        <v>164</v>
      </c>
      <c r="E169" s="42"/>
      <c r="F169" s="42"/>
      <c r="G169" s="42"/>
      <c r="H169" s="42"/>
      <c r="I169" s="42"/>
      <c r="J169" s="42"/>
      <c r="K169" s="42"/>
      <c r="L169" s="42"/>
      <c r="M169" s="43"/>
      <c r="AI169" s="43"/>
      <c r="AJ169" s="3"/>
      <c r="AK169" s="1"/>
      <c r="AL169" s="1"/>
    </row>
    <row r="170" spans="1:38">
      <c r="A170" s="1"/>
      <c r="B170" s="42">
        <v>165</v>
      </c>
      <c r="E170" s="42"/>
      <c r="F170" s="42"/>
      <c r="G170" s="42"/>
      <c r="H170" s="42"/>
      <c r="I170" s="42"/>
      <c r="J170" s="42"/>
      <c r="K170" s="42"/>
      <c r="L170" s="42"/>
      <c r="M170" s="43"/>
      <c r="AI170" s="43"/>
      <c r="AJ170" s="3"/>
      <c r="AK170" s="1"/>
      <c r="AL170" s="1"/>
    </row>
    <row r="171" spans="1:38">
      <c r="A171" s="1"/>
      <c r="B171" s="42">
        <v>166</v>
      </c>
      <c r="E171" s="42"/>
      <c r="F171" s="42"/>
      <c r="G171" s="42"/>
      <c r="H171" s="42"/>
      <c r="I171" s="42"/>
      <c r="J171" s="42"/>
      <c r="K171" s="42"/>
      <c r="L171" s="42"/>
      <c r="M171" s="43"/>
      <c r="AI171" s="43"/>
      <c r="AJ171" s="3"/>
      <c r="AK171" s="1"/>
      <c r="AL171" s="1"/>
    </row>
    <row r="172" spans="1:38">
      <c r="A172" s="1"/>
      <c r="B172" s="42">
        <v>167</v>
      </c>
      <c r="E172" s="42"/>
      <c r="F172" s="42"/>
      <c r="G172" s="42"/>
      <c r="H172" s="42"/>
      <c r="I172" s="42"/>
      <c r="J172" s="42"/>
      <c r="K172" s="42"/>
      <c r="L172" s="42"/>
      <c r="M172" s="43"/>
      <c r="AI172" s="43"/>
      <c r="AJ172" s="3"/>
      <c r="AK172" s="1"/>
      <c r="AL172" s="1"/>
    </row>
    <row r="173" spans="1:38">
      <c r="A173" s="1"/>
      <c r="B173" s="42">
        <v>168</v>
      </c>
      <c r="E173" s="42"/>
      <c r="F173" s="42"/>
      <c r="G173" s="42"/>
      <c r="H173" s="42"/>
      <c r="I173" s="42"/>
      <c r="J173" s="42"/>
      <c r="K173" s="42"/>
      <c r="L173" s="42"/>
      <c r="M173" s="43"/>
      <c r="AI173" s="43"/>
      <c r="AJ173" s="3"/>
      <c r="AK173" s="1"/>
      <c r="AL173" s="1"/>
    </row>
    <row r="174" spans="1:38">
      <c r="A174" s="1"/>
      <c r="B174" s="42">
        <v>169</v>
      </c>
      <c r="E174" s="42"/>
      <c r="F174" s="42"/>
      <c r="G174" s="42"/>
      <c r="H174" s="42"/>
      <c r="I174" s="42"/>
      <c r="J174" s="42"/>
      <c r="K174" s="42"/>
      <c r="L174" s="42"/>
      <c r="M174" s="43"/>
      <c r="AI174" s="43"/>
      <c r="AJ174" s="3"/>
      <c r="AK174" s="1"/>
      <c r="AL174" s="1"/>
    </row>
    <row r="175" spans="1:38">
      <c r="A175" s="1"/>
      <c r="B175" s="42">
        <v>170</v>
      </c>
      <c r="E175" s="42"/>
      <c r="F175" s="42"/>
      <c r="G175" s="42"/>
      <c r="H175" s="42"/>
      <c r="I175" s="42"/>
      <c r="J175" s="42"/>
      <c r="K175" s="42"/>
      <c r="L175" s="42"/>
      <c r="M175" s="43"/>
      <c r="AI175" s="43"/>
      <c r="AJ175" s="3"/>
      <c r="AK175" s="1"/>
      <c r="AL175" s="1"/>
    </row>
    <row r="176" spans="1:38">
      <c r="A176" s="1"/>
      <c r="B176" s="42">
        <v>171</v>
      </c>
      <c r="E176" s="42"/>
      <c r="F176" s="42"/>
      <c r="G176" s="42"/>
      <c r="H176" s="42"/>
      <c r="I176" s="42"/>
      <c r="J176" s="42"/>
      <c r="K176" s="42"/>
      <c r="L176" s="42"/>
      <c r="M176" s="43"/>
      <c r="AI176" s="43"/>
      <c r="AJ176" s="3"/>
      <c r="AK176" s="1"/>
      <c r="AL176" s="1"/>
    </row>
    <row r="177" spans="1:38">
      <c r="A177" s="1"/>
      <c r="B177" s="42">
        <v>172</v>
      </c>
      <c r="E177" s="42"/>
      <c r="F177" s="42"/>
      <c r="G177" s="42"/>
      <c r="H177" s="42"/>
      <c r="I177" s="42"/>
      <c r="J177" s="42"/>
      <c r="K177" s="42"/>
      <c r="L177" s="42"/>
      <c r="M177" s="43"/>
      <c r="AI177" s="43"/>
      <c r="AJ177" s="3"/>
      <c r="AK177" s="1"/>
      <c r="AL177" s="1"/>
    </row>
    <row r="178" spans="1:38">
      <c r="A178" s="1"/>
      <c r="B178" s="42">
        <v>173</v>
      </c>
      <c r="E178" s="42"/>
      <c r="F178" s="42"/>
      <c r="G178" s="42"/>
      <c r="H178" s="42"/>
      <c r="I178" s="42"/>
      <c r="J178" s="42"/>
      <c r="K178" s="42"/>
      <c r="L178" s="42"/>
      <c r="M178" s="43"/>
      <c r="AI178" s="43"/>
      <c r="AJ178" s="3"/>
      <c r="AK178" s="1"/>
      <c r="AL178" s="1"/>
    </row>
    <row r="179" spans="1:38">
      <c r="A179" s="1"/>
      <c r="B179" s="42">
        <v>174</v>
      </c>
      <c r="E179" s="42"/>
      <c r="F179" s="42"/>
      <c r="G179" s="42"/>
      <c r="H179" s="42"/>
      <c r="I179" s="42"/>
      <c r="J179" s="42"/>
      <c r="K179" s="42"/>
      <c r="L179" s="42"/>
      <c r="M179" s="43"/>
      <c r="AI179" s="43"/>
      <c r="AJ179" s="3"/>
      <c r="AK179" s="1"/>
      <c r="AL179" s="1"/>
    </row>
    <row r="180" spans="1:38">
      <c r="A180" s="1"/>
      <c r="B180" s="42">
        <v>175</v>
      </c>
      <c r="E180" s="42"/>
      <c r="F180" s="42"/>
      <c r="G180" s="42"/>
      <c r="H180" s="42"/>
      <c r="I180" s="42"/>
      <c r="J180" s="42"/>
      <c r="K180" s="42"/>
      <c r="L180" s="42"/>
      <c r="M180" s="43"/>
      <c r="AI180" s="43"/>
      <c r="AJ180" s="3"/>
      <c r="AK180" s="1"/>
      <c r="AL180" s="1"/>
    </row>
    <row r="181" spans="1:38">
      <c r="A181" s="1"/>
      <c r="B181" s="42">
        <v>176</v>
      </c>
      <c r="E181" s="42"/>
      <c r="F181" s="42"/>
      <c r="G181" s="42"/>
      <c r="H181" s="42"/>
      <c r="I181" s="42"/>
      <c r="J181" s="42"/>
      <c r="K181" s="42"/>
      <c r="L181" s="42"/>
      <c r="M181" s="43"/>
      <c r="AI181" s="43"/>
      <c r="AJ181" s="3"/>
      <c r="AK181" s="1"/>
      <c r="AL181" s="1"/>
    </row>
    <row r="182" spans="1:38">
      <c r="A182" s="1"/>
      <c r="B182" s="42">
        <v>177</v>
      </c>
      <c r="E182" s="42"/>
      <c r="F182" s="42"/>
      <c r="G182" s="42"/>
      <c r="H182" s="42"/>
      <c r="I182" s="42"/>
      <c r="J182" s="42"/>
      <c r="K182" s="42"/>
      <c r="L182" s="42"/>
      <c r="M182" s="43"/>
      <c r="AI182" s="43"/>
      <c r="AJ182" s="3"/>
      <c r="AK182" s="1"/>
      <c r="AL182" s="1"/>
    </row>
    <row r="183" spans="1:38">
      <c r="A183" s="1"/>
      <c r="B183" s="42">
        <v>178</v>
      </c>
      <c r="E183" s="42"/>
      <c r="F183" s="42"/>
      <c r="G183" s="42"/>
      <c r="H183" s="42"/>
      <c r="I183" s="42"/>
      <c r="J183" s="42"/>
      <c r="K183" s="42"/>
      <c r="L183" s="42"/>
      <c r="M183" s="43"/>
      <c r="AI183" s="43"/>
      <c r="AJ183" s="3"/>
      <c r="AK183" s="1"/>
      <c r="AL183" s="1"/>
    </row>
    <row r="184" spans="1:38">
      <c r="A184" s="1"/>
      <c r="B184" s="42">
        <v>179</v>
      </c>
      <c r="E184" s="42"/>
      <c r="F184" s="42"/>
      <c r="G184" s="42"/>
      <c r="H184" s="42"/>
      <c r="I184" s="42"/>
      <c r="J184" s="42"/>
      <c r="K184" s="42"/>
      <c r="L184" s="42"/>
      <c r="M184" s="43"/>
      <c r="AI184" s="43"/>
      <c r="AJ184" s="3"/>
      <c r="AK184" s="1"/>
      <c r="AL184" s="1"/>
    </row>
    <row r="185" spans="1:38">
      <c r="A185" s="1"/>
      <c r="B185" s="42">
        <v>180</v>
      </c>
      <c r="E185" s="42"/>
      <c r="F185" s="42"/>
      <c r="G185" s="42"/>
      <c r="H185" s="42"/>
      <c r="I185" s="42"/>
      <c r="J185" s="42"/>
      <c r="K185" s="42"/>
      <c r="L185" s="42"/>
      <c r="M185" s="43"/>
      <c r="AI185" s="43"/>
      <c r="AJ185" s="3"/>
      <c r="AK185" s="1"/>
      <c r="AL185" s="1"/>
    </row>
    <row r="186" spans="1:38">
      <c r="A186" s="1"/>
      <c r="B186" s="42">
        <v>181</v>
      </c>
      <c r="E186" s="42"/>
      <c r="F186" s="42"/>
      <c r="G186" s="42"/>
      <c r="H186" s="42"/>
      <c r="I186" s="42"/>
      <c r="J186" s="42"/>
      <c r="K186" s="42"/>
      <c r="L186" s="42"/>
      <c r="M186" s="43"/>
      <c r="AI186" s="43"/>
      <c r="AJ186" s="3"/>
      <c r="AK186" s="1"/>
      <c r="AL186" s="1"/>
    </row>
    <row r="187" spans="1:38">
      <c r="A187" s="1"/>
      <c r="B187" s="42">
        <v>182</v>
      </c>
      <c r="E187" s="42"/>
      <c r="F187" s="42"/>
      <c r="G187" s="42"/>
      <c r="H187" s="42"/>
      <c r="I187" s="42"/>
      <c r="J187" s="42"/>
      <c r="K187" s="42"/>
      <c r="L187" s="42"/>
      <c r="M187" s="43"/>
      <c r="AI187" s="43"/>
      <c r="AJ187" s="3"/>
      <c r="AK187" s="1"/>
      <c r="AL187" s="1"/>
    </row>
    <row r="188" spans="1:38">
      <c r="A188" s="1"/>
      <c r="B188" s="42">
        <v>183</v>
      </c>
      <c r="E188" s="42"/>
      <c r="F188" s="42"/>
      <c r="G188" s="42"/>
      <c r="H188" s="42"/>
      <c r="I188" s="42"/>
      <c r="J188" s="42"/>
      <c r="K188" s="42"/>
      <c r="L188" s="42"/>
      <c r="M188" s="43"/>
      <c r="AI188" s="43"/>
      <c r="AJ188" s="3"/>
      <c r="AK188" s="1"/>
      <c r="AL188" s="1"/>
    </row>
    <row r="189" spans="1:38">
      <c r="A189" s="1"/>
      <c r="B189" s="42">
        <v>184</v>
      </c>
      <c r="E189" s="42"/>
      <c r="F189" s="42"/>
      <c r="G189" s="42"/>
      <c r="H189" s="42"/>
      <c r="I189" s="42"/>
      <c r="J189" s="42"/>
      <c r="K189" s="42"/>
      <c r="L189" s="42"/>
      <c r="M189" s="43"/>
      <c r="AI189" s="43"/>
      <c r="AJ189" s="3"/>
      <c r="AK189" s="1"/>
      <c r="AL189" s="1"/>
    </row>
    <row r="190" spans="1:38">
      <c r="A190" s="1"/>
      <c r="B190" s="42">
        <v>185</v>
      </c>
      <c r="E190" s="42"/>
      <c r="F190" s="42"/>
      <c r="G190" s="42"/>
      <c r="H190" s="42"/>
      <c r="I190" s="42"/>
      <c r="J190" s="42"/>
      <c r="K190" s="42"/>
      <c r="L190" s="42"/>
      <c r="M190" s="43"/>
      <c r="AI190" s="43"/>
      <c r="AJ190" s="3"/>
      <c r="AK190" s="1"/>
      <c r="AL190" s="1"/>
    </row>
    <row r="191" spans="1:38">
      <c r="A191" s="1"/>
      <c r="B191" s="42">
        <v>186</v>
      </c>
      <c r="E191" s="42"/>
      <c r="F191" s="42"/>
      <c r="G191" s="42"/>
      <c r="H191" s="42"/>
      <c r="I191" s="42"/>
      <c r="J191" s="42"/>
      <c r="K191" s="42"/>
      <c r="L191" s="42"/>
      <c r="M191" s="43"/>
      <c r="AI191" s="43"/>
      <c r="AJ191" s="3"/>
      <c r="AK191" s="1"/>
      <c r="AL191" s="1"/>
    </row>
    <row r="192" spans="1:38">
      <c r="A192" s="1"/>
      <c r="B192" s="42">
        <v>187</v>
      </c>
      <c r="E192" s="42"/>
      <c r="F192" s="42"/>
      <c r="G192" s="42"/>
      <c r="H192" s="42"/>
      <c r="I192" s="42"/>
      <c r="J192" s="42"/>
      <c r="K192" s="42"/>
      <c r="L192" s="42"/>
      <c r="M192" s="43"/>
      <c r="AI192" s="43"/>
      <c r="AJ192" s="3"/>
      <c r="AK192" s="1"/>
      <c r="AL192" s="1"/>
    </row>
    <row r="193" spans="1:38">
      <c r="A193" s="1"/>
      <c r="B193" s="42">
        <v>188</v>
      </c>
      <c r="E193" s="42"/>
      <c r="F193" s="42"/>
      <c r="G193" s="42"/>
      <c r="H193" s="42"/>
      <c r="I193" s="42"/>
      <c r="J193" s="42"/>
      <c r="K193" s="42"/>
      <c r="L193" s="42"/>
      <c r="M193" s="43"/>
      <c r="AI193" s="43"/>
      <c r="AJ193" s="3"/>
      <c r="AK193" s="1"/>
      <c r="AL193" s="1"/>
    </row>
    <row r="194" spans="1:38">
      <c r="A194" s="1"/>
      <c r="B194" s="42">
        <v>189</v>
      </c>
      <c r="E194" s="42"/>
      <c r="F194" s="42"/>
      <c r="G194" s="42"/>
      <c r="H194" s="42"/>
      <c r="I194" s="42"/>
      <c r="J194" s="42"/>
      <c r="K194" s="42"/>
      <c r="L194" s="42"/>
      <c r="M194" s="43"/>
      <c r="AI194" s="43"/>
      <c r="AJ194" s="3"/>
      <c r="AK194" s="1"/>
      <c r="AL194" s="1"/>
    </row>
    <row r="195" spans="1:38">
      <c r="A195" s="1"/>
      <c r="B195" s="42">
        <v>190</v>
      </c>
      <c r="E195" s="42"/>
      <c r="F195" s="42"/>
      <c r="G195" s="42"/>
      <c r="H195" s="42"/>
      <c r="I195" s="42"/>
      <c r="J195" s="42"/>
      <c r="K195" s="42"/>
      <c r="L195" s="42"/>
      <c r="M195" s="43"/>
      <c r="AI195" s="43"/>
      <c r="AJ195" s="3"/>
      <c r="AK195" s="1"/>
      <c r="AL195" s="1"/>
    </row>
    <row r="196" spans="1:38">
      <c r="A196" s="1"/>
      <c r="B196" s="42">
        <v>191</v>
      </c>
      <c r="E196" s="42"/>
      <c r="F196" s="42"/>
      <c r="G196" s="42"/>
      <c r="H196" s="42"/>
      <c r="I196" s="42"/>
      <c r="J196" s="42"/>
      <c r="K196" s="42"/>
      <c r="L196" s="42"/>
      <c r="M196" s="43"/>
      <c r="AI196" s="43"/>
      <c r="AJ196" s="3"/>
      <c r="AK196" s="1"/>
      <c r="AL196" s="1"/>
    </row>
    <row r="197" spans="1:38">
      <c r="A197" s="1"/>
      <c r="B197" s="32">
        <v>192</v>
      </c>
      <c r="C197" s="8"/>
      <c r="D197" s="8"/>
      <c r="E197" s="32"/>
      <c r="F197" s="32"/>
      <c r="G197" s="32"/>
      <c r="H197" s="32"/>
      <c r="I197" s="32"/>
      <c r="J197" s="32"/>
      <c r="K197" s="32"/>
      <c r="L197" s="32"/>
      <c r="M197" s="44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44"/>
      <c r="AJ197" s="10"/>
      <c r="AK197" s="1"/>
      <c r="AL197" s="1"/>
    </row>
    <row r="198" spans="1:38">
      <c r="A198" s="1"/>
      <c r="AK198" s="1"/>
      <c r="AL198" s="1"/>
    </row>
    <row r="199" spans="1:38">
      <c r="A199" s="1"/>
      <c r="AK199" s="1"/>
      <c r="AL199" s="1"/>
    </row>
    <row r="200" spans="1:38">
      <c r="A200" s="1"/>
      <c r="AK200" s="1"/>
      <c r="AL200" s="1"/>
    </row>
    <row r="201" spans="1:38">
      <c r="A201" s="1"/>
      <c r="AK201" s="1"/>
      <c r="AL201" s="1"/>
    </row>
    <row r="202" spans="1:38">
      <c r="A202" s="1"/>
      <c r="AK202" s="1"/>
      <c r="AL202" s="1"/>
    </row>
    <row r="203" spans="1:38">
      <c r="A203" s="1"/>
      <c r="AK203" s="1"/>
      <c r="AL203" s="1"/>
    </row>
    <row r="204" spans="1:38">
      <c r="A204" s="1"/>
      <c r="AK204" s="1"/>
      <c r="AL204" s="1"/>
    </row>
    <row r="205" spans="1:38">
      <c r="A205" s="1"/>
      <c r="AK205" s="1"/>
      <c r="AL205" s="1"/>
    </row>
    <row r="206" spans="1:38">
      <c r="A206" s="1"/>
      <c r="AK206" s="1"/>
      <c r="AL206" s="1"/>
    </row>
    <row r="207" spans="1:38">
      <c r="A207" s="1"/>
      <c r="AK207" s="1"/>
      <c r="AL207" s="1"/>
    </row>
    <row r="208" spans="1:38">
      <c r="A208" s="1"/>
      <c r="AK208" s="1"/>
      <c r="AL208" s="1"/>
    </row>
    <row r="209" spans="1:38">
      <c r="A209" s="1"/>
      <c r="AK209" s="1"/>
      <c r="AL209" s="1"/>
    </row>
    <row r="210" spans="1:38">
      <c r="A210" s="1"/>
      <c r="AK210" s="1"/>
      <c r="AL210" s="1"/>
    </row>
    <row r="211" spans="1:38">
      <c r="A211" s="1"/>
      <c r="AK211" s="1"/>
      <c r="AL211" s="1"/>
    </row>
    <row r="212" spans="1:38">
      <c r="A212" s="1"/>
      <c r="AK212" s="1"/>
      <c r="AL212" s="1"/>
    </row>
    <row r="213" spans="1:38">
      <c r="A213" s="1"/>
      <c r="AK213" s="1"/>
      <c r="AL213" s="1"/>
    </row>
    <row r="214" spans="1:38">
      <c r="A214" s="1"/>
      <c r="AK214" s="1"/>
      <c r="AL214" s="1"/>
    </row>
    <row r="215" spans="1:38">
      <c r="A215" s="1"/>
      <c r="AK215" s="1"/>
      <c r="AL215" s="1"/>
    </row>
    <row r="216" spans="1:38">
      <c r="A216" s="1"/>
      <c r="AK216" s="1"/>
      <c r="AL216" s="1"/>
    </row>
    <row r="217" spans="1:38">
      <c r="A217" s="1"/>
      <c r="AK217" s="1"/>
      <c r="AL217" s="1"/>
    </row>
    <row r="218" spans="1:38">
      <c r="A218" s="1"/>
      <c r="AK218" s="1"/>
      <c r="AL218" s="1"/>
    </row>
    <row r="219" spans="1:38">
      <c r="A219" s="1"/>
      <c r="AK219" s="1"/>
      <c r="AL219" s="1"/>
    </row>
    <row r="220" spans="1:38">
      <c r="A220" s="1"/>
      <c r="AK220" s="1"/>
      <c r="AL220" s="1"/>
    </row>
    <row r="221" spans="1:38">
      <c r="A221" s="1"/>
      <c r="AK221" s="1"/>
      <c r="AL221" s="1"/>
    </row>
    <row r="222" spans="1:38">
      <c r="A222" s="1"/>
      <c r="AK222" s="1"/>
      <c r="AL222" s="1"/>
    </row>
    <row r="223" spans="1:38">
      <c r="A223" s="1"/>
      <c r="AK223" s="1"/>
      <c r="AL223" s="1"/>
    </row>
    <row r="224" spans="1:38">
      <c r="A224" s="1"/>
      <c r="AK224" s="1"/>
      <c r="AL224" s="1"/>
    </row>
    <row r="225" spans="1:38">
      <c r="A225" s="1"/>
      <c r="AK225" s="1"/>
      <c r="AL225" s="1"/>
    </row>
    <row r="226" spans="1:38">
      <c r="A226" s="1"/>
      <c r="AK226" s="1"/>
      <c r="AL226" s="1"/>
    </row>
    <row r="227" spans="1:38">
      <c r="A227" s="1"/>
      <c r="AK227" s="1"/>
      <c r="AL227" s="1"/>
    </row>
    <row r="228" spans="1:38">
      <c r="A228" s="1"/>
      <c r="AK228" s="1"/>
      <c r="AL228" s="1"/>
    </row>
    <row r="229" spans="1:38">
      <c r="A229" s="1"/>
      <c r="AK229" s="1"/>
      <c r="AL229" s="1"/>
    </row>
    <row r="230" spans="1:38">
      <c r="A230" s="1"/>
      <c r="AK230" s="1"/>
      <c r="AL230" s="1"/>
    </row>
    <row r="231" spans="1:38">
      <c r="A231" s="1"/>
      <c r="AK231" s="1"/>
      <c r="AL231" s="1"/>
    </row>
    <row r="232" spans="1:38">
      <c r="A232" s="1"/>
      <c r="AK232" s="1"/>
      <c r="AL232" s="1"/>
    </row>
    <row r="233" spans="1:38">
      <c r="A233" s="1"/>
      <c r="AK233" s="1"/>
      <c r="AL233" s="1"/>
    </row>
    <row r="234" spans="1:38">
      <c r="A234" s="1"/>
      <c r="AK234" s="1"/>
      <c r="AL234" s="1"/>
    </row>
    <row r="235" spans="1:38">
      <c r="A235" s="1"/>
      <c r="AK235" s="1"/>
      <c r="AL235" s="1"/>
    </row>
    <row r="236" spans="1:38">
      <c r="A236" s="1"/>
      <c r="AK236" s="1"/>
      <c r="AL236" s="1"/>
    </row>
    <row r="237" spans="1:38">
      <c r="A237" s="1"/>
      <c r="AK237" s="1"/>
      <c r="AL237" s="1"/>
    </row>
    <row r="238" spans="1:38">
      <c r="A238" s="1"/>
      <c r="AK238" s="1"/>
      <c r="AL238" s="1"/>
    </row>
    <row r="239" spans="1:38">
      <c r="A239" s="1"/>
      <c r="AK239" s="1"/>
      <c r="AL239" s="1"/>
    </row>
    <row r="240" spans="1:38">
      <c r="A240" s="1"/>
      <c r="AK240" s="1"/>
      <c r="AL240" s="1"/>
    </row>
    <row r="241" spans="1:38">
      <c r="A241" s="1"/>
      <c r="AK241" s="1"/>
      <c r="AL241" s="1"/>
    </row>
    <row r="242" spans="1:38">
      <c r="A242" s="1"/>
      <c r="AK242" s="1"/>
      <c r="AL242" s="1"/>
    </row>
    <row r="243" spans="1:38">
      <c r="A243" s="1"/>
      <c r="AK243" s="1"/>
      <c r="AL243" s="1"/>
    </row>
  </sheetData>
  <mergeCells count="4">
    <mergeCell ref="C3:D3"/>
    <mergeCell ref="E3:M3"/>
    <mergeCell ref="N3:AF3"/>
    <mergeCell ref="AG3:AH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29B9-CCD5-2D4B-B1F2-65B9B6B7676E}">
  <dimension ref="A1:G21"/>
  <sheetViews>
    <sheetView workbookViewId="0">
      <selection sqref="A1:XFD1048576"/>
    </sheetView>
  </sheetViews>
  <sheetFormatPr baseColWidth="10" defaultColWidth="25.6640625" defaultRowHeight="16"/>
  <sheetData>
    <row r="1" spans="1:7">
      <c r="A1" t="s">
        <v>128</v>
      </c>
      <c r="B1" t="s">
        <v>129</v>
      </c>
      <c r="C1" t="s">
        <v>130</v>
      </c>
      <c r="D1" t="s">
        <v>131</v>
      </c>
      <c r="E1" t="s">
        <v>132</v>
      </c>
      <c r="F1" t="s">
        <v>133</v>
      </c>
      <c r="G1" t="s">
        <v>134</v>
      </c>
    </row>
    <row r="2" spans="1:7">
      <c r="A2" t="s">
        <v>135</v>
      </c>
      <c r="B2">
        <v>107.210679827164</v>
      </c>
      <c r="C2">
        <v>425.90255533854003</v>
      </c>
      <c r="D2">
        <v>97.446657788539</v>
      </c>
      <c r="E2">
        <v>90.500411398578095</v>
      </c>
      <c r="F2">
        <v>87.627283144723506</v>
      </c>
      <c r="G2">
        <v>161.844965349804</v>
      </c>
    </row>
    <row r="3" spans="1:7">
      <c r="A3" t="s">
        <v>31</v>
      </c>
      <c r="B3">
        <v>32.779943577367902</v>
      </c>
      <c r="C3">
        <v>148.26264665314099</v>
      </c>
      <c r="D3">
        <v>30.455534996342401</v>
      </c>
      <c r="E3">
        <v>81.797427600249804</v>
      </c>
      <c r="F3">
        <v>39.607682281976999</v>
      </c>
      <c r="G3">
        <v>57.499747935257297</v>
      </c>
    </row>
    <row r="4" spans="1:7">
      <c r="A4" t="s">
        <v>136</v>
      </c>
      <c r="B4">
        <v>71.134485887766004</v>
      </c>
      <c r="C4">
        <v>294.18987833143001</v>
      </c>
      <c r="D4">
        <v>46.679273975267698</v>
      </c>
      <c r="E4">
        <v>146.41297498129299</v>
      </c>
      <c r="F4">
        <v>35.371627904083198</v>
      </c>
      <c r="G4">
        <v>121.77628860007999</v>
      </c>
    </row>
    <row r="5" spans="1:7">
      <c r="A5" t="s">
        <v>137</v>
      </c>
      <c r="B5">
        <v>29.658480048546799</v>
      </c>
      <c r="C5">
        <v>186.69657271888201</v>
      </c>
      <c r="D5">
        <v>28.997941690354999</v>
      </c>
      <c r="E5">
        <v>52.852200636030702</v>
      </c>
      <c r="F5">
        <v>24.9005815858795</v>
      </c>
      <c r="G5">
        <v>50.4794785348533</v>
      </c>
    </row>
    <row r="6" spans="1:7">
      <c r="A6" t="s">
        <v>9</v>
      </c>
      <c r="B6">
        <v>285.95883942744899</v>
      </c>
      <c r="C6">
        <v>571.05865104542204</v>
      </c>
      <c r="D6">
        <v>248.821088088484</v>
      </c>
      <c r="E6">
        <v>426.13056456388898</v>
      </c>
      <c r="F6">
        <v>246.891520973127</v>
      </c>
      <c r="G6">
        <v>353.84422915110798</v>
      </c>
    </row>
    <row r="7" spans="1:7">
      <c r="A7" t="s">
        <v>138</v>
      </c>
      <c r="B7">
        <v>0.94034027115972896</v>
      </c>
      <c r="C7">
        <v>170.511431410082</v>
      </c>
      <c r="D7">
        <v>25.157019900833699</v>
      </c>
      <c r="E7">
        <v>58.2933600629759</v>
      </c>
      <c r="F7">
        <v>43.281146446389201</v>
      </c>
      <c r="G7">
        <v>12.9981327005528</v>
      </c>
    </row>
    <row r="8" spans="1:7">
      <c r="A8" t="s">
        <v>139</v>
      </c>
      <c r="B8">
        <v>151.32729657411099</v>
      </c>
      <c r="C8">
        <v>491.57702693541898</v>
      </c>
      <c r="D8">
        <v>119.787260864114</v>
      </c>
      <c r="E8">
        <v>251.74780367522601</v>
      </c>
      <c r="F8">
        <v>97.242979400139305</v>
      </c>
      <c r="G8">
        <v>206.53962702195699</v>
      </c>
    </row>
    <row r="9" spans="1:7">
      <c r="A9" t="s">
        <v>140</v>
      </c>
      <c r="B9">
        <v>5.3696863880415204</v>
      </c>
      <c r="C9">
        <v>110.993653657097</v>
      </c>
      <c r="D9">
        <v>42.4544476480729</v>
      </c>
      <c r="E9">
        <v>42.025313509019099</v>
      </c>
      <c r="F9">
        <v>10.873596963636</v>
      </c>
      <c r="G9">
        <v>0.89110372884829203</v>
      </c>
    </row>
    <row r="10" spans="1:7">
      <c r="A10" t="s">
        <v>141</v>
      </c>
      <c r="B10">
        <v>63.910194236137897</v>
      </c>
      <c r="C10">
        <v>91.013184119808002</v>
      </c>
      <c r="D10">
        <v>143.06642804624499</v>
      </c>
      <c r="E10">
        <v>13.165332560701801</v>
      </c>
      <c r="F10">
        <v>190.384548326322</v>
      </c>
      <c r="G10">
        <v>14.265994656880199</v>
      </c>
    </row>
    <row r="11" spans="1:7">
      <c r="A11" t="s">
        <v>142</v>
      </c>
      <c r="B11">
        <v>3.5756812977498198</v>
      </c>
      <c r="C11">
        <v>125.207424661506</v>
      </c>
      <c r="D11">
        <v>18.016166268545799</v>
      </c>
      <c r="E11">
        <v>42.856080252625198</v>
      </c>
      <c r="F11">
        <v>9.7486575639597799</v>
      </c>
      <c r="G11">
        <v>2.5516689930496601</v>
      </c>
    </row>
    <row r="12" spans="1:7">
      <c r="A12" t="s">
        <v>143</v>
      </c>
      <c r="B12">
        <v>10.664373136349999</v>
      </c>
      <c r="C12">
        <v>264.40759842609702</v>
      </c>
      <c r="D12">
        <v>14.540813211823201</v>
      </c>
      <c r="E12">
        <v>126.67677481845</v>
      </c>
      <c r="F12">
        <v>16.7422907769255</v>
      </c>
      <c r="G12">
        <v>51.115881156018702</v>
      </c>
    </row>
    <row r="13" spans="1:7">
      <c r="A13" t="s">
        <v>52</v>
      </c>
      <c r="B13">
        <v>3530.0888902509801</v>
      </c>
      <c r="C13">
        <v>4064.03692506265</v>
      </c>
      <c r="D13">
        <v>3443.9911399971502</v>
      </c>
      <c r="E13">
        <v>2217.0500200830302</v>
      </c>
      <c r="F13">
        <v>3341.7482942025099</v>
      </c>
      <c r="G13">
        <v>3598.3197044409299</v>
      </c>
    </row>
    <row r="14" spans="1:7">
      <c r="A14" t="s">
        <v>144</v>
      </c>
      <c r="B14">
        <v>321.48448492785099</v>
      </c>
      <c r="C14">
        <v>600.12180685441399</v>
      </c>
      <c r="D14">
        <v>271.12045973594502</v>
      </c>
      <c r="E14">
        <v>483.657794115988</v>
      </c>
      <c r="F14">
        <v>233.86322160918701</v>
      </c>
      <c r="G14">
        <v>373.81807490247297</v>
      </c>
    </row>
    <row r="15" spans="1:7">
      <c r="A15" t="s">
        <v>145</v>
      </c>
      <c r="B15">
        <v>71.194253864795002</v>
      </c>
      <c r="C15">
        <v>321.05495409922003</v>
      </c>
      <c r="D15">
        <v>68.499011384380594</v>
      </c>
      <c r="E15">
        <v>110.567180302062</v>
      </c>
      <c r="F15">
        <v>57.6520635180825</v>
      </c>
      <c r="G15">
        <v>104.95328899347599</v>
      </c>
    </row>
    <row r="16" spans="1:7">
      <c r="A16" t="s">
        <v>24</v>
      </c>
      <c r="B16">
        <v>171.42989434563401</v>
      </c>
      <c r="C16">
        <v>617.64171896325195</v>
      </c>
      <c r="D16">
        <v>117.55196465200601</v>
      </c>
      <c r="E16">
        <v>396.236102757639</v>
      </c>
      <c r="F16">
        <v>104.593059318928</v>
      </c>
      <c r="G16">
        <v>266.19541967798102</v>
      </c>
    </row>
    <row r="17" spans="1:7">
      <c r="A17" t="s">
        <v>146</v>
      </c>
      <c r="B17">
        <v>117.82689705340501</v>
      </c>
      <c r="C17">
        <v>368.45497937873103</v>
      </c>
      <c r="D17">
        <v>87.411696621464799</v>
      </c>
      <c r="E17">
        <v>234.39315863438401</v>
      </c>
      <c r="F17">
        <v>92.661508647080296</v>
      </c>
      <c r="G17">
        <v>175.79461053723699</v>
      </c>
    </row>
    <row r="18" spans="1:7">
      <c r="A18" t="s">
        <v>147</v>
      </c>
      <c r="B18">
        <v>90.383767260237093</v>
      </c>
      <c r="C18">
        <v>306.42045330061899</v>
      </c>
      <c r="D18">
        <v>119.37643011844</v>
      </c>
      <c r="E18">
        <v>143.32089734790799</v>
      </c>
      <c r="F18">
        <v>115.101067891276</v>
      </c>
      <c r="G18">
        <v>86.935362765383999</v>
      </c>
    </row>
    <row r="19" spans="1:7">
      <c r="A19" t="s">
        <v>33</v>
      </c>
      <c r="B19">
        <v>625.09392628065905</v>
      </c>
      <c r="C19">
        <v>1039.2080712587101</v>
      </c>
      <c r="D19">
        <v>575.79484961240905</v>
      </c>
      <c r="E19">
        <v>420.61142968265699</v>
      </c>
      <c r="F19">
        <v>543.73312475943305</v>
      </c>
      <c r="G19">
        <v>676.19727772689498</v>
      </c>
    </row>
    <row r="20" spans="1:7">
      <c r="A20" t="s">
        <v>148</v>
      </c>
      <c r="B20">
        <v>1.5680391092894299</v>
      </c>
      <c r="C20">
        <v>106.29058736624999</v>
      </c>
      <c r="D20">
        <v>11.2068920903455</v>
      </c>
      <c r="E20">
        <v>30.598380241019999</v>
      </c>
      <c r="F20">
        <v>17.287490659888899</v>
      </c>
      <c r="G20">
        <v>0.88953421959420698</v>
      </c>
    </row>
    <row r="21" spans="1:7">
      <c r="A21" t="s">
        <v>149</v>
      </c>
      <c r="B21">
        <v>742.09582026817895</v>
      </c>
      <c r="C21">
        <v>339.14416744137498</v>
      </c>
      <c r="D21">
        <v>789.80153357145502</v>
      </c>
      <c r="E21">
        <v>446.91151126032202</v>
      </c>
      <c r="F21">
        <v>904.98256318412302</v>
      </c>
      <c r="G21">
        <v>694.10630984026795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E626-915A-544C-A81C-F4B74996801E}">
  <dimension ref="A1:F21"/>
  <sheetViews>
    <sheetView workbookViewId="0">
      <selection activeCell="I13" sqref="I13"/>
    </sheetView>
  </sheetViews>
  <sheetFormatPr baseColWidth="10" defaultRowHeight="16"/>
  <sheetData>
    <row r="1" spans="1:6">
      <c r="A1" s="45" t="s">
        <v>128</v>
      </c>
      <c r="B1" s="45" t="s">
        <v>150</v>
      </c>
      <c r="C1" s="45" t="s">
        <v>151</v>
      </c>
      <c r="D1" s="45" t="s">
        <v>152</v>
      </c>
      <c r="E1" s="45" t="s">
        <v>153</v>
      </c>
      <c r="F1" s="45" t="s">
        <v>154</v>
      </c>
    </row>
    <row r="2" spans="1:6">
      <c r="A2" s="45" t="s">
        <v>135</v>
      </c>
      <c r="B2" s="45">
        <v>146</v>
      </c>
      <c r="C2" s="45">
        <v>26.4</v>
      </c>
      <c r="D2" s="45">
        <v>7.7531800000000001E-3</v>
      </c>
      <c r="E2" s="45">
        <v>1.47E-2</v>
      </c>
      <c r="F2" s="45">
        <v>5.79E-2</v>
      </c>
    </row>
    <row r="3" spans="1:6">
      <c r="A3" s="45" t="s">
        <v>31</v>
      </c>
      <c r="B3" s="45">
        <v>130</v>
      </c>
      <c r="C3" s="45">
        <v>28</v>
      </c>
      <c r="D3" s="45">
        <v>6.8706000000000001E-3</v>
      </c>
      <c r="E3" s="45">
        <v>0.01</v>
      </c>
      <c r="F3" s="45">
        <v>0.96360000000000001</v>
      </c>
    </row>
    <row r="4" spans="1:6">
      <c r="A4" s="45" t="s">
        <v>136</v>
      </c>
      <c r="B4" s="45">
        <v>95</v>
      </c>
      <c r="C4" s="45">
        <v>21.2</v>
      </c>
      <c r="D4" s="45">
        <v>4.69419E-3</v>
      </c>
      <c r="E4" s="45">
        <v>1.06E-2</v>
      </c>
      <c r="F4" s="45">
        <v>0.96330000000000005</v>
      </c>
    </row>
    <row r="5" spans="1:6">
      <c r="A5" s="45" t="s">
        <v>137</v>
      </c>
      <c r="B5" s="45">
        <v>273</v>
      </c>
      <c r="C5" s="45">
        <v>19.8</v>
      </c>
      <c r="D5" s="45">
        <v>5.9860199999999999E-3</v>
      </c>
      <c r="E5" s="45">
        <v>3.15E-2</v>
      </c>
      <c r="F5" s="45">
        <v>0.27360000000000001</v>
      </c>
    </row>
    <row r="6" spans="1:6">
      <c r="A6" s="45" t="s">
        <v>9</v>
      </c>
      <c r="B6" s="45">
        <v>314</v>
      </c>
      <c r="C6" s="45">
        <v>46.2</v>
      </c>
      <c r="D6" s="45">
        <v>2.0890410000000002E-2</v>
      </c>
      <c r="E6" s="45">
        <v>1.225E-2</v>
      </c>
      <c r="F6" s="45">
        <v>5.67E-2</v>
      </c>
    </row>
    <row r="7" spans="1:6">
      <c r="A7" s="45" t="s">
        <v>138</v>
      </c>
      <c r="B7" s="45"/>
      <c r="C7" s="45">
        <v>43.6</v>
      </c>
      <c r="D7" s="45"/>
      <c r="E7" s="45"/>
      <c r="F7" s="45"/>
    </row>
    <row r="8" spans="1:6">
      <c r="A8" s="45" t="s">
        <v>139</v>
      </c>
      <c r="B8" s="45">
        <v>74</v>
      </c>
      <c r="C8" s="45">
        <v>31.8</v>
      </c>
      <c r="D8" s="45">
        <v>3.6808399999999999E-3</v>
      </c>
      <c r="E8" s="45">
        <v>1.2749999999999999E-2</v>
      </c>
      <c r="F8" s="45">
        <v>1</v>
      </c>
    </row>
    <row r="9" spans="1:6">
      <c r="A9" s="45" t="s">
        <v>140</v>
      </c>
      <c r="B9" s="45"/>
      <c r="C9" s="45">
        <v>111.4</v>
      </c>
      <c r="D9" s="45"/>
      <c r="E9" s="45"/>
      <c r="F9" s="45"/>
    </row>
    <row r="10" spans="1:6">
      <c r="A10" s="45" t="s">
        <v>141</v>
      </c>
      <c r="B10" s="45"/>
      <c r="C10" s="45">
        <v>38.200000000000003</v>
      </c>
      <c r="D10" s="45"/>
      <c r="E10" s="45"/>
      <c r="F10" s="45"/>
    </row>
    <row r="11" spans="1:6">
      <c r="A11" s="45" t="s">
        <v>142</v>
      </c>
      <c r="B11" s="45"/>
      <c r="C11" s="45">
        <v>79.2</v>
      </c>
      <c r="D11" s="45"/>
      <c r="E11" s="45"/>
      <c r="F11" s="45"/>
    </row>
    <row r="12" spans="1:6">
      <c r="A12" s="45" t="s">
        <v>143</v>
      </c>
      <c r="B12" s="45">
        <v>871</v>
      </c>
      <c r="C12" s="45">
        <v>47.4</v>
      </c>
      <c r="D12" s="45">
        <v>1.82737E-3</v>
      </c>
      <c r="E12" s="45">
        <v>6.1500000000000001E-3</v>
      </c>
      <c r="F12" s="45">
        <v>0.93520000000000003</v>
      </c>
    </row>
    <row r="13" spans="1:6">
      <c r="A13" s="45" t="s">
        <v>52</v>
      </c>
      <c r="B13" s="45">
        <v>119</v>
      </c>
      <c r="C13" s="45">
        <v>58.4</v>
      </c>
      <c r="D13" s="45">
        <v>6.1937739999999998E-2</v>
      </c>
      <c r="E13" s="45">
        <v>3.9050000000000001E-2</v>
      </c>
      <c r="F13" s="45">
        <v>5.21E-2</v>
      </c>
    </row>
    <row r="14" spans="1:6">
      <c r="A14" s="45" t="s">
        <v>144</v>
      </c>
      <c r="B14" s="45">
        <v>97</v>
      </c>
      <c r="C14" s="45">
        <v>38.6</v>
      </c>
      <c r="D14" s="45">
        <v>1.250048E-2</v>
      </c>
      <c r="E14" s="45">
        <v>1.2E-2</v>
      </c>
      <c r="F14" s="45">
        <v>6.1800000000000001E-2</v>
      </c>
    </row>
    <row r="15" spans="1:6">
      <c r="A15" s="45" t="s">
        <v>145</v>
      </c>
      <c r="B15" s="45">
        <v>115</v>
      </c>
      <c r="C15" s="45">
        <v>27.4</v>
      </c>
      <c r="D15" s="45">
        <v>9.07115E-3</v>
      </c>
      <c r="E15" s="45">
        <v>1.5299999999999999E-2</v>
      </c>
      <c r="F15" s="45">
        <v>0.32079999999999997</v>
      </c>
    </row>
    <row r="16" spans="1:6">
      <c r="A16" s="45" t="s">
        <v>24</v>
      </c>
      <c r="B16" s="45">
        <v>228</v>
      </c>
      <c r="C16" s="45">
        <v>48.2</v>
      </c>
      <c r="D16" s="45">
        <v>1.3991780000000001E-2</v>
      </c>
      <c r="E16" s="45">
        <v>1.2749999999999999E-2</v>
      </c>
      <c r="F16" s="45">
        <v>0.31530000000000002</v>
      </c>
    </row>
    <row r="17" spans="1:6">
      <c r="A17" s="45" t="s">
        <v>146</v>
      </c>
      <c r="B17" s="45">
        <v>102</v>
      </c>
      <c r="C17" s="45">
        <v>44.6</v>
      </c>
      <c r="D17" s="45">
        <v>1.274077E-2</v>
      </c>
      <c r="E17" s="45">
        <v>5.6800000000000002E-3</v>
      </c>
      <c r="F17" s="45">
        <v>5.2200000000000003E-2</v>
      </c>
    </row>
    <row r="18" spans="1:6">
      <c r="A18" s="45" t="s">
        <v>147</v>
      </c>
      <c r="B18" s="45"/>
      <c r="C18" s="45">
        <v>64.599999999999994</v>
      </c>
      <c r="D18" s="45"/>
      <c r="E18" s="45"/>
      <c r="F18" s="45"/>
    </row>
    <row r="19" spans="1:6">
      <c r="A19" s="45" t="s">
        <v>33</v>
      </c>
      <c r="B19" s="45">
        <v>184</v>
      </c>
      <c r="C19" s="45">
        <v>47.2</v>
      </c>
      <c r="D19" s="45">
        <v>1.6539829999999998E-2</v>
      </c>
      <c r="E19" s="45">
        <v>1.6500000000000001E-2</v>
      </c>
      <c r="F19" s="45">
        <v>5.28E-2</v>
      </c>
    </row>
    <row r="20" spans="1:6">
      <c r="A20" s="45" t="s">
        <v>148</v>
      </c>
      <c r="B20" s="45">
        <v>1367</v>
      </c>
      <c r="C20" s="45">
        <v>80.8</v>
      </c>
      <c r="D20" s="45">
        <v>2.3721699999999998E-3</v>
      </c>
      <c r="E20" s="45">
        <v>7.2000000000000005E-4</v>
      </c>
      <c r="F20" s="45">
        <v>5.2699999999999997E-2</v>
      </c>
    </row>
    <row r="21" spans="1:6">
      <c r="A21" s="45" t="s">
        <v>149</v>
      </c>
      <c r="B21" s="45">
        <v>1264</v>
      </c>
      <c r="C21" s="45">
        <v>120.8</v>
      </c>
      <c r="D21" s="45">
        <v>0.10061552</v>
      </c>
      <c r="E21" s="45">
        <v>4.8599999999999997E-2</v>
      </c>
      <c r="F21" s="45">
        <v>5.0700000000000002E-2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6EE2-9547-AE4C-A82D-D82165FB4503}">
  <dimension ref="A1:O21"/>
  <sheetViews>
    <sheetView workbookViewId="0">
      <selection activeCell="K27" sqref="K27"/>
    </sheetView>
  </sheetViews>
  <sheetFormatPr baseColWidth="10" defaultRowHeight="16"/>
  <sheetData>
    <row r="1" spans="1:15">
      <c r="A1" s="45" t="s">
        <v>155</v>
      </c>
      <c r="B1" s="45" t="s">
        <v>156</v>
      </c>
      <c r="C1" s="45" t="s">
        <v>157</v>
      </c>
      <c r="D1" s="45" t="s">
        <v>158</v>
      </c>
      <c r="E1" s="45" t="s">
        <v>159</v>
      </c>
      <c r="F1" s="45" t="s">
        <v>160</v>
      </c>
      <c r="G1" s="45" t="s">
        <v>161</v>
      </c>
      <c r="H1" s="45" t="s">
        <v>162</v>
      </c>
      <c r="I1" s="45" t="s">
        <v>163</v>
      </c>
      <c r="J1" s="45" t="s">
        <v>164</v>
      </c>
      <c r="K1" s="45" t="s">
        <v>165</v>
      </c>
      <c r="L1" s="45" t="s">
        <v>166</v>
      </c>
      <c r="M1" s="45" t="s">
        <v>167</v>
      </c>
      <c r="N1" s="45" t="s">
        <v>168</v>
      </c>
      <c r="O1" s="45" t="s">
        <v>169</v>
      </c>
    </row>
    <row r="2" spans="1:15">
      <c r="A2" s="45" t="s">
        <v>170</v>
      </c>
      <c r="B2" s="45" t="s">
        <v>171</v>
      </c>
      <c r="C2" s="45" t="s">
        <v>172</v>
      </c>
      <c r="D2" s="45" t="s">
        <v>173</v>
      </c>
      <c r="E2" s="45">
        <v>-3800</v>
      </c>
      <c r="F2" s="45">
        <v>-3300</v>
      </c>
      <c r="G2" s="45">
        <v>4</v>
      </c>
      <c r="H2" s="45">
        <v>0</v>
      </c>
      <c r="I2" s="45">
        <v>0</v>
      </c>
      <c r="J2" s="45">
        <v>5</v>
      </c>
      <c r="K2" s="45">
        <v>2</v>
      </c>
      <c r="L2" s="45">
        <v>2</v>
      </c>
      <c r="M2" s="45">
        <v>0</v>
      </c>
      <c r="N2" s="45">
        <v>13</v>
      </c>
      <c r="O2" s="45" t="s">
        <v>174</v>
      </c>
    </row>
    <row r="3" spans="1:15">
      <c r="A3" s="45" t="s">
        <v>175</v>
      </c>
      <c r="B3" s="45" t="s">
        <v>176</v>
      </c>
      <c r="C3" s="45" t="s">
        <v>172</v>
      </c>
      <c r="D3" s="45" t="s">
        <v>177</v>
      </c>
      <c r="E3" s="45">
        <v>-3300</v>
      </c>
      <c r="F3" s="45">
        <v>-2900</v>
      </c>
      <c r="G3" s="45">
        <v>19</v>
      </c>
      <c r="H3" s="45">
        <v>12</v>
      </c>
      <c r="I3" s="45">
        <v>7</v>
      </c>
      <c r="J3" s="45">
        <v>19</v>
      </c>
      <c r="K3" s="45">
        <v>17</v>
      </c>
      <c r="L3" s="45">
        <v>12</v>
      </c>
      <c r="M3" s="45">
        <v>7</v>
      </c>
      <c r="N3" s="45">
        <v>93</v>
      </c>
      <c r="O3" s="45" t="s">
        <v>174</v>
      </c>
    </row>
    <row r="4" spans="1:15">
      <c r="A4" s="45" t="s">
        <v>178</v>
      </c>
      <c r="B4" s="45" t="s">
        <v>179</v>
      </c>
      <c r="C4" s="45" t="s">
        <v>180</v>
      </c>
      <c r="D4" s="45" t="s">
        <v>177</v>
      </c>
      <c r="E4" s="45">
        <v>-4700</v>
      </c>
      <c r="F4" s="45">
        <v>-4000</v>
      </c>
      <c r="G4" s="45">
        <v>0.8</v>
      </c>
      <c r="H4" s="45">
        <v>3.4</v>
      </c>
      <c r="I4" s="45">
        <v>5.7</v>
      </c>
      <c r="J4" s="45">
        <v>2.4</v>
      </c>
      <c r="K4" s="45">
        <v>2.4</v>
      </c>
      <c r="L4" s="45">
        <v>0.6</v>
      </c>
      <c r="M4" s="45">
        <v>0.6</v>
      </c>
      <c r="N4" s="45">
        <v>15.9</v>
      </c>
      <c r="O4" s="45" t="s">
        <v>181</v>
      </c>
    </row>
    <row r="5" spans="1:15">
      <c r="A5" s="45" t="s">
        <v>182</v>
      </c>
      <c r="B5" s="45" t="s">
        <v>183</v>
      </c>
      <c r="C5" s="45" t="s">
        <v>184</v>
      </c>
      <c r="D5" s="45" t="s">
        <v>185</v>
      </c>
      <c r="E5" s="45">
        <v>-4650</v>
      </c>
      <c r="F5" s="45">
        <v>-3110</v>
      </c>
      <c r="G5" s="45">
        <v>0</v>
      </c>
      <c r="H5" s="45">
        <v>7.5</v>
      </c>
      <c r="I5" s="45">
        <v>4.5</v>
      </c>
      <c r="J5" s="45">
        <v>6.42</v>
      </c>
      <c r="K5" s="45">
        <v>6.42</v>
      </c>
      <c r="L5" s="45">
        <v>5.42</v>
      </c>
      <c r="M5" s="45">
        <v>1.75</v>
      </c>
      <c r="N5" s="45">
        <v>32.01</v>
      </c>
      <c r="O5" s="45" t="s">
        <v>181</v>
      </c>
    </row>
    <row r="6" spans="1:15">
      <c r="A6" s="45" t="s">
        <v>186</v>
      </c>
      <c r="B6" s="45" t="s">
        <v>187</v>
      </c>
      <c r="C6" s="45" t="s">
        <v>188</v>
      </c>
      <c r="D6" s="45" t="s">
        <v>189</v>
      </c>
      <c r="E6" s="45">
        <v>-5250</v>
      </c>
      <c r="F6" s="45">
        <v>-4900</v>
      </c>
      <c r="G6" s="45">
        <v>5</v>
      </c>
      <c r="H6" s="45">
        <v>4</v>
      </c>
      <c r="I6" s="45">
        <v>4</v>
      </c>
      <c r="J6" s="45">
        <v>6</v>
      </c>
      <c r="K6" s="45">
        <v>6</v>
      </c>
      <c r="L6" s="45">
        <v>1</v>
      </c>
      <c r="M6" s="45">
        <v>1</v>
      </c>
      <c r="N6" s="45">
        <v>27</v>
      </c>
      <c r="O6" s="45" t="s">
        <v>190</v>
      </c>
    </row>
    <row r="7" spans="1:15">
      <c r="A7" s="45" t="s">
        <v>191</v>
      </c>
      <c r="B7" s="45" t="s">
        <v>192</v>
      </c>
      <c r="C7" s="45" t="s">
        <v>193</v>
      </c>
      <c r="D7" s="45" t="s">
        <v>194</v>
      </c>
      <c r="E7" s="45">
        <v>-5500</v>
      </c>
      <c r="F7" s="45">
        <v>-4500</v>
      </c>
      <c r="G7" s="45">
        <v>1.2</v>
      </c>
      <c r="H7" s="45">
        <v>3.2</v>
      </c>
      <c r="I7" s="45">
        <v>2.1</v>
      </c>
      <c r="J7" s="45">
        <v>7.7</v>
      </c>
      <c r="K7" s="45">
        <v>5.7</v>
      </c>
      <c r="L7" s="45">
        <v>8.1</v>
      </c>
      <c r="M7" s="45">
        <v>1</v>
      </c>
      <c r="N7" s="45">
        <v>29</v>
      </c>
      <c r="O7" s="45" t="s">
        <v>195</v>
      </c>
    </row>
    <row r="8" spans="1:15">
      <c r="A8" s="45" t="s">
        <v>196</v>
      </c>
      <c r="B8" s="45" t="s">
        <v>197</v>
      </c>
      <c r="C8" s="45" t="s">
        <v>198</v>
      </c>
      <c r="D8" s="45" t="s">
        <v>199</v>
      </c>
      <c r="E8" s="45">
        <v>-5600</v>
      </c>
      <c r="F8" s="45">
        <v>-4600</v>
      </c>
      <c r="G8" s="45">
        <v>2</v>
      </c>
      <c r="H8" s="45">
        <v>5</v>
      </c>
      <c r="I8" s="45">
        <v>5</v>
      </c>
      <c r="J8" s="45">
        <v>2</v>
      </c>
      <c r="K8" s="45">
        <v>8</v>
      </c>
      <c r="L8" s="45">
        <v>11.9</v>
      </c>
      <c r="M8" s="45">
        <v>1</v>
      </c>
      <c r="N8" s="45">
        <v>35</v>
      </c>
      <c r="O8" s="45" t="s">
        <v>195</v>
      </c>
    </row>
    <row r="9" spans="1:15">
      <c r="A9" s="45" t="s">
        <v>200</v>
      </c>
      <c r="B9" s="45" t="s">
        <v>201</v>
      </c>
      <c r="C9" s="45" t="s">
        <v>198</v>
      </c>
      <c r="D9" s="45" t="s">
        <v>202</v>
      </c>
      <c r="E9" s="45">
        <v>-5600</v>
      </c>
      <c r="F9" s="45">
        <v>-4600</v>
      </c>
      <c r="G9" s="45">
        <v>9.9</v>
      </c>
      <c r="H9" s="45">
        <v>4.9000000000000004</v>
      </c>
      <c r="I9" s="45">
        <v>6.1</v>
      </c>
      <c r="J9" s="45">
        <v>7.1</v>
      </c>
      <c r="K9" s="45">
        <v>4.4000000000000004</v>
      </c>
      <c r="L9" s="45">
        <v>5.2</v>
      </c>
      <c r="M9" s="45">
        <v>2.5</v>
      </c>
      <c r="N9" s="45">
        <v>39.971428600000003</v>
      </c>
      <c r="O9" s="45" t="s">
        <v>195</v>
      </c>
    </row>
    <row r="10" spans="1:15">
      <c r="A10" s="45" t="s">
        <v>203</v>
      </c>
      <c r="B10" s="45" t="s">
        <v>204</v>
      </c>
      <c r="C10" s="45" t="s">
        <v>198</v>
      </c>
      <c r="D10" s="45" t="s">
        <v>205</v>
      </c>
      <c r="E10" s="45">
        <v>-4820</v>
      </c>
      <c r="F10" s="45">
        <v>-4530</v>
      </c>
      <c r="G10" s="45">
        <v>11</v>
      </c>
      <c r="H10" s="45">
        <v>10</v>
      </c>
      <c r="I10" s="45">
        <v>20</v>
      </c>
      <c r="J10" s="45">
        <v>13</v>
      </c>
      <c r="K10" s="45">
        <v>8</v>
      </c>
      <c r="L10" s="45">
        <v>8</v>
      </c>
      <c r="M10" s="45">
        <v>1</v>
      </c>
      <c r="N10" s="45">
        <v>70.98</v>
      </c>
      <c r="O10" s="45" t="s">
        <v>195</v>
      </c>
    </row>
    <row r="11" spans="1:15">
      <c r="A11" s="45" t="s">
        <v>206</v>
      </c>
      <c r="B11" s="45" t="s">
        <v>207</v>
      </c>
      <c r="C11" s="45" t="s">
        <v>198</v>
      </c>
      <c r="D11" s="45" t="s">
        <v>202</v>
      </c>
      <c r="E11" s="45">
        <v>-5600</v>
      </c>
      <c r="F11" s="45">
        <v>-4600</v>
      </c>
      <c r="G11" s="45">
        <v>0</v>
      </c>
      <c r="H11" s="45">
        <v>4.4000000000000004</v>
      </c>
      <c r="I11" s="45">
        <v>6.2</v>
      </c>
      <c r="J11" s="45">
        <v>0.7</v>
      </c>
      <c r="K11" s="45">
        <v>4</v>
      </c>
      <c r="L11" s="45">
        <v>1.8</v>
      </c>
      <c r="M11" s="45">
        <v>0</v>
      </c>
      <c r="N11" s="45">
        <v>17</v>
      </c>
      <c r="O11" s="45" t="s">
        <v>195</v>
      </c>
    </row>
    <row r="12" spans="1:15">
      <c r="A12" s="45" t="s">
        <v>208</v>
      </c>
      <c r="B12" s="45" t="s">
        <v>209</v>
      </c>
      <c r="C12" s="45" t="s">
        <v>210</v>
      </c>
      <c r="D12" s="45" t="s">
        <v>194</v>
      </c>
      <c r="E12" s="45">
        <v>-5500</v>
      </c>
      <c r="F12" s="45">
        <v>-4500</v>
      </c>
      <c r="G12" s="45">
        <v>2</v>
      </c>
      <c r="H12" s="45">
        <v>2.4</v>
      </c>
      <c r="I12" s="45">
        <v>3.6</v>
      </c>
      <c r="J12" s="45">
        <v>5.2</v>
      </c>
      <c r="K12" s="45">
        <v>1.4</v>
      </c>
      <c r="L12" s="45">
        <v>1.4</v>
      </c>
      <c r="M12" s="45">
        <v>2</v>
      </c>
      <c r="N12" s="45">
        <v>18</v>
      </c>
      <c r="O12" s="45" t="s">
        <v>195</v>
      </c>
    </row>
    <row r="13" spans="1:15">
      <c r="A13" s="45" t="s">
        <v>211</v>
      </c>
      <c r="B13" s="45" t="s">
        <v>212</v>
      </c>
      <c r="C13" s="45" t="s">
        <v>210</v>
      </c>
      <c r="D13" s="45" t="s">
        <v>194</v>
      </c>
      <c r="E13" s="45">
        <v>-5500</v>
      </c>
      <c r="F13" s="45">
        <v>-4500</v>
      </c>
      <c r="G13" s="45">
        <v>0</v>
      </c>
      <c r="H13" s="45">
        <v>2</v>
      </c>
      <c r="I13" s="45">
        <v>2.6</v>
      </c>
      <c r="J13" s="45">
        <v>0.4</v>
      </c>
      <c r="K13" s="45">
        <v>2.7</v>
      </c>
      <c r="L13" s="45">
        <v>2.2999999999999998</v>
      </c>
      <c r="M13" s="45">
        <v>1.9</v>
      </c>
      <c r="N13" s="45">
        <v>12</v>
      </c>
      <c r="O13" s="45" t="s">
        <v>195</v>
      </c>
    </row>
    <row r="14" spans="1:15">
      <c r="A14" s="45" t="s">
        <v>213</v>
      </c>
      <c r="B14" s="45" t="s">
        <v>214</v>
      </c>
      <c r="C14" s="45" t="s">
        <v>215</v>
      </c>
      <c r="D14" s="45" t="s">
        <v>194</v>
      </c>
      <c r="E14" s="45">
        <v>-5500</v>
      </c>
      <c r="F14" s="45">
        <v>-4500</v>
      </c>
      <c r="G14" s="45">
        <v>1.3</v>
      </c>
      <c r="H14" s="45">
        <v>2.7</v>
      </c>
      <c r="I14" s="45">
        <v>0.6</v>
      </c>
      <c r="J14" s="45">
        <v>1.9</v>
      </c>
      <c r="K14" s="45">
        <v>3</v>
      </c>
      <c r="L14" s="45">
        <v>4.5</v>
      </c>
      <c r="M14" s="45">
        <v>1</v>
      </c>
      <c r="N14" s="45">
        <v>15</v>
      </c>
      <c r="O14" s="45" t="s">
        <v>195</v>
      </c>
    </row>
    <row r="15" spans="1:15">
      <c r="A15" s="45" t="s">
        <v>216</v>
      </c>
      <c r="B15" s="45" t="s">
        <v>217</v>
      </c>
      <c r="C15" s="45" t="s">
        <v>180</v>
      </c>
      <c r="D15" s="45" t="s">
        <v>218</v>
      </c>
      <c r="E15" s="45">
        <v>-6400</v>
      </c>
      <c r="F15" s="45">
        <v>-5320</v>
      </c>
      <c r="G15" s="45">
        <v>3</v>
      </c>
      <c r="H15" s="45">
        <v>5</v>
      </c>
      <c r="I15" s="45">
        <v>1</v>
      </c>
      <c r="J15" s="45">
        <v>4.25</v>
      </c>
      <c r="K15" s="45">
        <v>6.25</v>
      </c>
      <c r="L15" s="45">
        <v>2.25</v>
      </c>
      <c r="M15" s="45">
        <v>1.25</v>
      </c>
      <c r="N15" s="45">
        <v>23</v>
      </c>
      <c r="O15" s="45" t="s">
        <v>190</v>
      </c>
    </row>
    <row r="16" spans="1:1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>
      <c r="A17" s="45" t="s">
        <v>219</v>
      </c>
      <c r="B17" s="45" t="s">
        <v>220</v>
      </c>
      <c r="C17" s="45" t="s">
        <v>184</v>
      </c>
      <c r="D17" s="45" t="s">
        <v>221</v>
      </c>
      <c r="E17" s="45">
        <v>-5500</v>
      </c>
      <c r="F17" s="45">
        <v>-4500</v>
      </c>
      <c r="G17" s="45">
        <v>1</v>
      </c>
      <c r="H17" s="45">
        <v>1.4</v>
      </c>
      <c r="I17" s="45">
        <v>3.6</v>
      </c>
      <c r="J17" s="45">
        <v>4</v>
      </c>
      <c r="K17" s="45">
        <v>9.8000000000000007</v>
      </c>
      <c r="L17" s="45">
        <v>9.3000000000000007</v>
      </c>
      <c r="M17" s="45">
        <v>4.9000000000000004</v>
      </c>
      <c r="N17" s="45">
        <v>34</v>
      </c>
      <c r="O17" s="45" t="s">
        <v>195</v>
      </c>
    </row>
    <row r="18" spans="1:15">
      <c r="A18" s="45" t="s">
        <v>222</v>
      </c>
      <c r="B18" s="45" t="s">
        <v>223</v>
      </c>
      <c r="C18" s="45" t="s">
        <v>224</v>
      </c>
      <c r="D18" s="45" t="s">
        <v>225</v>
      </c>
      <c r="E18" s="45">
        <v>-2600</v>
      </c>
      <c r="F18" s="45">
        <v>-2000</v>
      </c>
      <c r="G18" s="45">
        <v>84</v>
      </c>
      <c r="H18" s="45">
        <v>36</v>
      </c>
      <c r="I18" s="45">
        <v>17</v>
      </c>
      <c r="J18" s="45">
        <v>42</v>
      </c>
      <c r="K18" s="45">
        <v>28</v>
      </c>
      <c r="L18" s="45">
        <v>38</v>
      </c>
      <c r="M18" s="45">
        <v>9</v>
      </c>
      <c r="N18" s="45">
        <v>254</v>
      </c>
      <c r="O18" s="45" t="s">
        <v>226</v>
      </c>
    </row>
    <row r="19" spans="1:15">
      <c r="A19" s="45" t="s">
        <v>227</v>
      </c>
      <c r="B19" s="45" t="s">
        <v>228</v>
      </c>
      <c r="C19" s="45" t="s">
        <v>229</v>
      </c>
      <c r="D19" s="45" t="s">
        <v>230</v>
      </c>
      <c r="E19" s="45">
        <v>-4500</v>
      </c>
      <c r="F19" s="45">
        <v>-3950</v>
      </c>
      <c r="G19" s="45">
        <v>11.3</v>
      </c>
      <c r="H19" s="45">
        <v>30.7</v>
      </c>
      <c r="I19" s="45">
        <v>35</v>
      </c>
      <c r="J19" s="45">
        <v>25.8</v>
      </c>
      <c r="K19" s="45">
        <v>23.7</v>
      </c>
      <c r="L19" s="45">
        <v>15.7</v>
      </c>
      <c r="M19" s="45">
        <v>15.8</v>
      </c>
      <c r="N19" s="45">
        <v>158</v>
      </c>
      <c r="O19" s="45" t="s">
        <v>231</v>
      </c>
    </row>
    <row r="20" spans="1:15">
      <c r="A20" s="45" t="s">
        <v>232</v>
      </c>
      <c r="B20" s="45" t="s">
        <v>233</v>
      </c>
      <c r="C20" s="45" t="s">
        <v>184</v>
      </c>
      <c r="D20" s="45" t="s">
        <v>234</v>
      </c>
      <c r="E20" s="45">
        <v>-4700</v>
      </c>
      <c r="F20" s="45">
        <v>-4300</v>
      </c>
      <c r="G20" s="45">
        <v>24</v>
      </c>
      <c r="H20" s="45">
        <v>23.65</v>
      </c>
      <c r="I20" s="45">
        <v>46.83</v>
      </c>
      <c r="J20" s="45">
        <v>57.5</v>
      </c>
      <c r="K20" s="45">
        <v>53</v>
      </c>
      <c r="L20" s="45">
        <v>9</v>
      </c>
      <c r="M20" s="45">
        <v>17</v>
      </c>
      <c r="N20" s="45">
        <v>230.98</v>
      </c>
      <c r="O20" s="45" t="s">
        <v>235</v>
      </c>
    </row>
    <row r="21" spans="1:15">
      <c r="A21" s="45" t="s">
        <v>236</v>
      </c>
      <c r="B21" s="45" t="s">
        <v>237</v>
      </c>
      <c r="C21" s="45"/>
      <c r="D21" s="45"/>
      <c r="E21" s="45"/>
      <c r="F21" s="45"/>
      <c r="G21" s="45">
        <v>69</v>
      </c>
      <c r="H21" s="45">
        <v>0.72727273000000003</v>
      </c>
      <c r="I21" s="45">
        <v>1.9447058800000001</v>
      </c>
      <c r="J21" s="45">
        <v>1.5882352900000001</v>
      </c>
      <c r="K21" s="45">
        <v>6.4038461499999997</v>
      </c>
      <c r="L21" s="45">
        <v>3.9807692299999999</v>
      </c>
      <c r="M21" s="45">
        <v>16.442307700000001</v>
      </c>
      <c r="N21" s="45">
        <v>100.087137</v>
      </c>
      <c r="O21" s="45" t="s">
        <v>238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D055-AB18-8D4A-BE16-B73196BC23A3}">
  <dimension ref="A1:A15"/>
  <sheetViews>
    <sheetView tabSelected="1" workbookViewId="0">
      <selection sqref="A1:XFD1048576"/>
    </sheetView>
  </sheetViews>
  <sheetFormatPr baseColWidth="10" defaultRowHeight="16"/>
  <cols>
    <col min="1" max="1" width="155.1640625" style="57" customWidth="1"/>
    <col min="2" max="16384" width="10.83203125" style="57"/>
  </cols>
  <sheetData>
    <row r="1" spans="1:1" ht="17">
      <c r="A1" s="56" t="s">
        <v>239</v>
      </c>
    </row>
    <row r="2" spans="1:1" ht="34">
      <c r="A2" s="58" t="s">
        <v>240</v>
      </c>
    </row>
    <row r="3" spans="1:1" ht="17">
      <c r="A3" s="58" t="s">
        <v>241</v>
      </c>
    </row>
    <row r="4" spans="1:1">
      <c r="A4" s="58"/>
    </row>
    <row r="5" spans="1:1" ht="17">
      <c r="A5" s="56" t="s">
        <v>242</v>
      </c>
    </row>
    <row r="6" spans="1:1" ht="34">
      <c r="A6" s="58" t="s">
        <v>243</v>
      </c>
    </row>
    <row r="7" spans="1:1">
      <c r="A7" s="58"/>
    </row>
    <row r="8" spans="1:1" ht="17">
      <c r="A8" s="56" t="s">
        <v>244</v>
      </c>
    </row>
    <row r="9" spans="1:1" ht="17">
      <c r="A9" s="58" t="s">
        <v>245</v>
      </c>
    </row>
    <row r="10" spans="1:1">
      <c r="A10" s="58"/>
    </row>
    <row r="11" spans="1:1" ht="17">
      <c r="A11" s="56" t="s">
        <v>246</v>
      </c>
    </row>
    <row r="12" spans="1:1" ht="34">
      <c r="A12" s="58" t="s">
        <v>247</v>
      </c>
    </row>
    <row r="13" spans="1:1">
      <c r="A13" s="58"/>
    </row>
    <row r="14" spans="1:1" ht="17">
      <c r="A14" s="56" t="s">
        <v>248</v>
      </c>
    </row>
    <row r="15" spans="1:1" ht="34">
      <c r="A15" s="58" t="s">
        <v>249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SuppTable1</vt:lpstr>
      <vt:lpstr>SuppTable2</vt:lpstr>
      <vt:lpstr>SuppTable3</vt:lpstr>
      <vt:lpstr>SuppTable4</vt:lpstr>
      <vt:lpstr>SuppTable5</vt:lpstr>
      <vt:lpstr>SuppTable Legends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Ziye</dc:creator>
  <cp:lastModifiedBy>Thomas, Mark</cp:lastModifiedBy>
  <dcterms:created xsi:type="dcterms:W3CDTF">2020-11-13T11:59:55Z</dcterms:created>
  <dcterms:modified xsi:type="dcterms:W3CDTF">2024-06-26T14:27:43Z</dcterms:modified>
</cp:coreProperties>
</file>