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irene\Dropbox\Work Irene\Manuscripts\2024_Yasari_erbB2\manuscript\Submitted\Genome Research\old\SM Tables-current\"/>
    </mc:Choice>
  </mc:AlternateContent>
  <xr:revisionPtr revIDLastSave="0" documentId="13_ncr:1_{05D51E09-76AA-472B-B372-1647BC094134}" xr6:coauthVersionLast="47" xr6:coauthVersionMax="47" xr10:uidLastSave="{00000000-0000-0000-0000-000000000000}"/>
  <bookViews>
    <workbookView xWindow="3030" yWindow="3030" windowWidth="21600" windowHeight="11385" xr2:uid="{00000000-000D-0000-FFFF-FFFF00000000}"/>
  </bookViews>
  <sheets>
    <sheet name="ddPCR-restricted threshol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3" l="1"/>
  <c r="H17" i="3"/>
  <c r="H15" i="3"/>
  <c r="G89" i="3" l="1"/>
  <c r="J89" i="3" l="1"/>
  <c r="D89" i="3"/>
  <c r="E89" i="3"/>
  <c r="J40" i="3"/>
  <c r="G40" i="3"/>
  <c r="D40" i="3"/>
  <c r="K40" i="3"/>
  <c r="H40" i="3"/>
  <c r="E40" i="3"/>
  <c r="H89" i="3" l="1"/>
  <c r="K89" i="3"/>
  <c r="L70" i="3"/>
  <c r="I70" i="3"/>
  <c r="F70" i="3"/>
  <c r="L66" i="3"/>
  <c r="I66" i="3"/>
  <c r="F66" i="3"/>
  <c r="L50" i="3"/>
  <c r="I50" i="3"/>
  <c r="F50" i="3"/>
  <c r="L48" i="3"/>
  <c r="I48" i="3"/>
  <c r="F48" i="3"/>
  <c r="F49" i="3"/>
  <c r="F51" i="3"/>
  <c r="L47" i="3" l="1"/>
  <c r="L49" i="3"/>
  <c r="L51" i="3"/>
  <c r="L52" i="3"/>
  <c r="L53" i="3"/>
  <c r="L55" i="3"/>
  <c r="L56" i="3"/>
  <c r="L57" i="3"/>
  <c r="L58" i="3"/>
  <c r="L59" i="3"/>
  <c r="L60" i="3"/>
  <c r="L61" i="3"/>
  <c r="L62" i="3"/>
  <c r="L63" i="3"/>
  <c r="L64" i="3"/>
  <c r="L65" i="3"/>
  <c r="L67" i="3"/>
  <c r="L68" i="3"/>
  <c r="L69" i="3"/>
  <c r="L71" i="3"/>
  <c r="L54" i="3"/>
  <c r="L79" i="3"/>
  <c r="L82" i="3"/>
  <c r="L85" i="3"/>
  <c r="L75" i="3"/>
  <c r="L73" i="3"/>
  <c r="L87" i="3"/>
  <c r="L83" i="3"/>
  <c r="L86" i="3"/>
  <c r="L80" i="3"/>
  <c r="L84" i="3"/>
  <c r="L78" i="3"/>
  <c r="L76" i="3"/>
  <c r="L88" i="3"/>
  <c r="L77" i="3"/>
  <c r="L72" i="3"/>
  <c r="L81" i="3"/>
  <c r="L74" i="3"/>
  <c r="I49" i="3"/>
  <c r="I51" i="3"/>
  <c r="I52" i="3"/>
  <c r="I53" i="3"/>
  <c r="I55" i="3"/>
  <c r="I56" i="3"/>
  <c r="I57" i="3"/>
  <c r="I58" i="3"/>
  <c r="I59" i="3"/>
  <c r="I60" i="3"/>
  <c r="I61" i="3"/>
  <c r="I62" i="3"/>
  <c r="I63" i="3"/>
  <c r="I64" i="3"/>
  <c r="I65" i="3"/>
  <c r="I67" i="3"/>
  <c r="I68" i="3"/>
  <c r="I69" i="3"/>
  <c r="I71" i="3"/>
  <c r="I54" i="3"/>
  <c r="I79" i="3"/>
  <c r="I82" i="3"/>
  <c r="I85" i="3"/>
  <c r="I75" i="3"/>
  <c r="I73" i="3"/>
  <c r="I87" i="3"/>
  <c r="I83" i="3"/>
  <c r="I86" i="3"/>
  <c r="I80" i="3"/>
  <c r="I84" i="3"/>
  <c r="I78" i="3"/>
  <c r="I76" i="3"/>
  <c r="I88" i="3"/>
  <c r="I77" i="3"/>
  <c r="I72" i="3"/>
  <c r="I81" i="3"/>
  <c r="I74" i="3"/>
  <c r="F47" i="3"/>
  <c r="F52" i="3"/>
  <c r="F53" i="3"/>
  <c r="F55" i="3"/>
  <c r="F56" i="3"/>
  <c r="F57" i="3"/>
  <c r="F58" i="3"/>
  <c r="F59" i="3"/>
  <c r="F60" i="3"/>
  <c r="F61" i="3"/>
  <c r="F62" i="3"/>
  <c r="F63" i="3"/>
  <c r="F64" i="3"/>
  <c r="F65" i="3"/>
  <c r="F67" i="3"/>
  <c r="F68" i="3"/>
  <c r="F69" i="3"/>
  <c r="F71" i="3"/>
  <c r="F54" i="3"/>
  <c r="F79" i="3"/>
  <c r="F82" i="3"/>
  <c r="F85" i="3"/>
  <c r="F75" i="3"/>
  <c r="F73" i="3"/>
  <c r="F87" i="3"/>
  <c r="F83" i="3"/>
  <c r="F86" i="3"/>
  <c r="F80" i="3"/>
  <c r="F84" i="3"/>
  <c r="F78" i="3"/>
  <c r="F76" i="3"/>
  <c r="F88" i="3"/>
  <c r="F77" i="3"/>
  <c r="F72" i="3"/>
  <c r="F81" i="3"/>
  <c r="F74" i="3"/>
  <c r="I47" i="3"/>
</calcChain>
</file>

<file path=xl/sharedStrings.xml><?xml version="1.0" encoding="utf-8"?>
<sst xmlns="http://schemas.openxmlformats.org/spreadsheetml/2006/main" count="88" uniqueCount="44">
  <si>
    <t>Age</t>
  </si>
  <si>
    <t>Donor</t>
  </si>
  <si>
    <t>Mutant</t>
  </si>
  <si>
    <t>Wild type</t>
  </si>
  <si>
    <t>VAF</t>
  </si>
  <si>
    <t>c.428G&gt;A (p.R143Q)</t>
  </si>
  <si>
    <t>c.2033G&gt;A (p.R678Q)</t>
  </si>
  <si>
    <t>c.2524G&gt;A (p.V842I)</t>
  </si>
  <si>
    <t xml:space="preserve">un-repaired </t>
  </si>
  <si>
    <t xml:space="preserve">repaired </t>
  </si>
  <si>
    <t>1385-1</t>
  </si>
  <si>
    <t>1385-2</t>
  </si>
  <si>
    <t>1441-1</t>
  </si>
  <si>
    <t>1441-2</t>
  </si>
  <si>
    <t>1639-1</t>
  </si>
  <si>
    <t>1639-2</t>
  </si>
  <si>
    <t>1780-1</t>
  </si>
  <si>
    <t>1780-2</t>
  </si>
  <si>
    <t xml:space="preserve">screened also with ddPCR </t>
  </si>
  <si>
    <t>Variant ID</t>
  </si>
  <si>
    <t>CDS</t>
  </si>
  <si>
    <t>AA</t>
  </si>
  <si>
    <t>Total Mut Counts</t>
  </si>
  <si>
    <t>Total Wt Counts</t>
  </si>
  <si>
    <t>Total Mut counts</t>
  </si>
  <si>
    <t>chr17-39708523G-A</t>
  </si>
  <si>
    <t>c.G428A</t>
  </si>
  <si>
    <t>p.R143Q</t>
  </si>
  <si>
    <t>chr17-39723405G-A</t>
  </si>
  <si>
    <t>c.G2033A</t>
  </si>
  <si>
    <t>p.R678Q</t>
  </si>
  <si>
    <t>chr17-39725079G-A</t>
  </si>
  <si>
    <t>c.G2524A</t>
  </si>
  <si>
    <t>p.V842I</t>
  </si>
  <si>
    <t>No of libraries</t>
  </si>
  <si>
    <t>n</t>
  </si>
  <si>
    <t>sperm</t>
  </si>
  <si>
    <t>skin</t>
  </si>
  <si>
    <t>epididymis</t>
  </si>
  <si>
    <t>ec- Seq sperm</t>
  </si>
  <si>
    <t>ddPCR data sperm</t>
  </si>
  <si>
    <t>ddPCR summary</t>
  </si>
  <si>
    <t>ec-Seq data sperm</t>
  </si>
  <si>
    <r>
      <rPr>
        <b/>
        <sz val="11"/>
        <color theme="1"/>
        <rFont val="Calibri Light"/>
        <family val="2"/>
        <scheme val="major"/>
      </rPr>
      <t xml:space="preserve">Supplementary Table S8. </t>
    </r>
    <r>
      <rPr>
        <sz val="11"/>
        <color theme="1"/>
        <rFont val="Calibri Light"/>
        <family val="2"/>
        <scheme val="major"/>
      </rPr>
      <t>Summary  and complete data of VAFs measured for three selected variants using two different ultrasensitive methods: digital droplet PCR (ddPCR) and error-corrected-Sequencing  (ec-Seq) . Total Mut Counts: number of detected variants within 42 libraries (for ec-Seq) and within 17 sperm samples (for ddPCR).  Total Wt Counts: number of wild type molecules for the specific variants . The variant allele frequency (VAF) was estimated as the ratio of the total Mut Counts to the sum of total Wt and Mut counts. A piece of scrotum skin (negative control), washed epididymis (positive control) of donor ND10354, and donor-matched sperm data measured with ec-Seq (Supplementary Table S1-2) and ddPCR listed below.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</si>
</sst>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E+00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20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b/>
      <sz val="22"/>
      <color theme="1"/>
      <name val="Calibri Light"/>
      <family val="2"/>
      <scheme val="major"/>
    </font>
    <font>
      <b/>
      <sz val="12"/>
      <name val="Calibri Light"/>
      <family val="2"/>
      <scheme val="major"/>
    </font>
    <font>
      <sz val="12"/>
      <name val="Calibri Light"/>
      <family val="2"/>
      <scheme val="major"/>
    </font>
    <font>
      <sz val="12"/>
      <color theme="4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medium">
        <color auto="1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 style="medium">
        <color auto="1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130">
    <xf numFmtId="0" fontId="0" fillId="0" borderId="0" xfId="0"/>
    <xf numFmtId="0" fontId="6" fillId="2" borderId="0" xfId="0" applyFont="1" applyFill="1" applyAlignment="1">
      <alignment horizontal="center" vertical="center"/>
    </xf>
    <xf numFmtId="1" fontId="4" fillId="2" borderId="0" xfId="0" applyNumberFormat="1" applyFont="1" applyFill="1"/>
    <xf numFmtId="0" fontId="4" fillId="2" borderId="0" xfId="0" applyFont="1" applyFill="1"/>
    <xf numFmtId="1" fontId="6" fillId="2" borderId="0" xfId="0" applyNumberFormat="1" applyFont="1" applyFill="1"/>
    <xf numFmtId="0" fontId="6" fillId="2" borderId="0" xfId="0" applyFont="1" applyFill="1"/>
    <xf numFmtId="0" fontId="4" fillId="2" borderId="0" xfId="0" applyFont="1" applyFill="1" applyAlignment="1">
      <alignment horizontal="left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1" fontId="6" fillId="2" borderId="13" xfId="0" applyNumberFormat="1" applyFont="1" applyFill="1" applyBorder="1" applyAlignment="1">
      <alignment horizontal="center" vertical="center" wrapText="1"/>
    </xf>
    <xf numFmtId="1" fontId="6" fillId="2" borderId="7" xfId="0" applyNumberFormat="1" applyFont="1" applyFill="1" applyBorder="1" applyAlignment="1">
      <alignment horizontal="center" vertical="center" wrapText="1"/>
    </xf>
    <xf numFmtId="3" fontId="6" fillId="2" borderId="6" xfId="2" applyNumberFormat="1" applyFont="1" applyFill="1" applyBorder="1" applyAlignment="1">
      <alignment horizontal="center" vertical="center" wrapText="1"/>
    </xf>
    <xf numFmtId="165" fontId="6" fillId="2" borderId="14" xfId="2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center" vertical="center" wrapText="1"/>
    </xf>
    <xf numFmtId="3" fontId="6" fillId="2" borderId="8" xfId="2" applyNumberFormat="1" applyFont="1" applyFill="1" applyBorder="1" applyAlignment="1">
      <alignment horizontal="center" vertical="center" wrapText="1"/>
    </xf>
    <xf numFmtId="165" fontId="6" fillId="2" borderId="15" xfId="2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3" fontId="6" fillId="2" borderId="4" xfId="2" applyNumberFormat="1" applyFont="1" applyFill="1" applyBorder="1" applyAlignment="1">
      <alignment horizontal="center" vertical="center" wrapText="1"/>
    </xf>
    <xf numFmtId="165" fontId="6" fillId="2" borderId="17" xfId="2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5" fontId="6" fillId="2" borderId="4" xfId="2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11" fontId="9" fillId="2" borderId="4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1" fontId="6" fillId="2" borderId="7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1" fontId="6" fillId="2" borderId="8" xfId="0" applyNumberFormat="1" applyFont="1" applyFill="1" applyBorder="1" applyAlignment="1">
      <alignment horizontal="center" vertical="center" wrapText="1"/>
    </xf>
    <xf numFmtId="0" fontId="10" fillId="2" borderId="0" xfId="0" applyFont="1" applyFill="1"/>
    <xf numFmtId="11" fontId="6" fillId="2" borderId="9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3" fontId="6" fillId="2" borderId="0" xfId="2" applyNumberFormat="1" applyFont="1" applyFill="1" applyBorder="1" applyAlignment="1">
      <alignment horizontal="center" vertical="center" wrapText="1"/>
    </xf>
    <xf numFmtId="11" fontId="4" fillId="2" borderId="0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6" fillId="9" borderId="0" xfId="0" applyFont="1" applyFill="1" applyAlignment="1">
      <alignment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164" fontId="12" fillId="3" borderId="0" xfId="0" applyNumberFormat="1" applyFont="1" applyFill="1" applyAlignment="1">
      <alignment horizontal="center" vertical="center" wrapText="1"/>
    </xf>
    <xf numFmtId="3" fontId="13" fillId="3" borderId="0" xfId="0" applyNumberFormat="1" applyFont="1" applyFill="1" applyAlignment="1">
      <alignment horizontal="center" vertical="center" wrapText="1"/>
    </xf>
    <xf numFmtId="165" fontId="12" fillId="3" borderId="0" xfId="0" applyNumberFormat="1" applyFont="1" applyFill="1" applyAlignment="1">
      <alignment horizontal="center" vertical="center"/>
    </xf>
    <xf numFmtId="49" fontId="12" fillId="2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horizontal="center" vertical="center"/>
    </xf>
    <xf numFmtId="165" fontId="12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165" fontId="6" fillId="2" borderId="0" xfId="0" applyNumberFormat="1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 wrapText="1"/>
    </xf>
    <xf numFmtId="3" fontId="6" fillId="2" borderId="0" xfId="0" applyNumberFormat="1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3" fontId="12" fillId="3" borderId="0" xfId="0" applyNumberFormat="1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 wrapText="1"/>
    </xf>
    <xf numFmtId="165" fontId="6" fillId="3" borderId="0" xfId="0" applyNumberFormat="1" applyFont="1" applyFill="1" applyAlignment="1">
      <alignment horizontal="center" vertical="center"/>
    </xf>
    <xf numFmtId="49" fontId="6" fillId="3" borderId="0" xfId="0" applyNumberFormat="1" applyFont="1" applyFill="1" applyAlignment="1">
      <alignment horizontal="center" vertical="center"/>
    </xf>
    <xf numFmtId="3" fontId="6" fillId="3" borderId="0" xfId="0" applyNumberFormat="1" applyFont="1" applyFill="1" applyAlignment="1">
      <alignment horizontal="center" vertical="center"/>
    </xf>
    <xf numFmtId="49" fontId="12" fillId="3" borderId="0" xfId="0" applyNumberFormat="1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0" fontId="4" fillId="0" borderId="0" xfId="0" applyFont="1" applyFill="1"/>
    <xf numFmtId="11" fontId="6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11" fontId="5" fillId="2" borderId="0" xfId="0" applyNumberFormat="1" applyFont="1" applyFill="1" applyAlignment="1">
      <alignment wrapText="1"/>
    </xf>
    <xf numFmtId="0" fontId="8" fillId="2" borderId="0" xfId="0" applyFont="1" applyFill="1" applyAlignment="1">
      <alignment horizontal="left" vertical="center"/>
    </xf>
    <xf numFmtId="0" fontId="5" fillId="2" borderId="0" xfId="0" applyFont="1" applyFill="1" applyAlignment="1">
      <alignment wrapText="1"/>
    </xf>
    <xf numFmtId="0" fontId="6" fillId="2" borderId="0" xfId="0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 wrapText="1"/>
    </xf>
    <xf numFmtId="165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" fontId="6" fillId="2" borderId="0" xfId="0" applyNumberFormat="1" applyFont="1" applyFill="1" applyBorder="1" applyAlignment="1">
      <alignment horizontal="center" vertical="center"/>
    </xf>
    <xf numFmtId="165" fontId="12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wrapText="1"/>
    </xf>
    <xf numFmtId="0" fontId="6" fillId="9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9" borderId="10" xfId="0" applyFont="1" applyFill="1" applyBorder="1" applyAlignment="1">
      <alignment horizontal="center" vertical="center" wrapText="1"/>
    </xf>
    <xf numFmtId="1" fontId="6" fillId="2" borderId="10" xfId="0" applyNumberFormat="1" applyFont="1" applyFill="1" applyBorder="1" applyAlignment="1">
      <alignment horizontal="center" vertical="center" wrapText="1"/>
    </xf>
    <xf numFmtId="165" fontId="6" fillId="2" borderId="10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" fontId="6" fillId="2" borderId="10" xfId="0" applyNumberFormat="1" applyFont="1" applyFill="1" applyBorder="1" applyAlignment="1">
      <alignment horizontal="center" vertical="center"/>
    </xf>
    <xf numFmtId="1" fontId="12" fillId="2" borderId="10" xfId="0" applyNumberFormat="1" applyFont="1" applyFill="1" applyBorder="1" applyAlignment="1">
      <alignment horizontal="center" vertical="center"/>
    </xf>
    <xf numFmtId="165" fontId="12" fillId="2" borderId="10" xfId="0" applyNumberFormat="1" applyFont="1" applyFill="1" applyBorder="1" applyAlignment="1">
      <alignment horizontal="center" vertical="center"/>
    </xf>
    <xf numFmtId="1" fontId="12" fillId="2" borderId="0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11" fillId="10" borderId="10" xfId="0" applyFont="1" applyFill="1" applyBorder="1" applyAlignment="1">
      <alignment horizontal="center" vertical="center"/>
    </xf>
    <xf numFmtId="0" fontId="11" fillId="10" borderId="0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7" fillId="7" borderId="3" xfId="0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8" fillId="8" borderId="0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Normal 2" xfId="1" xr:uid="{E8C44F8A-0D28-F74B-AC05-89C839F849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C8377-1B6F-4859-B6B1-E5A2B3F7729C}">
  <dimension ref="B2:P89"/>
  <sheetViews>
    <sheetView tabSelected="1" zoomScale="55" zoomScaleNormal="55" workbookViewId="0">
      <selection activeCell="S23" sqref="S23"/>
    </sheetView>
  </sheetViews>
  <sheetFormatPr defaultColWidth="8.85546875" defaultRowHeight="15.75" x14ac:dyDescent="0.25"/>
  <cols>
    <col min="1" max="1" width="3.140625" style="3" customWidth="1"/>
    <col min="2" max="2" width="23.85546875" style="1" customWidth="1"/>
    <col min="3" max="3" width="18.5703125" style="1" customWidth="1"/>
    <col min="4" max="4" width="16.5703125" style="36" customWidth="1"/>
    <col min="5" max="5" width="18.85546875" style="36" customWidth="1"/>
    <col min="6" max="8" width="16.5703125" style="36" customWidth="1"/>
    <col min="9" max="9" width="18.85546875" style="36" customWidth="1"/>
    <col min="10" max="10" width="14.28515625" style="1" customWidth="1"/>
    <col min="11" max="12" width="12.7109375" style="1" customWidth="1"/>
    <col min="13" max="13" width="18.85546875" style="1" customWidth="1"/>
    <col min="14" max="14" width="12.7109375" style="1" customWidth="1"/>
    <col min="15" max="15" width="13.42578125" style="2" customWidth="1"/>
    <col min="16" max="16" width="17.140625" style="3" customWidth="1"/>
    <col min="17" max="17" width="11.85546875" style="3" customWidth="1"/>
    <col min="18" max="16384" width="8.85546875" style="3"/>
  </cols>
  <sheetData>
    <row r="2" spans="2:16" ht="21" customHeight="1" x14ac:dyDescent="0.25">
      <c r="B2" s="119" t="s">
        <v>43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2:16" s="5" customFormat="1" ht="21" customHeight="1" x14ac:dyDescent="0.25"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"/>
      <c r="O3" s="4"/>
    </row>
    <row r="4" spans="2:16" s="5" customFormat="1" ht="21" customHeight="1" x14ac:dyDescent="0.25"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"/>
      <c r="O4" s="4"/>
    </row>
    <row r="5" spans="2:16" s="5" customFormat="1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1"/>
      <c r="O5" s="4"/>
    </row>
    <row r="6" spans="2:16" s="5" customFormat="1" ht="27" thickBot="1" x14ac:dyDescent="0.3">
      <c r="B6" s="129" t="s">
        <v>41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</row>
    <row r="7" spans="2:16" s="5" customFormat="1" ht="27" thickBot="1" x14ac:dyDescent="0.3">
      <c r="B7" s="7"/>
      <c r="C7" s="7"/>
      <c r="D7" s="7"/>
      <c r="E7" s="115" t="s">
        <v>36</v>
      </c>
      <c r="F7" s="115"/>
      <c r="G7" s="115"/>
      <c r="H7" s="115"/>
      <c r="I7" s="115" t="s">
        <v>37</v>
      </c>
      <c r="J7" s="115"/>
      <c r="K7" s="115"/>
      <c r="L7" s="115"/>
      <c r="M7" s="115" t="s">
        <v>38</v>
      </c>
      <c r="N7" s="115"/>
      <c r="O7" s="115"/>
      <c r="P7" s="115"/>
    </row>
    <row r="8" spans="2:16" s="5" customFormat="1" ht="32.25" thickBot="1" x14ac:dyDescent="0.3">
      <c r="B8" s="8" t="s">
        <v>19</v>
      </c>
      <c r="C8" s="8" t="s">
        <v>20</v>
      </c>
      <c r="D8" s="8" t="s">
        <v>21</v>
      </c>
      <c r="E8" s="9" t="s">
        <v>35</v>
      </c>
      <c r="F8" s="10" t="s">
        <v>24</v>
      </c>
      <c r="G8" s="11" t="s">
        <v>23</v>
      </c>
      <c r="H8" s="12" t="s">
        <v>4</v>
      </c>
      <c r="I8" s="9" t="s">
        <v>35</v>
      </c>
      <c r="J8" s="10" t="s">
        <v>24</v>
      </c>
      <c r="K8" s="11" t="s">
        <v>23</v>
      </c>
      <c r="L8" s="12" t="s">
        <v>4</v>
      </c>
      <c r="M8" s="9" t="s">
        <v>35</v>
      </c>
      <c r="N8" s="10" t="s">
        <v>24</v>
      </c>
      <c r="O8" s="11" t="s">
        <v>23</v>
      </c>
      <c r="P8" s="12" t="s">
        <v>4</v>
      </c>
    </row>
    <row r="9" spans="2:16" ht="24" customHeight="1" x14ac:dyDescent="0.25">
      <c r="B9" s="13" t="s">
        <v>25</v>
      </c>
      <c r="C9" s="13" t="s">
        <v>26</v>
      </c>
      <c r="D9" s="13" t="s">
        <v>27</v>
      </c>
      <c r="E9" s="14">
        <v>17</v>
      </c>
      <c r="F9" s="15">
        <v>49</v>
      </c>
      <c r="G9" s="16">
        <v>5435280</v>
      </c>
      <c r="H9" s="17">
        <v>9.0150936585439442E-6</v>
      </c>
      <c r="I9" s="14">
        <v>1</v>
      </c>
      <c r="J9" s="15">
        <v>1.28</v>
      </c>
      <c r="K9" s="16">
        <v>277120</v>
      </c>
      <c r="L9" s="17">
        <v>4.618916309855381E-6</v>
      </c>
      <c r="M9" s="14">
        <v>1</v>
      </c>
      <c r="N9" s="15">
        <v>9.6</v>
      </c>
      <c r="O9" s="16">
        <v>121760</v>
      </c>
      <c r="P9" s="17">
        <v>7.883741097942343E-5</v>
      </c>
    </row>
    <row r="10" spans="2:16" ht="24" customHeight="1" x14ac:dyDescent="0.25">
      <c r="B10" s="18" t="s">
        <v>28</v>
      </c>
      <c r="C10" s="13" t="s">
        <v>29</v>
      </c>
      <c r="D10" s="13" t="s">
        <v>30</v>
      </c>
      <c r="E10" s="14">
        <v>17</v>
      </c>
      <c r="F10" s="19">
        <v>42</v>
      </c>
      <c r="G10" s="20">
        <v>4583180</v>
      </c>
      <c r="H10" s="21">
        <v>9.1638589621013336E-6</v>
      </c>
      <c r="I10" s="14">
        <v>1</v>
      </c>
      <c r="J10" s="19">
        <v>1.44</v>
      </c>
      <c r="K10" s="20">
        <v>316960</v>
      </c>
      <c r="L10" s="21">
        <v>4.5431393799826247E-6</v>
      </c>
      <c r="M10" s="14">
        <v>1</v>
      </c>
      <c r="N10" s="19">
        <v>5.3999999999999995</v>
      </c>
      <c r="O10" s="20">
        <v>145040</v>
      </c>
      <c r="P10" s="21">
        <v>3.7229722555834242E-5</v>
      </c>
    </row>
    <row r="11" spans="2:16" s="5" customFormat="1" ht="24" customHeight="1" thickBot="1" x14ac:dyDescent="0.3">
      <c r="B11" s="22" t="s">
        <v>31</v>
      </c>
      <c r="C11" s="22" t="s">
        <v>32</v>
      </c>
      <c r="D11" s="22" t="s">
        <v>33</v>
      </c>
      <c r="E11" s="23">
        <v>17</v>
      </c>
      <c r="F11" s="24">
        <v>51</v>
      </c>
      <c r="G11" s="25">
        <v>5126000</v>
      </c>
      <c r="H11" s="26">
        <v>9.9491792024698942E-6</v>
      </c>
      <c r="I11" s="23">
        <v>1</v>
      </c>
      <c r="J11" s="24">
        <v>3.2</v>
      </c>
      <c r="K11" s="25">
        <v>262320</v>
      </c>
      <c r="L11" s="26">
        <v>1.2198692300185421E-5</v>
      </c>
      <c r="M11" s="23">
        <v>1</v>
      </c>
      <c r="N11" s="24">
        <v>4.8</v>
      </c>
      <c r="O11" s="25">
        <v>131440</v>
      </c>
      <c r="P11" s="26">
        <v>3.6517230046376882E-5</v>
      </c>
    </row>
    <row r="12" spans="2:16" s="5" customFormat="1" ht="16.5" thickBot="1" x14ac:dyDescent="0.3">
      <c r="B12" s="27"/>
      <c r="C12" s="27"/>
      <c r="D12" s="27"/>
      <c r="E12" s="28"/>
      <c r="F12" s="29"/>
      <c r="G12" s="25"/>
      <c r="H12" s="30"/>
      <c r="I12" s="30"/>
      <c r="J12" s="30"/>
      <c r="K12" s="1"/>
      <c r="L12" s="1"/>
      <c r="M12" s="1"/>
      <c r="N12" s="1"/>
      <c r="O12" s="4"/>
    </row>
    <row r="13" spans="2:16" s="5" customFormat="1" ht="27" thickBot="1" x14ac:dyDescent="0.3">
      <c r="B13" s="121" t="s">
        <v>39</v>
      </c>
      <c r="C13" s="121"/>
      <c r="D13" s="121"/>
      <c r="E13" s="121"/>
      <c r="F13" s="121"/>
      <c r="G13" s="121"/>
      <c r="H13" s="121"/>
      <c r="I13" s="121"/>
      <c r="J13" s="121"/>
      <c r="K13" s="1"/>
      <c r="L13" s="1"/>
      <c r="M13" s="1"/>
      <c r="N13" s="1"/>
      <c r="O13" s="4"/>
    </row>
    <row r="14" spans="2:16" s="5" customFormat="1" ht="32.25" thickBot="1" x14ac:dyDescent="0.3">
      <c r="B14" s="8" t="s">
        <v>19</v>
      </c>
      <c r="C14" s="8" t="s">
        <v>20</v>
      </c>
      <c r="D14" s="8" t="s">
        <v>21</v>
      </c>
      <c r="E14" s="31" t="s">
        <v>34</v>
      </c>
      <c r="F14" s="31" t="s">
        <v>22</v>
      </c>
      <c r="G14" s="32" t="s">
        <v>23</v>
      </c>
      <c r="H14" s="32" t="s">
        <v>4</v>
      </c>
      <c r="I14" s="33"/>
      <c r="J14" s="33"/>
      <c r="K14" s="1"/>
      <c r="L14" s="1"/>
      <c r="M14" s="1"/>
      <c r="N14" s="1"/>
      <c r="O14" s="4"/>
    </row>
    <row r="15" spans="2:16" ht="24" customHeight="1" x14ac:dyDescent="0.25">
      <c r="B15" s="13" t="s">
        <v>25</v>
      </c>
      <c r="C15" s="13" t="s">
        <v>26</v>
      </c>
      <c r="D15" s="13" t="s">
        <v>27</v>
      </c>
      <c r="E15" s="34">
        <v>42</v>
      </c>
      <c r="F15" s="34">
        <v>3</v>
      </c>
      <c r="G15" s="16">
        <v>176712</v>
      </c>
      <c r="H15" s="35">
        <f>-LN(1-(F15/(F15+G15)))</f>
        <v>1.6976631666908624E-5</v>
      </c>
      <c r="I15" s="35"/>
      <c r="J15" s="35"/>
    </row>
    <row r="16" spans="2:16" s="39" customFormat="1" ht="24" customHeight="1" x14ac:dyDescent="0.45">
      <c r="B16" s="18" t="s">
        <v>28</v>
      </c>
      <c r="C16" s="13" t="s">
        <v>29</v>
      </c>
      <c r="D16" s="13" t="s">
        <v>30</v>
      </c>
      <c r="E16" s="36">
        <v>42</v>
      </c>
      <c r="F16" s="37">
        <v>3</v>
      </c>
      <c r="G16" s="20">
        <v>176136</v>
      </c>
      <c r="H16" s="35">
        <f t="shared" ref="H16:H17" si="0">-LN(1-(F16/(F16+G16)))</f>
        <v>1.7032148180066774E-5</v>
      </c>
      <c r="I16" s="38"/>
      <c r="J16" s="38"/>
      <c r="K16" s="1"/>
      <c r="L16" s="1"/>
      <c r="M16" s="1"/>
    </row>
    <row r="17" spans="2:15" s="39" customFormat="1" ht="24" customHeight="1" thickBot="1" x14ac:dyDescent="0.5">
      <c r="B17" s="22" t="s">
        <v>31</v>
      </c>
      <c r="C17" s="22" t="s">
        <v>32</v>
      </c>
      <c r="D17" s="22" t="s">
        <v>33</v>
      </c>
      <c r="E17" s="24">
        <v>42</v>
      </c>
      <c r="F17" s="24">
        <v>4</v>
      </c>
      <c r="G17" s="25">
        <v>176447</v>
      </c>
      <c r="H17" s="40">
        <f t="shared" si="0"/>
        <v>2.2669439895833338E-5</v>
      </c>
      <c r="I17" s="40"/>
      <c r="J17" s="40"/>
      <c r="K17" s="1"/>
      <c r="L17" s="1"/>
      <c r="M17" s="1"/>
    </row>
    <row r="18" spans="2:15" ht="27.75" customHeight="1" x14ac:dyDescent="0.25">
      <c r="B18" s="41"/>
      <c r="C18" s="41"/>
      <c r="D18" s="41"/>
      <c r="E18" s="42"/>
      <c r="F18" s="42"/>
      <c r="G18" s="43"/>
      <c r="H18" s="44"/>
      <c r="I18" s="44"/>
      <c r="J18" s="44"/>
      <c r="N18" s="3"/>
      <c r="O18" s="3"/>
    </row>
    <row r="19" spans="2:15" ht="15" x14ac:dyDescent="0.25">
      <c r="B19" s="122" t="s">
        <v>40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3"/>
      <c r="O19" s="3"/>
    </row>
    <row r="20" spans="2:15" ht="15" x14ac:dyDescent="0.25"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3"/>
      <c r="O20" s="3"/>
    </row>
    <row r="21" spans="2:15" ht="36" customHeight="1" x14ac:dyDescent="0.25">
      <c r="B21" s="45"/>
      <c r="C21" s="46" t="s">
        <v>18</v>
      </c>
      <c r="D21" s="123" t="s">
        <v>5</v>
      </c>
      <c r="E21" s="123"/>
      <c r="F21" s="123"/>
      <c r="G21" s="124" t="s">
        <v>6</v>
      </c>
      <c r="H21" s="124"/>
      <c r="I21" s="124"/>
      <c r="J21" s="125" t="s">
        <v>7</v>
      </c>
      <c r="K21" s="125"/>
      <c r="L21" s="125"/>
      <c r="M21" s="47"/>
      <c r="N21" s="3"/>
      <c r="O21" s="3"/>
    </row>
    <row r="22" spans="2:15" x14ac:dyDescent="0.25">
      <c r="B22" s="48" t="s">
        <v>0</v>
      </c>
      <c r="C22" s="48" t="s">
        <v>1</v>
      </c>
      <c r="D22" s="49" t="s">
        <v>2</v>
      </c>
      <c r="E22" s="49" t="s">
        <v>3</v>
      </c>
      <c r="F22" s="50" t="s">
        <v>4</v>
      </c>
      <c r="G22" s="50" t="s">
        <v>2</v>
      </c>
      <c r="H22" s="50" t="s">
        <v>3</v>
      </c>
      <c r="I22" s="50" t="s">
        <v>4</v>
      </c>
      <c r="J22" s="50" t="s">
        <v>2</v>
      </c>
      <c r="K22" s="50" t="s">
        <v>3</v>
      </c>
      <c r="L22" s="50" t="s">
        <v>4</v>
      </c>
      <c r="M22" s="3"/>
      <c r="N22" s="3"/>
      <c r="O22" s="3"/>
    </row>
    <row r="23" spans="2:15" x14ac:dyDescent="0.25">
      <c r="B23" s="36">
        <v>39</v>
      </c>
      <c r="C23" s="51">
        <v>1109</v>
      </c>
      <c r="D23" s="52">
        <v>0</v>
      </c>
      <c r="E23" s="53">
        <v>577600</v>
      </c>
      <c r="F23" s="54">
        <v>0</v>
      </c>
      <c r="G23" s="55">
        <v>4.8</v>
      </c>
      <c r="H23" s="56">
        <v>81420</v>
      </c>
      <c r="I23" s="57">
        <v>6.0000000000000002E-5</v>
      </c>
      <c r="J23" s="58">
        <v>2.48</v>
      </c>
      <c r="K23" s="59">
        <v>283200</v>
      </c>
      <c r="L23" s="60">
        <v>9.0000000000000002E-6</v>
      </c>
      <c r="M23" s="3"/>
      <c r="N23" s="3"/>
      <c r="O23" s="3"/>
    </row>
    <row r="24" spans="2:15" x14ac:dyDescent="0.25">
      <c r="B24" s="36">
        <v>37</v>
      </c>
      <c r="C24" s="51">
        <v>1242</v>
      </c>
      <c r="D24" s="61">
        <v>2.48</v>
      </c>
      <c r="E24" s="62">
        <v>297680</v>
      </c>
      <c r="F24" s="60">
        <v>7.9999999999999996E-6</v>
      </c>
      <c r="G24" s="63">
        <v>3.2</v>
      </c>
      <c r="H24" s="64">
        <v>348000</v>
      </c>
      <c r="I24" s="57">
        <v>9.0000000000000002E-6</v>
      </c>
      <c r="J24" s="58">
        <v>4</v>
      </c>
      <c r="K24" s="59">
        <v>296640</v>
      </c>
      <c r="L24" s="60">
        <v>1.2999999999999999E-5</v>
      </c>
      <c r="M24" s="3"/>
      <c r="N24" s="3"/>
      <c r="O24" s="3"/>
    </row>
    <row r="25" spans="2:15" x14ac:dyDescent="0.25">
      <c r="B25" s="36">
        <v>46</v>
      </c>
      <c r="C25" s="51">
        <v>1282</v>
      </c>
      <c r="D25" s="61">
        <v>1.2</v>
      </c>
      <c r="E25" s="62">
        <v>289200</v>
      </c>
      <c r="F25" s="60">
        <v>3.9999999999999998E-6</v>
      </c>
      <c r="G25" s="55">
        <v>1.2</v>
      </c>
      <c r="H25" s="64">
        <v>279360</v>
      </c>
      <c r="I25" s="57">
        <v>3.9999999999999998E-6</v>
      </c>
      <c r="J25" s="58">
        <v>1.2</v>
      </c>
      <c r="K25" s="59">
        <v>323680</v>
      </c>
      <c r="L25" s="60">
        <v>3.9999999999999998E-6</v>
      </c>
      <c r="M25" s="3"/>
      <c r="N25" s="3"/>
      <c r="O25" s="3"/>
    </row>
    <row r="26" spans="2:15" x14ac:dyDescent="0.25">
      <c r="B26" s="36">
        <v>26</v>
      </c>
      <c r="C26" s="51">
        <v>1385</v>
      </c>
      <c r="D26" s="65">
        <v>4</v>
      </c>
      <c r="E26" s="62">
        <v>348800</v>
      </c>
      <c r="F26" s="60">
        <v>1.1000000000000001E-5</v>
      </c>
      <c r="G26" s="66">
        <v>0</v>
      </c>
      <c r="H26" s="67">
        <v>323200</v>
      </c>
      <c r="I26" s="54">
        <v>0</v>
      </c>
      <c r="J26" s="58">
        <v>1.2</v>
      </c>
      <c r="K26" s="59">
        <v>310640</v>
      </c>
      <c r="L26" s="60">
        <v>3.9999999999999998E-6</v>
      </c>
      <c r="M26" s="3"/>
      <c r="N26" s="3"/>
      <c r="O26" s="3"/>
    </row>
    <row r="27" spans="2:15" x14ac:dyDescent="0.25">
      <c r="B27" s="36">
        <v>23</v>
      </c>
      <c r="C27" s="51">
        <v>1451</v>
      </c>
      <c r="D27" s="68">
        <v>0</v>
      </c>
      <c r="E27" s="69">
        <v>386400</v>
      </c>
      <c r="F27" s="70">
        <v>0</v>
      </c>
      <c r="G27" s="55">
        <v>6.4</v>
      </c>
      <c r="H27" s="64">
        <v>300240</v>
      </c>
      <c r="I27" s="57">
        <v>2.0000000000000002E-5</v>
      </c>
      <c r="J27" s="58">
        <v>4</v>
      </c>
      <c r="K27" s="59">
        <v>302880</v>
      </c>
      <c r="L27" s="60">
        <v>1.4E-5</v>
      </c>
      <c r="M27" s="3"/>
      <c r="N27" s="3"/>
      <c r="O27" s="3"/>
    </row>
    <row r="28" spans="2:15" x14ac:dyDescent="0.25">
      <c r="B28" s="36">
        <v>55</v>
      </c>
      <c r="C28" s="51">
        <v>1657</v>
      </c>
      <c r="D28" s="61">
        <v>2.56</v>
      </c>
      <c r="E28" s="62">
        <v>325360</v>
      </c>
      <c r="F28" s="60">
        <v>7.9999999999999996E-6</v>
      </c>
      <c r="G28" s="63">
        <v>1.2</v>
      </c>
      <c r="H28" s="64">
        <v>300720</v>
      </c>
      <c r="I28" s="57">
        <v>3.9999999999999998E-6</v>
      </c>
      <c r="J28" s="58">
        <v>5.6000000000000005</v>
      </c>
      <c r="K28" s="59">
        <v>276480</v>
      </c>
      <c r="L28" s="60">
        <v>2.0999999999999999E-5</v>
      </c>
      <c r="M28" s="3"/>
      <c r="N28" s="3"/>
      <c r="O28" s="3"/>
    </row>
    <row r="29" spans="2:15" x14ac:dyDescent="0.25">
      <c r="B29" s="36">
        <v>41</v>
      </c>
      <c r="C29" s="51">
        <v>1684</v>
      </c>
      <c r="D29" s="61">
        <v>4</v>
      </c>
      <c r="E29" s="62">
        <v>301120</v>
      </c>
      <c r="F29" s="60">
        <v>1.1999999999999999E-5</v>
      </c>
      <c r="G29" s="55">
        <v>2.48</v>
      </c>
      <c r="H29" s="64">
        <v>288080</v>
      </c>
      <c r="I29" s="57">
        <v>9.0000000000000002E-6</v>
      </c>
      <c r="J29" s="58">
        <v>7.1999999999999993</v>
      </c>
      <c r="K29" s="59">
        <v>279760</v>
      </c>
      <c r="L29" s="60">
        <v>2.5999999999999998E-5</v>
      </c>
      <c r="M29" s="3"/>
      <c r="N29" s="3"/>
      <c r="O29" s="3"/>
    </row>
    <row r="30" spans="2:15" x14ac:dyDescent="0.25">
      <c r="B30" s="36">
        <v>48</v>
      </c>
      <c r="C30" s="51">
        <v>1697</v>
      </c>
      <c r="D30" s="61">
        <v>6.4</v>
      </c>
      <c r="E30" s="62">
        <v>328800</v>
      </c>
      <c r="F30" s="60">
        <v>1.9000000000000001E-5</v>
      </c>
      <c r="G30" s="55">
        <v>3.2</v>
      </c>
      <c r="H30" s="64">
        <v>308880</v>
      </c>
      <c r="I30" s="57">
        <v>1.1000000000000001E-5</v>
      </c>
      <c r="J30" s="58">
        <v>2.4</v>
      </c>
      <c r="K30" s="59">
        <v>290160</v>
      </c>
      <c r="L30" s="60">
        <v>1.0000000000000001E-5</v>
      </c>
      <c r="M30" s="3"/>
      <c r="N30" s="3"/>
      <c r="O30" s="3"/>
    </row>
    <row r="31" spans="2:15" x14ac:dyDescent="0.25">
      <c r="B31" s="36">
        <v>33</v>
      </c>
      <c r="C31" s="51">
        <v>8002</v>
      </c>
      <c r="D31" s="61">
        <v>4.8</v>
      </c>
      <c r="E31" s="62">
        <v>274720</v>
      </c>
      <c r="F31" s="60">
        <v>1.8E-5</v>
      </c>
      <c r="G31" s="63">
        <v>4.8</v>
      </c>
      <c r="H31" s="64">
        <v>306080</v>
      </c>
      <c r="I31" s="57">
        <v>1.5E-5</v>
      </c>
      <c r="J31" s="71">
        <v>0</v>
      </c>
      <c r="K31" s="72">
        <v>284800</v>
      </c>
      <c r="L31" s="70">
        <v>0</v>
      </c>
      <c r="M31" s="3"/>
      <c r="N31" s="3"/>
      <c r="O31" s="3"/>
    </row>
    <row r="32" spans="2:15" x14ac:dyDescent="0.25">
      <c r="B32" s="36">
        <v>44</v>
      </c>
      <c r="C32" s="51">
        <v>8004</v>
      </c>
      <c r="D32" s="68">
        <v>0</v>
      </c>
      <c r="E32" s="69">
        <v>329680</v>
      </c>
      <c r="F32" s="70">
        <v>0</v>
      </c>
      <c r="G32" s="73">
        <v>0</v>
      </c>
      <c r="H32" s="67">
        <v>321600</v>
      </c>
      <c r="I32" s="54">
        <v>0</v>
      </c>
      <c r="J32" s="74">
        <v>1.28</v>
      </c>
      <c r="K32" s="59">
        <v>301200</v>
      </c>
      <c r="L32" s="60">
        <v>3.9999999999999998E-6</v>
      </c>
      <c r="M32" s="3"/>
      <c r="N32" s="3"/>
      <c r="O32" s="3"/>
    </row>
    <row r="33" spans="2:15" x14ac:dyDescent="0.25">
      <c r="B33" s="36">
        <v>28</v>
      </c>
      <c r="C33" s="51">
        <v>8019</v>
      </c>
      <c r="D33" s="61">
        <v>2.48</v>
      </c>
      <c r="E33" s="62">
        <v>225120</v>
      </c>
      <c r="F33" s="60">
        <v>1.1000000000000001E-5</v>
      </c>
      <c r="G33" s="63">
        <v>2.48</v>
      </c>
      <c r="H33" s="64">
        <v>221600</v>
      </c>
      <c r="I33" s="57">
        <v>1.1000000000000001E-5</v>
      </c>
      <c r="J33" s="71">
        <v>0</v>
      </c>
      <c r="K33" s="72">
        <v>342560</v>
      </c>
      <c r="L33" s="70">
        <v>0</v>
      </c>
      <c r="M33" s="3"/>
      <c r="N33" s="3"/>
      <c r="O33" s="3"/>
    </row>
    <row r="34" spans="2:15" x14ac:dyDescent="0.25">
      <c r="B34" s="36">
        <v>63</v>
      </c>
      <c r="C34" s="51">
        <v>8024</v>
      </c>
      <c r="D34" s="61">
        <v>4.8</v>
      </c>
      <c r="E34" s="62">
        <v>260560</v>
      </c>
      <c r="F34" s="60">
        <v>2.0000000000000002E-5</v>
      </c>
      <c r="G34" s="55">
        <v>3.2</v>
      </c>
      <c r="H34" s="64">
        <v>180800</v>
      </c>
      <c r="I34" s="57">
        <v>1.8E-5</v>
      </c>
      <c r="J34" s="58">
        <v>1.52</v>
      </c>
      <c r="K34" s="59">
        <v>287680</v>
      </c>
      <c r="L34" s="60">
        <v>5.0000000000000004E-6</v>
      </c>
      <c r="M34" s="3"/>
      <c r="N34" s="3"/>
      <c r="O34" s="3"/>
    </row>
    <row r="35" spans="2:15" x14ac:dyDescent="0.25">
      <c r="B35" s="36">
        <v>53</v>
      </c>
      <c r="C35" s="51">
        <v>8037</v>
      </c>
      <c r="D35" s="61">
        <v>2.4</v>
      </c>
      <c r="E35" s="62">
        <v>288080</v>
      </c>
      <c r="F35" s="60">
        <v>7.9999999999999996E-6</v>
      </c>
      <c r="G35" s="63">
        <v>1.28</v>
      </c>
      <c r="H35" s="64">
        <v>233840</v>
      </c>
      <c r="I35" s="57">
        <v>5.0000000000000004E-6</v>
      </c>
      <c r="J35" s="58">
        <v>4.8</v>
      </c>
      <c r="K35" s="59">
        <v>324960</v>
      </c>
      <c r="L35" s="60">
        <v>1.4E-5</v>
      </c>
      <c r="M35" s="3"/>
      <c r="N35" s="3"/>
      <c r="O35" s="3"/>
    </row>
    <row r="36" spans="2:15" x14ac:dyDescent="0.25">
      <c r="B36" s="36">
        <v>19</v>
      </c>
      <c r="C36" s="51">
        <v>8051</v>
      </c>
      <c r="D36" s="61">
        <v>4</v>
      </c>
      <c r="E36" s="62">
        <v>289920</v>
      </c>
      <c r="F36" s="60">
        <v>1.4E-5</v>
      </c>
      <c r="G36" s="55">
        <v>1.28</v>
      </c>
      <c r="H36" s="64">
        <v>268960</v>
      </c>
      <c r="I36" s="57">
        <v>5.0000000000000004E-6</v>
      </c>
      <c r="J36" s="1">
        <v>1.2</v>
      </c>
      <c r="K36" s="59">
        <v>316000</v>
      </c>
      <c r="L36" s="60">
        <v>3.9999999999999998E-6</v>
      </c>
      <c r="M36" s="3"/>
      <c r="N36" s="3"/>
      <c r="O36" s="3"/>
    </row>
    <row r="37" spans="2:15" x14ac:dyDescent="0.25">
      <c r="B37" s="36">
        <v>34</v>
      </c>
      <c r="C37" s="51">
        <v>8054</v>
      </c>
      <c r="D37" s="61">
        <v>2.56</v>
      </c>
      <c r="E37" s="62">
        <v>231680</v>
      </c>
      <c r="F37" s="60">
        <v>1.1000000000000001E-5</v>
      </c>
      <c r="G37" s="55">
        <v>2.3200000000000003</v>
      </c>
      <c r="H37" s="64">
        <v>294000</v>
      </c>
      <c r="I37" s="57">
        <v>7.9999999999999996E-6</v>
      </c>
      <c r="J37" s="58">
        <v>1.1200000000000001</v>
      </c>
      <c r="K37" s="59">
        <v>321520</v>
      </c>
      <c r="L37" s="60">
        <v>3.9999999999999998E-6</v>
      </c>
      <c r="M37" s="3"/>
      <c r="N37" s="3"/>
      <c r="O37" s="3"/>
    </row>
    <row r="38" spans="2:15" x14ac:dyDescent="0.25">
      <c r="B38" s="36">
        <v>38</v>
      </c>
      <c r="C38" s="51">
        <v>8059</v>
      </c>
      <c r="D38" s="61">
        <v>2.3200000000000003</v>
      </c>
      <c r="E38" s="62">
        <v>315760</v>
      </c>
      <c r="F38" s="60">
        <v>6.9999999999999999E-6</v>
      </c>
      <c r="G38" s="55">
        <v>1.44</v>
      </c>
      <c r="H38" s="64">
        <v>308880</v>
      </c>
      <c r="I38" s="57">
        <v>5.0000000000000004E-6</v>
      </c>
      <c r="J38" s="58">
        <v>10.4</v>
      </c>
      <c r="K38" s="59">
        <v>291040</v>
      </c>
      <c r="L38" s="60">
        <v>3.5000000000000004E-5</v>
      </c>
      <c r="M38" s="3"/>
      <c r="N38" s="3"/>
      <c r="O38" s="3"/>
    </row>
    <row r="39" spans="2:15" x14ac:dyDescent="0.25">
      <c r="B39" s="75">
        <v>25</v>
      </c>
      <c r="C39" s="76">
        <v>8066</v>
      </c>
      <c r="D39" s="77">
        <v>4.8</v>
      </c>
      <c r="E39" s="78">
        <v>364800</v>
      </c>
      <c r="F39" s="79">
        <v>1.2999999999999999E-5</v>
      </c>
      <c r="G39" s="80">
        <v>2.4</v>
      </c>
      <c r="H39" s="81">
        <v>217520</v>
      </c>
      <c r="I39" s="82">
        <v>1.1000000000000001E-5</v>
      </c>
      <c r="J39" s="83">
        <v>2.2400000000000002</v>
      </c>
      <c r="K39" s="84">
        <v>292800</v>
      </c>
      <c r="L39" s="79">
        <v>7.9999999999999996E-6</v>
      </c>
      <c r="M39" s="3"/>
      <c r="N39" s="3"/>
      <c r="O39" s="3"/>
    </row>
    <row r="40" spans="2:15" s="39" customFormat="1" ht="24.75" customHeight="1" x14ac:dyDescent="0.45">
      <c r="B40" s="1"/>
      <c r="C40" s="1"/>
      <c r="D40" s="62">
        <f>SUM(D23:D39)</f>
        <v>48.8</v>
      </c>
      <c r="E40" s="62">
        <f>SUM(E23:E39)</f>
        <v>5435280</v>
      </c>
      <c r="F40" s="36"/>
      <c r="G40" s="62">
        <f>SUM(G23:G39)</f>
        <v>41.68</v>
      </c>
      <c r="H40" s="62">
        <f>SUM(H23:H39)</f>
        <v>4583180</v>
      </c>
      <c r="I40" s="85"/>
      <c r="J40" s="62">
        <f>SUM(J23:J39)</f>
        <v>50.64</v>
      </c>
      <c r="K40" s="62">
        <f>SUM(K23:K39)</f>
        <v>5126000</v>
      </c>
      <c r="L40" s="86"/>
      <c r="M40" s="87"/>
    </row>
    <row r="41" spans="2:15" s="39" customFormat="1" ht="28.5" customHeight="1" x14ac:dyDescent="0.45">
      <c r="B41" s="88"/>
      <c r="C41" s="88"/>
      <c r="D41" s="89"/>
      <c r="E41" s="89"/>
      <c r="F41" s="89"/>
      <c r="G41" s="90"/>
      <c r="H41" s="90"/>
      <c r="I41" s="90"/>
      <c r="J41" s="1"/>
      <c r="K41" s="1"/>
      <c r="L41" s="1"/>
      <c r="M41" s="1"/>
    </row>
    <row r="42" spans="2:15" ht="33.75" customHeight="1" x14ac:dyDescent="0.25">
      <c r="B42" s="91"/>
      <c r="C42" s="88"/>
      <c r="D42" s="89"/>
      <c r="E42" s="89"/>
      <c r="F42" s="89"/>
      <c r="G42" s="92"/>
      <c r="H42" s="92"/>
      <c r="I42" s="92"/>
      <c r="N42" s="3"/>
      <c r="O42" s="3"/>
    </row>
    <row r="43" spans="2:15" ht="15" customHeight="1" x14ac:dyDescent="0.25">
      <c r="B43" s="122" t="s">
        <v>42</v>
      </c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3"/>
      <c r="O43" s="3"/>
    </row>
    <row r="44" spans="2:15" ht="15" customHeight="1" x14ac:dyDescent="0.25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3"/>
      <c r="O44" s="3"/>
    </row>
    <row r="45" spans="2:15" ht="36" customHeight="1" x14ac:dyDescent="0.25">
      <c r="B45" s="45"/>
      <c r="C45" s="46" t="s">
        <v>18</v>
      </c>
      <c r="D45" s="123" t="s">
        <v>5</v>
      </c>
      <c r="E45" s="123"/>
      <c r="F45" s="123"/>
      <c r="G45" s="124" t="s">
        <v>6</v>
      </c>
      <c r="H45" s="124"/>
      <c r="I45" s="124"/>
      <c r="J45" s="125" t="s">
        <v>7</v>
      </c>
      <c r="K45" s="125"/>
      <c r="L45" s="125"/>
      <c r="M45" s="47"/>
      <c r="N45" s="3"/>
      <c r="O45" s="3"/>
    </row>
    <row r="46" spans="2:15" ht="36" customHeight="1" x14ac:dyDescent="0.25">
      <c r="B46" s="48" t="s">
        <v>0</v>
      </c>
      <c r="C46" s="48" t="s">
        <v>1</v>
      </c>
      <c r="D46" s="49" t="s">
        <v>2</v>
      </c>
      <c r="E46" s="49" t="s">
        <v>3</v>
      </c>
      <c r="F46" s="50" t="s">
        <v>4</v>
      </c>
      <c r="G46" s="50" t="s">
        <v>2</v>
      </c>
      <c r="H46" s="50" t="s">
        <v>3</v>
      </c>
      <c r="I46" s="50" t="s">
        <v>4</v>
      </c>
      <c r="J46" s="50" t="s">
        <v>2</v>
      </c>
      <c r="K46" s="50" t="s">
        <v>3</v>
      </c>
      <c r="L46" s="50" t="s">
        <v>4</v>
      </c>
      <c r="M46" s="49"/>
      <c r="N46" s="3"/>
      <c r="O46" s="3"/>
    </row>
    <row r="47" spans="2:15" x14ac:dyDescent="0.25">
      <c r="B47" s="93">
        <v>23</v>
      </c>
      <c r="C47" s="93">
        <v>1451</v>
      </c>
      <c r="D47" s="93">
        <v>0</v>
      </c>
      <c r="E47" s="94">
        <v>4392.7616772823803</v>
      </c>
      <c r="F47" s="95">
        <f t="shared" ref="F47:F88" si="1">D47/E47</f>
        <v>0</v>
      </c>
      <c r="G47" s="96">
        <v>1</v>
      </c>
      <c r="H47" s="97">
        <v>4028</v>
      </c>
      <c r="I47" s="95">
        <f t="shared" ref="I47:I88" si="2">G47/H47</f>
        <v>2.4826216484607745E-4</v>
      </c>
      <c r="J47" s="97">
        <v>0</v>
      </c>
      <c r="K47" s="97">
        <v>4392.7616772823803</v>
      </c>
      <c r="L47" s="98">
        <f t="shared" ref="L47:L88" si="3">J47/K47</f>
        <v>0</v>
      </c>
      <c r="M47" s="126" t="s">
        <v>8</v>
      </c>
      <c r="N47" s="3"/>
      <c r="O47" s="3"/>
    </row>
    <row r="48" spans="2:15" x14ac:dyDescent="0.25">
      <c r="B48" s="93">
        <v>26</v>
      </c>
      <c r="C48" s="93" t="s">
        <v>10</v>
      </c>
      <c r="D48" s="93">
        <v>0</v>
      </c>
      <c r="E48" s="94">
        <v>3898.186305732484</v>
      </c>
      <c r="F48" s="95">
        <f t="shared" si="1"/>
        <v>0</v>
      </c>
      <c r="G48" s="96">
        <v>0</v>
      </c>
      <c r="H48" s="97">
        <v>3898.186305732484</v>
      </c>
      <c r="I48" s="95">
        <f t="shared" si="2"/>
        <v>0</v>
      </c>
      <c r="J48" s="97">
        <v>0</v>
      </c>
      <c r="K48" s="97">
        <v>3898.186305732484</v>
      </c>
      <c r="L48" s="95">
        <f t="shared" si="3"/>
        <v>0</v>
      </c>
      <c r="M48" s="127"/>
      <c r="N48" s="3"/>
      <c r="O48" s="3"/>
    </row>
    <row r="49" spans="2:15" ht="15.75" customHeight="1" x14ac:dyDescent="0.25">
      <c r="B49" s="93">
        <v>26</v>
      </c>
      <c r="C49" s="93" t="s">
        <v>11</v>
      </c>
      <c r="D49" s="93">
        <v>0</v>
      </c>
      <c r="E49" s="94">
        <v>4645.5966029724004</v>
      </c>
      <c r="F49" s="95">
        <f t="shared" si="1"/>
        <v>0</v>
      </c>
      <c r="G49" s="96">
        <v>0</v>
      </c>
      <c r="H49" s="97">
        <v>4645.5966029724004</v>
      </c>
      <c r="I49" s="95">
        <f t="shared" si="2"/>
        <v>0</v>
      </c>
      <c r="J49" s="97">
        <v>1</v>
      </c>
      <c r="K49" s="97">
        <v>3931</v>
      </c>
      <c r="L49" s="98">
        <f t="shared" si="3"/>
        <v>2.5438819638768761E-4</v>
      </c>
      <c r="M49" s="127"/>
      <c r="N49" s="3"/>
      <c r="O49" s="3"/>
    </row>
    <row r="50" spans="2:15" x14ac:dyDescent="0.25">
      <c r="B50" s="93">
        <v>27</v>
      </c>
      <c r="C50" s="93" t="s">
        <v>12</v>
      </c>
      <c r="D50" s="93">
        <v>0</v>
      </c>
      <c r="E50" s="94">
        <v>3900.790870488323</v>
      </c>
      <c r="F50" s="95">
        <f t="shared" si="1"/>
        <v>0</v>
      </c>
      <c r="G50" s="96">
        <v>0</v>
      </c>
      <c r="H50" s="97">
        <v>3900.790870488323</v>
      </c>
      <c r="I50" s="95">
        <f t="shared" si="2"/>
        <v>0</v>
      </c>
      <c r="J50" s="97">
        <v>0</v>
      </c>
      <c r="K50" s="97">
        <v>3900.790870488323</v>
      </c>
      <c r="L50" s="95">
        <f t="shared" si="3"/>
        <v>0</v>
      </c>
      <c r="M50" s="127"/>
      <c r="N50" s="3"/>
      <c r="O50" s="3"/>
    </row>
    <row r="51" spans="2:15" ht="15.75" customHeight="1" x14ac:dyDescent="0.25">
      <c r="B51" s="93">
        <v>27</v>
      </c>
      <c r="C51" s="93" t="s">
        <v>13</v>
      </c>
      <c r="D51" s="93">
        <v>0</v>
      </c>
      <c r="E51" s="94">
        <v>5655.5145966029722</v>
      </c>
      <c r="F51" s="95">
        <f t="shared" si="1"/>
        <v>0</v>
      </c>
      <c r="G51" s="96">
        <v>0</v>
      </c>
      <c r="H51" s="97">
        <v>5655.5145966029722</v>
      </c>
      <c r="I51" s="95">
        <f t="shared" si="2"/>
        <v>0</v>
      </c>
      <c r="J51" s="97">
        <v>0</v>
      </c>
      <c r="K51" s="97">
        <v>5655.5145966029722</v>
      </c>
      <c r="L51" s="98">
        <f t="shared" si="3"/>
        <v>0</v>
      </c>
      <c r="M51" s="127"/>
      <c r="N51" s="3"/>
      <c r="O51" s="3"/>
    </row>
    <row r="52" spans="2:15" ht="15.75" customHeight="1" x14ac:dyDescent="0.25">
      <c r="B52" s="93">
        <v>29</v>
      </c>
      <c r="C52" s="93">
        <v>1333</v>
      </c>
      <c r="D52" s="93">
        <v>0</v>
      </c>
      <c r="E52" s="94">
        <v>3781.3604033970282</v>
      </c>
      <c r="F52" s="95">
        <f t="shared" si="1"/>
        <v>0</v>
      </c>
      <c r="G52" s="96">
        <v>0</v>
      </c>
      <c r="H52" s="97">
        <v>3781.3604033970282</v>
      </c>
      <c r="I52" s="95">
        <f t="shared" si="2"/>
        <v>0</v>
      </c>
      <c r="J52" s="97">
        <v>0</v>
      </c>
      <c r="K52" s="97">
        <v>3781.3604033970282</v>
      </c>
      <c r="L52" s="98">
        <f t="shared" si="3"/>
        <v>0</v>
      </c>
      <c r="M52" s="127"/>
      <c r="N52" s="3"/>
      <c r="O52" s="3"/>
    </row>
    <row r="53" spans="2:15" x14ac:dyDescent="0.25">
      <c r="B53" s="99">
        <v>31</v>
      </c>
      <c r="C53" s="93">
        <v>1509</v>
      </c>
      <c r="D53" s="93">
        <v>0</v>
      </c>
      <c r="E53" s="94">
        <v>5658.8614649681531</v>
      </c>
      <c r="F53" s="95">
        <f t="shared" si="1"/>
        <v>0</v>
      </c>
      <c r="G53" s="96">
        <v>0</v>
      </c>
      <c r="H53" s="97">
        <v>5658.8614649681531</v>
      </c>
      <c r="I53" s="95">
        <f t="shared" si="2"/>
        <v>0</v>
      </c>
      <c r="J53" s="97">
        <v>0</v>
      </c>
      <c r="K53" s="97">
        <v>5658.8614649681531</v>
      </c>
      <c r="L53" s="98">
        <f t="shared" si="3"/>
        <v>0</v>
      </c>
      <c r="M53" s="127"/>
      <c r="N53" s="3"/>
      <c r="O53" s="3"/>
    </row>
    <row r="54" spans="2:15" x14ac:dyDescent="0.25">
      <c r="B54" s="99">
        <v>32</v>
      </c>
      <c r="C54" s="93">
        <v>8015</v>
      </c>
      <c r="D54" s="93">
        <v>0</v>
      </c>
      <c r="E54" s="94">
        <v>5034.7582271762212</v>
      </c>
      <c r="F54" s="95">
        <f t="shared" si="1"/>
        <v>0</v>
      </c>
      <c r="G54" s="96">
        <v>0</v>
      </c>
      <c r="H54" s="97">
        <v>5034.7582271762212</v>
      </c>
      <c r="I54" s="95">
        <f t="shared" si="2"/>
        <v>0</v>
      </c>
      <c r="J54" s="97">
        <v>0</v>
      </c>
      <c r="K54" s="97">
        <v>5034.7582271762212</v>
      </c>
      <c r="L54" s="98">
        <f t="shared" si="3"/>
        <v>0</v>
      </c>
      <c r="M54" s="127"/>
      <c r="N54" s="3"/>
      <c r="O54" s="3"/>
    </row>
    <row r="55" spans="2:15" x14ac:dyDescent="0.25">
      <c r="B55" s="93">
        <v>33</v>
      </c>
      <c r="C55" s="93">
        <v>1241</v>
      </c>
      <c r="D55" s="93">
        <v>0</v>
      </c>
      <c r="E55" s="94">
        <v>2688.3715498938432</v>
      </c>
      <c r="F55" s="95">
        <f t="shared" si="1"/>
        <v>0</v>
      </c>
      <c r="G55" s="96">
        <v>0</v>
      </c>
      <c r="H55" s="97">
        <v>2688.3715498938432</v>
      </c>
      <c r="I55" s="95">
        <f t="shared" si="2"/>
        <v>0</v>
      </c>
      <c r="J55" s="97">
        <v>0</v>
      </c>
      <c r="K55" s="97">
        <v>2688.3715498938432</v>
      </c>
      <c r="L55" s="98">
        <f t="shared" si="3"/>
        <v>0</v>
      </c>
      <c r="M55" s="127"/>
      <c r="N55" s="3"/>
      <c r="O55" s="3"/>
    </row>
    <row r="56" spans="2:15" x14ac:dyDescent="0.25">
      <c r="B56" s="93">
        <v>35</v>
      </c>
      <c r="C56" s="93">
        <v>1340</v>
      </c>
      <c r="D56" s="93">
        <v>0</v>
      </c>
      <c r="E56" s="94">
        <v>4891.7733545647561</v>
      </c>
      <c r="F56" s="95">
        <f t="shared" si="1"/>
        <v>0</v>
      </c>
      <c r="G56" s="96">
        <v>0</v>
      </c>
      <c r="H56" s="97">
        <v>4891.7733545647561</v>
      </c>
      <c r="I56" s="95">
        <f t="shared" si="2"/>
        <v>0</v>
      </c>
      <c r="J56" s="97">
        <v>0</v>
      </c>
      <c r="K56" s="97">
        <v>4891.7733545647561</v>
      </c>
      <c r="L56" s="98">
        <f t="shared" si="3"/>
        <v>0</v>
      </c>
      <c r="M56" s="127"/>
      <c r="N56" s="3"/>
      <c r="O56" s="3"/>
    </row>
    <row r="57" spans="2:15" x14ac:dyDescent="0.25">
      <c r="B57" s="93">
        <v>37</v>
      </c>
      <c r="C57" s="93">
        <v>1242</v>
      </c>
      <c r="D57" s="93">
        <v>1</v>
      </c>
      <c r="E57" s="94">
        <v>2517</v>
      </c>
      <c r="F57" s="95">
        <f t="shared" si="1"/>
        <v>3.9729837107667858E-4</v>
      </c>
      <c r="G57" s="96">
        <v>0</v>
      </c>
      <c r="H57" s="97">
        <v>2535.0936836518049</v>
      </c>
      <c r="I57" s="95">
        <f t="shared" si="2"/>
        <v>0</v>
      </c>
      <c r="J57" s="97">
        <v>1</v>
      </c>
      <c r="K57" s="97">
        <v>2630</v>
      </c>
      <c r="L57" s="98">
        <f t="shared" si="3"/>
        <v>3.8022813688212925E-4</v>
      </c>
      <c r="M57" s="127"/>
      <c r="N57" s="3"/>
      <c r="O57" s="3"/>
    </row>
    <row r="58" spans="2:15" x14ac:dyDescent="0.25">
      <c r="B58" s="93">
        <v>39</v>
      </c>
      <c r="C58" s="100">
        <v>1109</v>
      </c>
      <c r="D58" s="93">
        <v>0</v>
      </c>
      <c r="E58" s="94">
        <v>3433.369426751593</v>
      </c>
      <c r="F58" s="95">
        <f t="shared" si="1"/>
        <v>0</v>
      </c>
      <c r="G58" s="96">
        <v>0</v>
      </c>
      <c r="H58" s="97">
        <v>3433.369426751593</v>
      </c>
      <c r="I58" s="95">
        <f t="shared" si="2"/>
        <v>0</v>
      </c>
      <c r="J58" s="97">
        <v>0</v>
      </c>
      <c r="K58" s="97">
        <v>3433.369426751593</v>
      </c>
      <c r="L58" s="98">
        <f t="shared" si="3"/>
        <v>0</v>
      </c>
      <c r="M58" s="127"/>
      <c r="N58" s="3"/>
      <c r="O58" s="3"/>
    </row>
    <row r="59" spans="2:15" x14ac:dyDescent="0.25">
      <c r="B59" s="93">
        <v>40</v>
      </c>
      <c r="C59" s="93">
        <v>1353</v>
      </c>
      <c r="D59" s="93">
        <v>0</v>
      </c>
      <c r="E59" s="94">
        <v>3376.4970806794049</v>
      </c>
      <c r="F59" s="95">
        <f t="shared" si="1"/>
        <v>0</v>
      </c>
      <c r="G59" s="96">
        <v>0</v>
      </c>
      <c r="H59" s="97">
        <v>3376.4970806794049</v>
      </c>
      <c r="I59" s="95">
        <f t="shared" si="2"/>
        <v>0</v>
      </c>
      <c r="J59" s="97">
        <v>0</v>
      </c>
      <c r="K59" s="97">
        <v>3376.4970806794049</v>
      </c>
      <c r="L59" s="98">
        <f t="shared" si="3"/>
        <v>0</v>
      </c>
      <c r="M59" s="127"/>
      <c r="N59" s="3"/>
      <c r="O59" s="3"/>
    </row>
    <row r="60" spans="2:15" x14ac:dyDescent="0.25">
      <c r="B60" s="93">
        <v>41</v>
      </c>
      <c r="C60" s="93">
        <v>1684</v>
      </c>
      <c r="D60" s="93">
        <v>0</v>
      </c>
      <c r="E60" s="94">
        <v>2340.5626326963911</v>
      </c>
      <c r="F60" s="95">
        <f t="shared" si="1"/>
        <v>0</v>
      </c>
      <c r="G60" s="96">
        <v>0</v>
      </c>
      <c r="H60" s="97">
        <v>2340.5626326963911</v>
      </c>
      <c r="I60" s="95">
        <f t="shared" si="2"/>
        <v>0</v>
      </c>
      <c r="J60" s="97">
        <v>1</v>
      </c>
      <c r="K60" s="97">
        <v>2340</v>
      </c>
      <c r="L60" s="98">
        <f t="shared" si="3"/>
        <v>4.2735042735042735E-4</v>
      </c>
      <c r="M60" s="127"/>
      <c r="N60" s="3"/>
      <c r="O60" s="3"/>
    </row>
    <row r="61" spans="2:15" x14ac:dyDescent="0.25">
      <c r="B61" s="93">
        <v>43</v>
      </c>
      <c r="C61" s="100">
        <v>1787</v>
      </c>
      <c r="D61" s="93">
        <v>0</v>
      </c>
      <c r="E61" s="94">
        <v>2623.3901273885349</v>
      </c>
      <c r="F61" s="95">
        <f t="shared" si="1"/>
        <v>0</v>
      </c>
      <c r="G61" s="96">
        <v>0</v>
      </c>
      <c r="H61" s="97">
        <v>2623.3901273885349</v>
      </c>
      <c r="I61" s="95">
        <f t="shared" si="2"/>
        <v>0</v>
      </c>
      <c r="J61" s="97">
        <v>0</v>
      </c>
      <c r="K61" s="97">
        <v>2623.3901273885349</v>
      </c>
      <c r="L61" s="98">
        <f t="shared" si="3"/>
        <v>0</v>
      </c>
      <c r="M61" s="127"/>
      <c r="N61" s="3"/>
      <c r="O61" s="3"/>
    </row>
    <row r="62" spans="2:15" x14ac:dyDescent="0.25">
      <c r="B62" s="93">
        <v>44</v>
      </c>
      <c r="C62" s="93">
        <v>1838</v>
      </c>
      <c r="D62" s="93">
        <v>0</v>
      </c>
      <c r="E62" s="94">
        <v>3382.247611464968</v>
      </c>
      <c r="F62" s="95">
        <f t="shared" si="1"/>
        <v>0</v>
      </c>
      <c r="G62" s="96">
        <v>0</v>
      </c>
      <c r="H62" s="97">
        <v>3382.247611464968</v>
      </c>
      <c r="I62" s="95">
        <f t="shared" si="2"/>
        <v>0</v>
      </c>
      <c r="J62" s="97">
        <v>0</v>
      </c>
      <c r="K62" s="97">
        <v>3382.247611464968</v>
      </c>
      <c r="L62" s="98">
        <f t="shared" si="3"/>
        <v>0</v>
      </c>
      <c r="M62" s="127"/>
      <c r="N62" s="3"/>
      <c r="O62" s="3"/>
    </row>
    <row r="63" spans="2:15" x14ac:dyDescent="0.25">
      <c r="B63" s="93">
        <v>46</v>
      </c>
      <c r="C63" s="93">
        <v>1282</v>
      </c>
      <c r="D63" s="93">
        <v>1</v>
      </c>
      <c r="E63" s="94">
        <v>3972</v>
      </c>
      <c r="F63" s="95">
        <f t="shared" si="1"/>
        <v>2.5176233635448137E-4</v>
      </c>
      <c r="G63" s="96">
        <v>0</v>
      </c>
      <c r="H63" s="97">
        <v>4046.062898089172</v>
      </c>
      <c r="I63" s="95">
        <f t="shared" si="2"/>
        <v>0</v>
      </c>
      <c r="J63" s="97">
        <v>0</v>
      </c>
      <c r="K63" s="97">
        <v>4046.062898089172</v>
      </c>
      <c r="L63" s="98">
        <f t="shared" si="3"/>
        <v>0</v>
      </c>
      <c r="M63" s="127"/>
      <c r="N63" s="3"/>
      <c r="O63" s="3"/>
    </row>
    <row r="64" spans="2:15" x14ac:dyDescent="0.25">
      <c r="B64" s="93">
        <v>47</v>
      </c>
      <c r="C64" s="93">
        <v>1299</v>
      </c>
      <c r="D64" s="93">
        <v>0</v>
      </c>
      <c r="E64" s="94">
        <v>3405.584925690021</v>
      </c>
      <c r="F64" s="95">
        <f t="shared" si="1"/>
        <v>0</v>
      </c>
      <c r="G64" s="96">
        <v>0</v>
      </c>
      <c r="H64" s="97">
        <v>3405.584925690021</v>
      </c>
      <c r="I64" s="95">
        <f t="shared" si="2"/>
        <v>0</v>
      </c>
      <c r="J64" s="97">
        <v>0</v>
      </c>
      <c r="K64" s="97">
        <v>3405.584925690021</v>
      </c>
      <c r="L64" s="98">
        <f t="shared" si="3"/>
        <v>0</v>
      </c>
      <c r="M64" s="127"/>
      <c r="N64" s="3"/>
      <c r="O64" s="3"/>
    </row>
    <row r="65" spans="2:15" x14ac:dyDescent="0.25">
      <c r="B65" s="93">
        <v>48</v>
      </c>
      <c r="C65" s="93">
        <v>1697</v>
      </c>
      <c r="D65" s="93">
        <v>0</v>
      </c>
      <c r="E65" s="94">
        <v>4284.114649681529</v>
      </c>
      <c r="F65" s="95">
        <f t="shared" si="1"/>
        <v>0</v>
      </c>
      <c r="G65" s="96">
        <v>1</v>
      </c>
      <c r="H65" s="97">
        <v>4140</v>
      </c>
      <c r="I65" s="95">
        <f t="shared" si="2"/>
        <v>2.4154589371980676E-4</v>
      </c>
      <c r="J65" s="97">
        <v>0</v>
      </c>
      <c r="K65" s="97">
        <v>4284.114649681529</v>
      </c>
      <c r="L65" s="98">
        <f t="shared" si="3"/>
        <v>0</v>
      </c>
      <c r="M65" s="127"/>
      <c r="N65" s="3"/>
      <c r="O65" s="3"/>
    </row>
    <row r="66" spans="2:15" x14ac:dyDescent="0.25">
      <c r="B66" s="93">
        <v>49</v>
      </c>
      <c r="C66" s="93" t="s">
        <v>14</v>
      </c>
      <c r="D66" s="93">
        <v>0</v>
      </c>
      <c r="E66" s="94">
        <v>3068.7879511677279</v>
      </c>
      <c r="F66" s="95">
        <f t="shared" si="1"/>
        <v>0</v>
      </c>
      <c r="G66" s="96">
        <v>0</v>
      </c>
      <c r="H66" s="97">
        <v>3068.7879511677279</v>
      </c>
      <c r="I66" s="95">
        <f t="shared" si="2"/>
        <v>0</v>
      </c>
      <c r="J66" s="97">
        <v>0</v>
      </c>
      <c r="K66" s="97">
        <v>3068.7879511677279</v>
      </c>
      <c r="L66" s="95">
        <f t="shared" si="3"/>
        <v>0</v>
      </c>
      <c r="M66" s="127"/>
      <c r="N66" s="3"/>
      <c r="O66" s="3"/>
    </row>
    <row r="67" spans="2:15" x14ac:dyDescent="0.25">
      <c r="B67" s="93">
        <v>49</v>
      </c>
      <c r="C67" s="93" t="s">
        <v>15</v>
      </c>
      <c r="D67" s="93">
        <v>0</v>
      </c>
      <c r="E67" s="94">
        <v>2787.8229830148621</v>
      </c>
      <c r="F67" s="95">
        <f t="shared" si="1"/>
        <v>0</v>
      </c>
      <c r="G67" s="96">
        <v>0</v>
      </c>
      <c r="H67" s="97">
        <v>2787.8229830148621</v>
      </c>
      <c r="I67" s="95">
        <f t="shared" si="2"/>
        <v>0</v>
      </c>
      <c r="J67" s="97">
        <v>0</v>
      </c>
      <c r="K67" s="97">
        <v>2787.8229830148621</v>
      </c>
      <c r="L67" s="98">
        <f t="shared" si="3"/>
        <v>0</v>
      </c>
      <c r="M67" s="127"/>
      <c r="N67" s="3"/>
      <c r="O67" s="3"/>
    </row>
    <row r="68" spans="2:15" x14ac:dyDescent="0.25">
      <c r="B68" s="99">
        <v>52</v>
      </c>
      <c r="C68" s="93">
        <v>1849</v>
      </c>
      <c r="D68" s="93">
        <v>0</v>
      </c>
      <c r="E68" s="94">
        <v>2787.286889596603</v>
      </c>
      <c r="F68" s="95">
        <f t="shared" si="1"/>
        <v>0</v>
      </c>
      <c r="G68" s="96">
        <v>0</v>
      </c>
      <c r="H68" s="97">
        <v>2787.286889596603</v>
      </c>
      <c r="I68" s="95">
        <f t="shared" si="2"/>
        <v>0</v>
      </c>
      <c r="J68" s="97">
        <v>0</v>
      </c>
      <c r="K68" s="97">
        <v>2787.286889596603</v>
      </c>
      <c r="L68" s="98">
        <f t="shared" si="3"/>
        <v>0</v>
      </c>
      <c r="M68" s="127"/>
      <c r="N68" s="3"/>
      <c r="O68" s="3"/>
    </row>
    <row r="69" spans="2:15" x14ac:dyDescent="0.25">
      <c r="B69" s="93">
        <v>55</v>
      </c>
      <c r="C69" s="93">
        <v>1657</v>
      </c>
      <c r="D69" s="93">
        <v>0</v>
      </c>
      <c r="E69" s="94">
        <v>2804.4421443736728</v>
      </c>
      <c r="F69" s="95">
        <f t="shared" si="1"/>
        <v>0</v>
      </c>
      <c r="G69" s="96">
        <v>0</v>
      </c>
      <c r="H69" s="97">
        <v>2804.4421443736728</v>
      </c>
      <c r="I69" s="95">
        <f t="shared" si="2"/>
        <v>0</v>
      </c>
      <c r="J69" s="97">
        <v>0</v>
      </c>
      <c r="K69" s="97">
        <v>2804.4421443736728</v>
      </c>
      <c r="L69" s="98">
        <f t="shared" si="3"/>
        <v>0</v>
      </c>
      <c r="M69" s="127"/>
      <c r="N69" s="3"/>
      <c r="O69" s="3"/>
    </row>
    <row r="70" spans="2:15" x14ac:dyDescent="0.25">
      <c r="B70" s="99">
        <v>59</v>
      </c>
      <c r="C70" s="93" t="s">
        <v>16</v>
      </c>
      <c r="D70" s="93">
        <v>0</v>
      </c>
      <c r="E70" s="94">
        <v>3044.0599787685769</v>
      </c>
      <c r="F70" s="95">
        <f t="shared" si="1"/>
        <v>0</v>
      </c>
      <c r="G70" s="96">
        <v>0</v>
      </c>
      <c r="H70" s="97">
        <v>3044.0599787685769</v>
      </c>
      <c r="I70" s="95">
        <f t="shared" si="2"/>
        <v>0</v>
      </c>
      <c r="J70" s="97">
        <v>0</v>
      </c>
      <c r="K70" s="97">
        <v>3044.0599787685769</v>
      </c>
      <c r="L70" s="95">
        <f t="shared" si="3"/>
        <v>0</v>
      </c>
      <c r="M70" s="127"/>
      <c r="N70" s="3"/>
      <c r="O70" s="3"/>
    </row>
    <row r="71" spans="2:15" x14ac:dyDescent="0.25">
      <c r="B71" s="101">
        <v>59</v>
      </c>
      <c r="C71" s="75" t="s">
        <v>17</v>
      </c>
      <c r="D71" s="75">
        <v>0</v>
      </c>
      <c r="E71" s="102">
        <v>5160.5671443736728</v>
      </c>
      <c r="F71" s="79">
        <f t="shared" si="1"/>
        <v>0</v>
      </c>
      <c r="G71" s="83">
        <v>0</v>
      </c>
      <c r="H71" s="103">
        <v>5160.5671443736728</v>
      </c>
      <c r="I71" s="79">
        <f t="shared" si="2"/>
        <v>0</v>
      </c>
      <c r="J71" s="103">
        <v>0</v>
      </c>
      <c r="K71" s="103">
        <v>5160.5671443736728</v>
      </c>
      <c r="L71" s="82">
        <f t="shared" si="3"/>
        <v>0</v>
      </c>
      <c r="M71" s="128"/>
      <c r="N71" s="3"/>
      <c r="O71" s="3"/>
    </row>
    <row r="72" spans="2:15" ht="17.25" customHeight="1" x14ac:dyDescent="0.25">
      <c r="B72" s="104">
        <v>19</v>
      </c>
      <c r="C72" s="105">
        <v>8051</v>
      </c>
      <c r="D72" s="104">
        <v>0</v>
      </c>
      <c r="E72" s="106">
        <v>4687.1957503320054</v>
      </c>
      <c r="F72" s="107">
        <f t="shared" si="1"/>
        <v>0</v>
      </c>
      <c r="G72" s="108">
        <v>0</v>
      </c>
      <c r="H72" s="109">
        <v>4687.1957503320054</v>
      </c>
      <c r="I72" s="107">
        <f t="shared" si="2"/>
        <v>0</v>
      </c>
      <c r="J72" s="110">
        <v>0</v>
      </c>
      <c r="K72" s="109">
        <v>4687.1957503320054</v>
      </c>
      <c r="L72" s="111">
        <f t="shared" si="3"/>
        <v>0</v>
      </c>
      <c r="M72" s="116" t="s">
        <v>9</v>
      </c>
      <c r="N72" s="3"/>
      <c r="O72" s="3"/>
    </row>
    <row r="73" spans="2:15" ht="17.25" customHeight="1" x14ac:dyDescent="0.25">
      <c r="B73" s="93">
        <v>23</v>
      </c>
      <c r="C73" s="100">
        <v>1451</v>
      </c>
      <c r="D73" s="93">
        <v>0</v>
      </c>
      <c r="E73" s="94">
        <v>4612.0820717131473</v>
      </c>
      <c r="F73" s="95">
        <f t="shared" si="1"/>
        <v>0</v>
      </c>
      <c r="G73" s="96">
        <v>0</v>
      </c>
      <c r="H73" s="97">
        <v>4612.0820717131473</v>
      </c>
      <c r="I73" s="95">
        <f t="shared" si="2"/>
        <v>0</v>
      </c>
      <c r="J73" s="112">
        <v>0</v>
      </c>
      <c r="K73" s="97">
        <v>4612.0820717131473</v>
      </c>
      <c r="L73" s="98">
        <f t="shared" si="3"/>
        <v>0</v>
      </c>
      <c r="M73" s="117"/>
      <c r="N73" s="3"/>
      <c r="O73" s="3"/>
    </row>
    <row r="74" spans="2:15" ht="17.25" customHeight="1" x14ac:dyDescent="0.25">
      <c r="B74" s="93">
        <v>25</v>
      </c>
      <c r="C74" s="100">
        <v>8066</v>
      </c>
      <c r="D74" s="93">
        <v>0</v>
      </c>
      <c r="E74" s="94">
        <v>4647.8191235059758</v>
      </c>
      <c r="F74" s="95">
        <f t="shared" si="1"/>
        <v>0</v>
      </c>
      <c r="G74" s="96">
        <v>0</v>
      </c>
      <c r="H74" s="97">
        <v>4647.8191235059758</v>
      </c>
      <c r="I74" s="95">
        <f t="shared" si="2"/>
        <v>0</v>
      </c>
      <c r="J74" s="97">
        <v>0</v>
      </c>
      <c r="K74" s="97">
        <v>4647.8191235059758</v>
      </c>
      <c r="L74" s="98">
        <f t="shared" si="3"/>
        <v>0</v>
      </c>
      <c r="M74" s="117"/>
      <c r="N74" s="3"/>
      <c r="O74" s="3"/>
    </row>
    <row r="75" spans="2:15" ht="17.25" customHeight="1" x14ac:dyDescent="0.25">
      <c r="B75" s="93">
        <v>26</v>
      </c>
      <c r="C75" s="100">
        <v>1385</v>
      </c>
      <c r="D75" s="93">
        <v>0</v>
      </c>
      <c r="E75" s="94">
        <v>4409.4741035856578</v>
      </c>
      <c r="F75" s="95">
        <f t="shared" si="1"/>
        <v>0</v>
      </c>
      <c r="G75" s="96">
        <v>0</v>
      </c>
      <c r="H75" s="97">
        <v>4409.4741035856578</v>
      </c>
      <c r="I75" s="95">
        <f t="shared" si="2"/>
        <v>0</v>
      </c>
      <c r="J75" s="97">
        <v>0</v>
      </c>
      <c r="K75" s="97">
        <v>4409.4741035856578</v>
      </c>
      <c r="L75" s="98">
        <f t="shared" si="3"/>
        <v>0</v>
      </c>
      <c r="M75" s="117"/>
      <c r="N75" s="3"/>
      <c r="O75" s="3"/>
    </row>
    <row r="76" spans="2:15" ht="17.25" customHeight="1" x14ac:dyDescent="0.25">
      <c r="B76" s="93">
        <v>28</v>
      </c>
      <c r="C76" s="100">
        <v>8019</v>
      </c>
      <c r="D76" s="93">
        <v>0</v>
      </c>
      <c r="E76" s="94">
        <v>4683.7354581673308</v>
      </c>
      <c r="F76" s="95">
        <f t="shared" si="1"/>
        <v>0</v>
      </c>
      <c r="G76" s="96">
        <v>0</v>
      </c>
      <c r="H76" s="97">
        <v>4683.7354581673308</v>
      </c>
      <c r="I76" s="95">
        <f t="shared" si="2"/>
        <v>0</v>
      </c>
      <c r="J76" s="112">
        <v>0</v>
      </c>
      <c r="K76" s="97">
        <v>4683.7354581673308</v>
      </c>
      <c r="L76" s="98">
        <f t="shared" si="3"/>
        <v>0</v>
      </c>
      <c r="M76" s="117"/>
      <c r="N76" s="3"/>
      <c r="O76" s="3"/>
    </row>
    <row r="77" spans="2:15" ht="17.25" customHeight="1" x14ac:dyDescent="0.25">
      <c r="B77" s="93">
        <v>29</v>
      </c>
      <c r="C77" s="93">
        <v>8026</v>
      </c>
      <c r="D77" s="93">
        <v>0</v>
      </c>
      <c r="E77" s="94">
        <v>4546.7452855245683</v>
      </c>
      <c r="F77" s="95">
        <f t="shared" si="1"/>
        <v>0</v>
      </c>
      <c r="G77" s="96">
        <v>0</v>
      </c>
      <c r="H77" s="97">
        <v>4546.7452855245683</v>
      </c>
      <c r="I77" s="95">
        <f t="shared" si="2"/>
        <v>0</v>
      </c>
      <c r="J77" s="112">
        <v>0</v>
      </c>
      <c r="K77" s="97">
        <v>4546.7452855245683</v>
      </c>
      <c r="L77" s="98">
        <f t="shared" si="3"/>
        <v>0</v>
      </c>
      <c r="M77" s="117"/>
      <c r="N77" s="3"/>
      <c r="O77" s="3"/>
    </row>
    <row r="78" spans="2:15" ht="17.25" customHeight="1" x14ac:dyDescent="0.25">
      <c r="B78" s="93">
        <v>31</v>
      </c>
      <c r="C78" s="93">
        <v>8013</v>
      </c>
      <c r="D78" s="93">
        <v>0</v>
      </c>
      <c r="E78" s="94">
        <v>5882.3057104913678</v>
      </c>
      <c r="F78" s="95">
        <f t="shared" si="1"/>
        <v>0</v>
      </c>
      <c r="G78" s="96">
        <v>0</v>
      </c>
      <c r="H78" s="97">
        <v>5882.3057104913678</v>
      </c>
      <c r="I78" s="95">
        <f t="shared" si="2"/>
        <v>0</v>
      </c>
      <c r="J78" s="112">
        <v>0</v>
      </c>
      <c r="K78" s="97">
        <v>5882.3057104913678</v>
      </c>
      <c r="L78" s="98">
        <f t="shared" si="3"/>
        <v>0</v>
      </c>
      <c r="M78" s="117"/>
      <c r="N78" s="3"/>
      <c r="O78" s="3"/>
    </row>
    <row r="79" spans="2:15" ht="17.25" customHeight="1" x14ac:dyDescent="0.25">
      <c r="B79" s="93">
        <v>32</v>
      </c>
      <c r="C79" s="93">
        <v>8015</v>
      </c>
      <c r="D79" s="93">
        <v>0</v>
      </c>
      <c r="E79" s="94">
        <v>3748.9420982735719</v>
      </c>
      <c r="F79" s="95">
        <f t="shared" si="1"/>
        <v>0</v>
      </c>
      <c r="G79" s="96">
        <v>0</v>
      </c>
      <c r="H79" s="97">
        <v>3748.9420982735719</v>
      </c>
      <c r="I79" s="95">
        <f t="shared" si="2"/>
        <v>0</v>
      </c>
      <c r="J79" s="97">
        <v>0</v>
      </c>
      <c r="K79" s="97">
        <v>3748.9420982735719</v>
      </c>
      <c r="L79" s="98">
        <f t="shared" si="3"/>
        <v>0</v>
      </c>
      <c r="M79" s="117"/>
      <c r="N79" s="3"/>
      <c r="O79" s="3"/>
    </row>
    <row r="80" spans="2:15" ht="17.25" customHeight="1" x14ac:dyDescent="0.25">
      <c r="B80" s="93">
        <v>33</v>
      </c>
      <c r="C80" s="100">
        <v>8002</v>
      </c>
      <c r="D80" s="93">
        <v>1</v>
      </c>
      <c r="E80" s="94">
        <v>3931</v>
      </c>
      <c r="F80" s="95">
        <f t="shared" si="1"/>
        <v>2.5438819638768761E-4</v>
      </c>
      <c r="G80" s="96">
        <v>1</v>
      </c>
      <c r="H80" s="97">
        <v>3772</v>
      </c>
      <c r="I80" s="95">
        <f t="shared" si="2"/>
        <v>2.651113467656416E-4</v>
      </c>
      <c r="J80" s="112">
        <v>0</v>
      </c>
      <c r="K80" s="97">
        <v>4128.4629482071714</v>
      </c>
      <c r="L80" s="98">
        <f t="shared" si="3"/>
        <v>0</v>
      </c>
      <c r="M80" s="117"/>
      <c r="N80" s="3"/>
      <c r="O80" s="3"/>
    </row>
    <row r="81" spans="2:15" ht="17.25" customHeight="1" x14ac:dyDescent="0.25">
      <c r="B81" s="93">
        <v>34</v>
      </c>
      <c r="C81" s="100">
        <v>8054</v>
      </c>
      <c r="D81" s="93">
        <v>0</v>
      </c>
      <c r="E81" s="94">
        <v>5724.5410358565741</v>
      </c>
      <c r="F81" s="95">
        <f t="shared" si="1"/>
        <v>0</v>
      </c>
      <c r="G81" s="96">
        <v>0</v>
      </c>
      <c r="H81" s="97">
        <v>5724.5410358565741</v>
      </c>
      <c r="I81" s="95">
        <f t="shared" si="2"/>
        <v>0</v>
      </c>
      <c r="J81" s="112">
        <v>0</v>
      </c>
      <c r="K81" s="97">
        <v>5724.5410358565741</v>
      </c>
      <c r="L81" s="98">
        <f t="shared" si="3"/>
        <v>0</v>
      </c>
      <c r="M81" s="117"/>
      <c r="N81" s="3"/>
      <c r="O81" s="3"/>
    </row>
    <row r="82" spans="2:15" ht="17.25" customHeight="1" x14ac:dyDescent="0.25">
      <c r="B82" s="93">
        <v>37</v>
      </c>
      <c r="C82" s="100">
        <v>1242</v>
      </c>
      <c r="D82" s="93">
        <v>0</v>
      </c>
      <c r="E82" s="94">
        <v>6390.6618857901731</v>
      </c>
      <c r="F82" s="95">
        <f t="shared" si="1"/>
        <v>0</v>
      </c>
      <c r="G82" s="96">
        <v>0</v>
      </c>
      <c r="H82" s="97">
        <v>6390.6618857901731</v>
      </c>
      <c r="I82" s="95">
        <f t="shared" si="2"/>
        <v>0</v>
      </c>
      <c r="J82" s="97">
        <v>0</v>
      </c>
      <c r="K82" s="97">
        <v>6390.6618857901731</v>
      </c>
      <c r="L82" s="98">
        <f t="shared" si="3"/>
        <v>0</v>
      </c>
      <c r="M82" s="117"/>
      <c r="N82" s="3"/>
      <c r="O82" s="3"/>
    </row>
    <row r="83" spans="2:15" ht="17.25" customHeight="1" x14ac:dyDescent="0.25">
      <c r="B83" s="93">
        <v>41</v>
      </c>
      <c r="C83" s="100">
        <v>1684</v>
      </c>
      <c r="D83" s="93">
        <v>0</v>
      </c>
      <c r="E83" s="94">
        <v>5306.7559096945552</v>
      </c>
      <c r="F83" s="95">
        <f t="shared" si="1"/>
        <v>0</v>
      </c>
      <c r="G83" s="96">
        <v>0</v>
      </c>
      <c r="H83" s="97">
        <v>5306.7559096945552</v>
      </c>
      <c r="I83" s="95">
        <f t="shared" si="2"/>
        <v>0</v>
      </c>
      <c r="J83" s="112">
        <v>0</v>
      </c>
      <c r="K83" s="97">
        <v>5306.7559096945552</v>
      </c>
      <c r="L83" s="98">
        <f t="shared" si="3"/>
        <v>0</v>
      </c>
      <c r="M83" s="117"/>
      <c r="N83" s="3"/>
      <c r="O83" s="3"/>
    </row>
    <row r="84" spans="2:15" ht="17.25" customHeight="1" x14ac:dyDescent="0.25">
      <c r="B84" s="93">
        <v>44</v>
      </c>
      <c r="C84" s="100">
        <v>8004</v>
      </c>
      <c r="D84" s="93">
        <v>0</v>
      </c>
      <c r="E84" s="94">
        <v>5830.8709163346612</v>
      </c>
      <c r="F84" s="95">
        <f t="shared" si="1"/>
        <v>0</v>
      </c>
      <c r="G84" s="96">
        <v>0</v>
      </c>
      <c r="H84" s="97">
        <v>5830.8709163346612</v>
      </c>
      <c r="I84" s="95">
        <f t="shared" si="2"/>
        <v>0</v>
      </c>
      <c r="J84" s="112">
        <v>0</v>
      </c>
      <c r="K84" s="97">
        <v>5830.8709163346612</v>
      </c>
      <c r="L84" s="98">
        <f t="shared" si="3"/>
        <v>0</v>
      </c>
      <c r="M84" s="117"/>
      <c r="N84" s="3"/>
      <c r="O84" s="3"/>
    </row>
    <row r="85" spans="2:15" ht="17.25" customHeight="1" x14ac:dyDescent="0.25">
      <c r="B85" s="93">
        <v>46</v>
      </c>
      <c r="C85" s="100">
        <v>1282</v>
      </c>
      <c r="D85" s="93">
        <v>0</v>
      </c>
      <c r="E85" s="94">
        <v>4570.6948207171317</v>
      </c>
      <c r="F85" s="95">
        <f t="shared" si="1"/>
        <v>0</v>
      </c>
      <c r="G85" s="96">
        <v>0</v>
      </c>
      <c r="H85" s="97">
        <v>4570.6948207171317</v>
      </c>
      <c r="I85" s="95">
        <f t="shared" si="2"/>
        <v>0</v>
      </c>
      <c r="J85" s="97">
        <v>1</v>
      </c>
      <c r="K85" s="97">
        <v>4636</v>
      </c>
      <c r="L85" s="98">
        <f t="shared" si="3"/>
        <v>2.1570319240724764E-4</v>
      </c>
      <c r="M85" s="117"/>
      <c r="N85" s="3"/>
      <c r="O85" s="3"/>
    </row>
    <row r="86" spans="2:15" ht="17.25" customHeight="1" x14ac:dyDescent="0.25">
      <c r="B86" s="93">
        <v>48</v>
      </c>
      <c r="C86" s="100">
        <v>1697</v>
      </c>
      <c r="D86" s="93">
        <v>0</v>
      </c>
      <c r="E86" s="94">
        <v>5333.87224435591</v>
      </c>
      <c r="F86" s="95">
        <f t="shared" si="1"/>
        <v>0</v>
      </c>
      <c r="G86" s="96">
        <v>0</v>
      </c>
      <c r="H86" s="97">
        <v>5333.87224435591</v>
      </c>
      <c r="I86" s="95">
        <f t="shared" si="2"/>
        <v>0</v>
      </c>
      <c r="J86" s="112">
        <v>0</v>
      </c>
      <c r="K86" s="97">
        <v>5333.87224435591</v>
      </c>
      <c r="L86" s="98">
        <f t="shared" si="3"/>
        <v>0</v>
      </c>
      <c r="M86" s="117"/>
      <c r="N86" s="3"/>
      <c r="O86" s="3"/>
    </row>
    <row r="87" spans="2:15" ht="17.25" customHeight="1" x14ac:dyDescent="0.25">
      <c r="B87" s="93">
        <v>55</v>
      </c>
      <c r="C87" s="100">
        <v>1657</v>
      </c>
      <c r="D87" s="93">
        <v>0</v>
      </c>
      <c r="E87" s="94">
        <v>4061.0281540504652</v>
      </c>
      <c r="F87" s="95">
        <f t="shared" si="1"/>
        <v>0</v>
      </c>
      <c r="G87" s="96">
        <v>0</v>
      </c>
      <c r="H87" s="97">
        <v>4061.0281540504652</v>
      </c>
      <c r="I87" s="95">
        <f t="shared" si="2"/>
        <v>0</v>
      </c>
      <c r="J87" s="112">
        <v>0</v>
      </c>
      <c r="K87" s="97">
        <v>4061.0281540504652</v>
      </c>
      <c r="L87" s="98">
        <f t="shared" si="3"/>
        <v>0</v>
      </c>
      <c r="M87" s="117"/>
      <c r="N87" s="3"/>
      <c r="O87" s="3"/>
    </row>
    <row r="88" spans="2:15" ht="17.25" customHeight="1" x14ac:dyDescent="0.25">
      <c r="B88" s="75">
        <v>63</v>
      </c>
      <c r="C88" s="113">
        <v>8024</v>
      </c>
      <c r="D88" s="75">
        <v>0</v>
      </c>
      <c r="E88" s="102">
        <v>4808.3957503320053</v>
      </c>
      <c r="F88" s="79">
        <f t="shared" si="1"/>
        <v>0</v>
      </c>
      <c r="G88" s="83">
        <v>0</v>
      </c>
      <c r="H88" s="103">
        <v>4808.3957503320053</v>
      </c>
      <c r="I88" s="79">
        <f t="shared" si="2"/>
        <v>0</v>
      </c>
      <c r="J88" s="114">
        <v>0</v>
      </c>
      <c r="K88" s="103">
        <v>4808.3957503320053</v>
      </c>
      <c r="L88" s="82">
        <f t="shared" si="3"/>
        <v>0</v>
      </c>
      <c r="M88" s="118"/>
      <c r="N88" s="3"/>
      <c r="O88" s="3"/>
    </row>
    <row r="89" spans="2:15" x14ac:dyDescent="0.25">
      <c r="D89" s="65">
        <f>SUM(D47:D88)</f>
        <v>3</v>
      </c>
      <c r="E89" s="65">
        <f>SUM(E47:E88)</f>
        <v>176711.82891745126</v>
      </c>
      <c r="G89" s="65">
        <f>SUM(G47:G88)</f>
        <v>3</v>
      </c>
      <c r="H89" s="65">
        <f>SUM(H47:H88)</f>
        <v>176136.10917222832</v>
      </c>
      <c r="J89" s="65">
        <f>SUM(J47:J88)</f>
        <v>4</v>
      </c>
      <c r="K89" s="65">
        <f>SUM(K47:K88)</f>
        <v>176446.50070736167</v>
      </c>
    </row>
  </sheetData>
  <sortState xmlns:xlrd2="http://schemas.microsoft.com/office/spreadsheetml/2017/richdata2" ref="A72:Q88">
    <sortCondition ref="B72:B88"/>
  </sortState>
  <mergeCells count="16">
    <mergeCell ref="E7:H7"/>
    <mergeCell ref="I7:L7"/>
    <mergeCell ref="M7:P7"/>
    <mergeCell ref="M72:M88"/>
    <mergeCell ref="B2:M4"/>
    <mergeCell ref="B13:J13"/>
    <mergeCell ref="B43:M44"/>
    <mergeCell ref="B19:M20"/>
    <mergeCell ref="D21:F21"/>
    <mergeCell ref="G21:I21"/>
    <mergeCell ref="J21:L21"/>
    <mergeCell ref="M47:M71"/>
    <mergeCell ref="D45:F45"/>
    <mergeCell ref="G45:I45"/>
    <mergeCell ref="J45:L45"/>
    <mergeCell ref="B6:P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ddPCR-restricted threshold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</dc:creator>
  <cp:lastModifiedBy>Irene</cp:lastModifiedBy>
  <dcterms:created xsi:type="dcterms:W3CDTF">2022-05-05T14:08:10Z</dcterms:created>
  <dcterms:modified xsi:type="dcterms:W3CDTF">2024-07-26T13:16:02Z</dcterms:modified>
</cp:coreProperties>
</file>